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5" r:id="rId3"/>
    <sheet name="Sheet3" sheetId="6" r:id="rId4"/>
  </sheets>
  <definedNames>
    <definedName name="_xlnm._FilterDatabase" localSheetId="1" hidden="1">Estimate!$C$9:$E$14</definedName>
    <definedName name="_xlnm.Print_Area" localSheetId="1">Estimate!$B$1:$I$126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8" i="2" l="1"/>
  <c r="J132" i="2"/>
  <c r="I133" i="2"/>
  <c r="J124" i="2" l="1"/>
  <c r="J122" i="2"/>
  <c r="J120" i="2"/>
  <c r="J121" i="2"/>
  <c r="I109" i="2"/>
  <c r="J109" i="2"/>
  <c r="J106" i="2"/>
  <c r="J99" i="2"/>
  <c r="J94" i="2"/>
  <c r="J91" i="2"/>
  <c r="J68" i="2"/>
  <c r="J57" i="2"/>
  <c r="J39" i="2"/>
  <c r="J38" i="2"/>
  <c r="J37" i="2"/>
  <c r="J36" i="2"/>
  <c r="J35" i="2"/>
  <c r="I94" i="2" l="1"/>
  <c r="F91" i="2"/>
  <c r="I91" i="2" s="1"/>
  <c r="C133" i="2" l="1"/>
  <c r="I119" i="2" l="1"/>
  <c r="I106" i="2"/>
  <c r="F109" i="2"/>
  <c r="F108" i="2"/>
  <c r="I108" i="2" s="1"/>
  <c r="F107" i="2"/>
  <c r="I107" i="2" s="1"/>
  <c r="F36" i="2"/>
  <c r="I36" i="2" s="1"/>
  <c r="F37" i="2"/>
  <c r="I37" i="2" s="1"/>
  <c r="F38" i="2"/>
  <c r="I38" i="2" s="1"/>
  <c r="F99" i="2"/>
  <c r="I99" i="2" s="1"/>
  <c r="F121" i="2"/>
  <c r="I121" i="2" s="1"/>
  <c r="F68" i="2"/>
  <c r="I68" i="2" s="1"/>
  <c r="F120" i="2"/>
  <c r="I120" i="2" s="1"/>
  <c r="F118" i="2"/>
  <c r="I118" i="2" s="1"/>
  <c r="F67" i="2"/>
  <c r="I67" i="2" s="1"/>
  <c r="F93" i="2"/>
  <c r="I93" i="2" s="1"/>
  <c r="F35" i="2"/>
  <c r="I35" i="2" s="1"/>
  <c r="I117" i="2"/>
  <c r="I114" i="2"/>
  <c r="I113" i="2"/>
  <c r="F112" i="2"/>
  <c r="I112" i="2" s="1"/>
  <c r="F111" i="2"/>
  <c r="I111" i="2" s="1"/>
  <c r="F116" i="2"/>
  <c r="I116" i="2" s="1"/>
  <c r="F115" i="2"/>
  <c r="I115" i="2" s="1"/>
  <c r="F110" i="2"/>
  <c r="I110" i="2" s="1"/>
  <c r="I90" i="2"/>
  <c r="I88" i="2"/>
  <c r="F81" i="2"/>
  <c r="I81" i="2" s="1"/>
  <c r="F82" i="2"/>
  <c r="I82" i="2" s="1"/>
  <c r="F83" i="2"/>
  <c r="I83" i="2" s="1"/>
  <c r="F84" i="2"/>
  <c r="I84" i="2" s="1"/>
  <c r="F85" i="2"/>
  <c r="I85" i="2" s="1"/>
  <c r="F86" i="2"/>
  <c r="I86" i="2" s="1"/>
  <c r="F87" i="2"/>
  <c r="I87" i="2" s="1"/>
  <c r="F89" i="2"/>
  <c r="I89" i="2" s="1"/>
  <c r="F80" i="2"/>
  <c r="I80" i="2" s="1"/>
  <c r="F66" i="2"/>
  <c r="I66" i="2" s="1"/>
  <c r="I65" i="2"/>
  <c r="I64" i="2"/>
  <c r="F43" i="2"/>
  <c r="I43" i="2" s="1"/>
  <c r="I105" i="2"/>
  <c r="I104" i="2"/>
  <c r="F103" i="2"/>
  <c r="I103" i="2" s="1"/>
  <c r="I102" i="2"/>
  <c r="F97" i="2"/>
  <c r="I97" i="2" s="1"/>
  <c r="I79" i="2"/>
  <c r="F78" i="2"/>
  <c r="I78" i="2" s="1"/>
  <c r="F77" i="2"/>
  <c r="I77" i="2" s="1"/>
  <c r="F76" i="2"/>
  <c r="I76" i="2" s="1"/>
  <c r="F75" i="2"/>
  <c r="I75" i="2" s="1"/>
  <c r="I74" i="2"/>
  <c r="F73" i="2"/>
  <c r="I73" i="2" s="1"/>
  <c r="F71" i="2"/>
  <c r="I71" i="2" s="1"/>
  <c r="F63" i="2"/>
  <c r="I63" i="2" s="1"/>
  <c r="I62" i="2"/>
  <c r="F61" i="2"/>
  <c r="I61" i="2" s="1"/>
  <c r="F60" i="2"/>
  <c r="I60" i="2" s="1"/>
  <c r="F59" i="2"/>
  <c r="I59" i="2" s="1"/>
  <c r="F58" i="2"/>
  <c r="I58" i="2" s="1"/>
  <c r="I57" i="2"/>
  <c r="F55" i="2"/>
  <c r="I55" i="2" s="1"/>
  <c r="F54" i="2"/>
  <c r="I54" i="2" s="1"/>
  <c r="F50" i="2"/>
  <c r="I50" i="2" s="1"/>
  <c r="I48" i="2"/>
  <c r="F47" i="2"/>
  <c r="I47" i="2" s="1"/>
  <c r="F45" i="2"/>
  <c r="I45" i="2" s="1"/>
  <c r="I44" i="2"/>
  <c r="F42" i="2"/>
  <c r="I42" i="2" s="1"/>
  <c r="F34" i="2"/>
  <c r="I34" i="2" s="1"/>
  <c r="F33" i="2"/>
  <c r="I33" i="2" s="1"/>
  <c r="I32" i="2"/>
  <c r="F31" i="2"/>
  <c r="I31" i="2" s="1"/>
  <c r="F30" i="2"/>
  <c r="I30" i="2" s="1"/>
  <c r="F29" i="2"/>
  <c r="I29" i="2" s="1"/>
  <c r="F28" i="2"/>
  <c r="F27" i="2"/>
  <c r="I27" i="2" s="1"/>
  <c r="F26" i="2"/>
  <c r="I26" i="2" s="1"/>
  <c r="F25" i="2"/>
  <c r="I25" i="2" s="1"/>
  <c r="F24" i="2"/>
  <c r="I24" i="2" s="1"/>
  <c r="F21" i="2"/>
  <c r="I21" i="2" s="1"/>
  <c r="F20" i="2"/>
  <c r="I20" i="2" s="1"/>
  <c r="F19" i="2"/>
  <c r="I19" i="2" s="1"/>
  <c r="F18" i="2"/>
  <c r="I18" i="2" s="1"/>
  <c r="F15" i="2"/>
  <c r="I15" i="2" s="1"/>
  <c r="F14" i="2"/>
  <c r="I14" i="2" s="1"/>
  <c r="F13" i="2"/>
  <c r="I13" i="2" s="1"/>
  <c r="F12" i="2"/>
  <c r="I12" i="2" s="1"/>
  <c r="F11" i="2"/>
  <c r="I11" i="2" s="1"/>
  <c r="F10" i="2"/>
  <c r="I10" i="2" s="1"/>
  <c r="F9" i="2"/>
  <c r="I9" i="2" s="1"/>
  <c r="G17" i="5"/>
  <c r="J17" i="5"/>
  <c r="J57" i="5"/>
  <c r="J51" i="5"/>
  <c r="J41" i="5"/>
  <c r="J32" i="5"/>
  <c r="J27" i="5"/>
  <c r="J7" i="5"/>
  <c r="J69" i="5"/>
  <c r="J68" i="5"/>
  <c r="J67" i="5"/>
  <c r="G67" i="5"/>
  <c r="J66" i="5"/>
  <c r="J65" i="5"/>
  <c r="J61" i="5"/>
  <c r="G61" i="5"/>
  <c r="J59" i="5"/>
  <c r="J58" i="5"/>
  <c r="G58" i="5"/>
  <c r="J54" i="5"/>
  <c r="J49" i="5"/>
  <c r="G49" i="5"/>
  <c r="J48" i="5"/>
  <c r="J45" i="5"/>
  <c r="G45" i="5"/>
  <c r="J43" i="5"/>
  <c r="J38" i="5"/>
  <c r="G38" i="5"/>
  <c r="J37" i="5"/>
  <c r="J33" i="5"/>
  <c r="J28" i="5"/>
  <c r="G22" i="5"/>
  <c r="J22" i="5"/>
  <c r="G18" i="5"/>
  <c r="J18" i="5"/>
  <c r="G8" i="5"/>
  <c r="J8" i="5" s="1"/>
  <c r="G9" i="5"/>
  <c r="J9" i="5" s="1"/>
  <c r="G10" i="5"/>
  <c r="J10" i="5" s="1"/>
  <c r="G11" i="5"/>
  <c r="J11" i="5" s="1"/>
  <c r="G12" i="5"/>
  <c r="J12" i="5" s="1"/>
  <c r="G13" i="5"/>
  <c r="J13" i="5" s="1"/>
  <c r="G15" i="5"/>
  <c r="J15" i="5" s="1"/>
  <c r="G16" i="5"/>
  <c r="J16" i="5" s="1"/>
  <c r="G20" i="5"/>
  <c r="J20" i="5" s="1"/>
  <c r="G21" i="5"/>
  <c r="J21" i="5" s="1"/>
  <c r="G23" i="5"/>
  <c r="J23" i="5" s="1"/>
  <c r="G24" i="5"/>
  <c r="G25" i="5"/>
  <c r="J25" i="5" s="1"/>
  <c r="G26" i="5"/>
  <c r="J26" i="5" s="1"/>
  <c r="G27" i="5"/>
  <c r="G29" i="5"/>
  <c r="J29" i="5" s="1"/>
  <c r="G30" i="5"/>
  <c r="J30" i="5" s="1"/>
  <c r="G32" i="5"/>
  <c r="G34" i="5"/>
  <c r="J34" i="5" s="1"/>
  <c r="G36" i="5"/>
  <c r="J36" i="5" s="1"/>
  <c r="G40" i="5"/>
  <c r="J40" i="5" s="1"/>
  <c r="G41" i="5"/>
  <c r="G44" i="5"/>
  <c r="J44" i="5" s="1"/>
  <c r="G46" i="5"/>
  <c r="J46" i="5" s="1"/>
  <c r="G47" i="5"/>
  <c r="J47" i="5" s="1"/>
  <c r="G51" i="5"/>
  <c r="G53" i="5"/>
  <c r="J53" i="5" s="1"/>
  <c r="G55" i="5"/>
  <c r="J55" i="5" s="1"/>
  <c r="G56" i="5"/>
  <c r="J56" i="5" s="1"/>
  <c r="G57" i="5"/>
  <c r="G7" i="5"/>
  <c r="I123" i="2" l="1"/>
  <c r="I52" i="2"/>
  <c r="I100" i="2"/>
  <c r="I95" i="2"/>
  <c r="I69" i="2"/>
  <c r="I40" i="2"/>
  <c r="I22" i="2"/>
  <c r="I16" i="2"/>
  <c r="I124" i="2" l="1"/>
  <c r="I126" i="2" s="1"/>
</calcChain>
</file>

<file path=xl/sharedStrings.xml><?xml version="1.0" encoding="utf-8"?>
<sst xmlns="http://schemas.openxmlformats.org/spreadsheetml/2006/main" count="324" uniqueCount="197">
  <si>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</si>
  <si>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</si>
  <si>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</si>
  <si>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</si>
  <si>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</si>
  <si>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</si>
  <si>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</si>
  <si>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</si>
  <si>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</si>
  <si>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</si>
  <si>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 xml:space="preserve">Estimate
</t>
  </si>
  <si>
    <t>A.</t>
  </si>
  <si>
    <t>FURNITURE WORK TOTAL AMOUNT</t>
  </si>
  <si>
    <t>FURNITURE</t>
  </si>
  <si>
    <t>A2</t>
  </si>
  <si>
    <t>A3</t>
  </si>
  <si>
    <t>A1.</t>
  </si>
  <si>
    <t>KITCHAN</t>
  </si>
  <si>
    <t>DINING AREA</t>
  </si>
  <si>
    <t>HALL</t>
  </si>
  <si>
    <t>GROUND FLOOR BED ROOM</t>
  </si>
  <si>
    <t>FIRST FLOOR MASTER BEDROOM</t>
  </si>
  <si>
    <t>FIRST FLOOR KRISHIV BEDROOM</t>
  </si>
  <si>
    <t>FIRST FLOOR PASSAGE</t>
  </si>
  <si>
    <t>2nd FLOOR BEDROOM</t>
  </si>
  <si>
    <t>Tandem platform 156"×29" 31.41'×650=20,416</t>
  </si>
  <si>
    <t>chimany showcase 172"×24" 28.66'×390=11,177</t>
  </si>
  <si>
    <t>service platform 120"×29" 24.16'× 390=9,422</t>
  </si>
  <si>
    <t>service platform showcase 120"×22.5" 18.75'×390=7,312</t>
  </si>
  <si>
    <t>chimney pipe box  panel 172"×35" 41.80'×390=16,302</t>
  </si>
  <si>
    <t>oven box 22.5"×30" 4.68'×390=1,825</t>
  </si>
  <si>
    <t>profile box 24"×12" 2'×390=780</t>
  </si>
  <si>
    <t>wall box panel 27"×159" 29.81'×240=7,154</t>
  </si>
  <si>
    <t>wall box panel 34"×93" 21.95'×240=5,268</t>
  </si>
  <si>
    <t>washbasin box 36"×30" 7.4'×390=1,716</t>
  </si>
  <si>
    <t>Parda panel 84" 7'×210=1,470</t>
  </si>
  <si>
    <t>TV unit with panel 174"×118" 142'×280=39,760</t>
  </si>
  <si>
    <t>wall panel 90"×118" 73.75'×210=15,487</t>
  </si>
  <si>
    <t>Parda panel 170" 14.16'×210=2,973</t>
  </si>
  <si>
    <t>wooden ceiling 42"×170" 49.58'×300=14,874</t>
  </si>
  <si>
    <t>main door 42.5"×90" =3,000</t>
  </si>
  <si>
    <t>safety door 42.5"×90" 26.56'×250=6,640</t>
  </si>
  <si>
    <t>Mandir partition 112"×98" 76.22'×220=16,768</t>
  </si>
  <si>
    <t>mandir panel 23.5"×93" 15.17'×210=3,185</t>
  </si>
  <si>
    <t>main door panel 21'×210=4,410</t>
  </si>
  <si>
    <t>door panel 105"×113" 82.39'×210=17,301</t>
  </si>
  <si>
    <t>outside solid PVC platform 153"×30" 31.87'×300=9,561</t>
  </si>
  <si>
    <t>kapat 68"×119" 56.19'×390=21,914</t>
  </si>
  <si>
    <t>extra trolley 4×2100=8,400</t>
  </si>
  <si>
    <t>dressing 27"×89" 16.68'×390=6,505</t>
  </si>
  <si>
    <t>bed 6'×6.5' =11,000</t>
  </si>
  <si>
    <t>bed back gadi panel 166"×50" 57.63'×210=12,102</t>
  </si>
  <si>
    <t>bed side box 2×3,500=7,000</t>
  </si>
  <si>
    <t>Parda panel 129" 10.75'×210=2,257</t>
  </si>
  <si>
    <t>kapat 133"×94" 86.21'×390=33,622</t>
  </si>
  <si>
    <t>maliya 166"×36"41.5'×290=12,035</t>
  </si>
  <si>
    <t>bed 6.5'×7'=11,000</t>
  </si>
  <si>
    <t>bed side box 2×3500=7,000</t>
  </si>
  <si>
    <t>bed back gadi panel 163"×45" 50.93'×210=10,695</t>
  </si>
  <si>
    <t>Parda panel 141" 11.75'×210=2,467</t>
  </si>
  <si>
    <t>bathroom framing kapat 78"×121"  65.54'×290=19,006</t>
  </si>
  <si>
    <t>dressing 38"×108" 28.5'×390=11,115</t>
  </si>
  <si>
    <t>Kapat trolley 3×2100=6,300</t>
  </si>
  <si>
    <t>wooden ceiling 351" 29.25'×300=8,850</t>
  </si>
  <si>
    <t>kapat 90"×118" 73.75'×390=28,762</t>
  </si>
  <si>
    <t>bed back Gadi panel 43"×112" 33.44'×210=7,022</t>
  </si>
  <si>
    <t>study table 72"×30" 15'×390=5,850</t>
  </si>
  <si>
    <t>study box 72"×20" 10'×390=3,900</t>
  </si>
  <si>
    <t>study panel 72"×24" 12'×390=4,680</t>
  </si>
  <si>
    <t>Parda panel 171" 14.25'×210=2,992</t>
  </si>
  <si>
    <t>Parda panel 158" 13.16'×210=2,768</t>
  </si>
  <si>
    <t>Old bed laminate change 1nung=4,500</t>
  </si>
  <si>
    <t>TV unit laminate change =9,000</t>
  </si>
  <si>
    <t>bedside box laminate change 2×2200=4,400</t>
  </si>
  <si>
    <t>ceiling 14.5'. 4nung 58'×300=17,400</t>
  </si>
  <si>
    <t>Parda panel 201".  2nung 33.5'×210=7,035</t>
  </si>
  <si>
    <t>door laminate 14×2200=30,800</t>
  </si>
  <si>
    <t>CD railing molding fitting 65'×160=10,400</t>
  </si>
  <si>
    <t>A4</t>
  </si>
  <si>
    <t>A5</t>
  </si>
  <si>
    <t>A6</t>
  </si>
  <si>
    <t>A7</t>
  </si>
  <si>
    <t>A8</t>
  </si>
  <si>
    <t xml:space="preserve">Tandem platform 156"×29" </t>
  </si>
  <si>
    <t xml:space="preserve">chimany showcase 172"×24" </t>
  </si>
  <si>
    <t xml:space="preserve">service platform 120"×29" </t>
  </si>
  <si>
    <t xml:space="preserve">service platform showcase 120"×22.5" </t>
  </si>
  <si>
    <t>chimney pipe box  panel 172"×35"</t>
  </si>
  <si>
    <t>oven box 22.5"×30"</t>
  </si>
  <si>
    <t>profile box 24"×12"</t>
  </si>
  <si>
    <t xml:space="preserve">wall box panel 27"×159" </t>
  </si>
  <si>
    <t xml:space="preserve">wall box panel 34"×93" </t>
  </si>
  <si>
    <t xml:space="preserve">washbasin box 36"×30" </t>
  </si>
  <si>
    <t>Parda panel 84"</t>
  </si>
  <si>
    <t xml:space="preserve">TV unit with panel 174"×118" </t>
  </si>
  <si>
    <t xml:space="preserve">wall panel 90"×118" </t>
  </si>
  <si>
    <t>wooden ceiling 42"×170"</t>
  </si>
  <si>
    <t>main door 42.5"×90"</t>
  </si>
  <si>
    <t xml:space="preserve">safety door 42.5"×90" </t>
  </si>
  <si>
    <t>main door panel 21'</t>
  </si>
  <si>
    <t xml:space="preserve">door panel 105"×113" </t>
  </si>
  <si>
    <t xml:space="preserve">outside solid PVC platform 153"×30" </t>
  </si>
  <si>
    <t xml:space="preserve">kapat 68"×119" </t>
  </si>
  <si>
    <t>extra trolley 4</t>
  </si>
  <si>
    <t xml:space="preserve">dressing 27"×89" </t>
  </si>
  <si>
    <t xml:space="preserve">bed 6'×6.5' </t>
  </si>
  <si>
    <t>bed back gadi panel 166"×50"</t>
  </si>
  <si>
    <t>bed side box 2</t>
  </si>
  <si>
    <t xml:space="preserve">Parda panel 129" </t>
  </si>
  <si>
    <t xml:space="preserve">kapat 133"×94" </t>
  </si>
  <si>
    <t>maliya 166"×36"</t>
  </si>
  <si>
    <t>bed 6.5'×7'</t>
  </si>
  <si>
    <t>bed back gadi panel 163"×45"</t>
  </si>
  <si>
    <t xml:space="preserve">bathroom framing kapat 78"×121"  </t>
  </si>
  <si>
    <t xml:space="preserve">dressing 38"×108" </t>
  </si>
  <si>
    <t>Kapat trolley 3</t>
  </si>
  <si>
    <t>wooden ceiling 351"</t>
  </si>
  <si>
    <t xml:space="preserve">kapat 90"×118" </t>
  </si>
  <si>
    <t>bed 6'×6.5'</t>
  </si>
  <si>
    <t>bed back Gadi panel 43"×112"</t>
  </si>
  <si>
    <t xml:space="preserve">study table 72"×30" </t>
  </si>
  <si>
    <t>study box 72"×20"</t>
  </si>
  <si>
    <t>study panel 72"×24"</t>
  </si>
  <si>
    <t>Parda panel 158"</t>
  </si>
  <si>
    <t xml:space="preserve">ceiling 14.5'. 4nung </t>
  </si>
  <si>
    <t xml:space="preserve">Parda panel 201".  2nung </t>
  </si>
  <si>
    <t>door laminate 14</t>
  </si>
  <si>
    <t>CD railing molding fitting 65'</t>
  </si>
  <si>
    <t xml:space="preserve">Ground floor bedroom kapat side panel 28"×65" </t>
  </si>
  <si>
    <t>Ground floor bedroom door frame 1nung</t>
  </si>
  <si>
    <t>window frame 2</t>
  </si>
  <si>
    <t xml:space="preserve"> door frame 2</t>
  </si>
  <si>
    <t>dressing extra size 42"×126"</t>
  </si>
  <si>
    <t>First floor passage window frame 1nung</t>
  </si>
  <si>
    <t>TV unit box 50"×15"</t>
  </si>
  <si>
    <t>dressing 64"×20"</t>
  </si>
  <si>
    <t>wall panel 77"×117"</t>
  </si>
  <si>
    <t>Wall panel 26"×34"</t>
  </si>
  <si>
    <t>Wall panel 25.5"×26"</t>
  </si>
  <si>
    <t>study table open box 73"×8"</t>
  </si>
  <si>
    <t>bed back wall panel 73"×121"</t>
  </si>
  <si>
    <t>bed back wall panel 78"×27"</t>
  </si>
  <si>
    <t>window frame 3</t>
  </si>
  <si>
    <t xml:space="preserve">bathroom framing kapat 98"×66" </t>
  </si>
  <si>
    <t>bathroom Kapat trolley 3</t>
  </si>
  <si>
    <t>extra ceiling 80" 4nung</t>
  </si>
  <si>
    <t>extra ceiling 66" 4nung</t>
  </si>
  <si>
    <t>extra ceiling 85" 1nung</t>
  </si>
  <si>
    <t>window frame 3nung</t>
  </si>
  <si>
    <t>door frame 2nung</t>
  </si>
  <si>
    <t>wall panel 182"×95"</t>
  </si>
  <si>
    <t>bathroom framing kapat 78"×96"</t>
  </si>
  <si>
    <t>bathroom framing kapat extra trolley 2</t>
  </si>
  <si>
    <t>Entry wooden ceiling 112"×60"</t>
  </si>
  <si>
    <t>First floor wooden ceiling 112"×60"</t>
  </si>
  <si>
    <t>First floor door wooden molding Patti</t>
  </si>
  <si>
    <t xml:space="preserve">master bedroom bathroom dressing panel 90"×24" </t>
  </si>
  <si>
    <t>ground floor window frame 1nung</t>
  </si>
  <si>
    <t>bed back panel 72"×30"</t>
  </si>
  <si>
    <t>O</t>
  </si>
  <si>
    <t>Bathroom box-21"x17.5"</t>
  </si>
  <si>
    <t>bathroom box-22"x19"</t>
  </si>
  <si>
    <t>CD railing extra measurement 41'</t>
  </si>
  <si>
    <t>MCB BOX-58"X20"</t>
  </si>
  <si>
    <t>Bedside box-2nung</t>
  </si>
  <si>
    <t>Terrace PVC framing kapat-35"x42"</t>
  </si>
  <si>
    <t>book stand-54"x24"</t>
  </si>
  <si>
    <t>Jhumar Ceiling-35"x35"</t>
  </si>
  <si>
    <t>Jhumar Ceiling-21"x21</t>
  </si>
  <si>
    <t xml:space="preserve">chimney showcase 172"×24" </t>
  </si>
  <si>
    <t>Curtain panel 84"</t>
  </si>
  <si>
    <t>Curtain panel 170"</t>
  </si>
  <si>
    <t>temple partition 112"×98"</t>
  </si>
  <si>
    <t xml:space="preserve">temple panel 23.5"×93" </t>
  </si>
  <si>
    <t xml:space="preserve">Curtain panel 141" </t>
  </si>
  <si>
    <t xml:space="preserve">Curtain panel 171" </t>
  </si>
  <si>
    <t>Cd railing glass Pharma 50'×2.5'</t>
  </si>
  <si>
    <t>CD panel design 50"×34"</t>
  </si>
  <si>
    <t>CD design panel 10.5"×10.5''.  9nung</t>
  </si>
  <si>
    <t xml:space="preserve">MDF Round design fitting 9nung </t>
  </si>
  <si>
    <r>
      <rPr>
        <b/>
        <sz val="10"/>
        <color theme="1"/>
        <rFont val="Calibri"/>
        <family val="2"/>
        <scheme val="minor"/>
      </rPr>
      <t xml:space="preserve">SIDE Location:- Aurum velley </t>
    </r>
    <r>
      <rPr>
        <sz val="10"/>
        <color theme="1"/>
        <rFont val="Calibri"/>
        <family val="2"/>
        <scheme val="minor"/>
      </rPr>
      <t xml:space="preserve">
</t>
    </r>
  </si>
  <si>
    <t>Date:-17-05-2024</t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</si>
  <si>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</si>
  <si>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>Estimate No:-final</t>
  </si>
  <si>
    <t>A</t>
  </si>
  <si>
    <t>B</t>
  </si>
  <si>
    <t>RECEIVED TOTAL AMOUNT</t>
  </si>
  <si>
    <t>PENDING TOTAL AMOUNT</t>
  </si>
  <si>
    <t>TOTAL</t>
  </si>
  <si>
    <t>N</t>
  </si>
  <si>
    <t>Bathroom box-22"x19"</t>
  </si>
  <si>
    <t xml:space="preserve">old bed PATTI -3"X1/2" </t>
  </si>
  <si>
    <t>chimney pipe box  panel 172"×37"</t>
  </si>
  <si>
    <t xml:space="preserve">service platform showcase 96"×22.5" </t>
  </si>
  <si>
    <t xml:space="preserve">service platform 96"×29" </t>
  </si>
  <si>
    <t>bahar pvc meeter box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</si>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</sst>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ill="1"/>
    <xf numFmtId="0" fontId="4" fillId="0" borderId="0" xfId="0" applyFont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0" fontId="0" fillId="0" borderId="1" xfId="0" applyFont="1" applyFill="1" applyBorder="1" applyAlignment="1"/>
    <xf numFmtId="0" fontId="0" fillId="0" borderId="0" xfId="0" applyFont="1" applyFill="1"/>
    <xf numFmtId="0" fontId="0" fillId="3" borderId="0" xfId="0" applyFill="1" applyBorder="1"/>
    <xf numFmtId="0" fontId="0" fillId="0" borderId="11" xfId="0" applyBorder="1"/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20" xfId="0" applyFont="1" applyFill="1" applyBorder="1" applyAlignment="1">
      <alignment vertical="top"/>
    </xf>
    <xf numFmtId="0" fontId="0" fillId="0" borderId="31" xfId="0" applyFont="1" applyFill="1" applyBorder="1" applyAlignment="1"/>
    <xf numFmtId="0" fontId="2" fillId="0" borderId="30" xfId="0" applyFont="1" applyFill="1" applyBorder="1" applyAlignment="1">
      <alignment horizontal="left"/>
    </xf>
    <xf numFmtId="0" fontId="2" fillId="0" borderId="31" xfId="0" applyFont="1" applyFill="1" applyBorder="1" applyAlignment="1">
      <alignment horizontal="left"/>
    </xf>
    <xf numFmtId="164" fontId="0" fillId="0" borderId="27" xfId="0" applyNumberFormat="1" applyFont="1" applyFill="1" applyBorder="1" applyAlignment="1"/>
    <xf numFmtId="164" fontId="2" fillId="0" borderId="23" xfId="0" applyNumberFormat="1" applyFont="1" applyFill="1" applyBorder="1" applyAlignment="1">
      <alignment vertical="top"/>
    </xf>
    <xf numFmtId="0" fontId="2" fillId="0" borderId="0" xfId="0" applyFont="1" applyFill="1" applyBorder="1"/>
    <xf numFmtId="0" fontId="2" fillId="0" borderId="1" xfId="0" applyFont="1" applyFill="1" applyBorder="1" applyAlignment="1"/>
    <xf numFmtId="164" fontId="2" fillId="0" borderId="29" xfId="0" applyNumberFormat="1" applyFont="1" applyFill="1" applyBorder="1" applyAlignment="1">
      <alignment vertical="top"/>
    </xf>
    <xf numFmtId="0" fontId="0" fillId="0" borderId="0" xfId="0" applyFont="1" applyFill="1" applyBorder="1" applyAlignment="1"/>
    <xf numFmtId="164" fontId="0" fillId="0" borderId="0" xfId="0" applyNumberFormat="1" applyFont="1" applyFill="1" applyBorder="1" applyAlignment="1">
      <alignment vertical="top"/>
    </xf>
    <xf numFmtId="0" fontId="1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164" fontId="0" fillId="0" borderId="10" xfId="0" applyNumberFormat="1" applyBorder="1"/>
    <xf numFmtId="164" fontId="2" fillId="2" borderId="19" xfId="0" applyNumberFormat="1" applyFont="1" applyFill="1" applyBorder="1" applyAlignment="1">
      <alignment horizontal="center" vertical="top" wrapText="1"/>
    </xf>
    <xf numFmtId="164" fontId="0" fillId="0" borderId="0" xfId="0" applyNumberFormat="1"/>
    <xf numFmtId="164" fontId="0" fillId="0" borderId="11" xfId="0" applyNumberFormat="1" applyBorder="1"/>
    <xf numFmtId="164" fontId="0" fillId="3" borderId="0" xfId="0" applyNumberFormat="1" applyFill="1" applyBorder="1"/>
    <xf numFmtId="164" fontId="2" fillId="2" borderId="18" xfId="0" applyNumberFormat="1" applyFont="1" applyFill="1" applyBorder="1" applyAlignment="1">
      <alignment horizontal="center" vertical="top" wrapText="1"/>
    </xf>
    <xf numFmtId="164" fontId="2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0" fillId="0" borderId="1" xfId="0" applyNumberFormat="1" applyFont="1" applyFill="1" applyBorder="1" applyAlignment="1"/>
    <xf numFmtId="0" fontId="0" fillId="0" borderId="1" xfId="0" applyBorder="1"/>
    <xf numFmtId="164" fontId="0" fillId="0" borderId="1" xfId="0" applyNumberFormat="1" applyBorder="1"/>
    <xf numFmtId="0" fontId="12" fillId="0" borderId="1" xfId="0" applyFont="1" applyFill="1" applyBorder="1" applyAlignment="1"/>
    <xf numFmtId="164" fontId="0" fillId="0" borderId="31" xfId="0" applyNumberFormat="1" applyFont="1" applyFill="1" applyBorder="1" applyAlignment="1"/>
    <xf numFmtId="164" fontId="0" fillId="0" borderId="32" xfId="0" applyNumberFormat="1" applyFont="1" applyFill="1" applyBorder="1" applyAlignment="1"/>
    <xf numFmtId="0" fontId="2" fillId="0" borderId="26" xfId="0" applyFont="1" applyFill="1" applyBorder="1" applyAlignment="1"/>
    <xf numFmtId="0" fontId="0" fillId="0" borderId="26" xfId="0" applyFont="1" applyFill="1" applyBorder="1" applyAlignment="1"/>
    <xf numFmtId="164" fontId="0" fillId="0" borderId="27" xfId="0" applyNumberFormat="1" applyBorder="1"/>
    <xf numFmtId="164" fontId="2" fillId="0" borderId="27" xfId="0" applyNumberFormat="1" applyFont="1" applyBorder="1"/>
    <xf numFmtId="164" fontId="0" fillId="0" borderId="27" xfId="0" applyNumberFormat="1" applyFont="1" applyBorder="1"/>
    <xf numFmtId="0" fontId="0" fillId="0" borderId="28" xfId="0" applyFont="1" applyFill="1" applyBorder="1" applyAlignment="1"/>
    <xf numFmtId="164" fontId="0" fillId="0" borderId="20" xfId="0" applyNumberFormat="1" applyFont="1" applyFill="1" applyBorder="1" applyAlignment="1">
      <alignment vertical="top"/>
    </xf>
    <xf numFmtId="0" fontId="0" fillId="0" borderId="21" xfId="0" applyFont="1" applyFill="1" applyBorder="1" applyAlignment="1"/>
    <xf numFmtId="0" fontId="0" fillId="0" borderId="33" xfId="0" applyFont="1" applyFill="1" applyBorder="1" applyAlignment="1">
      <alignment vertical="top"/>
    </xf>
    <xf numFmtId="0" fontId="0" fillId="0" borderId="15" xfId="0" applyFont="1" applyFill="1" applyBorder="1" applyAlignment="1"/>
    <xf numFmtId="14" fontId="1" fillId="0" borderId="0" xfId="0" applyNumberFormat="1" applyFont="1" applyFill="1" applyBorder="1"/>
    <xf numFmtId="164" fontId="2" fillId="0" borderId="13" xfId="0" applyNumberFormat="1" applyFont="1" applyFill="1" applyBorder="1" applyAlignment="1">
      <alignment vertical="top"/>
    </xf>
    <xf numFmtId="164" fontId="2" fillId="0" borderId="35" xfId="0" applyNumberFormat="1" applyFont="1" applyFill="1" applyBorder="1" applyAlignment="1">
      <alignment vertical="top"/>
    </xf>
    <xf numFmtId="0" fontId="0" fillId="0" borderId="30" xfId="0" applyFont="1" applyFill="1" applyBorder="1"/>
    <xf numFmtId="0" fontId="0" fillId="0" borderId="26" xfId="0" applyFont="1" applyFill="1" applyBorder="1"/>
    <xf numFmtId="0" fontId="2" fillId="0" borderId="38" xfId="0" applyFont="1" applyFill="1" applyBorder="1"/>
    <xf numFmtId="0" fontId="2" fillId="0" borderId="0" xfId="0" applyFont="1" applyFill="1" applyBorder="1" applyAlignment="1">
      <alignment horizontal="center" vertical="top"/>
    </xf>
    <xf numFmtId="164" fontId="2" fillId="0" borderId="0" xfId="0" applyNumberFormat="1" applyFont="1" applyFill="1" applyBorder="1" applyAlignment="1">
      <alignment vertical="top"/>
    </xf>
    <xf numFmtId="164" fontId="1" fillId="0" borderId="0" xfId="0" applyNumberFormat="1" applyFont="1" applyFill="1" applyBorder="1"/>
    <xf numFmtId="164" fontId="0" fillId="0" borderId="0" xfId="0" applyNumberFormat="1" applyFont="1" applyFill="1" applyBorder="1"/>
    <xf numFmtId="14" fontId="1" fillId="0" borderId="31" xfId="0" applyNumberFormat="1" applyFont="1" applyFill="1" applyBorder="1" applyAlignment="1">
      <alignment horizontal="center"/>
    </xf>
    <xf numFmtId="14" fontId="1" fillId="0" borderId="32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14" fontId="1" fillId="0" borderId="27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1" fillId="0" borderId="36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 vertical="top"/>
    </xf>
    <xf numFmtId="0" fontId="2" fillId="0" borderId="14" xfId="0" applyFont="1" applyFill="1" applyBorder="1" applyAlignment="1">
      <alignment horizontal="center" vertical="top"/>
    </xf>
    <xf numFmtId="0" fontId="2" fillId="0" borderId="34" xfId="0" applyFont="1" applyFill="1" applyBorder="1" applyAlignment="1">
      <alignment horizontal="center" vertical="top"/>
    </xf>
    <xf numFmtId="0" fontId="10" fillId="0" borderId="15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8" fillId="0" borderId="1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0" fontId="6" fillId="4" borderId="24" xfId="0" applyFont="1" applyFill="1" applyBorder="1" applyAlignment="1">
      <alignment horizontal="center" wrapText="1"/>
    </xf>
    <xf numFmtId="0" fontId="6" fillId="4" borderId="25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13" fillId="0" borderId="0" xfId="0" applyFont="1" applyFill="1" applyBorder="1"/>
    <xf numFmtId="164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2"/>
  <sheetViews>
    <sheetView tabSelected="1" topLeftCell="A115" zoomScale="120" zoomScaleNormal="120" workbookViewId="0">
      <selection activeCell="K127" sqref="K127"/>
    </sheetView>
  </sheetViews>
  <sheetFormatPr defaultRowHeight="15" x14ac:dyDescent="0.25"/>
  <cols>
    <col min="2" max="2" width="4.28515625" bestFit="1" customWidth="1"/>
    <col min="3" max="3" width="43.42578125" customWidth="1"/>
    <col min="4" max="4" width="5.42578125" bestFit="1" customWidth="1"/>
    <col min="5" max="5" width="6.28515625" bestFit="1" customWidth="1"/>
    <col min="6" max="6" width="6" style="39" bestFit="1" customWidth="1"/>
    <col min="7" max="7" width="5.85546875" customWidth="1"/>
    <col min="8" max="8" width="4.7109375" customWidth="1"/>
    <col min="9" max="9" width="11" style="39" customWidth="1"/>
    <col min="10" max="10" width="11.140625" bestFit="1" customWidth="1"/>
  </cols>
  <sheetData>
    <row r="1" spans="1:11" ht="21.75" thickBot="1" x14ac:dyDescent="0.4">
      <c r="B1" s="86" t="s">
        <v>9</v>
      </c>
      <c r="C1" s="87"/>
      <c r="D1" s="87"/>
      <c r="E1" s="87"/>
      <c r="F1" s="87"/>
      <c r="G1" s="87"/>
      <c r="H1" s="87"/>
      <c r="I1" s="88"/>
    </row>
    <row r="2" spans="1:11" ht="59.25" customHeight="1" thickBot="1" x14ac:dyDescent="0.3">
      <c r="B2" s="89" t="s">
        <v>8</v>
      </c>
      <c r="C2" s="90"/>
      <c r="D2" s="90"/>
      <c r="E2" s="17"/>
      <c r="F2" s="40"/>
      <c r="G2" s="17"/>
      <c r="H2" s="17"/>
      <c r="I2" s="37"/>
    </row>
    <row r="3" spans="1:11" ht="19.5" thickBot="1" x14ac:dyDescent="0.35">
      <c r="B3" s="91" t="s">
        <v>10</v>
      </c>
      <c r="C3" s="92"/>
      <c r="D3" s="92"/>
      <c r="E3" s="92"/>
      <c r="F3" s="92"/>
      <c r="G3" s="92"/>
      <c r="H3" s="93"/>
      <c r="I3" s="94"/>
      <c r="J3" s="1"/>
    </row>
    <row r="4" spans="1:11" ht="15.75" thickBot="1" x14ac:dyDescent="0.3">
      <c r="B4" s="99" t="s">
        <v>182</v>
      </c>
      <c r="C4" s="100"/>
      <c r="D4" s="16"/>
      <c r="E4" s="16"/>
      <c r="F4" s="41"/>
      <c r="G4" s="16"/>
      <c r="H4" s="95" t="s">
        <v>183</v>
      </c>
      <c r="I4" s="96"/>
      <c r="J4" s="1"/>
    </row>
    <row r="5" spans="1:11" ht="15.75" customHeight="1" thickBot="1" x14ac:dyDescent="0.3">
      <c r="B5" s="101" t="s">
        <v>180</v>
      </c>
      <c r="C5" s="102"/>
      <c r="D5" s="16"/>
      <c r="E5" s="16"/>
      <c r="F5" s="41"/>
      <c r="G5" s="16"/>
      <c r="H5" s="97" t="s">
        <v>181</v>
      </c>
      <c r="I5" s="98"/>
      <c r="J5" s="1"/>
    </row>
    <row r="6" spans="1:11" s="13" customFormat="1" ht="30.75" customHeight="1" thickBot="1" x14ac:dyDescent="0.3">
      <c r="B6" s="18" t="s">
        <v>7</v>
      </c>
      <c r="C6" s="19" t="s">
        <v>6</v>
      </c>
      <c r="D6" s="20" t="s">
        <v>184</v>
      </c>
      <c r="E6" s="20" t="s">
        <v>185</v>
      </c>
      <c r="F6" s="42" t="s">
        <v>3</v>
      </c>
      <c r="G6" s="21" t="s">
        <v>2</v>
      </c>
      <c r="H6" s="21" t="s">
        <v>1</v>
      </c>
      <c r="I6" s="38" t="s">
        <v>0</v>
      </c>
      <c r="J6" s="8" t="s">
        <v>196</v>
      </c>
    </row>
    <row r="7" spans="1:11" s="15" customFormat="1" ht="30.75" customHeight="1" x14ac:dyDescent="0.25">
      <c r="A7" s="33"/>
      <c r="B7" s="26" t="s">
        <v>11</v>
      </c>
      <c r="C7" s="27" t="s">
        <v>13</v>
      </c>
      <c r="D7" s="25"/>
      <c r="E7" s="25"/>
      <c r="F7" s="49"/>
      <c r="G7" s="25"/>
      <c r="H7" s="25"/>
      <c r="I7" s="50"/>
      <c r="J7" s="8"/>
    </row>
    <row r="8" spans="1:11" ht="15.75" customHeight="1" x14ac:dyDescent="0.25">
      <c r="A8" s="33"/>
      <c r="B8" s="51" t="s">
        <v>16</v>
      </c>
      <c r="C8" s="31" t="s">
        <v>17</v>
      </c>
      <c r="D8" s="14"/>
      <c r="E8" s="14"/>
      <c r="F8" s="45"/>
      <c r="G8" s="14"/>
      <c r="H8" s="14"/>
      <c r="I8" s="28"/>
      <c r="J8" s="1"/>
    </row>
    <row r="9" spans="1:11" ht="15.75" customHeight="1" x14ac:dyDescent="0.25">
      <c r="A9" s="33" t="s">
        <v>159</v>
      </c>
      <c r="B9" s="52">
        <v>1</v>
      </c>
      <c r="C9" s="14" t="s">
        <v>83</v>
      </c>
      <c r="D9" s="46">
        <v>156</v>
      </c>
      <c r="E9" s="46">
        <v>29</v>
      </c>
      <c r="F9" s="47">
        <f>D9*E9/144</f>
        <v>31.416666666666668</v>
      </c>
      <c r="G9" s="46">
        <v>650</v>
      </c>
      <c r="H9" s="46">
        <v>1</v>
      </c>
      <c r="I9" s="53">
        <f>F9*G9*H9</f>
        <v>20420.833333333336</v>
      </c>
      <c r="J9" s="8"/>
      <c r="K9" s="13"/>
    </row>
    <row r="10" spans="1:11" ht="15.75" customHeight="1" x14ac:dyDescent="0.25">
      <c r="A10" s="33" t="s">
        <v>159</v>
      </c>
      <c r="B10" s="52">
        <v>2</v>
      </c>
      <c r="C10" s="14" t="s">
        <v>169</v>
      </c>
      <c r="D10" s="46">
        <v>172</v>
      </c>
      <c r="E10" s="46">
        <v>24</v>
      </c>
      <c r="F10" s="47">
        <f t="shared" ref="F10:F77" si="0">D10*E10/144</f>
        <v>28.666666666666668</v>
      </c>
      <c r="G10" s="46">
        <v>390</v>
      </c>
      <c r="H10" s="46">
        <v>1</v>
      </c>
      <c r="I10" s="53">
        <f t="shared" ref="I10:I20" si="1">F10*G10*H10</f>
        <v>11180</v>
      </c>
      <c r="J10" s="8"/>
      <c r="K10" s="13"/>
    </row>
    <row r="11" spans="1:11" ht="15.75" customHeight="1" x14ac:dyDescent="0.25">
      <c r="A11" s="33" t="s">
        <v>159</v>
      </c>
      <c r="B11" s="52">
        <v>3</v>
      </c>
      <c r="C11" s="48" t="s">
        <v>194</v>
      </c>
      <c r="D11" s="46">
        <v>120</v>
      </c>
      <c r="E11" s="46">
        <v>29</v>
      </c>
      <c r="F11" s="47">
        <f t="shared" si="0"/>
        <v>24.166666666666668</v>
      </c>
      <c r="G11" s="46">
        <v>390</v>
      </c>
      <c r="H11" s="46">
        <v>1</v>
      </c>
      <c r="I11" s="53">
        <f t="shared" si="1"/>
        <v>9425</v>
      </c>
      <c r="J11" s="8"/>
      <c r="K11" s="13"/>
    </row>
    <row r="12" spans="1:11" s="11" customFormat="1" ht="15.75" customHeight="1" x14ac:dyDescent="0.25">
      <c r="A12" s="33" t="s">
        <v>159</v>
      </c>
      <c r="B12" s="52">
        <v>4</v>
      </c>
      <c r="C12" s="14" t="s">
        <v>193</v>
      </c>
      <c r="D12" s="46">
        <v>120</v>
      </c>
      <c r="E12" s="46">
        <v>22.5</v>
      </c>
      <c r="F12" s="47">
        <f t="shared" si="0"/>
        <v>18.75</v>
      </c>
      <c r="G12" s="46">
        <v>390</v>
      </c>
      <c r="H12" s="46">
        <v>1</v>
      </c>
      <c r="I12" s="53">
        <f t="shared" si="1"/>
        <v>7312.5</v>
      </c>
      <c r="J12" s="12"/>
    </row>
    <row r="13" spans="1:11" ht="15.75" customHeight="1" x14ac:dyDescent="0.25">
      <c r="A13" s="33" t="s">
        <v>159</v>
      </c>
      <c r="B13" s="52">
        <v>5</v>
      </c>
      <c r="C13" s="14" t="s">
        <v>192</v>
      </c>
      <c r="D13" s="46">
        <v>172</v>
      </c>
      <c r="E13" s="46">
        <v>37</v>
      </c>
      <c r="F13" s="47">
        <f t="shared" si="0"/>
        <v>44.194444444444443</v>
      </c>
      <c r="G13" s="46">
        <v>390</v>
      </c>
      <c r="H13" s="46">
        <v>1</v>
      </c>
      <c r="I13" s="53">
        <f t="shared" si="1"/>
        <v>17235.833333333332</v>
      </c>
      <c r="J13" s="8"/>
      <c r="K13" s="13"/>
    </row>
    <row r="14" spans="1:11" ht="15.75" customHeight="1" x14ac:dyDescent="0.25">
      <c r="A14" s="33" t="s">
        <v>159</v>
      </c>
      <c r="B14" s="52">
        <v>6</v>
      </c>
      <c r="C14" s="14" t="s">
        <v>88</v>
      </c>
      <c r="D14" s="46">
        <v>22.5</v>
      </c>
      <c r="E14" s="46">
        <v>30</v>
      </c>
      <c r="F14" s="47">
        <f t="shared" si="0"/>
        <v>4.6875</v>
      </c>
      <c r="G14" s="46">
        <v>390</v>
      </c>
      <c r="H14" s="46">
        <v>1</v>
      </c>
      <c r="I14" s="53">
        <f t="shared" si="1"/>
        <v>1828.125</v>
      </c>
      <c r="J14" s="8"/>
      <c r="K14" s="13"/>
    </row>
    <row r="15" spans="1:11" s="11" customFormat="1" ht="15.75" customHeight="1" x14ac:dyDescent="0.25">
      <c r="A15" s="33" t="s">
        <v>159</v>
      </c>
      <c r="B15" s="52">
        <v>7</v>
      </c>
      <c r="C15" s="14" t="s">
        <v>89</v>
      </c>
      <c r="D15" s="46">
        <v>24</v>
      </c>
      <c r="E15" s="46">
        <v>12</v>
      </c>
      <c r="F15" s="47">
        <f t="shared" si="0"/>
        <v>2</v>
      </c>
      <c r="G15" s="46">
        <v>390</v>
      </c>
      <c r="H15" s="46">
        <v>1</v>
      </c>
      <c r="I15" s="53">
        <f t="shared" si="1"/>
        <v>780</v>
      </c>
      <c r="J15" s="12"/>
    </row>
    <row r="16" spans="1:11" s="11" customFormat="1" ht="15.75" customHeight="1" x14ac:dyDescent="0.25">
      <c r="A16" s="33"/>
      <c r="B16" s="52"/>
      <c r="C16" s="14"/>
      <c r="D16" s="46"/>
      <c r="E16" s="46"/>
      <c r="F16" s="47"/>
      <c r="G16" s="46"/>
      <c r="H16" s="46"/>
      <c r="I16" s="54">
        <f>SUM(I9:I15)</f>
        <v>68182.291666666672</v>
      </c>
      <c r="J16" s="12"/>
    </row>
    <row r="17" spans="1:11" s="11" customFormat="1" ht="15.75" customHeight="1" x14ac:dyDescent="0.25">
      <c r="A17" s="33"/>
      <c r="B17" s="51" t="s">
        <v>14</v>
      </c>
      <c r="C17" s="31" t="s">
        <v>18</v>
      </c>
      <c r="D17" s="46"/>
      <c r="E17" s="46"/>
      <c r="F17" s="47"/>
      <c r="G17" s="46"/>
      <c r="H17" s="46"/>
      <c r="I17" s="53"/>
      <c r="J17" s="12"/>
    </row>
    <row r="18" spans="1:11" s="11" customFormat="1" ht="15.75" customHeight="1" x14ac:dyDescent="0.25">
      <c r="A18" s="33"/>
      <c r="B18" s="52">
        <v>8</v>
      </c>
      <c r="C18" s="14" t="s">
        <v>90</v>
      </c>
      <c r="D18" s="46">
        <v>27</v>
      </c>
      <c r="E18" s="46">
        <v>159</v>
      </c>
      <c r="F18" s="47">
        <f t="shared" si="0"/>
        <v>29.8125</v>
      </c>
      <c r="G18" s="46">
        <v>240</v>
      </c>
      <c r="H18" s="46">
        <v>1</v>
      </c>
      <c r="I18" s="53">
        <f t="shared" si="1"/>
        <v>7155</v>
      </c>
      <c r="J18" s="12"/>
    </row>
    <row r="19" spans="1:11" s="11" customFormat="1" ht="15.75" customHeight="1" x14ac:dyDescent="0.25">
      <c r="A19" s="33"/>
      <c r="B19" s="52">
        <v>9</v>
      </c>
      <c r="C19" s="14" t="s">
        <v>91</v>
      </c>
      <c r="D19" s="46">
        <v>34</v>
      </c>
      <c r="E19" s="46">
        <v>93</v>
      </c>
      <c r="F19" s="47">
        <f t="shared" si="0"/>
        <v>21.958333333333332</v>
      </c>
      <c r="G19" s="46">
        <v>240</v>
      </c>
      <c r="H19" s="46">
        <v>1</v>
      </c>
      <c r="I19" s="53">
        <f t="shared" si="1"/>
        <v>5270</v>
      </c>
      <c r="J19" s="12"/>
    </row>
    <row r="20" spans="1:11" s="11" customFormat="1" ht="15.75" customHeight="1" x14ac:dyDescent="0.25">
      <c r="A20" s="33" t="s">
        <v>159</v>
      </c>
      <c r="B20" s="52">
        <v>10</v>
      </c>
      <c r="C20" s="14" t="s">
        <v>92</v>
      </c>
      <c r="D20" s="46">
        <v>36</v>
      </c>
      <c r="E20" s="46">
        <v>30</v>
      </c>
      <c r="F20" s="47">
        <f>D20*E20/144</f>
        <v>7.5</v>
      </c>
      <c r="G20" s="46">
        <v>390</v>
      </c>
      <c r="H20" s="46">
        <v>1</v>
      </c>
      <c r="I20" s="53">
        <f t="shared" si="1"/>
        <v>2925</v>
      </c>
      <c r="J20" s="69"/>
    </row>
    <row r="21" spans="1:11" s="11" customFormat="1" ht="15.75" customHeight="1" x14ac:dyDescent="0.25">
      <c r="A21" s="33" t="s">
        <v>159</v>
      </c>
      <c r="B21" s="52">
        <v>11</v>
      </c>
      <c r="C21" s="14" t="s">
        <v>170</v>
      </c>
      <c r="D21" s="46">
        <v>84</v>
      </c>
      <c r="E21" s="46"/>
      <c r="F21" s="47">
        <f>84/12</f>
        <v>7</v>
      </c>
      <c r="G21" s="46">
        <v>210</v>
      </c>
      <c r="H21" s="46">
        <v>1</v>
      </c>
      <c r="I21" s="53">
        <f>F21*G21</f>
        <v>1470</v>
      </c>
      <c r="J21" s="69"/>
    </row>
    <row r="22" spans="1:11" s="11" customFormat="1" ht="15.75" customHeight="1" x14ac:dyDescent="0.25">
      <c r="A22" s="33"/>
      <c r="B22" s="52"/>
      <c r="C22" s="14"/>
      <c r="D22" s="46"/>
      <c r="E22" s="46"/>
      <c r="F22" s="47"/>
      <c r="G22" s="46"/>
      <c r="H22" s="46"/>
      <c r="I22" s="54">
        <f>SUM(I18:I21)</f>
        <v>16820</v>
      </c>
      <c r="J22" s="12"/>
    </row>
    <row r="23" spans="1:11" s="11" customFormat="1" ht="15.75" customHeight="1" x14ac:dyDescent="0.25">
      <c r="A23" s="33"/>
      <c r="B23" s="51" t="s">
        <v>15</v>
      </c>
      <c r="C23" s="31" t="s">
        <v>19</v>
      </c>
      <c r="D23" s="46"/>
      <c r="E23" s="46"/>
      <c r="F23" s="47"/>
      <c r="G23" s="46"/>
      <c r="H23" s="46"/>
      <c r="I23" s="53"/>
      <c r="J23" s="12"/>
    </row>
    <row r="24" spans="1:11" s="11" customFormat="1" ht="15.75" customHeight="1" x14ac:dyDescent="0.25">
      <c r="A24" s="33" t="s">
        <v>159</v>
      </c>
      <c r="B24" s="52">
        <v>12</v>
      </c>
      <c r="C24" s="14" t="s">
        <v>94</v>
      </c>
      <c r="D24" s="46">
        <v>174</v>
      </c>
      <c r="E24" s="46">
        <v>118</v>
      </c>
      <c r="F24" s="47">
        <f t="shared" si="0"/>
        <v>142.58333333333334</v>
      </c>
      <c r="G24" s="46">
        <v>280</v>
      </c>
      <c r="H24" s="46">
        <v>1</v>
      </c>
      <c r="I24" s="53">
        <f>F24*G24*H24</f>
        <v>39923.333333333336</v>
      </c>
      <c r="J24" s="12"/>
    </row>
    <row r="25" spans="1:11" s="11" customFormat="1" ht="15.75" customHeight="1" x14ac:dyDescent="0.25">
      <c r="A25" s="33" t="s">
        <v>159</v>
      </c>
      <c r="B25" s="52">
        <v>13</v>
      </c>
      <c r="C25" s="14" t="s">
        <v>95</v>
      </c>
      <c r="D25" s="46">
        <v>90</v>
      </c>
      <c r="E25" s="46">
        <v>118</v>
      </c>
      <c r="F25" s="47">
        <f t="shared" si="0"/>
        <v>73.75</v>
      </c>
      <c r="G25" s="46">
        <v>210</v>
      </c>
      <c r="H25" s="46">
        <v>1</v>
      </c>
      <c r="I25" s="53">
        <f>F25*G25*H25</f>
        <v>15487.5</v>
      </c>
      <c r="J25" s="12"/>
    </row>
    <row r="26" spans="1:11" s="11" customFormat="1" ht="15.75" customHeight="1" x14ac:dyDescent="0.25">
      <c r="A26" s="33" t="s">
        <v>159</v>
      </c>
      <c r="B26" s="52">
        <v>14</v>
      </c>
      <c r="C26" s="14" t="s">
        <v>171</v>
      </c>
      <c r="D26" s="46">
        <v>170</v>
      </c>
      <c r="E26" s="46">
        <v>14</v>
      </c>
      <c r="F26" s="47">
        <f>170/12</f>
        <v>14.166666666666666</v>
      </c>
      <c r="G26" s="46">
        <v>210</v>
      </c>
      <c r="H26" s="46">
        <v>1</v>
      </c>
      <c r="I26" s="53">
        <f>F26*G26</f>
        <v>2975</v>
      </c>
      <c r="J26" s="12"/>
    </row>
    <row r="27" spans="1:11" s="11" customFormat="1" ht="15.75" customHeight="1" x14ac:dyDescent="0.25">
      <c r="A27" s="33" t="s">
        <v>159</v>
      </c>
      <c r="B27" s="52">
        <v>15</v>
      </c>
      <c r="C27" s="14" t="s">
        <v>96</v>
      </c>
      <c r="D27" s="46">
        <v>42</v>
      </c>
      <c r="E27" s="46">
        <v>170</v>
      </c>
      <c r="F27" s="47">
        <f t="shared" si="0"/>
        <v>49.583333333333336</v>
      </c>
      <c r="G27" s="46">
        <v>300</v>
      </c>
      <c r="H27" s="46">
        <v>1</v>
      </c>
      <c r="I27" s="53">
        <f>F27*G27*H27</f>
        <v>14875</v>
      </c>
      <c r="J27" s="12"/>
    </row>
    <row r="28" spans="1:11" s="11" customFormat="1" ht="15.75" customHeight="1" x14ac:dyDescent="0.25">
      <c r="A28" s="33" t="s">
        <v>159</v>
      </c>
      <c r="B28" s="52">
        <v>16</v>
      </c>
      <c r="C28" s="14" t="s">
        <v>97</v>
      </c>
      <c r="D28" s="46">
        <v>42.5</v>
      </c>
      <c r="E28" s="46">
        <v>90</v>
      </c>
      <c r="F28" s="47">
        <f t="shared" si="0"/>
        <v>26.5625</v>
      </c>
      <c r="G28" s="46"/>
      <c r="H28" s="46">
        <v>1</v>
      </c>
      <c r="I28" s="53">
        <v>3000</v>
      </c>
      <c r="J28" s="12"/>
    </row>
    <row r="29" spans="1:11" ht="15.75" customHeight="1" x14ac:dyDescent="0.25">
      <c r="A29" s="33" t="s">
        <v>159</v>
      </c>
      <c r="B29" s="52">
        <v>17</v>
      </c>
      <c r="C29" s="14" t="s">
        <v>98</v>
      </c>
      <c r="D29" s="46">
        <v>42.5</v>
      </c>
      <c r="E29" s="46">
        <v>90</v>
      </c>
      <c r="F29" s="47">
        <f t="shared" si="0"/>
        <v>26.5625</v>
      </c>
      <c r="G29" s="46">
        <v>250</v>
      </c>
      <c r="H29" s="46">
        <v>1</v>
      </c>
      <c r="I29" s="53">
        <f>F29*G29*H29</f>
        <v>6640.625</v>
      </c>
      <c r="J29" s="8"/>
      <c r="K29" s="13"/>
    </row>
    <row r="30" spans="1:11" ht="15.75" customHeight="1" x14ac:dyDescent="0.25">
      <c r="A30" s="33" t="s">
        <v>159</v>
      </c>
      <c r="B30" s="52">
        <v>18</v>
      </c>
      <c r="C30" s="14" t="s">
        <v>172</v>
      </c>
      <c r="D30" s="46">
        <v>112</v>
      </c>
      <c r="E30" s="46">
        <v>98</v>
      </c>
      <c r="F30" s="47">
        <f t="shared" si="0"/>
        <v>76.222222222222229</v>
      </c>
      <c r="G30" s="46">
        <v>220</v>
      </c>
      <c r="H30" s="46">
        <v>1</v>
      </c>
      <c r="I30" s="53">
        <f t="shared" ref="I30:I31" si="2">F30*G30*H30</f>
        <v>16768.888888888891</v>
      </c>
      <c r="J30" s="8"/>
      <c r="K30" s="13"/>
    </row>
    <row r="31" spans="1:11" ht="15.75" customHeight="1" x14ac:dyDescent="0.25">
      <c r="A31" s="33" t="s">
        <v>159</v>
      </c>
      <c r="B31" s="52">
        <v>19</v>
      </c>
      <c r="C31" s="14" t="s">
        <v>173</v>
      </c>
      <c r="D31" s="46">
        <v>23.5</v>
      </c>
      <c r="E31" s="46">
        <v>93</v>
      </c>
      <c r="F31" s="47">
        <f t="shared" si="0"/>
        <v>15.177083333333334</v>
      </c>
      <c r="G31" s="46">
        <v>210</v>
      </c>
      <c r="H31" s="46">
        <v>1</v>
      </c>
      <c r="I31" s="53">
        <f t="shared" si="2"/>
        <v>3187.1875</v>
      </c>
      <c r="J31" s="8"/>
      <c r="K31" s="13"/>
    </row>
    <row r="32" spans="1:11" ht="15.75" customHeight="1" x14ac:dyDescent="0.25">
      <c r="A32" s="33" t="s">
        <v>159</v>
      </c>
      <c r="B32" s="52">
        <v>20</v>
      </c>
      <c r="C32" s="14" t="s">
        <v>99</v>
      </c>
      <c r="D32" s="46"/>
      <c r="E32" s="46"/>
      <c r="F32" s="47">
        <v>21</v>
      </c>
      <c r="G32" s="46">
        <v>210</v>
      </c>
      <c r="H32" s="46">
        <v>1</v>
      </c>
      <c r="I32" s="53">
        <f>F32*G32</f>
        <v>4410</v>
      </c>
      <c r="J32" s="8"/>
      <c r="K32" s="13"/>
    </row>
    <row r="33" spans="1:11" ht="15.75" customHeight="1" x14ac:dyDescent="0.25">
      <c r="A33" s="33" t="s">
        <v>159</v>
      </c>
      <c r="B33" s="52">
        <v>21</v>
      </c>
      <c r="C33" s="14" t="s">
        <v>100</v>
      </c>
      <c r="D33" s="46">
        <v>105</v>
      </c>
      <c r="E33" s="46">
        <v>113</v>
      </c>
      <c r="F33" s="47">
        <f t="shared" si="0"/>
        <v>82.395833333333329</v>
      </c>
      <c r="G33" s="46">
        <v>210</v>
      </c>
      <c r="H33" s="46">
        <v>1</v>
      </c>
      <c r="I33" s="53">
        <f>H33*F33*G33</f>
        <v>17303.125</v>
      </c>
      <c r="J33" s="8"/>
      <c r="K33" s="13"/>
    </row>
    <row r="34" spans="1:11" s="11" customFormat="1" x14ac:dyDescent="0.25">
      <c r="A34" s="33" t="s">
        <v>159</v>
      </c>
      <c r="B34" s="52">
        <v>22</v>
      </c>
      <c r="C34" s="14" t="s">
        <v>101</v>
      </c>
      <c r="D34" s="46">
        <v>153</v>
      </c>
      <c r="E34" s="46">
        <v>30</v>
      </c>
      <c r="F34" s="47">
        <f t="shared" si="0"/>
        <v>31.875</v>
      </c>
      <c r="G34" s="46">
        <v>300</v>
      </c>
      <c r="H34" s="46">
        <v>1</v>
      </c>
      <c r="I34" s="53">
        <f t="shared" ref="I34:I42" si="3">H34*F34*G34</f>
        <v>9562.5</v>
      </c>
      <c r="J34" s="12"/>
    </row>
    <row r="35" spans="1:11" s="11" customFormat="1" x14ac:dyDescent="0.25">
      <c r="A35" s="33" t="s">
        <v>159</v>
      </c>
      <c r="B35" s="52">
        <v>23</v>
      </c>
      <c r="C35" s="14" t="s">
        <v>153</v>
      </c>
      <c r="D35" s="46">
        <v>112</v>
      </c>
      <c r="E35" s="46">
        <v>60</v>
      </c>
      <c r="F35" s="47">
        <f t="shared" si="0"/>
        <v>46.666666666666664</v>
      </c>
      <c r="G35" s="46">
        <v>300</v>
      </c>
      <c r="H35" s="46">
        <v>1</v>
      </c>
      <c r="I35" s="53">
        <f>F35*G35*H35</f>
        <v>14000</v>
      </c>
      <c r="J35" s="69">
        <f>I35</f>
        <v>14000</v>
      </c>
    </row>
    <row r="36" spans="1:11" s="11" customFormat="1" x14ac:dyDescent="0.25">
      <c r="A36" s="33" t="s">
        <v>159</v>
      </c>
      <c r="B36" s="52">
        <v>24</v>
      </c>
      <c r="C36" s="14" t="s">
        <v>163</v>
      </c>
      <c r="D36" s="46">
        <v>58</v>
      </c>
      <c r="E36" s="46">
        <v>20</v>
      </c>
      <c r="F36" s="47">
        <f>D36*E36/144</f>
        <v>8.0555555555555554</v>
      </c>
      <c r="G36" s="46">
        <v>390</v>
      </c>
      <c r="H36" s="46">
        <v>1</v>
      </c>
      <c r="I36" s="53">
        <f>F36*G36*H36</f>
        <v>3141.6666666666665</v>
      </c>
      <c r="J36" s="69">
        <f>I36</f>
        <v>3141.6666666666665</v>
      </c>
    </row>
    <row r="37" spans="1:11" s="11" customFormat="1" x14ac:dyDescent="0.25">
      <c r="A37" s="33" t="s">
        <v>159</v>
      </c>
      <c r="B37" s="52">
        <v>25</v>
      </c>
      <c r="C37" s="14" t="s">
        <v>167</v>
      </c>
      <c r="D37" s="46">
        <v>35</v>
      </c>
      <c r="E37" s="46">
        <v>35</v>
      </c>
      <c r="F37" s="47">
        <f>E37*D37/144</f>
        <v>8.5069444444444446</v>
      </c>
      <c r="G37" s="46">
        <v>300</v>
      </c>
      <c r="H37" s="46">
        <v>1</v>
      </c>
      <c r="I37" s="53">
        <f>F37*G37*H37</f>
        <v>2552.0833333333335</v>
      </c>
      <c r="J37" s="69">
        <f>I37</f>
        <v>2552.0833333333335</v>
      </c>
    </row>
    <row r="38" spans="1:11" s="11" customFormat="1" x14ac:dyDescent="0.25">
      <c r="A38" s="33" t="s">
        <v>159</v>
      </c>
      <c r="B38" s="52">
        <v>26</v>
      </c>
      <c r="C38" s="14" t="s">
        <v>168</v>
      </c>
      <c r="D38" s="46">
        <v>21</v>
      </c>
      <c r="E38" s="46">
        <v>21</v>
      </c>
      <c r="F38" s="47">
        <f>D38*E38/144</f>
        <v>3.0625</v>
      </c>
      <c r="G38" s="46">
        <v>300</v>
      </c>
      <c r="H38" s="46">
        <v>1</v>
      </c>
      <c r="I38" s="53">
        <f>F38*G38*H38</f>
        <v>918.75</v>
      </c>
      <c r="J38" s="69">
        <f>I38</f>
        <v>918.75</v>
      </c>
    </row>
    <row r="39" spans="1:11" s="11" customFormat="1" x14ac:dyDescent="0.25">
      <c r="A39" s="33"/>
      <c r="B39" s="52">
        <v>27</v>
      </c>
      <c r="C39" s="14" t="s">
        <v>195</v>
      </c>
      <c r="D39" s="46"/>
      <c r="E39" s="46"/>
      <c r="F39" s="47"/>
      <c r="G39" s="46"/>
      <c r="H39" s="46"/>
      <c r="I39" s="53">
        <v>2100</v>
      </c>
      <c r="J39" s="69">
        <f>I39</f>
        <v>2100</v>
      </c>
    </row>
    <row r="40" spans="1:11" s="11" customFormat="1" x14ac:dyDescent="0.25">
      <c r="A40" s="33"/>
      <c r="B40" s="52"/>
      <c r="C40" s="14"/>
      <c r="D40" s="46"/>
      <c r="E40" s="46"/>
      <c r="F40" s="47"/>
      <c r="G40" s="46"/>
      <c r="H40" s="46"/>
      <c r="I40" s="54">
        <f>SUM(I24:I39)</f>
        <v>156845.65972222225</v>
      </c>
      <c r="J40" s="12"/>
    </row>
    <row r="41" spans="1:11" x14ac:dyDescent="0.25">
      <c r="A41" s="33"/>
      <c r="B41" s="51" t="s">
        <v>78</v>
      </c>
      <c r="C41" s="31" t="s">
        <v>20</v>
      </c>
      <c r="D41" s="46"/>
      <c r="E41" s="46"/>
      <c r="F41" s="47"/>
      <c r="G41" s="46"/>
      <c r="H41" s="46"/>
      <c r="I41" s="53"/>
      <c r="J41" s="8"/>
      <c r="K41" s="13"/>
    </row>
    <row r="42" spans="1:11" x14ac:dyDescent="0.25">
      <c r="A42" s="33" t="s">
        <v>159</v>
      </c>
      <c r="B42" s="52">
        <v>28</v>
      </c>
      <c r="C42" s="14" t="s">
        <v>102</v>
      </c>
      <c r="D42" s="46">
        <v>68</v>
      </c>
      <c r="E42" s="46">
        <v>119</v>
      </c>
      <c r="F42" s="47">
        <f t="shared" si="0"/>
        <v>56.194444444444443</v>
      </c>
      <c r="G42" s="46">
        <v>390</v>
      </c>
      <c r="H42" s="46">
        <v>1</v>
      </c>
      <c r="I42" s="53">
        <f t="shared" si="3"/>
        <v>21915.833333333332</v>
      </c>
      <c r="J42" s="8"/>
      <c r="K42" s="13"/>
    </row>
    <row r="43" spans="1:11" x14ac:dyDescent="0.25">
      <c r="A43" s="33" t="s">
        <v>159</v>
      </c>
      <c r="B43" s="52">
        <v>29</v>
      </c>
      <c r="C43" s="14" t="s">
        <v>128</v>
      </c>
      <c r="D43" s="46">
        <v>28</v>
      </c>
      <c r="E43" s="46">
        <v>65</v>
      </c>
      <c r="F43" s="47">
        <f>D43*E43/144</f>
        <v>12.638888888888889</v>
      </c>
      <c r="G43" s="46">
        <v>210</v>
      </c>
      <c r="H43" s="46">
        <v>1</v>
      </c>
      <c r="I43" s="53">
        <f>F43*G43*H43</f>
        <v>2654.166666666667</v>
      </c>
      <c r="J43" s="8"/>
      <c r="K43" s="13"/>
    </row>
    <row r="44" spans="1:11" x14ac:dyDescent="0.25">
      <c r="A44" s="33" t="s">
        <v>159</v>
      </c>
      <c r="B44" s="52">
        <v>30</v>
      </c>
      <c r="C44" s="14" t="s">
        <v>103</v>
      </c>
      <c r="D44" s="46"/>
      <c r="E44" s="46"/>
      <c r="F44" s="47"/>
      <c r="G44" s="46">
        <v>2100</v>
      </c>
      <c r="H44" s="46">
        <v>4</v>
      </c>
      <c r="I44" s="53">
        <f>G44*H44</f>
        <v>8400</v>
      </c>
      <c r="J44" s="8"/>
      <c r="K44" s="13"/>
    </row>
    <row r="45" spans="1:11" x14ac:dyDescent="0.25">
      <c r="A45" s="33" t="s">
        <v>159</v>
      </c>
      <c r="B45" s="52">
        <v>31</v>
      </c>
      <c r="C45" s="14" t="s">
        <v>104</v>
      </c>
      <c r="D45" s="46">
        <v>27</v>
      </c>
      <c r="E45" s="46">
        <v>89</v>
      </c>
      <c r="F45" s="47">
        <f t="shared" si="0"/>
        <v>16.6875</v>
      </c>
      <c r="G45" s="46">
        <v>390</v>
      </c>
      <c r="H45" s="46">
        <v>1</v>
      </c>
      <c r="I45" s="53">
        <f>F45*G45*H45</f>
        <v>6508.125</v>
      </c>
      <c r="J45" s="8"/>
      <c r="K45" s="13"/>
    </row>
    <row r="46" spans="1:11" x14ac:dyDescent="0.25">
      <c r="A46" s="33" t="s">
        <v>159</v>
      </c>
      <c r="B46" s="52">
        <v>32</v>
      </c>
      <c r="C46" s="14" t="s">
        <v>105</v>
      </c>
      <c r="D46" s="46"/>
      <c r="E46" s="46"/>
      <c r="F46" s="47"/>
      <c r="G46" s="46"/>
      <c r="H46" s="46">
        <v>1</v>
      </c>
      <c r="I46" s="53">
        <v>11000</v>
      </c>
      <c r="J46" s="8"/>
      <c r="K46" s="13"/>
    </row>
    <row r="47" spans="1:11" x14ac:dyDescent="0.25">
      <c r="A47" s="33" t="s">
        <v>159</v>
      </c>
      <c r="B47" s="52">
        <v>33</v>
      </c>
      <c r="C47" s="14" t="s">
        <v>106</v>
      </c>
      <c r="D47" s="46">
        <v>166</v>
      </c>
      <c r="E47" s="46">
        <v>50</v>
      </c>
      <c r="F47" s="47">
        <f t="shared" si="0"/>
        <v>57.638888888888886</v>
      </c>
      <c r="G47" s="46">
        <v>210</v>
      </c>
      <c r="H47" s="46">
        <v>1</v>
      </c>
      <c r="I47" s="53">
        <f>F47*G47*H47</f>
        <v>12104.166666666666</v>
      </c>
      <c r="J47" s="8"/>
      <c r="K47" s="13"/>
    </row>
    <row r="48" spans="1:11" x14ac:dyDescent="0.25">
      <c r="A48" s="33" t="s">
        <v>159</v>
      </c>
      <c r="B48" s="52">
        <v>34</v>
      </c>
      <c r="C48" s="14" t="s">
        <v>107</v>
      </c>
      <c r="D48" s="46"/>
      <c r="E48" s="46"/>
      <c r="F48" s="47"/>
      <c r="G48" s="46">
        <v>3500</v>
      </c>
      <c r="H48" s="46">
        <v>2</v>
      </c>
      <c r="I48" s="53">
        <f>G48*H48</f>
        <v>7000</v>
      </c>
      <c r="J48" s="8"/>
      <c r="K48" s="13"/>
    </row>
    <row r="49" spans="1:11" x14ac:dyDescent="0.25">
      <c r="A49" s="33" t="s">
        <v>159</v>
      </c>
      <c r="B49" s="52">
        <v>35</v>
      </c>
      <c r="C49" s="14" t="s">
        <v>129</v>
      </c>
      <c r="D49" s="46"/>
      <c r="E49" s="46"/>
      <c r="F49" s="47"/>
      <c r="G49" s="46"/>
      <c r="H49" s="46"/>
      <c r="I49" s="53">
        <v>4200</v>
      </c>
      <c r="J49" s="70"/>
      <c r="K49" s="13"/>
    </row>
    <row r="50" spans="1:11" x14ac:dyDescent="0.25">
      <c r="A50" s="33" t="s">
        <v>159</v>
      </c>
      <c r="B50" s="52">
        <v>36</v>
      </c>
      <c r="C50" s="14" t="s">
        <v>108</v>
      </c>
      <c r="D50" s="46">
        <v>129</v>
      </c>
      <c r="E50" s="46"/>
      <c r="F50" s="47">
        <f>129/12</f>
        <v>10.75</v>
      </c>
      <c r="G50" s="46">
        <v>210</v>
      </c>
      <c r="H50" s="46">
        <v>1</v>
      </c>
      <c r="I50" s="53">
        <f>G50*F50</f>
        <v>2257.5</v>
      </c>
      <c r="J50" s="70"/>
      <c r="K50" s="13"/>
    </row>
    <row r="51" spans="1:11" x14ac:dyDescent="0.25">
      <c r="A51" s="33" t="s">
        <v>159</v>
      </c>
      <c r="B51" s="52">
        <v>37</v>
      </c>
      <c r="C51" s="14" t="s">
        <v>157</v>
      </c>
      <c r="D51" s="46"/>
      <c r="E51" s="46"/>
      <c r="F51" s="47"/>
      <c r="G51" s="46"/>
      <c r="H51" s="46"/>
      <c r="I51" s="53">
        <v>4200</v>
      </c>
      <c r="J51" s="70"/>
      <c r="K51" s="13"/>
    </row>
    <row r="52" spans="1:11" x14ac:dyDescent="0.25">
      <c r="A52" s="33"/>
      <c r="B52" s="52"/>
      <c r="C52" s="14"/>
      <c r="D52" s="46"/>
      <c r="E52" s="46"/>
      <c r="F52" s="47"/>
      <c r="G52" s="46"/>
      <c r="H52" s="46"/>
      <c r="I52" s="54">
        <f>SUM(I42:I51)</f>
        <v>80239.791666666657</v>
      </c>
      <c r="J52" s="8"/>
      <c r="K52" s="13"/>
    </row>
    <row r="53" spans="1:11" x14ac:dyDescent="0.25">
      <c r="A53" s="33"/>
      <c r="B53" s="51" t="s">
        <v>79</v>
      </c>
      <c r="C53" s="31" t="s">
        <v>21</v>
      </c>
      <c r="D53" s="46"/>
      <c r="E53" s="46"/>
      <c r="F53" s="47"/>
      <c r="G53" s="46"/>
      <c r="H53" s="46"/>
      <c r="I53" s="53"/>
      <c r="J53" s="8"/>
      <c r="K53" s="13"/>
    </row>
    <row r="54" spans="1:11" x14ac:dyDescent="0.25">
      <c r="A54" s="33" t="s">
        <v>159</v>
      </c>
      <c r="B54" s="52">
        <v>38</v>
      </c>
      <c r="C54" s="14" t="s">
        <v>109</v>
      </c>
      <c r="D54" s="46">
        <v>133</v>
      </c>
      <c r="E54" s="46">
        <v>94</v>
      </c>
      <c r="F54" s="47">
        <f t="shared" si="0"/>
        <v>86.819444444444443</v>
      </c>
      <c r="G54" s="46">
        <v>390</v>
      </c>
      <c r="H54" s="46">
        <v>1</v>
      </c>
      <c r="I54" s="53">
        <f>F54*G54*H54</f>
        <v>33859.583333333336</v>
      </c>
      <c r="J54" s="8"/>
      <c r="K54" s="13"/>
    </row>
    <row r="55" spans="1:11" x14ac:dyDescent="0.25">
      <c r="A55" s="33" t="s">
        <v>159</v>
      </c>
      <c r="B55" s="52">
        <v>39</v>
      </c>
      <c r="C55" s="14" t="s">
        <v>110</v>
      </c>
      <c r="D55" s="46">
        <v>166</v>
      </c>
      <c r="E55" s="46">
        <v>36</v>
      </c>
      <c r="F55" s="47">
        <f t="shared" si="0"/>
        <v>41.5</v>
      </c>
      <c r="G55" s="46">
        <v>290</v>
      </c>
      <c r="H55" s="46">
        <v>1</v>
      </c>
      <c r="I55" s="53">
        <f t="shared" ref="I55" si="4">F55*G55*H55</f>
        <v>12035</v>
      </c>
      <c r="J55" s="8"/>
      <c r="K55" s="13"/>
    </row>
    <row r="56" spans="1:11" x14ac:dyDescent="0.25">
      <c r="A56" s="33" t="s">
        <v>159</v>
      </c>
      <c r="B56" s="52">
        <v>40</v>
      </c>
      <c r="C56" s="14" t="s">
        <v>111</v>
      </c>
      <c r="D56" s="46"/>
      <c r="E56" s="46"/>
      <c r="F56" s="47"/>
      <c r="G56" s="46"/>
      <c r="H56" s="46">
        <v>1</v>
      </c>
      <c r="I56" s="53">
        <v>11000</v>
      </c>
      <c r="J56" s="8"/>
      <c r="K56" s="13"/>
    </row>
    <row r="57" spans="1:11" x14ac:dyDescent="0.25">
      <c r="A57" s="33" t="s">
        <v>159</v>
      </c>
      <c r="B57" s="52">
        <v>41</v>
      </c>
      <c r="C57" s="14" t="s">
        <v>107</v>
      </c>
      <c r="D57" s="46"/>
      <c r="E57" s="46"/>
      <c r="F57" s="47"/>
      <c r="G57" s="46">
        <v>3500</v>
      </c>
      <c r="H57" s="46">
        <v>2</v>
      </c>
      <c r="I57" s="53">
        <f>G57*H57</f>
        <v>7000</v>
      </c>
      <c r="J57" s="70">
        <f>I57</f>
        <v>7000</v>
      </c>
      <c r="K57" s="13"/>
    </row>
    <row r="58" spans="1:11" x14ac:dyDescent="0.25">
      <c r="A58" s="33" t="s">
        <v>159</v>
      </c>
      <c r="B58" s="52">
        <v>42</v>
      </c>
      <c r="C58" s="14" t="s">
        <v>112</v>
      </c>
      <c r="D58" s="46">
        <v>163</v>
      </c>
      <c r="E58" s="46">
        <v>45</v>
      </c>
      <c r="F58" s="47">
        <f t="shared" si="0"/>
        <v>50.9375</v>
      </c>
      <c r="G58" s="46">
        <v>210</v>
      </c>
      <c r="H58" s="46">
        <v>1</v>
      </c>
      <c r="I58" s="53">
        <f>F58*G58*H58</f>
        <v>10696.875</v>
      </c>
      <c r="J58" s="8"/>
      <c r="K58" s="13"/>
    </row>
    <row r="59" spans="1:11" x14ac:dyDescent="0.25">
      <c r="A59" s="33" t="s">
        <v>159</v>
      </c>
      <c r="B59" s="52">
        <v>43</v>
      </c>
      <c r="C59" s="14" t="s">
        <v>174</v>
      </c>
      <c r="D59" s="46">
        <v>141</v>
      </c>
      <c r="E59" s="46"/>
      <c r="F59" s="47">
        <f>141/12</f>
        <v>11.75</v>
      </c>
      <c r="G59" s="46">
        <v>210</v>
      </c>
      <c r="H59" s="46">
        <v>1</v>
      </c>
      <c r="I59" s="53">
        <f>G59*F59</f>
        <v>2467.5</v>
      </c>
      <c r="J59" s="8"/>
      <c r="K59" s="13"/>
    </row>
    <row r="60" spans="1:11" x14ac:dyDescent="0.25">
      <c r="A60" s="33" t="s">
        <v>159</v>
      </c>
      <c r="B60" s="52">
        <v>44</v>
      </c>
      <c r="C60" s="14" t="s">
        <v>113</v>
      </c>
      <c r="D60" s="46">
        <v>78</v>
      </c>
      <c r="E60" s="46">
        <v>121</v>
      </c>
      <c r="F60" s="47">
        <f t="shared" si="0"/>
        <v>65.541666666666671</v>
      </c>
      <c r="G60" s="46">
        <v>290</v>
      </c>
      <c r="H60" s="46">
        <v>1</v>
      </c>
      <c r="I60" s="53">
        <f>F60*G60*H60</f>
        <v>19007.083333333336</v>
      </c>
      <c r="J60" s="8"/>
      <c r="K60" s="13"/>
    </row>
    <row r="61" spans="1:11" s="11" customFormat="1" x14ac:dyDescent="0.25">
      <c r="A61" s="33" t="s">
        <v>159</v>
      </c>
      <c r="B61" s="52">
        <v>45</v>
      </c>
      <c r="C61" s="14" t="s">
        <v>114</v>
      </c>
      <c r="D61" s="46">
        <v>38</v>
      </c>
      <c r="E61" s="46">
        <v>108</v>
      </c>
      <c r="F61" s="47">
        <f t="shared" si="0"/>
        <v>28.5</v>
      </c>
      <c r="G61" s="46">
        <v>390</v>
      </c>
      <c r="H61" s="46">
        <v>1</v>
      </c>
      <c r="I61" s="53">
        <f>F61*G61*H61</f>
        <v>11115</v>
      </c>
      <c r="J61" s="12"/>
    </row>
    <row r="62" spans="1:11" x14ac:dyDescent="0.25">
      <c r="A62" s="33" t="s">
        <v>159</v>
      </c>
      <c r="B62" s="52">
        <v>46</v>
      </c>
      <c r="C62" s="14" t="s">
        <v>115</v>
      </c>
      <c r="D62" s="46"/>
      <c r="E62" s="46"/>
      <c r="F62" s="47"/>
      <c r="G62" s="46">
        <v>2100</v>
      </c>
      <c r="H62" s="46">
        <v>3</v>
      </c>
      <c r="I62" s="53">
        <f>G62*H62</f>
        <v>6300</v>
      </c>
      <c r="J62" s="8"/>
      <c r="K62" s="13"/>
    </row>
    <row r="63" spans="1:11" x14ac:dyDescent="0.25">
      <c r="A63" s="33" t="s">
        <v>159</v>
      </c>
      <c r="B63" s="52">
        <v>47</v>
      </c>
      <c r="C63" s="14" t="s">
        <v>116</v>
      </c>
      <c r="D63" s="46"/>
      <c r="E63" s="46"/>
      <c r="F63" s="47">
        <f>351/12</f>
        <v>29.25</v>
      </c>
      <c r="G63" s="46">
        <v>300</v>
      </c>
      <c r="H63" s="46">
        <v>1</v>
      </c>
      <c r="I63" s="53">
        <f>F63*G63</f>
        <v>8775</v>
      </c>
      <c r="J63" s="8"/>
      <c r="K63" s="13"/>
    </row>
    <row r="64" spans="1:11" x14ac:dyDescent="0.25">
      <c r="A64" s="33" t="s">
        <v>159</v>
      </c>
      <c r="B64" s="52">
        <v>48</v>
      </c>
      <c r="C64" s="14" t="s">
        <v>130</v>
      </c>
      <c r="D64" s="46"/>
      <c r="E64" s="46"/>
      <c r="F64" s="47"/>
      <c r="G64" s="46">
        <v>4200</v>
      </c>
      <c r="H64" s="46">
        <v>2</v>
      </c>
      <c r="I64" s="53">
        <f>G64*H64</f>
        <v>8400</v>
      </c>
      <c r="J64" s="8"/>
      <c r="K64" s="13"/>
    </row>
    <row r="65" spans="1:11" x14ac:dyDescent="0.25">
      <c r="A65" s="33" t="s">
        <v>159</v>
      </c>
      <c r="B65" s="52">
        <v>49</v>
      </c>
      <c r="C65" s="14" t="s">
        <v>131</v>
      </c>
      <c r="D65" s="46"/>
      <c r="E65" s="46"/>
      <c r="F65" s="47"/>
      <c r="G65" s="46">
        <v>3800</v>
      </c>
      <c r="H65" s="46">
        <v>2</v>
      </c>
      <c r="I65" s="53">
        <f>G65*H65</f>
        <v>7600</v>
      </c>
      <c r="J65" s="8"/>
      <c r="K65" s="13"/>
    </row>
    <row r="66" spans="1:11" x14ac:dyDescent="0.25">
      <c r="A66" s="33" t="s">
        <v>159</v>
      </c>
      <c r="B66" s="52">
        <v>50</v>
      </c>
      <c r="C66" s="14" t="s">
        <v>132</v>
      </c>
      <c r="D66" s="46">
        <v>42</v>
      </c>
      <c r="E66" s="46">
        <v>126</v>
      </c>
      <c r="F66" s="47">
        <f>E66*D66/144</f>
        <v>36.75</v>
      </c>
      <c r="G66" s="46">
        <v>240</v>
      </c>
      <c r="H66" s="46">
        <v>1</v>
      </c>
      <c r="I66" s="53">
        <f>F66*G66*H66</f>
        <v>8820</v>
      </c>
      <c r="J66" s="8"/>
      <c r="K66" s="13"/>
    </row>
    <row r="67" spans="1:11" x14ac:dyDescent="0.25">
      <c r="A67" s="33" t="s">
        <v>159</v>
      </c>
      <c r="B67" s="52">
        <v>51</v>
      </c>
      <c r="C67" s="14" t="s">
        <v>156</v>
      </c>
      <c r="D67" s="46">
        <v>90</v>
      </c>
      <c r="E67" s="46">
        <v>24</v>
      </c>
      <c r="F67" s="47">
        <f>D67*E67/144</f>
        <v>15</v>
      </c>
      <c r="G67" s="46">
        <v>210</v>
      </c>
      <c r="H67" s="46">
        <v>1</v>
      </c>
      <c r="I67" s="53">
        <f>F67*G67*H67</f>
        <v>3150</v>
      </c>
      <c r="J67" s="8"/>
      <c r="K67" s="13"/>
    </row>
    <row r="68" spans="1:11" x14ac:dyDescent="0.25">
      <c r="A68" s="33" t="s">
        <v>159</v>
      </c>
      <c r="B68" s="52">
        <v>52</v>
      </c>
      <c r="C68" s="14" t="s">
        <v>161</v>
      </c>
      <c r="D68" s="46">
        <v>22</v>
      </c>
      <c r="E68" s="46">
        <v>19</v>
      </c>
      <c r="F68" s="47">
        <f>D68*E68/144</f>
        <v>2.9027777777777777</v>
      </c>
      <c r="G68" s="46">
        <v>390</v>
      </c>
      <c r="H68" s="46">
        <v>1</v>
      </c>
      <c r="I68" s="53">
        <f>F68*G68*H68</f>
        <v>1132.0833333333333</v>
      </c>
      <c r="J68" s="70">
        <f>I68</f>
        <v>1132.0833333333333</v>
      </c>
      <c r="K68" s="13"/>
    </row>
    <row r="69" spans="1:11" x14ac:dyDescent="0.25">
      <c r="A69" s="33"/>
      <c r="B69" s="52"/>
      <c r="C69" s="14"/>
      <c r="D69" s="46"/>
      <c r="E69" s="46"/>
      <c r="F69" s="47"/>
      <c r="G69" s="46"/>
      <c r="H69" s="46"/>
      <c r="I69" s="54">
        <f>SUM(I54:I68)</f>
        <v>151358.12500000003</v>
      </c>
      <c r="J69" s="8"/>
      <c r="K69" s="13"/>
    </row>
    <row r="70" spans="1:11" x14ac:dyDescent="0.25">
      <c r="A70" s="33"/>
      <c r="B70" s="51" t="s">
        <v>80</v>
      </c>
      <c r="C70" s="31" t="s">
        <v>22</v>
      </c>
      <c r="D70" s="46"/>
      <c r="E70" s="46"/>
      <c r="F70" s="47"/>
      <c r="G70" s="46"/>
      <c r="H70" s="46"/>
      <c r="I70" s="53"/>
      <c r="J70" s="8"/>
      <c r="K70" s="13"/>
    </row>
    <row r="71" spans="1:11" x14ac:dyDescent="0.25">
      <c r="A71" s="33" t="s">
        <v>159</v>
      </c>
      <c r="B71" s="52">
        <v>53</v>
      </c>
      <c r="C71" s="14" t="s">
        <v>117</v>
      </c>
      <c r="D71" s="46">
        <v>90</v>
      </c>
      <c r="E71" s="46">
        <v>118</v>
      </c>
      <c r="F71" s="47">
        <f t="shared" si="0"/>
        <v>73.75</v>
      </c>
      <c r="G71" s="46">
        <v>390</v>
      </c>
      <c r="H71" s="46">
        <v>1</v>
      </c>
      <c r="I71" s="53">
        <f>F71*G71*H71</f>
        <v>28762.5</v>
      </c>
      <c r="J71" s="8"/>
      <c r="K71" s="13"/>
    </row>
    <row r="72" spans="1:11" x14ac:dyDescent="0.25">
      <c r="A72" s="33" t="s">
        <v>159</v>
      </c>
      <c r="B72" s="52">
        <v>54</v>
      </c>
      <c r="C72" s="14" t="s">
        <v>118</v>
      </c>
      <c r="D72" s="46"/>
      <c r="E72" s="46"/>
      <c r="F72" s="47"/>
      <c r="G72" s="46"/>
      <c r="H72" s="46">
        <v>1</v>
      </c>
      <c r="I72" s="53">
        <v>11000</v>
      </c>
      <c r="J72" s="8"/>
      <c r="K72" s="13"/>
    </row>
    <row r="73" spans="1:11" x14ac:dyDescent="0.25">
      <c r="A73" s="33" t="s">
        <v>159</v>
      </c>
      <c r="B73" s="52">
        <v>55</v>
      </c>
      <c r="C73" s="14" t="s">
        <v>119</v>
      </c>
      <c r="D73" s="46">
        <v>43</v>
      </c>
      <c r="E73" s="46">
        <v>112</v>
      </c>
      <c r="F73" s="47">
        <f t="shared" si="0"/>
        <v>33.444444444444443</v>
      </c>
      <c r="G73" s="46">
        <v>210</v>
      </c>
      <c r="H73" s="46">
        <v>1</v>
      </c>
      <c r="I73" s="53">
        <f>F73*G73*H73</f>
        <v>7023.333333333333</v>
      </c>
      <c r="J73" s="8"/>
      <c r="K73" s="13"/>
    </row>
    <row r="74" spans="1:11" x14ac:dyDescent="0.25">
      <c r="A74" s="33" t="s">
        <v>159</v>
      </c>
      <c r="B74" s="52">
        <v>56</v>
      </c>
      <c r="C74" s="14" t="s">
        <v>107</v>
      </c>
      <c r="D74" s="46"/>
      <c r="E74" s="46"/>
      <c r="F74" s="47"/>
      <c r="G74" s="46">
        <v>3500</v>
      </c>
      <c r="H74" s="46">
        <v>2</v>
      </c>
      <c r="I74" s="53">
        <f>H74*G74</f>
        <v>7000</v>
      </c>
      <c r="J74" s="8"/>
      <c r="K74" s="13"/>
    </row>
    <row r="75" spans="1:11" x14ac:dyDescent="0.25">
      <c r="A75" s="33" t="s">
        <v>159</v>
      </c>
      <c r="B75" s="52">
        <v>57</v>
      </c>
      <c r="C75" s="14" t="s">
        <v>120</v>
      </c>
      <c r="D75" s="46">
        <v>72</v>
      </c>
      <c r="E75" s="46">
        <v>30</v>
      </c>
      <c r="F75" s="47">
        <f t="shared" si="0"/>
        <v>15</v>
      </c>
      <c r="G75" s="46">
        <v>390</v>
      </c>
      <c r="H75" s="46">
        <v>1</v>
      </c>
      <c r="I75" s="53">
        <f>F75*G75*H75</f>
        <v>5850</v>
      </c>
      <c r="J75" s="8"/>
      <c r="K75" s="13"/>
    </row>
    <row r="76" spans="1:11" x14ac:dyDescent="0.25">
      <c r="A76" s="33" t="s">
        <v>159</v>
      </c>
      <c r="B76" s="52">
        <v>58</v>
      </c>
      <c r="C76" s="14" t="s">
        <v>121</v>
      </c>
      <c r="D76" s="46">
        <v>72</v>
      </c>
      <c r="E76" s="46">
        <v>20</v>
      </c>
      <c r="F76" s="47">
        <f t="shared" si="0"/>
        <v>10</v>
      </c>
      <c r="G76" s="46">
        <v>390</v>
      </c>
      <c r="H76" s="46">
        <v>1</v>
      </c>
      <c r="I76" s="53">
        <f t="shared" ref="I76:I77" si="5">F76*G76*H76</f>
        <v>3900</v>
      </c>
      <c r="J76" s="8"/>
      <c r="K76" s="13"/>
    </row>
    <row r="77" spans="1:11" x14ac:dyDescent="0.25">
      <c r="A77" s="33" t="s">
        <v>189</v>
      </c>
      <c r="B77" s="52">
        <v>59</v>
      </c>
      <c r="C77" s="14" t="s">
        <v>122</v>
      </c>
      <c r="D77" s="46">
        <v>72</v>
      </c>
      <c r="E77" s="46">
        <v>24</v>
      </c>
      <c r="F77" s="47">
        <f t="shared" si="0"/>
        <v>12</v>
      </c>
      <c r="G77" s="46">
        <v>390</v>
      </c>
      <c r="H77" s="46">
        <v>1</v>
      </c>
      <c r="I77" s="53">
        <f t="shared" si="5"/>
        <v>4680</v>
      </c>
      <c r="J77" s="8"/>
      <c r="K77" s="13"/>
    </row>
    <row r="78" spans="1:11" s="11" customFormat="1" x14ac:dyDescent="0.25">
      <c r="A78" s="33" t="s">
        <v>159</v>
      </c>
      <c r="B78" s="52">
        <v>60</v>
      </c>
      <c r="C78" s="14" t="s">
        <v>175</v>
      </c>
      <c r="D78" s="46">
        <v>171</v>
      </c>
      <c r="E78" s="46"/>
      <c r="F78" s="47">
        <f>171/12</f>
        <v>14.25</v>
      </c>
      <c r="G78" s="46">
        <v>210</v>
      </c>
      <c r="H78" s="46">
        <v>1</v>
      </c>
      <c r="I78" s="53">
        <f>F78*G78</f>
        <v>2992.5</v>
      </c>
      <c r="J78" s="12"/>
    </row>
    <row r="79" spans="1:11" x14ac:dyDescent="0.25">
      <c r="A79" s="33" t="s">
        <v>159</v>
      </c>
      <c r="B79" s="52">
        <v>61</v>
      </c>
      <c r="C79" s="14" t="s">
        <v>115</v>
      </c>
      <c r="D79" s="46"/>
      <c r="E79" s="46"/>
      <c r="F79" s="47"/>
      <c r="G79" s="46">
        <v>2100</v>
      </c>
      <c r="H79" s="46">
        <v>3</v>
      </c>
      <c r="I79" s="53">
        <f>G79*H79</f>
        <v>6300</v>
      </c>
      <c r="J79" s="8"/>
      <c r="K79" s="13"/>
    </row>
    <row r="80" spans="1:11" x14ac:dyDescent="0.25">
      <c r="A80" s="33" t="s">
        <v>159</v>
      </c>
      <c r="B80" s="52">
        <v>62</v>
      </c>
      <c r="C80" s="14" t="s">
        <v>134</v>
      </c>
      <c r="D80" s="46">
        <v>50</v>
      </c>
      <c r="E80" s="46">
        <v>15</v>
      </c>
      <c r="F80" s="47">
        <f>D80*E80/144</f>
        <v>5.208333333333333</v>
      </c>
      <c r="G80" s="46">
        <v>390</v>
      </c>
      <c r="H80" s="46">
        <v>1</v>
      </c>
      <c r="I80" s="53">
        <f>H80*F80*G80</f>
        <v>2031.2499999999998</v>
      </c>
      <c r="J80" s="8"/>
      <c r="K80" s="13"/>
    </row>
    <row r="81" spans="1:11" x14ac:dyDescent="0.25">
      <c r="A81" s="33" t="s">
        <v>159</v>
      </c>
      <c r="B81" s="52">
        <v>63</v>
      </c>
      <c r="C81" s="14" t="s">
        <v>135</v>
      </c>
      <c r="D81" s="46">
        <v>64</v>
      </c>
      <c r="E81" s="46">
        <v>20</v>
      </c>
      <c r="F81" s="47">
        <f t="shared" ref="F81:F89" si="6">D81*E81/144</f>
        <v>8.8888888888888893</v>
      </c>
      <c r="G81" s="46">
        <v>390</v>
      </c>
      <c r="H81" s="46">
        <v>1</v>
      </c>
      <c r="I81" s="53">
        <f t="shared" ref="I81:I87" si="7">H81*F81*G81</f>
        <v>3466.666666666667</v>
      </c>
      <c r="J81" s="8"/>
      <c r="K81" s="13"/>
    </row>
    <row r="82" spans="1:11" x14ac:dyDescent="0.25">
      <c r="A82" s="33" t="s">
        <v>159</v>
      </c>
      <c r="B82" s="52">
        <v>64</v>
      </c>
      <c r="C82" s="14" t="s">
        <v>136</v>
      </c>
      <c r="D82" s="46">
        <v>77</v>
      </c>
      <c r="E82" s="46">
        <v>117</v>
      </c>
      <c r="F82" s="47">
        <f t="shared" si="6"/>
        <v>62.5625</v>
      </c>
      <c r="G82" s="46">
        <v>210</v>
      </c>
      <c r="H82" s="46">
        <v>1</v>
      </c>
      <c r="I82" s="53">
        <f t="shared" si="7"/>
        <v>13138.125</v>
      </c>
      <c r="J82" s="8"/>
      <c r="K82" s="13"/>
    </row>
    <row r="83" spans="1:11" x14ac:dyDescent="0.25">
      <c r="A83" s="33" t="s">
        <v>159</v>
      </c>
      <c r="B83" s="52">
        <v>65</v>
      </c>
      <c r="C83" s="14" t="s">
        <v>137</v>
      </c>
      <c r="D83" s="46">
        <v>26</v>
      </c>
      <c r="E83" s="46">
        <v>34</v>
      </c>
      <c r="F83" s="47">
        <f t="shared" si="6"/>
        <v>6.1388888888888893</v>
      </c>
      <c r="G83" s="46">
        <v>210</v>
      </c>
      <c r="H83" s="46">
        <v>1</v>
      </c>
      <c r="I83" s="53">
        <f t="shared" si="7"/>
        <v>1289.1666666666667</v>
      </c>
      <c r="J83" s="8"/>
      <c r="K83" s="13"/>
    </row>
    <row r="84" spans="1:11" x14ac:dyDescent="0.25">
      <c r="A84" s="33" t="s">
        <v>159</v>
      </c>
      <c r="B84" s="52">
        <v>66</v>
      </c>
      <c r="C84" s="14" t="s">
        <v>138</v>
      </c>
      <c r="D84" s="46">
        <v>25.5</v>
      </c>
      <c r="E84" s="46">
        <v>26</v>
      </c>
      <c r="F84" s="47">
        <f t="shared" si="6"/>
        <v>4.604166666666667</v>
      </c>
      <c r="G84" s="46">
        <v>210</v>
      </c>
      <c r="H84" s="46">
        <v>1</v>
      </c>
      <c r="I84" s="53">
        <f t="shared" si="7"/>
        <v>966.87500000000011</v>
      </c>
      <c r="J84" s="8"/>
      <c r="K84" s="13"/>
    </row>
    <row r="85" spans="1:11" x14ac:dyDescent="0.25">
      <c r="A85" s="33" t="s">
        <v>159</v>
      </c>
      <c r="B85" s="52">
        <v>67</v>
      </c>
      <c r="C85" s="14" t="s">
        <v>139</v>
      </c>
      <c r="D85" s="46">
        <v>73</v>
      </c>
      <c r="E85" s="46">
        <v>8</v>
      </c>
      <c r="F85" s="47">
        <f t="shared" si="6"/>
        <v>4.0555555555555554</v>
      </c>
      <c r="G85" s="46">
        <v>390</v>
      </c>
      <c r="H85" s="46">
        <v>1</v>
      </c>
      <c r="I85" s="53">
        <f t="shared" si="7"/>
        <v>1581.6666666666665</v>
      </c>
      <c r="J85" s="8"/>
      <c r="K85" s="13"/>
    </row>
    <row r="86" spans="1:11" x14ac:dyDescent="0.25">
      <c r="A86" s="33" t="s">
        <v>159</v>
      </c>
      <c r="B86" s="52">
        <v>68</v>
      </c>
      <c r="C86" s="14" t="s">
        <v>140</v>
      </c>
      <c r="D86" s="46">
        <v>73</v>
      </c>
      <c r="E86" s="46">
        <v>121</v>
      </c>
      <c r="F86" s="47">
        <f t="shared" si="6"/>
        <v>61.340277777777779</v>
      </c>
      <c r="G86" s="46">
        <v>210</v>
      </c>
      <c r="H86" s="46">
        <v>1</v>
      </c>
      <c r="I86" s="53">
        <f t="shared" si="7"/>
        <v>12881.458333333334</v>
      </c>
      <c r="J86" s="8"/>
      <c r="K86" s="13"/>
    </row>
    <row r="87" spans="1:11" x14ac:dyDescent="0.25">
      <c r="A87" s="33" t="s">
        <v>159</v>
      </c>
      <c r="B87" s="52">
        <v>69</v>
      </c>
      <c r="C87" s="14" t="s">
        <v>141</v>
      </c>
      <c r="D87" s="46">
        <v>78</v>
      </c>
      <c r="E87" s="46">
        <v>27</v>
      </c>
      <c r="F87" s="47">
        <f t="shared" si="6"/>
        <v>14.625</v>
      </c>
      <c r="G87" s="46">
        <v>210</v>
      </c>
      <c r="H87" s="46">
        <v>1</v>
      </c>
      <c r="I87" s="53">
        <f t="shared" si="7"/>
        <v>3071.25</v>
      </c>
      <c r="J87" s="8"/>
      <c r="K87" s="13"/>
    </row>
    <row r="88" spans="1:11" x14ac:dyDescent="0.25">
      <c r="A88" s="33" t="s">
        <v>159</v>
      </c>
      <c r="B88" s="52">
        <v>70</v>
      </c>
      <c r="C88" s="14" t="s">
        <v>142</v>
      </c>
      <c r="D88" s="46"/>
      <c r="E88" s="46"/>
      <c r="F88" s="47"/>
      <c r="G88" s="46">
        <v>4200</v>
      </c>
      <c r="H88" s="46">
        <v>3</v>
      </c>
      <c r="I88" s="53">
        <f>G88*H88</f>
        <v>12600</v>
      </c>
      <c r="J88" s="8"/>
      <c r="K88" s="13"/>
    </row>
    <row r="89" spans="1:11" x14ac:dyDescent="0.25">
      <c r="A89" s="33" t="s">
        <v>159</v>
      </c>
      <c r="B89" s="52">
        <v>71</v>
      </c>
      <c r="C89" s="14" t="s">
        <v>143</v>
      </c>
      <c r="D89" s="46">
        <v>98</v>
      </c>
      <c r="E89" s="46">
        <v>66</v>
      </c>
      <c r="F89" s="47">
        <f t="shared" si="6"/>
        <v>44.916666666666664</v>
      </c>
      <c r="G89" s="46">
        <v>290</v>
      </c>
      <c r="H89" s="46">
        <v>1</v>
      </c>
      <c r="I89" s="53">
        <f>F89*G89*H89</f>
        <v>13025.833333333332</v>
      </c>
      <c r="J89" s="8"/>
      <c r="K89" s="13"/>
    </row>
    <row r="90" spans="1:11" x14ac:dyDescent="0.25">
      <c r="A90" s="33" t="s">
        <v>159</v>
      </c>
      <c r="B90" s="52">
        <v>72</v>
      </c>
      <c r="C90" s="14" t="s">
        <v>144</v>
      </c>
      <c r="D90" s="46"/>
      <c r="E90" s="46"/>
      <c r="F90" s="47"/>
      <c r="G90" s="46">
        <v>2100</v>
      </c>
      <c r="H90" s="46">
        <v>3</v>
      </c>
      <c r="I90" s="53">
        <f>G90*H90</f>
        <v>6300</v>
      </c>
      <c r="J90" s="8"/>
      <c r="K90" s="13"/>
    </row>
    <row r="91" spans="1:11" x14ac:dyDescent="0.25">
      <c r="A91" s="33"/>
      <c r="B91" s="52">
        <v>73</v>
      </c>
      <c r="C91" s="14" t="s">
        <v>190</v>
      </c>
      <c r="D91" s="46">
        <v>22</v>
      </c>
      <c r="E91" s="46">
        <v>19</v>
      </c>
      <c r="F91" s="47">
        <f>D91*E91/144</f>
        <v>2.9027777777777777</v>
      </c>
      <c r="G91" s="46">
        <v>390</v>
      </c>
      <c r="H91" s="46">
        <v>1</v>
      </c>
      <c r="I91" s="53">
        <f>F91*G91</f>
        <v>1132.0833333333333</v>
      </c>
      <c r="J91" s="70">
        <f>I91</f>
        <v>1132.0833333333333</v>
      </c>
      <c r="K91" s="13"/>
    </row>
    <row r="92" spans="1:11" x14ac:dyDescent="0.25">
      <c r="A92" s="33"/>
      <c r="B92" s="52">
        <v>74</v>
      </c>
      <c r="C92" s="23" t="s">
        <v>155</v>
      </c>
      <c r="D92" s="23"/>
      <c r="E92" s="23"/>
      <c r="F92" s="47"/>
      <c r="G92" s="46"/>
      <c r="H92" s="46"/>
      <c r="I92" s="53">
        <v>1200</v>
      </c>
      <c r="J92" s="8"/>
      <c r="K92" s="13"/>
    </row>
    <row r="93" spans="1:11" x14ac:dyDescent="0.25">
      <c r="A93" s="33"/>
      <c r="B93" s="52">
        <v>75</v>
      </c>
      <c r="C93" s="23" t="s">
        <v>154</v>
      </c>
      <c r="D93" s="23">
        <v>112</v>
      </c>
      <c r="E93" s="23">
        <v>60</v>
      </c>
      <c r="F93" s="47">
        <f>D93*E93/144</f>
        <v>46.666666666666664</v>
      </c>
      <c r="G93" s="46">
        <v>280</v>
      </c>
      <c r="H93" s="23">
        <v>1</v>
      </c>
      <c r="I93" s="53">
        <f>F93*G93*H93</f>
        <v>13066.666666666666</v>
      </c>
      <c r="J93" s="8"/>
      <c r="K93" s="13"/>
    </row>
    <row r="94" spans="1:11" x14ac:dyDescent="0.25">
      <c r="A94" s="33"/>
      <c r="B94" s="52">
        <v>76</v>
      </c>
      <c r="C94" s="23" t="s">
        <v>179</v>
      </c>
      <c r="D94" s="23"/>
      <c r="E94" s="23"/>
      <c r="F94" s="47"/>
      <c r="G94" s="46">
        <v>120</v>
      </c>
      <c r="H94" s="46">
        <v>9</v>
      </c>
      <c r="I94" s="53">
        <f>G94*H94</f>
        <v>1080</v>
      </c>
      <c r="J94" s="70">
        <f>I94</f>
        <v>1080</v>
      </c>
      <c r="K94" s="13"/>
    </row>
    <row r="95" spans="1:11" x14ac:dyDescent="0.25">
      <c r="A95" s="33"/>
      <c r="B95" s="52"/>
      <c r="C95" s="14"/>
      <c r="D95" s="46"/>
      <c r="E95" s="46"/>
      <c r="F95" s="47"/>
      <c r="G95" s="46"/>
      <c r="H95" s="46"/>
      <c r="I95" s="54">
        <f>SUM(I71:I94)</f>
        <v>164339.37500000003</v>
      </c>
      <c r="J95" s="8"/>
      <c r="K95" s="13"/>
    </row>
    <row r="96" spans="1:11" x14ac:dyDescent="0.25">
      <c r="A96" s="33"/>
      <c r="B96" s="51" t="s">
        <v>81</v>
      </c>
      <c r="C96" s="31" t="s">
        <v>23</v>
      </c>
      <c r="D96" s="46"/>
      <c r="E96" s="46"/>
      <c r="F96" s="47"/>
      <c r="G96" s="46"/>
      <c r="H96" s="46"/>
      <c r="I96" s="53"/>
      <c r="J96" s="8"/>
      <c r="K96" s="13"/>
    </row>
    <row r="97" spans="1:11" s="11" customFormat="1" x14ac:dyDescent="0.25">
      <c r="A97" s="33" t="s">
        <v>159</v>
      </c>
      <c r="B97" s="52">
        <v>77</v>
      </c>
      <c r="C97" s="14" t="s">
        <v>123</v>
      </c>
      <c r="D97" s="46"/>
      <c r="E97" s="46"/>
      <c r="F97" s="47">
        <f>158/12</f>
        <v>13.166666666666666</v>
      </c>
      <c r="G97" s="46">
        <v>210</v>
      </c>
      <c r="H97" s="46">
        <v>1</v>
      </c>
      <c r="I97" s="55">
        <f>F97*G97</f>
        <v>2765</v>
      </c>
      <c r="J97" s="12"/>
    </row>
    <row r="98" spans="1:11" s="11" customFormat="1" x14ac:dyDescent="0.25">
      <c r="A98" s="33" t="s">
        <v>159</v>
      </c>
      <c r="B98" s="52">
        <v>78</v>
      </c>
      <c r="C98" s="14" t="s">
        <v>133</v>
      </c>
      <c r="D98" s="46"/>
      <c r="E98" s="46"/>
      <c r="F98" s="47"/>
      <c r="G98" s="46"/>
      <c r="H98" s="46"/>
      <c r="I98" s="55">
        <v>4200</v>
      </c>
      <c r="J98" s="12"/>
    </row>
    <row r="99" spans="1:11" s="11" customFormat="1" x14ac:dyDescent="0.25">
      <c r="A99" s="33"/>
      <c r="B99" s="52">
        <v>79</v>
      </c>
      <c r="C99" s="23" t="s">
        <v>166</v>
      </c>
      <c r="D99" s="23">
        <v>54</v>
      </c>
      <c r="E99" s="23">
        <v>24</v>
      </c>
      <c r="F99" s="47">
        <f>D99*E99/144</f>
        <v>9</v>
      </c>
      <c r="G99" s="46">
        <v>390</v>
      </c>
      <c r="H99" s="46"/>
      <c r="I99" s="53">
        <f>F99*G99</f>
        <v>3510</v>
      </c>
      <c r="J99" s="69">
        <f>I99</f>
        <v>3510</v>
      </c>
    </row>
    <row r="100" spans="1:11" s="11" customFormat="1" x14ac:dyDescent="0.25">
      <c r="A100" s="33"/>
      <c r="B100" s="52"/>
      <c r="C100" s="14"/>
      <c r="D100" s="46"/>
      <c r="E100" s="46"/>
      <c r="F100" s="47"/>
      <c r="G100" s="46"/>
      <c r="H100" s="46"/>
      <c r="I100" s="54">
        <f>SUM(I97:I99)</f>
        <v>10475</v>
      </c>
      <c r="J100" s="12"/>
    </row>
    <row r="101" spans="1:11" x14ac:dyDescent="0.25">
      <c r="A101" s="33"/>
      <c r="B101" s="51" t="s">
        <v>82</v>
      </c>
      <c r="C101" s="31" t="s">
        <v>24</v>
      </c>
      <c r="D101" s="46"/>
      <c r="E101" s="46"/>
      <c r="F101" s="47"/>
      <c r="G101" s="46"/>
      <c r="H101" s="46"/>
      <c r="I101" s="53"/>
      <c r="J101" s="8"/>
      <c r="K101" s="13"/>
    </row>
    <row r="102" spans="1:11" x14ac:dyDescent="0.25">
      <c r="A102" s="22" t="s">
        <v>159</v>
      </c>
      <c r="B102" s="52">
        <v>80</v>
      </c>
      <c r="C102" s="23" t="s">
        <v>124</v>
      </c>
      <c r="D102" s="46"/>
      <c r="E102" s="46"/>
      <c r="F102" s="47">
        <v>14.5</v>
      </c>
      <c r="G102" s="46">
        <v>300</v>
      </c>
      <c r="H102" s="46">
        <v>4</v>
      </c>
      <c r="I102" s="53">
        <f>F102*G102*H102</f>
        <v>17400</v>
      </c>
      <c r="J102" s="8"/>
      <c r="K102" s="13"/>
    </row>
    <row r="103" spans="1:11" x14ac:dyDescent="0.25">
      <c r="A103" s="22" t="s">
        <v>159</v>
      </c>
      <c r="B103" s="52">
        <v>81</v>
      </c>
      <c r="C103" s="23" t="s">
        <v>125</v>
      </c>
      <c r="D103" s="46"/>
      <c r="E103" s="46"/>
      <c r="F103" s="47">
        <f>201/12</f>
        <v>16.75</v>
      </c>
      <c r="G103" s="46">
        <v>210</v>
      </c>
      <c r="H103" s="46">
        <v>2</v>
      </c>
      <c r="I103" s="53">
        <f>H103*F103*G103</f>
        <v>7035</v>
      </c>
      <c r="J103" s="8"/>
      <c r="K103" s="13"/>
    </row>
    <row r="104" spans="1:11" x14ac:dyDescent="0.25">
      <c r="A104" s="22" t="s">
        <v>159</v>
      </c>
      <c r="B104" s="52">
        <v>82</v>
      </c>
      <c r="C104" s="23" t="s">
        <v>126</v>
      </c>
      <c r="D104" s="46"/>
      <c r="E104" s="46"/>
      <c r="F104" s="47"/>
      <c r="G104" s="46">
        <v>2200</v>
      </c>
      <c r="H104" s="46">
        <v>14</v>
      </c>
      <c r="I104" s="53">
        <f>H104*G104</f>
        <v>30800</v>
      </c>
      <c r="J104" s="8"/>
      <c r="K104" s="13"/>
    </row>
    <row r="105" spans="1:11" s="11" customFormat="1" x14ac:dyDescent="0.25">
      <c r="A105" s="22" t="s">
        <v>159</v>
      </c>
      <c r="B105" s="52">
        <v>83</v>
      </c>
      <c r="C105" s="23" t="s">
        <v>127</v>
      </c>
      <c r="D105" s="23"/>
      <c r="E105" s="23"/>
      <c r="F105" s="47">
        <v>65</v>
      </c>
      <c r="G105" s="46">
        <v>160</v>
      </c>
      <c r="H105" s="46">
        <v>1</v>
      </c>
      <c r="I105" s="53">
        <f>F105*G105</f>
        <v>10400</v>
      </c>
      <c r="J105" s="12"/>
    </row>
    <row r="106" spans="1:11" s="11" customFormat="1" x14ac:dyDescent="0.25">
      <c r="A106" s="22" t="s">
        <v>159</v>
      </c>
      <c r="B106" s="52">
        <v>84</v>
      </c>
      <c r="C106" s="23" t="s">
        <v>162</v>
      </c>
      <c r="D106" s="23"/>
      <c r="E106" s="23"/>
      <c r="F106" s="47">
        <v>41</v>
      </c>
      <c r="G106" s="46">
        <v>160</v>
      </c>
      <c r="H106" s="46">
        <v>1</v>
      </c>
      <c r="I106" s="53">
        <f>F106*G106</f>
        <v>6560</v>
      </c>
      <c r="J106" s="69">
        <f>I106</f>
        <v>6560</v>
      </c>
    </row>
    <row r="107" spans="1:11" s="11" customFormat="1" x14ac:dyDescent="0.25">
      <c r="A107" s="22" t="s">
        <v>159</v>
      </c>
      <c r="B107" s="52">
        <v>85</v>
      </c>
      <c r="C107" s="23" t="s">
        <v>176</v>
      </c>
      <c r="D107" s="23"/>
      <c r="E107" s="23"/>
      <c r="F107" s="47">
        <f>50*2.5</f>
        <v>125</v>
      </c>
      <c r="G107" s="46">
        <v>65</v>
      </c>
      <c r="H107" s="46">
        <v>1</v>
      </c>
      <c r="I107" s="53">
        <f>F107*G107</f>
        <v>8125</v>
      </c>
      <c r="J107" s="12"/>
    </row>
    <row r="108" spans="1:11" s="11" customFormat="1" x14ac:dyDescent="0.25">
      <c r="A108" s="22" t="s">
        <v>159</v>
      </c>
      <c r="B108" s="52">
        <v>86</v>
      </c>
      <c r="C108" s="23" t="s">
        <v>177</v>
      </c>
      <c r="D108" s="23">
        <v>50</v>
      </c>
      <c r="E108" s="23">
        <v>34</v>
      </c>
      <c r="F108" s="47">
        <f>D108*E108/144</f>
        <v>11.805555555555555</v>
      </c>
      <c r="G108" s="46">
        <v>210</v>
      </c>
      <c r="H108" s="23">
        <v>1</v>
      </c>
      <c r="I108" s="53">
        <f>F108*G108</f>
        <v>2479.1666666666665</v>
      </c>
      <c r="J108" s="12"/>
    </row>
    <row r="109" spans="1:11" s="11" customFormat="1" x14ac:dyDescent="0.25">
      <c r="A109" s="22" t="s">
        <v>159</v>
      </c>
      <c r="B109" s="52">
        <v>87</v>
      </c>
      <c r="C109" s="23" t="s">
        <v>178</v>
      </c>
      <c r="D109" s="23">
        <v>10.5</v>
      </c>
      <c r="E109" s="23">
        <v>10.5</v>
      </c>
      <c r="F109" s="47">
        <f>D109*E109/144</f>
        <v>0.765625</v>
      </c>
      <c r="G109" s="46">
        <v>210</v>
      </c>
      <c r="H109" s="46">
        <v>9</v>
      </c>
      <c r="I109" s="53">
        <f>G109*F109*H109</f>
        <v>1447.03125</v>
      </c>
      <c r="J109" s="69">
        <f>I109</f>
        <v>1447.03125</v>
      </c>
    </row>
    <row r="110" spans="1:11" s="11" customFormat="1" x14ac:dyDescent="0.25">
      <c r="A110" s="22" t="s">
        <v>159</v>
      </c>
      <c r="B110" s="52">
        <v>88</v>
      </c>
      <c r="C110" s="23" t="s">
        <v>145</v>
      </c>
      <c r="D110" s="23"/>
      <c r="E110" s="23"/>
      <c r="F110" s="47">
        <f>80/12</f>
        <v>6.666666666666667</v>
      </c>
      <c r="G110" s="46">
        <v>300</v>
      </c>
      <c r="H110" s="46">
        <v>4</v>
      </c>
      <c r="I110" s="53">
        <f>F110*G110*H110</f>
        <v>8000</v>
      </c>
      <c r="J110" s="12"/>
    </row>
    <row r="111" spans="1:11" s="11" customFormat="1" x14ac:dyDescent="0.25">
      <c r="A111" s="22" t="s">
        <v>159</v>
      </c>
      <c r="B111" s="52">
        <v>89</v>
      </c>
      <c r="C111" s="23" t="s">
        <v>146</v>
      </c>
      <c r="D111" s="23"/>
      <c r="E111" s="23"/>
      <c r="F111" s="47">
        <f>66/12</f>
        <v>5.5</v>
      </c>
      <c r="G111" s="46">
        <v>300</v>
      </c>
      <c r="H111" s="46">
        <v>4</v>
      </c>
      <c r="I111" s="53">
        <f t="shared" ref="I111:I112" si="8">F111*G111*H111</f>
        <v>6600</v>
      </c>
      <c r="J111" s="12"/>
    </row>
    <row r="112" spans="1:11" s="11" customFormat="1" x14ac:dyDescent="0.25">
      <c r="A112" s="22" t="s">
        <v>159</v>
      </c>
      <c r="B112" s="52">
        <v>90</v>
      </c>
      <c r="C112" s="23" t="s">
        <v>147</v>
      </c>
      <c r="D112" s="23"/>
      <c r="E112" s="23"/>
      <c r="F112" s="47">
        <f>85/12</f>
        <v>7.083333333333333</v>
      </c>
      <c r="G112" s="46">
        <v>300</v>
      </c>
      <c r="H112" s="46">
        <v>1</v>
      </c>
      <c r="I112" s="53">
        <f t="shared" si="8"/>
        <v>2125</v>
      </c>
      <c r="J112" s="12"/>
    </row>
    <row r="113" spans="1:11" s="11" customFormat="1" x14ac:dyDescent="0.25">
      <c r="A113" s="22" t="s">
        <v>159</v>
      </c>
      <c r="B113" s="52">
        <v>91</v>
      </c>
      <c r="C113" s="23" t="s">
        <v>148</v>
      </c>
      <c r="D113" s="23"/>
      <c r="E113" s="23"/>
      <c r="F113" s="47"/>
      <c r="G113" s="46">
        <v>4200</v>
      </c>
      <c r="H113" s="46">
        <v>3</v>
      </c>
      <c r="I113" s="53">
        <f>G113*H113</f>
        <v>12600</v>
      </c>
      <c r="J113" s="12"/>
    </row>
    <row r="114" spans="1:11" s="11" customFormat="1" x14ac:dyDescent="0.25">
      <c r="A114" s="22" t="s">
        <v>159</v>
      </c>
      <c r="B114" s="52">
        <v>92</v>
      </c>
      <c r="C114" s="23" t="s">
        <v>149</v>
      </c>
      <c r="D114" s="23"/>
      <c r="E114" s="23"/>
      <c r="F114" s="47"/>
      <c r="G114" s="46">
        <v>3800</v>
      </c>
      <c r="H114" s="46">
        <v>2</v>
      </c>
      <c r="I114" s="53">
        <f>G114*H114</f>
        <v>7600</v>
      </c>
      <c r="J114" s="12"/>
    </row>
    <row r="115" spans="1:11" s="11" customFormat="1" x14ac:dyDescent="0.25">
      <c r="A115" s="22" t="s">
        <v>159</v>
      </c>
      <c r="B115" s="52">
        <v>93</v>
      </c>
      <c r="C115" s="23" t="s">
        <v>150</v>
      </c>
      <c r="D115" s="23">
        <v>182</v>
      </c>
      <c r="E115" s="23">
        <v>95</v>
      </c>
      <c r="F115" s="47">
        <f>D115*E115/144</f>
        <v>120.06944444444444</v>
      </c>
      <c r="G115" s="46">
        <v>180</v>
      </c>
      <c r="H115" s="46">
        <v>1</v>
      </c>
      <c r="I115" s="53">
        <f>F115*G115*H115</f>
        <v>21612.5</v>
      </c>
      <c r="J115" s="12"/>
    </row>
    <row r="116" spans="1:11" s="11" customFormat="1" x14ac:dyDescent="0.25">
      <c r="A116" s="22" t="s">
        <v>159</v>
      </c>
      <c r="B116" s="52">
        <v>94</v>
      </c>
      <c r="C116" s="23" t="s">
        <v>151</v>
      </c>
      <c r="D116" s="23">
        <v>78</v>
      </c>
      <c r="E116" s="23">
        <v>96</v>
      </c>
      <c r="F116" s="47">
        <f>D116*E116/144</f>
        <v>52</v>
      </c>
      <c r="G116" s="46">
        <v>290</v>
      </c>
      <c r="H116" s="46">
        <v>1</v>
      </c>
      <c r="I116" s="53">
        <f>F116*G116*H116</f>
        <v>15080</v>
      </c>
      <c r="J116" s="12"/>
    </row>
    <row r="117" spans="1:11" s="11" customFormat="1" x14ac:dyDescent="0.25">
      <c r="A117" s="22" t="s">
        <v>159</v>
      </c>
      <c r="B117" s="52">
        <v>95</v>
      </c>
      <c r="C117" s="23" t="s">
        <v>152</v>
      </c>
      <c r="D117" s="23"/>
      <c r="E117" s="23"/>
      <c r="F117" s="47"/>
      <c r="G117" s="46">
        <v>2100</v>
      </c>
      <c r="H117" s="46">
        <v>2</v>
      </c>
      <c r="I117" s="53">
        <f>G117*H117</f>
        <v>4200</v>
      </c>
      <c r="J117" s="12"/>
    </row>
    <row r="118" spans="1:11" s="11" customFormat="1" x14ac:dyDescent="0.25">
      <c r="A118" s="22" t="s">
        <v>159</v>
      </c>
      <c r="B118" s="52">
        <v>96</v>
      </c>
      <c r="C118" s="23" t="s">
        <v>158</v>
      </c>
      <c r="D118" s="23">
        <v>72</v>
      </c>
      <c r="E118" s="23">
        <v>30</v>
      </c>
      <c r="F118" s="47">
        <f>D118*E118/144</f>
        <v>15</v>
      </c>
      <c r="G118" s="46">
        <v>210</v>
      </c>
      <c r="H118" s="23">
        <v>1</v>
      </c>
      <c r="I118" s="53">
        <f>F118*G118</f>
        <v>3150</v>
      </c>
      <c r="J118" s="12"/>
    </row>
    <row r="119" spans="1:11" s="11" customFormat="1" x14ac:dyDescent="0.25">
      <c r="A119" s="22" t="s">
        <v>159</v>
      </c>
      <c r="B119" s="52">
        <v>97</v>
      </c>
      <c r="C119" s="23" t="s">
        <v>164</v>
      </c>
      <c r="D119" s="23"/>
      <c r="E119" s="23"/>
      <c r="F119" s="47"/>
      <c r="G119" s="46">
        <v>3500</v>
      </c>
      <c r="H119" s="46">
        <v>2</v>
      </c>
      <c r="I119" s="53">
        <f>G119*H119</f>
        <v>7000</v>
      </c>
      <c r="J119" s="12"/>
    </row>
    <row r="120" spans="1:11" s="11" customFormat="1" x14ac:dyDescent="0.25">
      <c r="A120" s="22" t="s">
        <v>159</v>
      </c>
      <c r="B120" s="52">
        <v>98</v>
      </c>
      <c r="C120" s="23" t="s">
        <v>160</v>
      </c>
      <c r="D120" s="23">
        <v>21</v>
      </c>
      <c r="E120" s="23">
        <v>17.5</v>
      </c>
      <c r="F120" s="47">
        <f>D120*E120/144</f>
        <v>2.5520833333333335</v>
      </c>
      <c r="G120" s="46">
        <v>390</v>
      </c>
      <c r="H120" s="23">
        <v>1</v>
      </c>
      <c r="I120" s="53">
        <f>F120*G120</f>
        <v>995.31250000000011</v>
      </c>
      <c r="J120" s="69">
        <f>I120</f>
        <v>995.31250000000011</v>
      </c>
    </row>
    <row r="121" spans="1:11" s="11" customFormat="1" x14ac:dyDescent="0.25">
      <c r="A121" s="22" t="s">
        <v>159</v>
      </c>
      <c r="B121" s="52">
        <v>99</v>
      </c>
      <c r="C121" s="23" t="s">
        <v>165</v>
      </c>
      <c r="D121" s="23">
        <v>35</v>
      </c>
      <c r="E121" s="23">
        <v>42</v>
      </c>
      <c r="F121" s="47">
        <f>D121*E121/144</f>
        <v>10.208333333333334</v>
      </c>
      <c r="G121" s="46">
        <v>290</v>
      </c>
      <c r="H121" s="46"/>
      <c r="I121" s="53">
        <f>F121*G121</f>
        <v>2960.416666666667</v>
      </c>
      <c r="J121" s="69">
        <f>I121</f>
        <v>2960.416666666667</v>
      </c>
    </row>
    <row r="122" spans="1:11" s="11" customFormat="1" x14ac:dyDescent="0.25">
      <c r="A122" s="22" t="s">
        <v>159</v>
      </c>
      <c r="B122" s="52">
        <v>100</v>
      </c>
      <c r="C122" s="23" t="s">
        <v>191</v>
      </c>
      <c r="D122" s="23"/>
      <c r="E122" s="23"/>
      <c r="F122" s="47"/>
      <c r="G122" s="46"/>
      <c r="H122" s="46"/>
      <c r="I122" s="53">
        <v>3500</v>
      </c>
      <c r="J122" s="69">
        <f>I122</f>
        <v>3500</v>
      </c>
    </row>
    <row r="123" spans="1:11" ht="15.75" thickBot="1" x14ac:dyDescent="0.3">
      <c r="A123" s="22"/>
      <c r="B123" s="56"/>
      <c r="C123" s="24"/>
      <c r="D123" s="24"/>
      <c r="E123" s="24"/>
      <c r="F123" s="57"/>
      <c r="G123" s="24"/>
      <c r="H123" s="24"/>
      <c r="I123" s="32">
        <f>SUM(I102:I122)</f>
        <v>179669.42708333334</v>
      </c>
      <c r="J123" s="8"/>
      <c r="K123" s="13"/>
    </row>
    <row r="124" spans="1:11" ht="15.75" thickBot="1" x14ac:dyDescent="0.3">
      <c r="A124" s="22"/>
      <c r="B124" s="58"/>
      <c r="C124" s="83" t="s">
        <v>12</v>
      </c>
      <c r="D124" s="83"/>
      <c r="E124" s="83"/>
      <c r="F124" s="83"/>
      <c r="G124" s="83"/>
      <c r="H124" s="83"/>
      <c r="I124" s="29">
        <f>SUM(I123,I100,I95,I69,I52,I40,I22,I16)</f>
        <v>827929.67013888888</v>
      </c>
      <c r="J124" s="8">
        <f>SUM(J9:J123)</f>
        <v>52029.427083333328</v>
      </c>
      <c r="K124" s="13"/>
    </row>
    <row r="125" spans="1:11" s="11" customFormat="1" ht="15.75" thickBot="1" x14ac:dyDescent="0.3">
      <c r="A125" s="22"/>
      <c r="B125" s="60"/>
      <c r="C125" s="84" t="s">
        <v>186</v>
      </c>
      <c r="D125" s="84"/>
      <c r="E125" s="84"/>
      <c r="F125" s="84"/>
      <c r="G125" s="84"/>
      <c r="H125" s="84"/>
      <c r="I125" s="62">
        <v>632000</v>
      </c>
      <c r="J125" s="12"/>
    </row>
    <row r="126" spans="1:11" ht="15.75" thickBot="1" x14ac:dyDescent="0.3">
      <c r="A126" s="22"/>
      <c r="B126" s="59"/>
      <c r="C126" s="85" t="s">
        <v>187</v>
      </c>
      <c r="D126" s="85"/>
      <c r="E126" s="85"/>
      <c r="F126" s="85"/>
      <c r="G126" s="85"/>
      <c r="H126" s="85"/>
      <c r="I126" s="63">
        <f>I124-I125</f>
        <v>195929.67013888888</v>
      </c>
      <c r="J126" s="8"/>
      <c r="K126" s="13"/>
    </row>
    <row r="127" spans="1:11" ht="15.75" thickBot="1" x14ac:dyDescent="0.3">
      <c r="A127" s="22"/>
      <c r="B127" s="22"/>
      <c r="C127" s="67"/>
      <c r="D127" s="67"/>
      <c r="E127" s="67"/>
      <c r="F127" s="67"/>
      <c r="G127" s="67"/>
      <c r="H127" s="67"/>
      <c r="I127" s="68"/>
      <c r="J127" s="8"/>
      <c r="K127" s="13"/>
    </row>
    <row r="128" spans="1:11" x14ac:dyDescent="0.25">
      <c r="A128" s="22"/>
      <c r="B128" s="22"/>
      <c r="C128" s="64">
        <v>200000</v>
      </c>
      <c r="D128" s="71">
        <v>45220</v>
      </c>
      <c r="E128" s="72"/>
      <c r="F128" s="34"/>
      <c r="G128" s="22"/>
      <c r="H128" s="22"/>
      <c r="I128" s="8"/>
      <c r="J128" s="105">
        <f>I126-150000</f>
        <v>45929.670138888876</v>
      </c>
      <c r="K128" s="13"/>
    </row>
    <row r="129" spans="1:11" ht="15.75" customHeight="1" x14ac:dyDescent="0.25">
      <c r="A129" s="22"/>
      <c r="B129" s="22"/>
      <c r="C129" s="65">
        <v>200000</v>
      </c>
      <c r="D129" s="73">
        <v>45289</v>
      </c>
      <c r="E129" s="74"/>
      <c r="F129" s="34"/>
      <c r="G129" s="22"/>
      <c r="H129" s="22"/>
      <c r="I129" s="8"/>
      <c r="J129" s="8"/>
      <c r="K129" s="13"/>
    </row>
    <row r="130" spans="1:11" s="11" customFormat="1" ht="15.75" customHeight="1" x14ac:dyDescent="0.25">
      <c r="A130" s="22"/>
      <c r="B130" s="22"/>
      <c r="C130" s="65">
        <v>150000</v>
      </c>
      <c r="D130" s="81"/>
      <c r="E130" s="82"/>
      <c r="F130" s="34"/>
      <c r="G130" s="22"/>
      <c r="H130" s="22"/>
      <c r="I130" s="30"/>
      <c r="J130" s="12"/>
    </row>
    <row r="131" spans="1:11" s="10" customFormat="1" ht="15.75" x14ac:dyDescent="0.25">
      <c r="A131" s="22"/>
      <c r="B131" s="22"/>
      <c r="C131" s="65">
        <v>42000</v>
      </c>
      <c r="D131" s="81"/>
      <c r="E131" s="82"/>
      <c r="F131" s="34"/>
      <c r="G131" s="22"/>
      <c r="H131" s="22"/>
      <c r="I131" s="30"/>
      <c r="J131" s="104"/>
    </row>
    <row r="132" spans="1:11" ht="15.75" customHeight="1" x14ac:dyDescent="0.25">
      <c r="A132" s="22"/>
      <c r="B132" s="22"/>
      <c r="C132" s="65">
        <v>40000</v>
      </c>
      <c r="D132" s="79"/>
      <c r="E132" s="80"/>
      <c r="F132" s="34"/>
      <c r="G132" s="22"/>
      <c r="H132" s="22"/>
      <c r="I132" s="103">
        <v>750000</v>
      </c>
      <c r="J132" s="105">
        <f>I124-I132</f>
        <v>77929.670138888876</v>
      </c>
    </row>
    <row r="133" spans="1:11" ht="15.75" customHeight="1" thickBot="1" x14ac:dyDescent="0.3">
      <c r="A133" s="22"/>
      <c r="B133" s="22"/>
      <c r="C133" s="66">
        <f>SUM(C125:C132)</f>
        <v>632000</v>
      </c>
      <c r="D133" s="77" t="s">
        <v>188</v>
      </c>
      <c r="E133" s="78"/>
      <c r="F133" s="34"/>
      <c r="G133" s="22"/>
      <c r="H133" s="22"/>
      <c r="I133" s="30">
        <f>I132-C133</f>
        <v>118000</v>
      </c>
      <c r="J133" s="30"/>
    </row>
    <row r="134" spans="1:11" ht="15.75" customHeight="1" x14ac:dyDescent="0.25">
      <c r="A134" s="22"/>
      <c r="B134" s="22"/>
      <c r="C134" s="8"/>
      <c r="D134" s="76"/>
      <c r="E134" s="76"/>
      <c r="F134" s="34"/>
      <c r="G134" s="22"/>
      <c r="H134" s="22"/>
      <c r="I134" s="30"/>
      <c r="J134" s="1"/>
    </row>
    <row r="135" spans="1:11" ht="15.75" customHeight="1" x14ac:dyDescent="0.25">
      <c r="A135" s="22"/>
      <c r="B135" s="22"/>
      <c r="C135" s="8"/>
      <c r="D135" s="76"/>
      <c r="E135" s="76"/>
      <c r="F135" s="34"/>
      <c r="G135" s="22"/>
      <c r="H135" s="22"/>
      <c r="I135" s="8"/>
      <c r="J135" s="1"/>
    </row>
    <row r="136" spans="1:11" ht="15.75" customHeight="1" x14ac:dyDescent="0.25">
      <c r="A136" s="22"/>
      <c r="B136" s="22"/>
      <c r="C136" s="30"/>
      <c r="D136" s="75"/>
      <c r="E136" s="75"/>
      <c r="F136" s="34"/>
      <c r="G136" s="22"/>
      <c r="H136" s="22"/>
      <c r="I136" s="30"/>
      <c r="J136" s="1"/>
    </row>
    <row r="137" spans="1:11" ht="15.75" customHeight="1" x14ac:dyDescent="0.25">
      <c r="A137" s="22"/>
      <c r="B137" s="22"/>
      <c r="C137" s="22"/>
      <c r="D137" s="22"/>
      <c r="E137" s="22"/>
      <c r="F137" s="34"/>
      <c r="G137" s="22"/>
      <c r="H137" s="22"/>
      <c r="I137" s="34"/>
      <c r="J137" s="1"/>
    </row>
    <row r="138" spans="1:11" ht="15.75" customHeight="1" x14ac:dyDescent="0.25">
      <c r="A138" s="22"/>
      <c r="B138" s="22"/>
      <c r="C138" s="22"/>
      <c r="D138" s="22"/>
      <c r="E138" s="22"/>
      <c r="F138" s="34"/>
      <c r="G138" s="22"/>
      <c r="H138" s="22"/>
      <c r="I138" s="34"/>
      <c r="J138" s="12"/>
    </row>
    <row r="139" spans="1:11" ht="15.75" customHeight="1" x14ac:dyDescent="0.25">
      <c r="A139" s="22"/>
      <c r="B139" s="22"/>
      <c r="C139" s="22"/>
      <c r="D139" s="22"/>
      <c r="E139" s="22"/>
      <c r="F139" s="34"/>
      <c r="G139" s="22"/>
      <c r="H139" s="22"/>
      <c r="I139" s="34"/>
      <c r="J139" s="61">
        <v>45220</v>
      </c>
    </row>
    <row r="140" spans="1:11" ht="15.75" customHeight="1" x14ac:dyDescent="0.25">
      <c r="A140" s="22"/>
      <c r="B140" s="22"/>
      <c r="C140" s="22"/>
      <c r="D140" s="22"/>
      <c r="E140" s="22"/>
      <c r="F140" s="34"/>
      <c r="G140" s="22"/>
      <c r="H140" s="22"/>
      <c r="I140" s="34"/>
      <c r="J140" s="61">
        <v>45289</v>
      </c>
    </row>
    <row r="141" spans="1:11" ht="15.75" customHeight="1" x14ac:dyDescent="0.25">
      <c r="A141" s="22"/>
      <c r="B141" s="22"/>
      <c r="C141" s="22"/>
      <c r="D141" s="22"/>
      <c r="E141" s="22"/>
      <c r="F141" s="34"/>
      <c r="G141" s="22"/>
      <c r="H141" s="22"/>
      <c r="I141" s="34"/>
      <c r="J141" s="8"/>
    </row>
    <row r="142" spans="1:11" ht="15.75" customHeight="1" x14ac:dyDescent="0.25">
      <c r="A142" s="22"/>
      <c r="B142" s="22"/>
      <c r="C142" s="22"/>
      <c r="D142" s="22"/>
      <c r="E142" s="22"/>
      <c r="F142" s="34"/>
      <c r="G142" s="22"/>
      <c r="H142" s="22"/>
      <c r="I142" s="34"/>
      <c r="J142" s="8"/>
    </row>
    <row r="143" spans="1:11" x14ac:dyDescent="0.25">
      <c r="A143" s="22"/>
      <c r="B143" s="22"/>
      <c r="C143" s="22"/>
      <c r="D143" s="22"/>
      <c r="E143" s="22"/>
      <c r="F143" s="34"/>
      <c r="G143" s="22"/>
      <c r="H143" s="22"/>
      <c r="I143" s="34"/>
      <c r="J143" s="12"/>
    </row>
    <row r="144" spans="1:11" x14ac:dyDescent="0.25">
      <c r="A144" s="22"/>
      <c r="B144" s="22"/>
      <c r="C144" s="22"/>
      <c r="D144" s="22"/>
      <c r="E144" s="22"/>
      <c r="F144" s="34"/>
      <c r="G144" s="22"/>
      <c r="H144" s="22"/>
      <c r="I144" s="34"/>
      <c r="J144" s="8"/>
    </row>
    <row r="145" spans="1:10" x14ac:dyDescent="0.25">
      <c r="A145" s="22"/>
      <c r="B145" s="22"/>
      <c r="C145" s="22"/>
      <c r="D145" s="22"/>
      <c r="E145" s="22"/>
      <c r="F145" s="34"/>
      <c r="G145" s="22"/>
      <c r="H145" s="22"/>
      <c r="I145" s="34"/>
      <c r="J145" s="8"/>
    </row>
    <row r="146" spans="1:10" x14ac:dyDescent="0.25">
      <c r="A146" s="22"/>
      <c r="B146" s="22"/>
      <c r="C146" s="22"/>
      <c r="D146" s="22"/>
      <c r="E146" s="22"/>
      <c r="F146" s="34"/>
      <c r="G146" s="22"/>
      <c r="H146" s="22"/>
      <c r="I146" s="34"/>
      <c r="J146" s="8"/>
    </row>
    <row r="147" spans="1:10" x14ac:dyDescent="0.25">
      <c r="A147" s="22"/>
      <c r="B147" s="22"/>
      <c r="C147" s="22"/>
      <c r="D147" s="22"/>
      <c r="E147" s="22"/>
      <c r="F147" s="34"/>
      <c r="G147" s="22"/>
      <c r="H147" s="22"/>
      <c r="I147" s="34"/>
      <c r="J147" s="8"/>
    </row>
    <row r="148" spans="1:10" x14ac:dyDescent="0.25">
      <c r="A148" s="22"/>
      <c r="B148" s="22"/>
      <c r="C148" s="22"/>
      <c r="D148" s="22"/>
      <c r="E148" s="22"/>
      <c r="F148" s="34"/>
      <c r="G148" s="22"/>
      <c r="H148" s="22"/>
      <c r="I148" s="34"/>
      <c r="J148" s="12"/>
    </row>
    <row r="149" spans="1:10" x14ac:dyDescent="0.25">
      <c r="A149" s="22"/>
      <c r="B149" s="22"/>
      <c r="C149" s="22"/>
      <c r="D149" s="22"/>
      <c r="E149" s="22"/>
      <c r="F149" s="34"/>
      <c r="G149" s="22"/>
      <c r="H149" s="22"/>
      <c r="I149" s="34"/>
      <c r="J149" s="1"/>
    </row>
    <row r="150" spans="1:10" x14ac:dyDescent="0.25">
      <c r="A150" s="22"/>
      <c r="B150" s="22"/>
      <c r="C150" s="22"/>
      <c r="D150" s="22"/>
      <c r="E150" s="22"/>
      <c r="F150" s="34"/>
      <c r="G150" s="22"/>
      <c r="H150" s="22"/>
      <c r="I150" s="34"/>
      <c r="J150" s="1"/>
    </row>
    <row r="151" spans="1:10" x14ac:dyDescent="0.25">
      <c r="A151" s="22"/>
      <c r="B151" s="22"/>
      <c r="C151" s="22"/>
      <c r="D151" s="22"/>
      <c r="E151" s="22"/>
      <c r="F151" s="34"/>
      <c r="G151" s="22"/>
      <c r="H151" s="22"/>
      <c r="I151" s="34"/>
      <c r="J151" s="1"/>
    </row>
    <row r="152" spans="1:10" x14ac:dyDescent="0.25">
      <c r="A152" s="22"/>
      <c r="B152" s="22"/>
      <c r="C152" s="22"/>
      <c r="D152" s="22"/>
      <c r="E152" s="22"/>
      <c r="F152" s="34"/>
      <c r="G152" s="22"/>
      <c r="H152" s="22"/>
      <c r="I152" s="34"/>
      <c r="J152" s="1"/>
    </row>
    <row r="153" spans="1:10" x14ac:dyDescent="0.25">
      <c r="A153" s="22"/>
      <c r="B153" s="22"/>
      <c r="C153" s="22"/>
      <c r="D153" s="22"/>
      <c r="E153" s="22"/>
      <c r="F153" s="34"/>
      <c r="G153" s="22"/>
      <c r="H153" s="22"/>
      <c r="I153" s="34"/>
      <c r="J153" s="1"/>
    </row>
    <row r="154" spans="1:10" x14ac:dyDescent="0.25">
      <c r="A154" s="22"/>
      <c r="B154" s="22"/>
      <c r="C154" s="22"/>
      <c r="D154" s="22"/>
      <c r="E154" s="22"/>
      <c r="F154" s="34"/>
      <c r="G154" s="22"/>
      <c r="H154" s="22"/>
      <c r="I154" s="34"/>
      <c r="J154" s="1"/>
    </row>
    <row r="155" spans="1:10" x14ac:dyDescent="0.25">
      <c r="A155" s="22"/>
      <c r="B155" s="22"/>
      <c r="C155" s="22"/>
      <c r="D155" s="22"/>
      <c r="E155" s="22"/>
      <c r="F155" s="34"/>
      <c r="G155" s="22"/>
      <c r="H155" s="22"/>
      <c r="I155" s="34"/>
      <c r="J155" s="1"/>
    </row>
    <row r="156" spans="1:10" x14ac:dyDescent="0.25">
      <c r="A156" s="22"/>
      <c r="B156" s="22"/>
      <c r="C156" s="22"/>
      <c r="D156" s="22"/>
      <c r="E156" s="22"/>
      <c r="F156" s="34"/>
      <c r="G156" s="22"/>
      <c r="H156" s="22"/>
      <c r="I156" s="34"/>
      <c r="J156" s="1"/>
    </row>
    <row r="157" spans="1:10" x14ac:dyDescent="0.25">
      <c r="A157" s="22"/>
      <c r="B157" s="22"/>
      <c r="C157" s="22"/>
      <c r="D157" s="22"/>
      <c r="E157" s="22"/>
      <c r="F157" s="34"/>
      <c r="G157" s="22"/>
      <c r="H157" s="22"/>
      <c r="I157" s="34"/>
      <c r="J157" s="1"/>
    </row>
    <row r="158" spans="1:10" x14ac:dyDescent="0.25">
      <c r="A158" s="22"/>
      <c r="B158" s="22"/>
      <c r="C158" s="22"/>
      <c r="D158" s="22"/>
      <c r="E158" s="22"/>
      <c r="F158" s="34"/>
      <c r="G158" s="22"/>
      <c r="H158" s="22"/>
      <c r="I158" s="34"/>
      <c r="J158" s="1"/>
    </row>
    <row r="159" spans="1:10" x14ac:dyDescent="0.25">
      <c r="A159" s="22"/>
      <c r="B159" s="22"/>
      <c r="C159" s="22"/>
      <c r="D159" s="22"/>
      <c r="E159" s="22"/>
      <c r="F159" s="34"/>
      <c r="G159" s="22"/>
      <c r="H159" s="22"/>
      <c r="I159" s="34"/>
      <c r="J159" s="1"/>
    </row>
    <row r="160" spans="1:10" x14ac:dyDescent="0.25">
      <c r="A160" s="22"/>
      <c r="B160" s="22"/>
      <c r="C160" s="22"/>
      <c r="D160" s="22"/>
      <c r="E160" s="22"/>
      <c r="F160" s="34"/>
      <c r="G160" s="22"/>
      <c r="H160" s="22"/>
      <c r="I160" s="34"/>
      <c r="J160" s="1"/>
    </row>
    <row r="161" spans="1:10" x14ac:dyDescent="0.25">
      <c r="A161" s="22"/>
      <c r="B161" s="22"/>
      <c r="C161" s="22"/>
      <c r="D161" s="22"/>
      <c r="E161" s="22"/>
      <c r="F161" s="34"/>
      <c r="G161" s="22"/>
      <c r="H161" s="22"/>
      <c r="I161" s="34"/>
      <c r="J161" s="1"/>
    </row>
    <row r="162" spans="1:10" x14ac:dyDescent="0.25">
      <c r="A162" s="22"/>
      <c r="B162" s="22"/>
      <c r="C162" s="22"/>
      <c r="D162" s="22"/>
      <c r="E162" s="22"/>
      <c r="F162" s="34"/>
      <c r="G162" s="22"/>
      <c r="H162" s="22"/>
      <c r="I162" s="34"/>
      <c r="J162" s="1"/>
    </row>
    <row r="163" spans="1:10" x14ac:dyDescent="0.25">
      <c r="A163" s="22"/>
      <c r="B163" s="22"/>
      <c r="C163" s="22"/>
      <c r="D163" s="22"/>
      <c r="E163" s="22"/>
      <c r="F163" s="34"/>
      <c r="G163" s="22"/>
      <c r="H163" s="22"/>
      <c r="I163" s="34"/>
      <c r="J163" s="1"/>
    </row>
    <row r="164" spans="1:10" x14ac:dyDescent="0.25">
      <c r="A164" s="22"/>
      <c r="B164" s="22"/>
      <c r="C164" s="22"/>
      <c r="D164" s="22"/>
      <c r="E164" s="22"/>
      <c r="F164" s="34"/>
      <c r="G164" s="22"/>
      <c r="H164" s="22"/>
      <c r="I164" s="34"/>
      <c r="J164" s="1"/>
    </row>
    <row r="165" spans="1:10" x14ac:dyDescent="0.25">
      <c r="A165" s="22"/>
      <c r="B165" s="22"/>
      <c r="C165" s="22"/>
      <c r="D165" s="22"/>
      <c r="E165" s="22"/>
      <c r="F165" s="34"/>
      <c r="G165" s="22"/>
      <c r="H165" s="22"/>
      <c r="I165" s="34"/>
      <c r="J165" s="1"/>
    </row>
    <row r="166" spans="1:10" x14ac:dyDescent="0.25">
      <c r="A166" s="22"/>
      <c r="B166" s="22"/>
      <c r="C166" s="22"/>
      <c r="D166" s="22"/>
      <c r="E166" s="22"/>
      <c r="F166" s="34"/>
      <c r="G166" s="22"/>
      <c r="H166" s="22"/>
      <c r="I166" s="34"/>
      <c r="J166" s="1"/>
    </row>
    <row r="167" spans="1:10" x14ac:dyDescent="0.25">
      <c r="A167" s="22"/>
      <c r="B167" s="22"/>
      <c r="C167" s="22"/>
      <c r="D167" s="22"/>
      <c r="E167" s="22"/>
      <c r="F167" s="34"/>
      <c r="G167" s="22"/>
      <c r="H167" s="22"/>
      <c r="I167" s="34"/>
      <c r="J167" s="1"/>
    </row>
    <row r="168" spans="1:10" x14ac:dyDescent="0.25">
      <c r="A168" s="22"/>
      <c r="B168" s="22"/>
      <c r="C168" s="22"/>
      <c r="D168" s="22"/>
      <c r="E168" s="22"/>
      <c r="F168" s="34"/>
      <c r="G168" s="22"/>
      <c r="H168" s="22"/>
      <c r="I168" s="34"/>
      <c r="J168" s="1"/>
    </row>
    <row r="169" spans="1:10" x14ac:dyDescent="0.25">
      <c r="A169" s="22"/>
      <c r="B169" s="22"/>
      <c r="C169" s="22"/>
      <c r="D169" s="22"/>
      <c r="E169" s="22"/>
      <c r="F169" s="34"/>
      <c r="G169" s="22"/>
      <c r="H169" s="22"/>
      <c r="I169" s="34"/>
      <c r="J169" s="1"/>
    </row>
    <row r="170" spans="1:10" x14ac:dyDescent="0.25">
      <c r="A170" s="22"/>
      <c r="B170" s="22"/>
      <c r="C170" s="22"/>
      <c r="D170" s="22"/>
      <c r="E170" s="22"/>
      <c r="F170" s="34"/>
      <c r="G170" s="22"/>
      <c r="H170" s="22"/>
      <c r="I170" s="34"/>
      <c r="J170" s="1"/>
    </row>
    <row r="171" spans="1:10" x14ac:dyDescent="0.25">
      <c r="A171" s="22"/>
      <c r="B171" s="22"/>
      <c r="C171" s="22"/>
      <c r="D171" s="22"/>
      <c r="E171" s="22"/>
      <c r="F171" s="34"/>
      <c r="G171" s="22"/>
      <c r="H171" s="22"/>
      <c r="I171" s="34"/>
      <c r="J171" s="1"/>
    </row>
    <row r="172" spans="1:10" x14ac:dyDescent="0.25">
      <c r="A172" s="22"/>
      <c r="B172" s="22"/>
      <c r="C172" s="22"/>
      <c r="D172" s="22"/>
      <c r="E172" s="22"/>
      <c r="F172" s="34"/>
      <c r="G172" s="22"/>
      <c r="H172" s="22"/>
      <c r="I172" s="34"/>
      <c r="J172" s="1"/>
    </row>
    <row r="173" spans="1:10" ht="15.75" customHeight="1" x14ac:dyDescent="0.25">
      <c r="A173" s="22"/>
      <c r="B173" s="22"/>
      <c r="C173" s="22"/>
      <c r="D173" s="22"/>
      <c r="E173" s="22"/>
      <c r="F173" s="34"/>
      <c r="G173" s="22"/>
      <c r="H173" s="22"/>
      <c r="I173" s="34"/>
      <c r="J173" s="1"/>
    </row>
    <row r="174" spans="1:10" x14ac:dyDescent="0.25">
      <c r="A174" s="22"/>
      <c r="B174" s="22"/>
      <c r="C174" s="22"/>
      <c r="D174" s="22"/>
      <c r="E174" s="22"/>
      <c r="F174" s="34"/>
      <c r="G174" s="22"/>
      <c r="H174" s="22"/>
      <c r="I174" s="34"/>
      <c r="J174" s="1"/>
    </row>
    <row r="175" spans="1:10" x14ac:dyDescent="0.25">
      <c r="A175" s="22"/>
      <c r="B175" s="22"/>
      <c r="C175" s="22"/>
      <c r="D175" s="22"/>
      <c r="E175" s="22"/>
      <c r="F175" s="34"/>
      <c r="G175" s="22"/>
      <c r="H175" s="22"/>
      <c r="I175" s="34"/>
      <c r="J175" s="1"/>
    </row>
    <row r="176" spans="1:10" x14ac:dyDescent="0.25">
      <c r="A176" s="22"/>
      <c r="B176" s="22"/>
      <c r="C176" s="22"/>
      <c r="D176" s="22"/>
      <c r="E176" s="22"/>
      <c r="F176" s="34"/>
      <c r="G176" s="22"/>
      <c r="H176" s="22"/>
      <c r="I176" s="34"/>
      <c r="J176" s="1"/>
    </row>
    <row r="177" spans="1:10" x14ac:dyDescent="0.25">
      <c r="A177" s="22"/>
      <c r="B177" s="22"/>
      <c r="C177" s="22"/>
      <c r="D177" s="22"/>
      <c r="E177" s="22"/>
      <c r="F177" s="34"/>
      <c r="G177" s="22"/>
      <c r="H177" s="22"/>
      <c r="I177" s="34"/>
      <c r="J177" s="1"/>
    </row>
    <row r="178" spans="1:10" x14ac:dyDescent="0.25">
      <c r="A178" s="22"/>
      <c r="B178" s="22"/>
      <c r="C178" s="22"/>
      <c r="D178" s="22"/>
      <c r="E178" s="22"/>
      <c r="F178" s="34"/>
      <c r="G178" s="22"/>
      <c r="H178" s="22"/>
      <c r="I178" s="34"/>
      <c r="J178" s="1"/>
    </row>
    <row r="179" spans="1:10" x14ac:dyDescent="0.25">
      <c r="A179" s="22"/>
      <c r="B179" s="22"/>
      <c r="C179" s="22"/>
      <c r="D179" s="22"/>
      <c r="E179" s="22"/>
      <c r="F179" s="34"/>
      <c r="G179" s="22"/>
      <c r="H179" s="22"/>
      <c r="I179" s="34"/>
      <c r="J179" s="1"/>
    </row>
    <row r="180" spans="1:10" x14ac:dyDescent="0.25">
      <c r="A180" s="22"/>
      <c r="B180" s="22"/>
      <c r="C180" s="22"/>
      <c r="D180" s="22"/>
      <c r="E180" s="22"/>
      <c r="F180" s="34"/>
      <c r="G180" s="22"/>
      <c r="H180" s="22"/>
      <c r="I180" s="34"/>
      <c r="J180" s="1"/>
    </row>
    <row r="181" spans="1:10" x14ac:dyDescent="0.25">
      <c r="A181" s="22"/>
      <c r="B181" s="22"/>
      <c r="C181" s="22"/>
      <c r="D181" s="22"/>
      <c r="E181" s="22"/>
      <c r="F181" s="34"/>
      <c r="G181" s="22"/>
      <c r="H181" s="22"/>
      <c r="I181" s="34"/>
      <c r="J181" s="1"/>
    </row>
    <row r="182" spans="1:10" x14ac:dyDescent="0.25">
      <c r="A182" s="22"/>
      <c r="B182" s="22"/>
      <c r="C182" s="22"/>
      <c r="D182" s="22"/>
      <c r="E182" s="22"/>
      <c r="F182" s="34"/>
      <c r="G182" s="22"/>
      <c r="H182" s="22"/>
      <c r="I182" s="34"/>
      <c r="J182" s="1"/>
    </row>
    <row r="183" spans="1:10" x14ac:dyDescent="0.25">
      <c r="A183" s="22"/>
      <c r="B183" s="22"/>
      <c r="C183" s="22"/>
      <c r="D183" s="22"/>
      <c r="E183" s="22"/>
      <c r="F183" s="34"/>
      <c r="G183" s="22"/>
      <c r="H183" s="22"/>
      <c r="I183" s="34"/>
      <c r="J183" s="1"/>
    </row>
    <row r="184" spans="1:10" x14ac:dyDescent="0.25">
      <c r="A184" s="22"/>
      <c r="B184" s="22"/>
      <c r="C184" s="22"/>
      <c r="D184" s="22"/>
      <c r="E184" s="22"/>
      <c r="F184" s="34"/>
      <c r="G184" s="22"/>
      <c r="H184" s="22"/>
      <c r="I184" s="34"/>
      <c r="J184" s="1"/>
    </row>
    <row r="185" spans="1:10" x14ac:dyDescent="0.25">
      <c r="A185" s="22"/>
      <c r="B185" s="22"/>
      <c r="C185" s="22"/>
      <c r="D185" s="22"/>
      <c r="E185" s="22"/>
      <c r="F185" s="34"/>
      <c r="G185" s="22"/>
      <c r="H185" s="22"/>
      <c r="I185" s="34"/>
      <c r="J185" s="1"/>
    </row>
    <row r="186" spans="1:10" x14ac:dyDescent="0.25">
      <c r="A186" s="22"/>
      <c r="B186" s="22"/>
      <c r="C186" s="22"/>
      <c r="D186" s="22"/>
      <c r="E186" s="22"/>
      <c r="F186" s="34"/>
      <c r="G186" s="22"/>
      <c r="H186" s="22"/>
      <c r="I186" s="34"/>
      <c r="J186" s="1"/>
    </row>
    <row r="187" spans="1:10" x14ac:dyDescent="0.25">
      <c r="A187" s="22"/>
      <c r="B187" s="22"/>
      <c r="C187" s="22"/>
      <c r="D187" s="22"/>
      <c r="E187" s="22"/>
      <c r="F187" s="34"/>
      <c r="G187" s="22"/>
      <c r="H187" s="22"/>
      <c r="I187" s="34"/>
      <c r="J187" s="1"/>
    </row>
    <row r="188" spans="1:10" x14ac:dyDescent="0.25">
      <c r="A188" s="22"/>
      <c r="B188" s="22"/>
      <c r="C188" s="22"/>
      <c r="D188" s="22"/>
      <c r="E188" s="22"/>
      <c r="F188" s="34"/>
      <c r="G188" s="22"/>
      <c r="H188" s="22"/>
      <c r="I188" s="34"/>
      <c r="J188" s="1"/>
    </row>
    <row r="189" spans="1:10" x14ac:dyDescent="0.25">
      <c r="A189" s="22"/>
      <c r="B189" s="22"/>
      <c r="C189" s="22"/>
      <c r="D189" s="22"/>
      <c r="E189" s="22"/>
      <c r="F189" s="34"/>
      <c r="G189" s="22"/>
      <c r="H189" s="22"/>
      <c r="I189" s="34"/>
      <c r="J189" s="1"/>
    </row>
    <row r="190" spans="1:10" x14ac:dyDescent="0.25">
      <c r="A190" s="22"/>
      <c r="B190" s="22"/>
      <c r="C190" s="22"/>
      <c r="D190" s="22"/>
      <c r="E190" s="22"/>
      <c r="F190" s="34"/>
      <c r="G190" s="22"/>
      <c r="H190" s="22"/>
      <c r="I190" s="34"/>
      <c r="J190" s="1"/>
    </row>
    <row r="191" spans="1:10" x14ac:dyDescent="0.25">
      <c r="A191" s="22"/>
      <c r="B191" s="22"/>
      <c r="C191" s="22"/>
      <c r="D191" s="22"/>
      <c r="E191" s="22"/>
      <c r="F191" s="34"/>
      <c r="G191" s="22"/>
      <c r="H191" s="22"/>
      <c r="I191" s="34"/>
      <c r="J191" s="1"/>
    </row>
    <row r="192" spans="1:10" x14ac:dyDescent="0.25">
      <c r="A192" s="22"/>
      <c r="B192" s="22"/>
      <c r="C192" s="22"/>
      <c r="D192" s="22"/>
      <c r="E192" s="22"/>
      <c r="F192" s="34"/>
      <c r="G192" s="22"/>
      <c r="H192" s="22"/>
      <c r="I192" s="34"/>
      <c r="J192" s="1"/>
    </row>
    <row r="193" spans="1:10" x14ac:dyDescent="0.25">
      <c r="A193" s="22"/>
      <c r="B193" s="22"/>
      <c r="C193" s="22"/>
      <c r="D193" s="22"/>
      <c r="E193" s="22"/>
      <c r="F193" s="34"/>
      <c r="G193" s="22"/>
      <c r="H193" s="22"/>
      <c r="I193" s="34"/>
      <c r="J193" s="1"/>
    </row>
    <row r="194" spans="1:10" x14ac:dyDescent="0.25">
      <c r="A194" s="22"/>
      <c r="B194" s="22"/>
      <c r="C194" s="22"/>
      <c r="D194" s="22"/>
      <c r="E194" s="22"/>
      <c r="F194" s="34"/>
      <c r="G194" s="22"/>
      <c r="H194" s="22"/>
      <c r="I194" s="34"/>
      <c r="J194" s="1"/>
    </row>
    <row r="195" spans="1:10" x14ac:dyDescent="0.25">
      <c r="A195" s="22"/>
      <c r="B195" s="22"/>
      <c r="C195" s="22"/>
      <c r="D195" s="22"/>
      <c r="E195" s="22"/>
      <c r="F195" s="34"/>
      <c r="G195" s="22"/>
      <c r="H195" s="22"/>
      <c r="I195" s="34"/>
      <c r="J195" s="1"/>
    </row>
    <row r="196" spans="1:10" x14ac:dyDescent="0.25">
      <c r="A196" s="22"/>
      <c r="B196" s="22"/>
      <c r="C196" s="22"/>
      <c r="D196" s="22"/>
      <c r="E196" s="22"/>
      <c r="F196" s="34"/>
      <c r="G196" s="22"/>
      <c r="H196" s="22"/>
      <c r="I196" s="34"/>
      <c r="J196" s="1"/>
    </row>
    <row r="197" spans="1:10" x14ac:dyDescent="0.25">
      <c r="A197" s="22"/>
      <c r="B197" s="22"/>
      <c r="C197" s="22"/>
      <c r="D197" s="22"/>
      <c r="E197" s="22"/>
      <c r="F197" s="34"/>
      <c r="G197" s="22"/>
      <c r="H197" s="22"/>
      <c r="I197" s="34"/>
      <c r="J197" s="1"/>
    </row>
    <row r="198" spans="1:10" x14ac:dyDescent="0.25">
      <c r="A198" s="22"/>
      <c r="B198" s="22"/>
      <c r="C198" s="22"/>
      <c r="D198" s="22"/>
      <c r="E198" s="22"/>
      <c r="F198" s="34"/>
      <c r="G198" s="22"/>
      <c r="H198" s="22"/>
      <c r="I198" s="34"/>
      <c r="J198" s="1"/>
    </row>
    <row r="199" spans="1:10" x14ac:dyDescent="0.25">
      <c r="A199" s="22"/>
      <c r="B199" s="22"/>
      <c r="C199" s="22"/>
      <c r="D199" s="22"/>
      <c r="E199" s="22"/>
      <c r="F199" s="34"/>
      <c r="G199" s="22"/>
      <c r="H199" s="22"/>
      <c r="I199" s="34"/>
      <c r="J199" s="1"/>
    </row>
    <row r="200" spans="1:10" x14ac:dyDescent="0.25">
      <c r="A200" s="22"/>
      <c r="B200" s="22"/>
      <c r="C200" s="22"/>
      <c r="D200" s="22"/>
      <c r="E200" s="22"/>
      <c r="F200" s="34"/>
      <c r="G200" s="22"/>
      <c r="H200" s="22"/>
      <c r="I200" s="34"/>
      <c r="J200" s="1"/>
    </row>
    <row r="201" spans="1:10" x14ac:dyDescent="0.25">
      <c r="A201" s="22"/>
      <c r="B201" s="22"/>
      <c r="C201" s="22"/>
      <c r="D201" s="22"/>
      <c r="E201" s="22"/>
      <c r="F201" s="34"/>
      <c r="G201" s="22"/>
      <c r="H201" s="22"/>
      <c r="I201" s="34"/>
      <c r="J201" s="1"/>
    </row>
    <row r="202" spans="1:10" x14ac:dyDescent="0.25">
      <c r="A202" s="22"/>
      <c r="B202" s="22"/>
      <c r="C202" s="22"/>
      <c r="D202" s="22"/>
      <c r="E202" s="22"/>
      <c r="F202" s="34"/>
      <c r="G202" s="22"/>
      <c r="H202" s="22"/>
      <c r="I202" s="34"/>
      <c r="J202" s="1"/>
    </row>
    <row r="203" spans="1:10" x14ac:dyDescent="0.25">
      <c r="A203" s="22"/>
      <c r="B203" s="22"/>
      <c r="C203" s="22"/>
      <c r="D203" s="22"/>
      <c r="E203" s="22"/>
      <c r="F203" s="34"/>
      <c r="G203" s="22"/>
      <c r="H203" s="22"/>
      <c r="I203" s="34"/>
      <c r="J203" s="1"/>
    </row>
    <row r="204" spans="1:10" x14ac:dyDescent="0.25">
      <c r="A204" s="22"/>
      <c r="B204" s="22"/>
      <c r="C204" s="22"/>
      <c r="D204" s="22"/>
      <c r="E204" s="22"/>
      <c r="F204" s="34"/>
      <c r="G204" s="22"/>
      <c r="H204" s="22"/>
      <c r="I204" s="34"/>
      <c r="J204" s="1"/>
    </row>
    <row r="205" spans="1:10" x14ac:dyDescent="0.25">
      <c r="A205" s="22"/>
      <c r="B205" s="22"/>
      <c r="C205" s="22"/>
      <c r="D205" s="22"/>
      <c r="E205" s="22"/>
      <c r="F205" s="34"/>
      <c r="G205" s="22"/>
      <c r="H205" s="22"/>
      <c r="I205" s="34"/>
      <c r="J205" s="1"/>
    </row>
    <row r="206" spans="1:10" x14ac:dyDescent="0.25">
      <c r="A206" s="22"/>
      <c r="B206" s="22"/>
      <c r="C206" s="22"/>
      <c r="D206" s="22"/>
      <c r="E206" s="22"/>
      <c r="F206" s="34"/>
      <c r="G206" s="22"/>
      <c r="H206" s="22"/>
      <c r="I206" s="34"/>
      <c r="J206" s="1"/>
    </row>
    <row r="207" spans="1:10" x14ac:dyDescent="0.25">
      <c r="A207" s="22"/>
      <c r="B207" s="22"/>
      <c r="C207" s="22"/>
      <c r="D207" s="22"/>
      <c r="E207" s="22"/>
      <c r="F207" s="34"/>
      <c r="G207" s="22"/>
      <c r="H207" s="22"/>
      <c r="I207" s="34"/>
      <c r="J207" s="1"/>
    </row>
    <row r="208" spans="1:10" x14ac:dyDescent="0.25">
      <c r="A208" s="22"/>
      <c r="B208" s="22"/>
      <c r="C208" s="22"/>
      <c r="D208" s="22"/>
      <c r="E208" s="22"/>
      <c r="F208" s="34"/>
      <c r="G208" s="22"/>
      <c r="H208" s="22"/>
      <c r="I208" s="34"/>
      <c r="J208" s="1"/>
    </row>
    <row r="209" spans="1:10" x14ac:dyDescent="0.25">
      <c r="A209" s="22"/>
      <c r="B209" s="22"/>
      <c r="C209" s="22"/>
      <c r="D209" s="22"/>
      <c r="E209" s="22"/>
      <c r="F209" s="34"/>
      <c r="G209" s="22"/>
      <c r="H209" s="22"/>
      <c r="I209" s="34"/>
      <c r="J209" s="1"/>
    </row>
    <row r="210" spans="1:10" x14ac:dyDescent="0.25">
      <c r="A210" s="22"/>
      <c r="B210" s="22"/>
      <c r="C210" s="22"/>
      <c r="D210" s="22"/>
      <c r="E210" s="22"/>
      <c r="F210" s="34"/>
      <c r="G210" s="22"/>
      <c r="H210" s="22"/>
      <c r="I210" s="34"/>
      <c r="J210" s="1"/>
    </row>
    <row r="211" spans="1:10" x14ac:dyDescent="0.25">
      <c r="A211" s="22"/>
      <c r="B211" s="22"/>
      <c r="C211" s="22"/>
      <c r="D211" s="22"/>
      <c r="E211" s="22"/>
      <c r="F211" s="34"/>
      <c r="G211" s="22"/>
      <c r="H211" s="22"/>
      <c r="I211" s="34"/>
      <c r="J211" s="1"/>
    </row>
    <row r="212" spans="1:10" x14ac:dyDescent="0.25">
      <c r="A212" s="22"/>
      <c r="B212" s="22"/>
      <c r="C212" s="22"/>
      <c r="D212" s="22"/>
      <c r="E212" s="22"/>
      <c r="F212" s="34"/>
      <c r="G212" s="22"/>
      <c r="H212" s="22"/>
      <c r="I212" s="34"/>
      <c r="J212" s="1"/>
    </row>
    <row r="213" spans="1:10" x14ac:dyDescent="0.25">
      <c r="A213" s="22"/>
      <c r="B213" s="22"/>
      <c r="C213" s="22"/>
      <c r="D213" s="22"/>
      <c r="E213" s="22"/>
      <c r="F213" s="34"/>
      <c r="G213" s="22"/>
      <c r="H213" s="22"/>
      <c r="I213" s="34"/>
      <c r="J213" s="1"/>
    </row>
    <row r="214" spans="1:10" x14ac:dyDescent="0.25">
      <c r="A214" s="22"/>
      <c r="B214" s="22"/>
      <c r="C214" s="22"/>
      <c r="D214" s="22"/>
      <c r="E214" s="22"/>
      <c r="F214" s="34"/>
      <c r="G214" s="22"/>
      <c r="H214" s="22"/>
      <c r="I214" s="34"/>
      <c r="J214" s="1"/>
    </row>
    <row r="215" spans="1:10" x14ac:dyDescent="0.25">
      <c r="A215" s="22"/>
      <c r="B215" s="22"/>
      <c r="C215" s="22"/>
      <c r="D215" s="22"/>
      <c r="E215" s="22"/>
      <c r="F215" s="34"/>
      <c r="G215" s="22"/>
      <c r="H215" s="22"/>
      <c r="I215" s="34"/>
      <c r="J215" s="1"/>
    </row>
    <row r="216" spans="1:10" x14ac:dyDescent="0.25">
      <c r="A216" s="22"/>
      <c r="B216" s="22"/>
      <c r="C216" s="22"/>
      <c r="D216" s="22"/>
      <c r="E216" s="22"/>
      <c r="F216" s="34"/>
      <c r="G216" s="22"/>
      <c r="H216" s="22"/>
      <c r="I216" s="34"/>
      <c r="J216" s="1"/>
    </row>
    <row r="217" spans="1:10" x14ac:dyDescent="0.25">
      <c r="A217" s="22"/>
      <c r="B217" s="22"/>
      <c r="C217" s="22"/>
      <c r="D217" s="22"/>
      <c r="E217" s="22"/>
      <c r="F217" s="34"/>
      <c r="G217" s="22"/>
      <c r="H217" s="22"/>
      <c r="I217" s="34"/>
      <c r="J217" s="1"/>
    </row>
    <row r="218" spans="1:10" x14ac:dyDescent="0.25">
      <c r="A218" s="22"/>
      <c r="B218" s="22"/>
      <c r="C218" s="22"/>
      <c r="D218" s="22"/>
      <c r="E218" s="22"/>
      <c r="F218" s="34"/>
      <c r="G218" s="22"/>
      <c r="H218" s="22"/>
      <c r="I218" s="34"/>
      <c r="J218" s="1"/>
    </row>
    <row r="219" spans="1:10" x14ac:dyDescent="0.25">
      <c r="A219" s="22"/>
      <c r="B219" s="22"/>
      <c r="C219" s="22"/>
      <c r="D219" s="22"/>
      <c r="E219" s="22"/>
      <c r="F219" s="34"/>
      <c r="G219" s="22"/>
      <c r="H219" s="22"/>
      <c r="I219" s="34"/>
      <c r="J219" s="1"/>
    </row>
    <row r="220" spans="1:10" x14ac:dyDescent="0.25">
      <c r="A220" s="22"/>
      <c r="B220" s="22"/>
      <c r="C220" s="22"/>
      <c r="D220" s="22"/>
      <c r="E220" s="22"/>
      <c r="F220" s="34"/>
      <c r="G220" s="22"/>
      <c r="H220" s="22"/>
      <c r="I220" s="34"/>
      <c r="J220" s="1"/>
    </row>
    <row r="221" spans="1:10" x14ac:dyDescent="0.25">
      <c r="A221" s="22"/>
      <c r="B221" s="22"/>
      <c r="C221" s="22"/>
      <c r="D221" s="22"/>
      <c r="E221" s="22"/>
      <c r="F221" s="34"/>
      <c r="G221" s="22"/>
      <c r="H221" s="22"/>
      <c r="I221" s="34"/>
      <c r="J221" s="1"/>
    </row>
    <row r="222" spans="1:10" x14ac:dyDescent="0.25">
      <c r="A222" s="22"/>
      <c r="B222" s="22"/>
      <c r="C222" s="22"/>
      <c r="D222" s="22"/>
      <c r="E222" s="22"/>
      <c r="F222" s="34"/>
      <c r="G222" s="22"/>
      <c r="H222" s="22"/>
      <c r="I222" s="34"/>
      <c r="J222" s="1"/>
    </row>
    <row r="223" spans="1:10" x14ac:dyDescent="0.25">
      <c r="A223" s="22"/>
      <c r="B223" s="22"/>
      <c r="C223" s="22"/>
      <c r="D223" s="22"/>
      <c r="E223" s="22"/>
      <c r="F223" s="34"/>
      <c r="G223" s="22"/>
      <c r="H223" s="22"/>
      <c r="I223" s="34"/>
      <c r="J223" s="1"/>
    </row>
    <row r="224" spans="1:10" x14ac:dyDescent="0.25">
      <c r="A224" s="22"/>
      <c r="B224" s="22"/>
      <c r="C224" s="22"/>
      <c r="D224" s="22"/>
      <c r="E224" s="22"/>
      <c r="F224" s="34"/>
      <c r="G224" s="22"/>
      <c r="H224" s="22"/>
      <c r="I224" s="34"/>
      <c r="J224" s="1"/>
    </row>
    <row r="225" spans="1:10" x14ac:dyDescent="0.25">
      <c r="A225" s="22"/>
      <c r="B225" s="22"/>
      <c r="C225" s="22"/>
      <c r="D225" s="22"/>
      <c r="E225" s="22"/>
      <c r="F225" s="34"/>
      <c r="G225" s="22"/>
      <c r="H225" s="22"/>
      <c r="I225" s="34"/>
      <c r="J225" s="1"/>
    </row>
    <row r="226" spans="1:10" x14ac:dyDescent="0.25">
      <c r="A226" s="22"/>
      <c r="B226" s="22"/>
      <c r="C226" s="22"/>
      <c r="D226" s="22"/>
      <c r="E226" s="22"/>
      <c r="F226" s="34"/>
      <c r="G226" s="22"/>
      <c r="H226" s="22"/>
      <c r="I226" s="34"/>
      <c r="J226" s="1"/>
    </row>
    <row r="227" spans="1:10" x14ac:dyDescent="0.25">
      <c r="A227" s="22"/>
      <c r="B227" s="22"/>
      <c r="C227" s="22"/>
      <c r="D227" s="22"/>
      <c r="E227" s="22"/>
      <c r="F227" s="34"/>
      <c r="G227" s="22"/>
      <c r="H227" s="22"/>
      <c r="I227" s="34"/>
      <c r="J227" s="1"/>
    </row>
    <row r="228" spans="1:10" ht="15.75" customHeight="1" x14ac:dyDescent="0.25">
      <c r="A228" s="22"/>
      <c r="B228" s="22"/>
      <c r="C228" s="22"/>
      <c r="D228" s="22"/>
      <c r="E228" s="22"/>
      <c r="F228" s="34"/>
      <c r="G228" s="22"/>
      <c r="H228" s="22"/>
      <c r="I228" s="34"/>
      <c r="J228" s="1"/>
    </row>
    <row r="229" spans="1:10" x14ac:dyDescent="0.25">
      <c r="A229" s="22"/>
      <c r="B229" s="22"/>
      <c r="C229" s="22"/>
      <c r="D229" s="22"/>
      <c r="E229" s="22"/>
      <c r="F229" s="34"/>
      <c r="G229" s="22"/>
      <c r="H229" s="22"/>
      <c r="I229" s="34"/>
      <c r="J229" s="1"/>
    </row>
    <row r="230" spans="1:10" ht="18.75" customHeight="1" x14ac:dyDescent="0.25">
      <c r="A230" s="22"/>
      <c r="B230" s="22"/>
      <c r="C230" s="22"/>
      <c r="D230" s="22"/>
      <c r="E230" s="22"/>
      <c r="F230" s="34"/>
      <c r="G230" s="22"/>
      <c r="H230" s="22"/>
      <c r="I230" s="34"/>
      <c r="J230" s="1"/>
    </row>
    <row r="231" spans="1:10" x14ac:dyDescent="0.25">
      <c r="A231" s="22"/>
      <c r="B231" s="22"/>
      <c r="C231" s="22"/>
      <c r="D231" s="22"/>
      <c r="E231" s="22"/>
      <c r="F231" s="34"/>
      <c r="G231" s="22"/>
      <c r="H231" s="22"/>
      <c r="I231" s="34"/>
      <c r="J231" s="1"/>
    </row>
    <row r="232" spans="1:10" x14ac:dyDescent="0.25">
      <c r="A232" s="22"/>
      <c r="B232" s="22"/>
      <c r="C232" s="22"/>
      <c r="D232" s="22"/>
      <c r="E232" s="22"/>
      <c r="F232" s="34"/>
      <c r="G232" s="22"/>
      <c r="H232" s="22"/>
      <c r="I232" s="34"/>
      <c r="J232" s="1"/>
    </row>
    <row r="233" spans="1:10" x14ac:dyDescent="0.25">
      <c r="A233" s="22"/>
      <c r="B233" s="22"/>
      <c r="C233" s="22"/>
      <c r="D233" s="22"/>
      <c r="E233" s="22"/>
      <c r="F233" s="34"/>
      <c r="G233" s="22"/>
      <c r="H233" s="22"/>
      <c r="I233" s="34"/>
      <c r="J233" s="1"/>
    </row>
    <row r="234" spans="1:10" x14ac:dyDescent="0.25">
      <c r="A234" s="22"/>
      <c r="B234" s="22"/>
      <c r="C234" s="22"/>
      <c r="D234" s="22"/>
      <c r="E234" s="22"/>
      <c r="F234" s="34"/>
      <c r="G234" s="22"/>
      <c r="H234" s="22"/>
      <c r="I234" s="34"/>
      <c r="J234" s="1"/>
    </row>
    <row r="235" spans="1:10" x14ac:dyDescent="0.25">
      <c r="A235" s="22"/>
      <c r="B235" s="22"/>
      <c r="C235" s="22"/>
      <c r="D235" s="22"/>
      <c r="E235" s="22"/>
      <c r="F235" s="34"/>
      <c r="G235" s="22"/>
      <c r="H235" s="22"/>
      <c r="I235" s="34"/>
      <c r="J235" s="1"/>
    </row>
    <row r="236" spans="1:10" x14ac:dyDescent="0.25">
      <c r="A236" s="22"/>
      <c r="B236" s="22"/>
      <c r="C236" s="22"/>
      <c r="D236" s="22"/>
      <c r="E236" s="22"/>
      <c r="F236" s="34"/>
      <c r="G236" s="22"/>
      <c r="H236" s="22"/>
      <c r="I236" s="34"/>
      <c r="J236" s="1"/>
    </row>
    <row r="237" spans="1:10" x14ac:dyDescent="0.25">
      <c r="A237" s="22"/>
      <c r="B237" s="22"/>
      <c r="C237" s="22"/>
      <c r="D237" s="22"/>
      <c r="E237" s="22"/>
      <c r="F237" s="34"/>
      <c r="G237" s="22"/>
      <c r="H237" s="22"/>
      <c r="I237" s="34"/>
      <c r="J237" s="1"/>
    </row>
    <row r="238" spans="1:10" x14ac:dyDescent="0.25">
      <c r="A238" s="22"/>
      <c r="B238" s="22"/>
      <c r="C238" s="22"/>
      <c r="D238" s="22"/>
      <c r="E238" s="22"/>
      <c r="F238" s="34"/>
      <c r="G238" s="22"/>
      <c r="H238" s="22"/>
      <c r="I238" s="34"/>
      <c r="J238" s="1"/>
    </row>
    <row r="239" spans="1:10" x14ac:dyDescent="0.25">
      <c r="A239" s="22"/>
      <c r="B239" s="22"/>
      <c r="C239" s="22"/>
      <c r="D239" s="22"/>
      <c r="E239" s="22"/>
      <c r="F239" s="34"/>
      <c r="G239" s="22"/>
      <c r="H239" s="22"/>
      <c r="I239" s="34"/>
      <c r="J239" s="1"/>
    </row>
    <row r="240" spans="1:10" x14ac:dyDescent="0.25">
      <c r="A240" s="22"/>
      <c r="B240" s="22"/>
      <c r="C240" s="22"/>
      <c r="D240" s="22"/>
      <c r="E240" s="22"/>
      <c r="F240" s="34"/>
      <c r="G240" s="22"/>
      <c r="H240" s="22"/>
      <c r="I240" s="34"/>
      <c r="J240" s="1"/>
    </row>
    <row r="241" spans="1:12" x14ac:dyDescent="0.25">
      <c r="A241" s="22"/>
      <c r="B241" s="22"/>
      <c r="C241" s="22"/>
      <c r="D241" s="22"/>
      <c r="E241" s="22"/>
      <c r="F241" s="34"/>
      <c r="G241" s="22"/>
      <c r="H241" s="22"/>
      <c r="I241" s="34"/>
      <c r="J241" s="1"/>
    </row>
    <row r="242" spans="1:12" x14ac:dyDescent="0.25">
      <c r="A242" s="22"/>
      <c r="B242" s="22"/>
      <c r="C242" s="22"/>
      <c r="D242" s="22"/>
      <c r="E242" s="22"/>
      <c r="F242" s="34"/>
      <c r="G242" s="22"/>
      <c r="H242" s="22"/>
      <c r="I242" s="34"/>
      <c r="J242" s="1"/>
    </row>
    <row r="243" spans="1:12" x14ac:dyDescent="0.25">
      <c r="A243" s="22"/>
      <c r="B243" s="22"/>
      <c r="C243" s="22"/>
      <c r="D243" s="22"/>
      <c r="E243" s="22"/>
      <c r="F243" s="34"/>
      <c r="G243" s="22"/>
      <c r="H243" s="22"/>
      <c r="I243" s="34"/>
      <c r="J243" s="1"/>
    </row>
    <row r="244" spans="1:12" x14ac:dyDescent="0.25">
      <c r="A244" s="22"/>
      <c r="B244" s="22"/>
      <c r="C244" s="22"/>
      <c r="D244" s="22"/>
      <c r="E244" s="22"/>
      <c r="F244" s="34"/>
      <c r="G244" s="22"/>
      <c r="H244" s="22"/>
      <c r="I244" s="34"/>
      <c r="J244" s="1"/>
    </row>
    <row r="245" spans="1:12" x14ac:dyDescent="0.25">
      <c r="A245" s="22"/>
      <c r="B245" s="22"/>
      <c r="C245" s="22"/>
      <c r="D245" s="22"/>
      <c r="E245" s="22"/>
      <c r="F245" s="34"/>
      <c r="G245" s="22"/>
      <c r="H245" s="22"/>
      <c r="I245" s="34"/>
      <c r="J245" s="1"/>
    </row>
    <row r="246" spans="1:12" x14ac:dyDescent="0.25">
      <c r="A246" s="22"/>
      <c r="B246" s="22"/>
      <c r="C246" s="22"/>
      <c r="D246" s="22"/>
      <c r="E246" s="22"/>
      <c r="F246" s="34"/>
      <c r="G246" s="22"/>
      <c r="H246" s="22"/>
      <c r="I246" s="34"/>
      <c r="J246" s="1"/>
      <c r="K246" s="1"/>
      <c r="L246" s="1"/>
    </row>
    <row r="247" spans="1:12" x14ac:dyDescent="0.25">
      <c r="A247" s="22"/>
      <c r="B247" s="22"/>
      <c r="C247" s="22"/>
      <c r="D247" s="22"/>
      <c r="E247" s="22"/>
      <c r="F247" s="34"/>
      <c r="G247" s="22"/>
      <c r="H247" s="22"/>
      <c r="I247" s="34"/>
      <c r="J247" s="1"/>
      <c r="K247" s="1"/>
      <c r="L247" s="1"/>
    </row>
    <row r="248" spans="1:12" x14ac:dyDescent="0.25">
      <c r="A248" s="22"/>
      <c r="B248" s="22"/>
      <c r="C248" s="22"/>
      <c r="D248" s="22"/>
      <c r="E248" s="22"/>
      <c r="F248" s="34"/>
      <c r="G248" s="22"/>
      <c r="H248" s="22"/>
      <c r="I248" s="34"/>
      <c r="J248" s="1"/>
      <c r="K248" s="1"/>
      <c r="L248" s="1"/>
    </row>
    <row r="249" spans="1:12" x14ac:dyDescent="0.25">
      <c r="A249" s="22"/>
      <c r="B249" s="22"/>
      <c r="C249" s="22"/>
      <c r="D249" s="22"/>
      <c r="E249" s="22"/>
      <c r="F249" s="34"/>
      <c r="G249" s="22"/>
      <c r="H249" s="22"/>
      <c r="I249" s="34"/>
      <c r="J249" s="1"/>
      <c r="K249" s="1"/>
      <c r="L249" s="1"/>
    </row>
    <row r="250" spans="1:12" x14ac:dyDescent="0.25">
      <c r="A250" s="22"/>
      <c r="B250" s="22"/>
      <c r="C250" s="22"/>
      <c r="D250" s="22"/>
      <c r="E250" s="22"/>
      <c r="F250" s="34"/>
      <c r="G250" s="22"/>
      <c r="H250" s="22"/>
      <c r="I250" s="34"/>
      <c r="J250" s="1"/>
      <c r="K250" s="1"/>
      <c r="L250" s="1"/>
    </row>
    <row r="251" spans="1:12" ht="15.75" customHeight="1" x14ac:dyDescent="0.25">
      <c r="A251" s="22"/>
      <c r="B251" s="22"/>
      <c r="C251" s="22"/>
      <c r="D251" s="22"/>
      <c r="E251" s="22"/>
      <c r="F251" s="34"/>
      <c r="G251" s="22"/>
      <c r="H251" s="22"/>
      <c r="I251" s="34"/>
      <c r="J251" s="1"/>
      <c r="K251" s="1"/>
      <c r="L251" s="1"/>
    </row>
    <row r="252" spans="1:12" s="9" customFormat="1" ht="15.75" customHeight="1" x14ac:dyDescent="0.25">
      <c r="A252" s="22"/>
      <c r="B252" s="22"/>
      <c r="C252" s="22"/>
      <c r="D252" s="22"/>
      <c r="E252" s="22"/>
      <c r="F252" s="34"/>
      <c r="G252" s="22"/>
      <c r="H252" s="22"/>
      <c r="I252" s="34"/>
      <c r="J252" s="1"/>
      <c r="K252" s="1"/>
      <c r="L252" s="1"/>
    </row>
    <row r="253" spans="1:12" s="9" customFormat="1" ht="15.75" customHeight="1" x14ac:dyDescent="0.25">
      <c r="A253" s="22"/>
      <c r="B253" s="22"/>
      <c r="C253" s="22"/>
      <c r="D253" s="22"/>
      <c r="E253" s="22"/>
      <c r="F253" s="34"/>
      <c r="G253" s="22"/>
      <c r="H253" s="22"/>
      <c r="I253" s="34"/>
      <c r="J253" s="1"/>
      <c r="K253" s="1"/>
      <c r="L253" s="1"/>
    </row>
    <row r="254" spans="1:12" x14ac:dyDescent="0.25">
      <c r="A254" s="22"/>
      <c r="B254" s="22"/>
      <c r="C254" s="22"/>
      <c r="D254" s="22"/>
      <c r="E254" s="22"/>
      <c r="F254" s="34"/>
      <c r="G254" s="22"/>
      <c r="H254" s="22"/>
      <c r="I254" s="34"/>
      <c r="J254" s="1"/>
      <c r="K254" s="1"/>
      <c r="L254" s="1"/>
    </row>
    <row r="255" spans="1:12" x14ac:dyDescent="0.25">
      <c r="A255" s="1"/>
      <c r="B255" s="1"/>
      <c r="C255" s="6"/>
      <c r="D255" s="6"/>
      <c r="E255" s="6"/>
      <c r="F255" s="43"/>
      <c r="G255" s="6"/>
      <c r="H255" s="5"/>
      <c r="I255" s="5"/>
      <c r="J255" s="1"/>
      <c r="K255" s="1"/>
      <c r="L255" s="1"/>
    </row>
    <row r="256" spans="1:12" x14ac:dyDescent="0.25">
      <c r="A256" s="1"/>
      <c r="B256" s="1"/>
      <c r="C256" s="6"/>
      <c r="D256" s="6"/>
      <c r="E256" s="6"/>
      <c r="F256" s="43"/>
      <c r="G256" s="6"/>
      <c r="H256" s="5"/>
      <c r="I256" s="5"/>
      <c r="J256" s="1"/>
      <c r="K256" s="1"/>
      <c r="L256" s="1"/>
    </row>
    <row r="257" spans="1:12" ht="33.75" customHeight="1" x14ac:dyDescent="0.25">
      <c r="A257" s="1"/>
      <c r="B257" s="1"/>
      <c r="C257" s="7"/>
      <c r="D257" s="6"/>
      <c r="E257" s="6"/>
      <c r="F257" s="43"/>
      <c r="G257" s="6"/>
      <c r="H257" s="5"/>
      <c r="I257" s="5"/>
      <c r="J257" s="1"/>
      <c r="K257" s="1"/>
      <c r="L257" s="1"/>
    </row>
    <row r="258" spans="1:12" x14ac:dyDescent="0.25">
      <c r="A258" s="1"/>
      <c r="B258" s="1"/>
      <c r="C258" s="7"/>
      <c r="D258" s="6"/>
      <c r="E258" s="6"/>
      <c r="F258" s="43"/>
      <c r="G258" s="6"/>
      <c r="H258" s="5"/>
      <c r="I258" s="5"/>
      <c r="J258" s="1"/>
      <c r="K258" s="1"/>
      <c r="L258" s="1"/>
    </row>
    <row r="259" spans="1:12" ht="18.75" x14ac:dyDescent="0.3">
      <c r="A259" s="1"/>
      <c r="B259" s="1"/>
      <c r="C259" s="4"/>
      <c r="D259" s="4"/>
      <c r="E259" s="4"/>
      <c r="F259" s="44"/>
      <c r="G259" s="4"/>
      <c r="H259" s="3"/>
      <c r="I259" s="3"/>
      <c r="J259" s="1"/>
      <c r="K259" s="1"/>
      <c r="L259" s="1"/>
    </row>
    <row r="260" spans="1:12" x14ac:dyDescent="0.25">
      <c r="A260" s="1"/>
      <c r="B260" s="1"/>
      <c r="C260" s="1"/>
      <c r="D260" s="1"/>
      <c r="E260" s="1"/>
      <c r="F260" s="2"/>
      <c r="G260" s="1"/>
      <c r="H260" s="1"/>
      <c r="I260" s="2"/>
      <c r="J260" s="1"/>
      <c r="K260" s="1"/>
      <c r="L260" s="1"/>
    </row>
    <row r="261" spans="1:12" x14ac:dyDescent="0.25">
      <c r="A261" s="1"/>
      <c r="B261" s="1"/>
      <c r="C261" s="1"/>
      <c r="D261" s="1"/>
      <c r="E261" s="1"/>
      <c r="F261" s="2"/>
      <c r="G261" s="1"/>
      <c r="H261" s="1"/>
      <c r="I261" s="2"/>
      <c r="J261" s="1"/>
      <c r="K261" s="1"/>
      <c r="L261" s="1"/>
    </row>
    <row r="262" spans="1:12" x14ac:dyDescent="0.25">
      <c r="A262" s="1"/>
      <c r="B262" s="1"/>
      <c r="C262" s="1"/>
      <c r="D262" s="1"/>
      <c r="E262" s="1"/>
      <c r="F262" s="2"/>
      <c r="G262" s="1"/>
      <c r="H262" s="1"/>
      <c r="I262" s="2"/>
      <c r="J262" s="1"/>
      <c r="K262" s="1"/>
      <c r="L262" s="1"/>
    </row>
  </sheetData>
  <mergeCells count="19">
    <mergeCell ref="C124:H124"/>
    <mergeCell ref="C125:H125"/>
    <mergeCell ref="C126:H126"/>
    <mergeCell ref="B1:I1"/>
    <mergeCell ref="B2:D2"/>
    <mergeCell ref="B3:I3"/>
    <mergeCell ref="H4:I4"/>
    <mergeCell ref="H5:I5"/>
    <mergeCell ref="B4:C4"/>
    <mergeCell ref="B5:C5"/>
    <mergeCell ref="D128:E128"/>
    <mergeCell ref="D129:E129"/>
    <mergeCell ref="D136:E136"/>
    <mergeCell ref="D135:E135"/>
    <mergeCell ref="D134:E134"/>
    <mergeCell ref="D133:E133"/>
    <mergeCell ref="D132:E132"/>
    <mergeCell ref="D131:E131"/>
    <mergeCell ref="D130:E130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69"/>
  <sheetViews>
    <sheetView topLeftCell="C5" zoomScale="110" zoomScaleNormal="110" workbookViewId="0">
      <selection activeCell="C19" sqref="C19"/>
    </sheetView>
  </sheetViews>
  <sheetFormatPr defaultRowHeight="15" x14ac:dyDescent="0.25"/>
  <cols>
    <col min="3" max="3" width="53.42578125" bestFit="1" customWidth="1"/>
    <col min="4" max="4" width="35.42578125" bestFit="1" customWidth="1"/>
  </cols>
  <sheetData>
    <row r="3" spans="3:10" ht="15.75" thickBot="1" x14ac:dyDescent="0.3"/>
    <row r="4" spans="3:10" ht="30" x14ac:dyDescent="0.25">
      <c r="C4" s="19" t="s">
        <v>6</v>
      </c>
      <c r="D4" s="19"/>
      <c r="E4" s="20" t="s">
        <v>5</v>
      </c>
      <c r="F4" s="20" t="s">
        <v>4</v>
      </c>
      <c r="G4" s="20" t="s">
        <v>3</v>
      </c>
      <c r="H4" s="21" t="s">
        <v>2</v>
      </c>
    </row>
    <row r="5" spans="3:10" x14ac:dyDescent="0.25">
      <c r="C5" s="36" t="s">
        <v>13</v>
      </c>
      <c r="D5" s="36"/>
    </row>
    <row r="6" spans="3:10" x14ac:dyDescent="0.25">
      <c r="C6" s="6" t="s">
        <v>17</v>
      </c>
      <c r="D6" s="6"/>
    </row>
    <row r="7" spans="3:10" x14ac:dyDescent="0.25">
      <c r="C7" s="33" t="s">
        <v>25</v>
      </c>
      <c r="D7" s="33" t="s">
        <v>83</v>
      </c>
      <c r="E7">
        <v>156</v>
      </c>
      <c r="F7">
        <v>29</v>
      </c>
      <c r="G7">
        <f>E7*F7/144</f>
        <v>31.416666666666668</v>
      </c>
      <c r="H7">
        <v>650</v>
      </c>
      <c r="I7">
        <v>1</v>
      </c>
      <c r="J7">
        <f>G7*H7*I7</f>
        <v>20420.833333333336</v>
      </c>
    </row>
    <row r="8" spans="3:10" x14ac:dyDescent="0.25">
      <c r="C8" s="33" t="s">
        <v>26</v>
      </c>
      <c r="D8" s="33" t="s">
        <v>84</v>
      </c>
      <c r="E8">
        <v>172</v>
      </c>
      <c r="F8">
        <v>24</v>
      </c>
      <c r="G8">
        <f t="shared" ref="G8:G57" si="0">E8*F8/144</f>
        <v>28.666666666666668</v>
      </c>
      <c r="H8">
        <v>390</v>
      </c>
      <c r="I8">
        <v>1</v>
      </c>
      <c r="J8">
        <f t="shared" ref="J8:J17" si="1">G8*H8*I8</f>
        <v>11180</v>
      </c>
    </row>
    <row r="9" spans="3:10" ht="15.75" x14ac:dyDescent="0.25">
      <c r="C9" s="35" t="s">
        <v>27</v>
      </c>
      <c r="D9" s="35" t="s">
        <v>85</v>
      </c>
      <c r="E9">
        <v>120</v>
      </c>
      <c r="F9">
        <v>29</v>
      </c>
      <c r="G9">
        <f t="shared" si="0"/>
        <v>24.166666666666668</v>
      </c>
      <c r="H9">
        <v>390</v>
      </c>
      <c r="I9">
        <v>1</v>
      </c>
      <c r="J9">
        <f t="shared" si="1"/>
        <v>9425</v>
      </c>
    </row>
    <row r="10" spans="3:10" x14ac:dyDescent="0.25">
      <c r="C10" s="33" t="s">
        <v>28</v>
      </c>
      <c r="D10" s="33" t="s">
        <v>86</v>
      </c>
      <c r="E10">
        <v>120</v>
      </c>
      <c r="F10">
        <v>22.5</v>
      </c>
      <c r="G10">
        <f t="shared" si="0"/>
        <v>18.75</v>
      </c>
      <c r="H10">
        <v>390</v>
      </c>
      <c r="I10">
        <v>1</v>
      </c>
      <c r="J10">
        <f t="shared" si="1"/>
        <v>7312.5</v>
      </c>
    </row>
    <row r="11" spans="3:10" x14ac:dyDescent="0.25">
      <c r="C11" s="33" t="s">
        <v>29</v>
      </c>
      <c r="D11" s="33" t="s">
        <v>87</v>
      </c>
      <c r="E11">
        <v>172</v>
      </c>
      <c r="F11">
        <v>35</v>
      </c>
      <c r="G11">
        <f t="shared" si="0"/>
        <v>41.805555555555557</v>
      </c>
      <c r="H11">
        <v>390</v>
      </c>
      <c r="I11">
        <v>1</v>
      </c>
      <c r="J11">
        <f t="shared" si="1"/>
        <v>16304.166666666668</v>
      </c>
    </row>
    <row r="12" spans="3:10" x14ac:dyDescent="0.25">
      <c r="C12" s="33" t="s">
        <v>30</v>
      </c>
      <c r="D12" s="33" t="s">
        <v>88</v>
      </c>
      <c r="E12">
        <v>22.5</v>
      </c>
      <c r="F12">
        <v>30</v>
      </c>
      <c r="G12">
        <f t="shared" si="0"/>
        <v>4.6875</v>
      </c>
      <c r="H12">
        <v>390</v>
      </c>
      <c r="I12">
        <v>1</v>
      </c>
      <c r="J12">
        <f t="shared" si="1"/>
        <v>1828.125</v>
      </c>
    </row>
    <row r="13" spans="3:10" x14ac:dyDescent="0.25">
      <c r="C13" s="33" t="s">
        <v>31</v>
      </c>
      <c r="D13" s="33" t="s">
        <v>89</v>
      </c>
      <c r="E13">
        <v>24</v>
      </c>
      <c r="F13">
        <v>12</v>
      </c>
      <c r="G13">
        <f t="shared" si="0"/>
        <v>2</v>
      </c>
      <c r="H13">
        <v>390</v>
      </c>
      <c r="I13">
        <v>1</v>
      </c>
      <c r="J13">
        <f t="shared" si="1"/>
        <v>780</v>
      </c>
    </row>
    <row r="14" spans="3:10" x14ac:dyDescent="0.25">
      <c r="C14" s="6" t="s">
        <v>18</v>
      </c>
      <c r="D14" s="6"/>
    </row>
    <row r="15" spans="3:10" x14ac:dyDescent="0.25">
      <c r="C15" s="33" t="s">
        <v>32</v>
      </c>
      <c r="D15" s="33" t="s">
        <v>90</v>
      </c>
      <c r="E15">
        <v>27</v>
      </c>
      <c r="F15">
        <v>159</v>
      </c>
      <c r="G15">
        <f t="shared" si="0"/>
        <v>29.8125</v>
      </c>
      <c r="H15">
        <v>240</v>
      </c>
      <c r="I15">
        <v>1</v>
      </c>
      <c r="J15">
        <f t="shared" si="1"/>
        <v>7155</v>
      </c>
    </row>
    <row r="16" spans="3:10" x14ac:dyDescent="0.25">
      <c r="C16" s="33" t="s">
        <v>33</v>
      </c>
      <c r="D16" s="33" t="s">
        <v>91</v>
      </c>
      <c r="E16">
        <v>34</v>
      </c>
      <c r="F16">
        <v>93</v>
      </c>
      <c r="G16">
        <f t="shared" si="0"/>
        <v>21.958333333333332</v>
      </c>
      <c r="H16">
        <v>240</v>
      </c>
      <c r="I16">
        <v>1</v>
      </c>
      <c r="J16">
        <f t="shared" si="1"/>
        <v>5270</v>
      </c>
    </row>
    <row r="17" spans="3:10" x14ac:dyDescent="0.25">
      <c r="C17" s="33" t="s">
        <v>34</v>
      </c>
      <c r="D17" s="33" t="s">
        <v>92</v>
      </c>
      <c r="E17">
        <v>36</v>
      </c>
      <c r="F17">
        <v>30</v>
      </c>
      <c r="G17">
        <f>E17*F17/144</f>
        <v>7.5</v>
      </c>
      <c r="H17">
        <v>390</v>
      </c>
      <c r="I17">
        <v>1</v>
      </c>
      <c r="J17">
        <f t="shared" si="1"/>
        <v>2925</v>
      </c>
    </row>
    <row r="18" spans="3:10" x14ac:dyDescent="0.25">
      <c r="C18" s="33" t="s">
        <v>35</v>
      </c>
      <c r="D18" s="33" t="s">
        <v>93</v>
      </c>
      <c r="E18">
        <v>84</v>
      </c>
      <c r="F18">
        <v>7</v>
      </c>
      <c r="G18">
        <f>84/12</f>
        <v>7</v>
      </c>
      <c r="H18">
        <v>210</v>
      </c>
      <c r="I18">
        <v>1</v>
      </c>
      <c r="J18">
        <f>G18*H18</f>
        <v>1470</v>
      </c>
    </row>
    <row r="19" spans="3:10" x14ac:dyDescent="0.25">
      <c r="C19" s="6" t="s">
        <v>19</v>
      </c>
      <c r="D19" s="6"/>
    </row>
    <row r="20" spans="3:10" x14ac:dyDescent="0.25">
      <c r="C20" s="33" t="s">
        <v>36</v>
      </c>
      <c r="D20" s="33" t="s">
        <v>94</v>
      </c>
      <c r="E20">
        <v>174</v>
      </c>
      <c r="F20">
        <v>118</v>
      </c>
      <c r="G20">
        <f t="shared" si="0"/>
        <v>142.58333333333334</v>
      </c>
      <c r="H20">
        <v>280</v>
      </c>
      <c r="I20">
        <v>1</v>
      </c>
      <c r="J20">
        <f>G20*H20*I20</f>
        <v>39923.333333333336</v>
      </c>
    </row>
    <row r="21" spans="3:10" x14ac:dyDescent="0.25">
      <c r="C21" s="33" t="s">
        <v>37</v>
      </c>
      <c r="D21" s="33" t="s">
        <v>95</v>
      </c>
      <c r="E21">
        <v>90</v>
      </c>
      <c r="F21">
        <v>118</v>
      </c>
      <c r="G21">
        <f t="shared" si="0"/>
        <v>73.75</v>
      </c>
      <c r="H21">
        <v>210</v>
      </c>
      <c r="I21">
        <v>1</v>
      </c>
      <c r="J21">
        <f>G21*H21*I21</f>
        <v>15487.5</v>
      </c>
    </row>
    <row r="22" spans="3:10" x14ac:dyDescent="0.25">
      <c r="C22" s="33" t="s">
        <v>38</v>
      </c>
      <c r="D22" s="33"/>
      <c r="E22">
        <v>170</v>
      </c>
      <c r="F22">
        <v>14</v>
      </c>
      <c r="G22">
        <f>170/12</f>
        <v>14.166666666666666</v>
      </c>
      <c r="H22">
        <v>210</v>
      </c>
      <c r="I22">
        <v>1</v>
      </c>
      <c r="J22">
        <f>G22*H22</f>
        <v>2975</v>
      </c>
    </row>
    <row r="23" spans="3:10" x14ac:dyDescent="0.25">
      <c r="C23" s="33" t="s">
        <v>39</v>
      </c>
      <c r="D23" s="33"/>
      <c r="E23">
        <v>42</v>
      </c>
      <c r="F23">
        <v>170</v>
      </c>
      <c r="G23">
        <f t="shared" si="0"/>
        <v>49.583333333333336</v>
      </c>
      <c r="H23">
        <v>300</v>
      </c>
      <c r="I23">
        <v>1</v>
      </c>
      <c r="J23">
        <f>G23*H23*I23</f>
        <v>14875</v>
      </c>
    </row>
    <row r="24" spans="3:10" x14ac:dyDescent="0.25">
      <c r="C24" s="33" t="s">
        <v>40</v>
      </c>
      <c r="D24" s="33"/>
      <c r="E24">
        <v>42.5</v>
      </c>
      <c r="F24">
        <v>90</v>
      </c>
      <c r="G24">
        <f t="shared" si="0"/>
        <v>26.5625</v>
      </c>
      <c r="I24">
        <v>1</v>
      </c>
      <c r="J24">
        <v>3000</v>
      </c>
    </row>
    <row r="25" spans="3:10" x14ac:dyDescent="0.25">
      <c r="C25" s="33" t="s">
        <v>41</v>
      </c>
      <c r="D25" s="33"/>
      <c r="E25">
        <v>42.5</v>
      </c>
      <c r="F25">
        <v>90</v>
      </c>
      <c r="G25">
        <f t="shared" si="0"/>
        <v>26.5625</v>
      </c>
      <c r="H25">
        <v>250</v>
      </c>
      <c r="I25">
        <v>1</v>
      </c>
      <c r="J25">
        <f>G25*H25*I25</f>
        <v>6640.625</v>
      </c>
    </row>
    <row r="26" spans="3:10" x14ac:dyDescent="0.25">
      <c r="C26" s="33" t="s">
        <v>42</v>
      </c>
      <c r="D26" s="33"/>
      <c r="E26">
        <v>112</v>
      </c>
      <c r="F26">
        <v>98</v>
      </c>
      <c r="G26">
        <f t="shared" si="0"/>
        <v>76.222222222222229</v>
      </c>
      <c r="H26">
        <v>220</v>
      </c>
      <c r="I26">
        <v>1</v>
      </c>
      <c r="J26">
        <f t="shared" ref="J26:J27" si="2">G26*H26*I26</f>
        <v>16768.888888888891</v>
      </c>
    </row>
    <row r="27" spans="3:10" x14ac:dyDescent="0.25">
      <c r="C27" s="33" t="s">
        <v>43</v>
      </c>
      <c r="D27" s="33"/>
      <c r="E27">
        <v>23.5</v>
      </c>
      <c r="F27">
        <v>93</v>
      </c>
      <c r="G27">
        <f t="shared" si="0"/>
        <v>15.177083333333334</v>
      </c>
      <c r="H27">
        <v>210</v>
      </c>
      <c r="I27">
        <v>1</v>
      </c>
      <c r="J27">
        <f t="shared" si="2"/>
        <v>3187.1875</v>
      </c>
    </row>
    <row r="28" spans="3:10" x14ac:dyDescent="0.25">
      <c r="C28" s="33" t="s">
        <v>44</v>
      </c>
      <c r="D28" s="33"/>
      <c r="G28">
        <v>21</v>
      </c>
      <c r="H28">
        <v>210</v>
      </c>
      <c r="I28">
        <v>1</v>
      </c>
      <c r="J28">
        <f>G28*H28</f>
        <v>4410</v>
      </c>
    </row>
    <row r="29" spans="3:10" x14ac:dyDescent="0.25">
      <c r="C29" s="33" t="s">
        <v>45</v>
      </c>
      <c r="D29" s="33"/>
      <c r="E29">
        <v>105</v>
      </c>
      <c r="F29">
        <v>113</v>
      </c>
      <c r="G29">
        <f t="shared" si="0"/>
        <v>82.395833333333329</v>
      </c>
      <c r="H29">
        <v>210</v>
      </c>
      <c r="I29">
        <v>1</v>
      </c>
      <c r="J29">
        <f>I29*G29*H29</f>
        <v>17303.125</v>
      </c>
    </row>
    <row r="30" spans="3:10" x14ac:dyDescent="0.25">
      <c r="C30" s="33" t="s">
        <v>46</v>
      </c>
      <c r="D30" s="33"/>
      <c r="E30">
        <v>153</v>
      </c>
      <c r="F30">
        <v>30</v>
      </c>
      <c r="G30">
        <f t="shared" si="0"/>
        <v>31.875</v>
      </c>
      <c r="H30">
        <v>300</v>
      </c>
      <c r="I30">
        <v>1</v>
      </c>
      <c r="J30">
        <f t="shared" ref="J30:J32" si="3">I30*G30*H30</f>
        <v>9562.5</v>
      </c>
    </row>
    <row r="31" spans="3:10" x14ac:dyDescent="0.25">
      <c r="C31" s="6" t="s">
        <v>20</v>
      </c>
      <c r="D31" s="6"/>
    </row>
    <row r="32" spans="3:10" x14ac:dyDescent="0.25">
      <c r="C32" s="33" t="s">
        <v>47</v>
      </c>
      <c r="D32" s="33"/>
      <c r="E32">
        <v>68</v>
      </c>
      <c r="F32">
        <v>119</v>
      </c>
      <c r="G32">
        <f t="shared" si="0"/>
        <v>56.194444444444443</v>
      </c>
      <c r="H32">
        <v>390</v>
      </c>
      <c r="I32">
        <v>1</v>
      </c>
      <c r="J32">
        <f t="shared" si="3"/>
        <v>21915.833333333332</v>
      </c>
    </row>
    <row r="33" spans="3:10" x14ac:dyDescent="0.25">
      <c r="C33" s="33" t="s">
        <v>48</v>
      </c>
      <c r="D33" s="33"/>
      <c r="H33">
        <v>2100</v>
      </c>
      <c r="I33">
        <v>4</v>
      </c>
      <c r="J33">
        <f>H33*I33</f>
        <v>8400</v>
      </c>
    </row>
    <row r="34" spans="3:10" x14ac:dyDescent="0.25">
      <c r="C34" s="33" t="s">
        <v>49</v>
      </c>
      <c r="D34" s="33"/>
      <c r="E34">
        <v>27</v>
      </c>
      <c r="F34">
        <v>89</v>
      </c>
      <c r="G34">
        <f t="shared" si="0"/>
        <v>16.6875</v>
      </c>
      <c r="H34">
        <v>390</v>
      </c>
      <c r="I34">
        <v>1</v>
      </c>
      <c r="J34">
        <f>G34*H34*I34</f>
        <v>6508.125</v>
      </c>
    </row>
    <row r="35" spans="3:10" x14ac:dyDescent="0.25">
      <c r="C35" s="33" t="s">
        <v>50</v>
      </c>
      <c r="D35" s="33"/>
      <c r="I35">
        <v>1</v>
      </c>
      <c r="J35">
        <v>11000</v>
      </c>
    </row>
    <row r="36" spans="3:10" x14ac:dyDescent="0.25">
      <c r="C36" s="33" t="s">
        <v>51</v>
      </c>
      <c r="D36" s="33"/>
      <c r="E36">
        <v>166</v>
      </c>
      <c r="F36">
        <v>50</v>
      </c>
      <c r="G36">
        <f t="shared" si="0"/>
        <v>57.638888888888886</v>
      </c>
      <c r="H36">
        <v>210</v>
      </c>
      <c r="I36">
        <v>1</v>
      </c>
      <c r="J36">
        <f>G36*H36*I36</f>
        <v>12104.166666666666</v>
      </c>
    </row>
    <row r="37" spans="3:10" x14ac:dyDescent="0.25">
      <c r="C37" s="33" t="s">
        <v>52</v>
      </c>
      <c r="D37" s="33"/>
      <c r="H37">
        <v>3500</v>
      </c>
      <c r="I37">
        <v>2</v>
      </c>
      <c r="J37">
        <f>H37*I37</f>
        <v>7000</v>
      </c>
    </row>
    <row r="38" spans="3:10" x14ac:dyDescent="0.25">
      <c r="C38" s="33" t="s">
        <v>53</v>
      </c>
      <c r="D38" s="33"/>
      <c r="E38">
        <v>129</v>
      </c>
      <c r="G38">
        <f>129/12</f>
        <v>10.75</v>
      </c>
      <c r="H38">
        <v>210</v>
      </c>
      <c r="I38">
        <v>1</v>
      </c>
      <c r="J38">
        <f>H38*G38</f>
        <v>2257.5</v>
      </c>
    </row>
    <row r="39" spans="3:10" x14ac:dyDescent="0.25">
      <c r="C39" s="6" t="s">
        <v>21</v>
      </c>
      <c r="D39" s="6"/>
    </row>
    <row r="40" spans="3:10" x14ac:dyDescent="0.25">
      <c r="C40" s="33" t="s">
        <v>54</v>
      </c>
      <c r="D40" s="33"/>
      <c r="E40">
        <v>133</v>
      </c>
      <c r="F40">
        <v>94</v>
      </c>
      <c r="G40">
        <f t="shared" si="0"/>
        <v>86.819444444444443</v>
      </c>
      <c r="H40">
        <v>390</v>
      </c>
      <c r="I40">
        <v>1</v>
      </c>
      <c r="J40">
        <f>G40*H40*I40</f>
        <v>33859.583333333336</v>
      </c>
    </row>
    <row r="41" spans="3:10" x14ac:dyDescent="0.25">
      <c r="C41" s="33" t="s">
        <v>55</v>
      </c>
      <c r="D41" s="33"/>
      <c r="E41">
        <v>166</v>
      </c>
      <c r="F41">
        <v>36</v>
      </c>
      <c r="G41">
        <f t="shared" si="0"/>
        <v>41.5</v>
      </c>
      <c r="H41">
        <v>290</v>
      </c>
      <c r="I41">
        <v>1</v>
      </c>
      <c r="J41">
        <f t="shared" ref="J41" si="4">G41*H41*I41</f>
        <v>12035</v>
      </c>
    </row>
    <row r="42" spans="3:10" x14ac:dyDescent="0.25">
      <c r="C42" s="33" t="s">
        <v>56</v>
      </c>
      <c r="D42" s="33"/>
      <c r="I42">
        <v>1</v>
      </c>
      <c r="J42">
        <v>11000</v>
      </c>
    </row>
    <row r="43" spans="3:10" x14ac:dyDescent="0.25">
      <c r="C43" s="33" t="s">
        <v>57</v>
      </c>
      <c r="D43" s="33"/>
      <c r="H43">
        <v>3500</v>
      </c>
      <c r="I43">
        <v>2</v>
      </c>
      <c r="J43">
        <f>H43*I43</f>
        <v>7000</v>
      </c>
    </row>
    <row r="44" spans="3:10" x14ac:dyDescent="0.25">
      <c r="C44" s="33" t="s">
        <v>58</v>
      </c>
      <c r="D44" s="33"/>
      <c r="E44">
        <v>163</v>
      </c>
      <c r="F44">
        <v>45</v>
      </c>
      <c r="G44">
        <f t="shared" si="0"/>
        <v>50.9375</v>
      </c>
      <c r="H44">
        <v>210</v>
      </c>
      <c r="I44">
        <v>1</v>
      </c>
      <c r="J44">
        <f>G44*H44*I44</f>
        <v>10696.875</v>
      </c>
    </row>
    <row r="45" spans="3:10" x14ac:dyDescent="0.25">
      <c r="C45" s="33" t="s">
        <v>59</v>
      </c>
      <c r="D45" s="33"/>
      <c r="E45">
        <v>141</v>
      </c>
      <c r="G45">
        <f>141/12</f>
        <v>11.75</v>
      </c>
      <c r="H45">
        <v>210</v>
      </c>
      <c r="I45">
        <v>1</v>
      </c>
      <c r="J45">
        <f>H45*G45</f>
        <v>2467.5</v>
      </c>
    </row>
    <row r="46" spans="3:10" x14ac:dyDescent="0.25">
      <c r="C46" s="33" t="s">
        <v>60</v>
      </c>
      <c r="D46" s="33"/>
      <c r="E46">
        <v>78</v>
      </c>
      <c r="F46">
        <v>121</v>
      </c>
      <c r="G46">
        <f t="shared" si="0"/>
        <v>65.541666666666671</v>
      </c>
      <c r="H46">
        <v>290</v>
      </c>
      <c r="I46">
        <v>1</v>
      </c>
      <c r="J46">
        <f>G46*H46*I46</f>
        <v>19007.083333333336</v>
      </c>
    </row>
    <row r="47" spans="3:10" x14ac:dyDescent="0.25">
      <c r="C47" s="33" t="s">
        <v>61</v>
      </c>
      <c r="D47" s="33"/>
      <c r="E47">
        <v>38</v>
      </c>
      <c r="F47">
        <v>108</v>
      </c>
      <c r="G47">
        <f t="shared" si="0"/>
        <v>28.5</v>
      </c>
      <c r="H47">
        <v>390</v>
      </c>
      <c r="I47">
        <v>1</v>
      </c>
      <c r="J47">
        <f>G47*H47*I47</f>
        <v>11115</v>
      </c>
    </row>
    <row r="48" spans="3:10" x14ac:dyDescent="0.25">
      <c r="C48" s="33" t="s">
        <v>62</v>
      </c>
      <c r="D48" s="33"/>
      <c r="H48">
        <v>2100</v>
      </c>
      <c r="I48">
        <v>3</v>
      </c>
      <c r="J48">
        <f>H48*I48</f>
        <v>6300</v>
      </c>
    </row>
    <row r="49" spans="3:10" x14ac:dyDescent="0.25">
      <c r="C49" s="33" t="s">
        <v>63</v>
      </c>
      <c r="D49" s="33"/>
      <c r="G49">
        <f>351/12</f>
        <v>29.25</v>
      </c>
      <c r="H49">
        <v>300</v>
      </c>
      <c r="I49">
        <v>1</v>
      </c>
      <c r="J49">
        <f>G49*H49</f>
        <v>8775</v>
      </c>
    </row>
    <row r="50" spans="3:10" x14ac:dyDescent="0.25">
      <c r="C50" s="6" t="s">
        <v>22</v>
      </c>
      <c r="D50" s="6"/>
    </row>
    <row r="51" spans="3:10" x14ac:dyDescent="0.25">
      <c r="C51" s="33" t="s">
        <v>64</v>
      </c>
      <c r="D51" s="33"/>
      <c r="E51">
        <v>90</v>
      </c>
      <c r="F51">
        <v>118</v>
      </c>
      <c r="G51">
        <f t="shared" si="0"/>
        <v>73.75</v>
      </c>
      <c r="H51">
        <v>390</v>
      </c>
      <c r="I51">
        <v>1</v>
      </c>
      <c r="J51">
        <f>G51*H51*I51</f>
        <v>28762.5</v>
      </c>
    </row>
    <row r="52" spans="3:10" x14ac:dyDescent="0.25">
      <c r="C52" s="33" t="s">
        <v>50</v>
      </c>
      <c r="D52" s="33"/>
      <c r="I52">
        <v>1</v>
      </c>
      <c r="J52">
        <v>11000</v>
      </c>
    </row>
    <row r="53" spans="3:10" x14ac:dyDescent="0.25">
      <c r="C53" s="33" t="s">
        <v>65</v>
      </c>
      <c r="D53" s="33"/>
      <c r="E53">
        <v>43</v>
      </c>
      <c r="F53">
        <v>112</v>
      </c>
      <c r="G53">
        <f t="shared" si="0"/>
        <v>33.444444444444443</v>
      </c>
      <c r="H53">
        <v>210</v>
      </c>
      <c r="I53">
        <v>1</v>
      </c>
      <c r="J53">
        <f>G53*H53*I53</f>
        <v>7023.333333333333</v>
      </c>
    </row>
    <row r="54" spans="3:10" x14ac:dyDescent="0.25">
      <c r="C54" s="33" t="s">
        <v>57</v>
      </c>
      <c r="D54" s="33"/>
      <c r="H54">
        <v>3500</v>
      </c>
      <c r="I54">
        <v>2</v>
      </c>
      <c r="J54">
        <f>I54*H54</f>
        <v>7000</v>
      </c>
    </row>
    <row r="55" spans="3:10" x14ac:dyDescent="0.25">
      <c r="C55" s="33" t="s">
        <v>66</v>
      </c>
      <c r="D55" s="33"/>
      <c r="E55">
        <v>72</v>
      </c>
      <c r="F55">
        <v>30</v>
      </c>
      <c r="G55">
        <f t="shared" si="0"/>
        <v>15</v>
      </c>
      <c r="H55">
        <v>390</v>
      </c>
      <c r="I55">
        <v>1</v>
      </c>
      <c r="J55">
        <f>G55*H55*I55</f>
        <v>5850</v>
      </c>
    </row>
    <row r="56" spans="3:10" x14ac:dyDescent="0.25">
      <c r="C56" s="33" t="s">
        <v>67</v>
      </c>
      <c r="D56" s="33"/>
      <c r="E56">
        <v>72</v>
      </c>
      <c r="F56">
        <v>20</v>
      </c>
      <c r="G56">
        <f t="shared" si="0"/>
        <v>10</v>
      </c>
      <c r="H56">
        <v>390</v>
      </c>
      <c r="I56">
        <v>1</v>
      </c>
      <c r="J56">
        <f t="shared" ref="J56:J57" si="5">G56*H56*I56</f>
        <v>3900</v>
      </c>
    </row>
    <row r="57" spans="3:10" x14ac:dyDescent="0.25">
      <c r="C57" s="33" t="s">
        <v>68</v>
      </c>
      <c r="D57" s="33"/>
      <c r="E57">
        <v>72</v>
      </c>
      <c r="F57">
        <v>24</v>
      </c>
      <c r="G57">
        <f t="shared" si="0"/>
        <v>12</v>
      </c>
      <c r="H57">
        <v>390</v>
      </c>
      <c r="I57">
        <v>1</v>
      </c>
      <c r="J57">
        <f t="shared" si="5"/>
        <v>4680</v>
      </c>
    </row>
    <row r="58" spans="3:10" x14ac:dyDescent="0.25">
      <c r="C58" s="33" t="s">
        <v>69</v>
      </c>
      <c r="D58" s="33"/>
      <c r="E58">
        <v>171</v>
      </c>
      <c r="G58">
        <f>171/12</f>
        <v>14.25</v>
      </c>
      <c r="H58">
        <v>210</v>
      </c>
      <c r="I58">
        <v>1</v>
      </c>
      <c r="J58">
        <f>G58*H58</f>
        <v>2992.5</v>
      </c>
    </row>
    <row r="59" spans="3:10" x14ac:dyDescent="0.25">
      <c r="C59" s="33" t="s">
        <v>62</v>
      </c>
      <c r="D59" s="33"/>
      <c r="H59">
        <v>2100</v>
      </c>
      <c r="I59">
        <v>3</v>
      </c>
      <c r="J59">
        <f>H59*I59</f>
        <v>6300</v>
      </c>
    </row>
    <row r="60" spans="3:10" x14ac:dyDescent="0.25">
      <c r="C60" s="6" t="s">
        <v>23</v>
      </c>
      <c r="D60" s="6"/>
    </row>
    <row r="61" spans="3:10" x14ac:dyDescent="0.25">
      <c r="C61" s="33" t="s">
        <v>70</v>
      </c>
      <c r="D61" s="33"/>
      <c r="G61">
        <f>158/12</f>
        <v>13.166666666666666</v>
      </c>
      <c r="H61">
        <v>210</v>
      </c>
      <c r="I61">
        <v>1</v>
      </c>
      <c r="J61">
        <f>G61*H61</f>
        <v>2765</v>
      </c>
    </row>
    <row r="62" spans="3:10" x14ac:dyDescent="0.25">
      <c r="C62" s="6" t="s">
        <v>24</v>
      </c>
      <c r="D62" s="6"/>
    </row>
    <row r="63" spans="3:10" x14ac:dyDescent="0.25">
      <c r="C63" s="33" t="s">
        <v>71</v>
      </c>
      <c r="D63" s="33"/>
      <c r="I63">
        <v>1</v>
      </c>
      <c r="J63">
        <v>4500</v>
      </c>
    </row>
    <row r="64" spans="3:10" x14ac:dyDescent="0.25">
      <c r="C64" s="22" t="s">
        <v>72</v>
      </c>
      <c r="D64" s="22"/>
      <c r="I64">
        <v>1</v>
      </c>
      <c r="J64">
        <v>9000</v>
      </c>
    </row>
    <row r="65" spans="3:10" x14ac:dyDescent="0.25">
      <c r="C65" s="22" t="s">
        <v>73</v>
      </c>
      <c r="D65" s="22"/>
      <c r="H65">
        <v>2200</v>
      </c>
      <c r="I65">
        <v>2</v>
      </c>
      <c r="J65">
        <f>H65*I65</f>
        <v>4400</v>
      </c>
    </row>
    <row r="66" spans="3:10" x14ac:dyDescent="0.25">
      <c r="C66" s="22" t="s">
        <v>74</v>
      </c>
      <c r="D66" s="22"/>
      <c r="G66">
        <v>14.5</v>
      </c>
      <c r="H66">
        <v>300</v>
      </c>
      <c r="I66">
        <v>4</v>
      </c>
      <c r="J66">
        <f>G66*H66*I66</f>
        <v>17400</v>
      </c>
    </row>
    <row r="67" spans="3:10" x14ac:dyDescent="0.25">
      <c r="C67" s="22" t="s">
        <v>75</v>
      </c>
      <c r="D67" s="22"/>
      <c r="G67">
        <f>201/12</f>
        <v>16.75</v>
      </c>
      <c r="H67">
        <v>210</v>
      </c>
      <c r="I67">
        <v>2</v>
      </c>
      <c r="J67">
        <f>I67*G67*H67</f>
        <v>7035</v>
      </c>
    </row>
    <row r="68" spans="3:10" x14ac:dyDescent="0.25">
      <c r="C68" s="22" t="s">
        <v>76</v>
      </c>
      <c r="D68" s="22"/>
      <c r="H68">
        <v>2200</v>
      </c>
      <c r="I68">
        <v>14</v>
      </c>
      <c r="J68">
        <f>I68*H68</f>
        <v>30800</v>
      </c>
    </row>
    <row r="69" spans="3:10" x14ac:dyDescent="0.25">
      <c r="C69" s="22" t="s">
        <v>77</v>
      </c>
      <c r="D69" s="22"/>
      <c r="G69">
        <v>65</v>
      </c>
      <c r="H69">
        <v>160</v>
      </c>
      <c r="I69">
        <v>1</v>
      </c>
      <c r="J69">
        <f>G69*H69</f>
        <v>10400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3"/>
  <sheetViews>
    <sheetView workbookViewId="0">
      <selection activeCell="C3" sqref="C3:D12"/>
    </sheetView>
  </sheetViews>
  <sheetFormatPr defaultRowHeight="15" x14ac:dyDescent="0.25"/>
  <cols>
    <col min="2" max="2" width="30.5703125" bestFit="1" customWidth="1"/>
  </cols>
  <sheetData>
    <row r="3" spans="2:4" x14ac:dyDescent="0.25">
      <c r="B3" s="33" t="s">
        <v>134</v>
      </c>
      <c r="C3">
        <v>50</v>
      </c>
      <c r="D3">
        <v>15</v>
      </c>
    </row>
    <row r="4" spans="2:4" x14ac:dyDescent="0.25">
      <c r="B4" s="33" t="s">
        <v>135</v>
      </c>
      <c r="C4">
        <v>64</v>
      </c>
      <c r="D4">
        <v>20</v>
      </c>
    </row>
    <row r="5" spans="2:4" x14ac:dyDescent="0.25">
      <c r="B5" s="33" t="s">
        <v>136</v>
      </c>
      <c r="C5">
        <v>77</v>
      </c>
      <c r="D5">
        <v>117</v>
      </c>
    </row>
    <row r="6" spans="2:4" x14ac:dyDescent="0.25">
      <c r="B6" s="33" t="s">
        <v>137</v>
      </c>
      <c r="C6">
        <v>26</v>
      </c>
      <c r="D6">
        <v>34</v>
      </c>
    </row>
    <row r="7" spans="2:4" x14ac:dyDescent="0.25">
      <c r="B7" s="33" t="s">
        <v>138</v>
      </c>
      <c r="C7">
        <v>25.5</v>
      </c>
      <c r="D7">
        <v>26</v>
      </c>
    </row>
    <row r="8" spans="2:4" x14ac:dyDescent="0.25">
      <c r="B8" s="33" t="s">
        <v>139</v>
      </c>
      <c r="C8">
        <v>73</v>
      </c>
      <c r="D8">
        <v>8</v>
      </c>
    </row>
    <row r="9" spans="2:4" x14ac:dyDescent="0.25">
      <c r="B9" s="33" t="s">
        <v>140</v>
      </c>
      <c r="C9">
        <v>73</v>
      </c>
      <c r="D9">
        <v>121</v>
      </c>
    </row>
    <row r="10" spans="2:4" x14ac:dyDescent="0.25">
      <c r="B10" s="33" t="s">
        <v>141</v>
      </c>
      <c r="C10">
        <v>78</v>
      </c>
      <c r="D10">
        <v>27</v>
      </c>
    </row>
    <row r="11" spans="2:4" x14ac:dyDescent="0.25">
      <c r="B11" s="33" t="s">
        <v>142</v>
      </c>
    </row>
    <row r="12" spans="2:4" x14ac:dyDescent="0.25">
      <c r="B12" s="33" t="s">
        <v>143</v>
      </c>
      <c r="C12">
        <v>98</v>
      </c>
      <c r="D12">
        <v>66</v>
      </c>
    </row>
    <row r="13" spans="2:4" x14ac:dyDescent="0.25">
      <c r="B13" s="33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Estimate</vt:lpstr>
      <vt:lpstr>Sheet2</vt:lpstr>
      <vt:lpstr>Sheet3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2024-07-08T16:21:22Z</cp:lastPrinted>
  <dcterms:created xsi:type="dcterms:W3CDTF">2024-03-31T04:29:11Z</dcterms:created>
  <dcterms:modified xsi:type="dcterms:W3CDTF">2024-07-11T03:18:41Z</dcterms:modified>
</cp:coreProperties>
</file>