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2" i="2" l="1"/>
  <c r="D20" i="2"/>
  <c r="D18" i="2"/>
  <c r="B20" i="2"/>
  <c r="B18" i="2"/>
  <c r="C5" i="2"/>
  <c r="C6" i="2" s="1"/>
  <c r="C7" i="2" s="1"/>
  <c r="C8" i="2" s="1"/>
  <c r="C9" i="2" s="1"/>
  <c r="C10" i="2" s="1"/>
  <c r="C11" i="2" s="1"/>
  <c r="C12" i="2" s="1"/>
  <c r="C13" i="2" s="1"/>
  <c r="C14" i="2" s="1"/>
  <c r="C4" i="2"/>
  <c r="H15" i="2"/>
  <c r="D8" i="2" l="1"/>
  <c r="D3" i="2"/>
  <c r="F3" i="2" s="1"/>
  <c r="G3" i="2" s="1"/>
  <c r="D4" i="2"/>
  <c r="E3" i="2"/>
  <c r="J12" i="1"/>
  <c r="D5" i="2" l="1"/>
  <c r="E4" i="2"/>
  <c r="F4" i="2"/>
  <c r="G4" i="2" s="1"/>
  <c r="D3" i="1"/>
  <c r="F3" i="1" s="1"/>
  <c r="G3" i="1" s="1"/>
  <c r="D4" i="1"/>
  <c r="E4" i="1" s="1"/>
  <c r="D5" i="1"/>
  <c r="F5" i="1" s="1"/>
  <c r="G5" i="1" s="1"/>
  <c r="D6" i="1"/>
  <c r="E6" i="1" s="1"/>
  <c r="D7" i="1"/>
  <c r="F7" i="1" s="1"/>
  <c r="G7" i="1" s="1"/>
  <c r="D8" i="1"/>
  <c r="E8" i="1" s="1"/>
  <c r="D9" i="1"/>
  <c r="F9" i="1" s="1"/>
  <c r="G9" i="1" s="1"/>
  <c r="D11" i="1"/>
  <c r="F11" i="1" s="1"/>
  <c r="G11" i="1" s="1"/>
  <c r="D12" i="1"/>
  <c r="E12" i="1" s="1"/>
  <c r="D13" i="1"/>
  <c r="F13" i="1" s="1"/>
  <c r="G13" i="1" s="1"/>
  <c r="D14" i="1"/>
  <c r="E14" i="1" s="1"/>
  <c r="D15" i="1"/>
  <c r="F15" i="1" s="1"/>
  <c r="G15" i="1" s="1"/>
  <c r="D16" i="1"/>
  <c r="E16" i="1" s="1"/>
  <c r="D17" i="1"/>
  <c r="F17" i="1" s="1"/>
  <c r="G17" i="1" s="1"/>
  <c r="D10" i="1"/>
  <c r="E10" i="1" s="1"/>
  <c r="H18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4" i="1"/>
  <c r="C3" i="1"/>
  <c r="D6" i="2" l="1"/>
  <c r="F5" i="2"/>
  <c r="G5" i="2" s="1"/>
  <c r="E5" i="2"/>
  <c r="E3" i="1"/>
  <c r="E17" i="1"/>
  <c r="E15" i="1"/>
  <c r="E13" i="1"/>
  <c r="E11" i="1"/>
  <c r="E9" i="1"/>
  <c r="E7" i="1"/>
  <c r="E5" i="1"/>
  <c r="F16" i="1"/>
  <c r="G16" i="1" s="1"/>
  <c r="F14" i="1"/>
  <c r="G14" i="1" s="1"/>
  <c r="F12" i="1"/>
  <c r="G12" i="1" s="1"/>
  <c r="F10" i="1"/>
  <c r="G10" i="1" s="1"/>
  <c r="F8" i="1"/>
  <c r="G8" i="1" s="1"/>
  <c r="F6" i="1"/>
  <c r="G6" i="1" s="1"/>
  <c r="F4" i="1"/>
  <c r="G4" i="1" s="1"/>
  <c r="G18" i="1" s="1"/>
  <c r="D7" i="2" l="1"/>
  <c r="E6" i="2"/>
  <c r="F6" i="2"/>
  <c r="G6" i="2" s="1"/>
  <c r="E18" i="1"/>
  <c r="J9" i="1" s="1"/>
  <c r="F7" i="2" l="1"/>
  <c r="G7" i="2" s="1"/>
  <c r="E7" i="2"/>
  <c r="E8" i="2" l="1"/>
  <c r="F8" i="2"/>
  <c r="G8" i="2" s="1"/>
  <c r="D9" i="2"/>
  <c r="D10" i="2" l="1"/>
  <c r="F9" i="2"/>
  <c r="G9" i="2" s="1"/>
  <c r="E9" i="2"/>
  <c r="F10" i="2" l="1"/>
  <c r="G10" i="2" s="1"/>
  <c r="E10" i="2"/>
  <c r="D11" i="2"/>
  <c r="E11" i="2" l="1"/>
  <c r="F11" i="2"/>
  <c r="G11" i="2" s="1"/>
  <c r="D12" i="2"/>
  <c r="D13" i="2" l="1"/>
  <c r="F12" i="2"/>
  <c r="G12" i="2" s="1"/>
  <c r="E12" i="2"/>
  <c r="F13" i="2" l="1"/>
  <c r="G13" i="2" s="1"/>
  <c r="E13" i="2"/>
  <c r="D14" i="2"/>
  <c r="E14" i="2" l="1"/>
  <c r="F14" i="2"/>
  <c r="G14" i="2" s="1"/>
  <c r="G15" i="2" l="1"/>
  <c r="E15" i="2"/>
  <c r="J9" i="2" s="1"/>
  <c r="J12" i="2" l="1"/>
  <c r="L9" i="2" s="1"/>
  <c r="M9" i="2" l="1"/>
</calcChain>
</file>

<file path=xl/sharedStrings.xml><?xml version="1.0" encoding="utf-8"?>
<sst xmlns="http://schemas.openxmlformats.org/spreadsheetml/2006/main" count="62" uniqueCount="50">
  <si>
    <t>u</t>
  </si>
  <si>
    <t>fu</t>
  </si>
  <si>
    <t>u^2</t>
  </si>
  <si>
    <t>f u^2</t>
  </si>
  <si>
    <t>Freq (f)</t>
  </si>
  <si>
    <t>Height (m)</t>
  </si>
  <si>
    <t>Class Mark (m)</t>
  </si>
  <si>
    <t>1.58-1.6</t>
  </si>
  <si>
    <t>1.6-1.62</t>
  </si>
  <si>
    <t>1.62-1.64</t>
  </si>
  <si>
    <t>1.64-1.66</t>
  </si>
  <si>
    <t>1.66-1.68</t>
  </si>
  <si>
    <t>1.68-1.7</t>
  </si>
  <si>
    <t>1.7-1.72</t>
  </si>
  <si>
    <t>1.72-1.74</t>
  </si>
  <si>
    <t>1.74-1.76</t>
  </si>
  <si>
    <t>1.76-1.78</t>
  </si>
  <si>
    <t>1.78-1.8</t>
  </si>
  <si>
    <t>1.8-1.82</t>
  </si>
  <si>
    <t>1.82-1.84</t>
  </si>
  <si>
    <t>1.84-1.86</t>
  </si>
  <si>
    <t>1.86-1.88</t>
  </si>
  <si>
    <t>A</t>
  </si>
  <si>
    <t>c</t>
  </si>
  <si>
    <t>Mean</t>
  </si>
  <si>
    <t>=N</t>
  </si>
  <si>
    <r>
      <rPr>
        <sz val="11"/>
        <color theme="1"/>
        <rFont val="SWGrekc"/>
      </rPr>
      <t>S</t>
    </r>
    <r>
      <rPr>
        <sz val="11"/>
        <color theme="1"/>
        <rFont val="Calibri"/>
        <family val="2"/>
        <scheme val="minor"/>
      </rPr>
      <t>fu=</t>
    </r>
  </si>
  <si>
    <r>
      <rPr>
        <sz val="11"/>
        <color theme="1"/>
        <rFont val="SWGrekc"/>
      </rPr>
      <t>S</t>
    </r>
    <r>
      <rPr>
        <sz val="11"/>
        <color theme="1"/>
        <rFont val="Calibri"/>
        <family val="2"/>
        <scheme val="minor"/>
      </rPr>
      <t>fu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</si>
  <si>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t>Std  Dev</t>
  </si>
  <si>
    <t>Mass (kg)</t>
  </si>
  <si>
    <t>Class Mark (kg)</t>
  </si>
  <si>
    <t>46-50</t>
  </si>
  <si>
    <t>50-54</t>
  </si>
  <si>
    <t>54-58</t>
  </si>
  <si>
    <t>58-62</t>
  </si>
  <si>
    <t>62-66</t>
  </si>
  <si>
    <t>66-70</t>
  </si>
  <si>
    <t>70-74</t>
  </si>
  <si>
    <t>74-78</t>
  </si>
  <si>
    <t>78-82</t>
  </si>
  <si>
    <t>82-86</t>
  </si>
  <si>
    <t>86-90</t>
  </si>
  <si>
    <t>90-94</t>
  </si>
  <si>
    <t>P10</t>
  </si>
  <si>
    <t>P90</t>
  </si>
  <si>
    <t>Q1</t>
  </si>
  <si>
    <t>Q3</t>
  </si>
  <si>
    <t>X-s</t>
  </si>
  <si>
    <t>X+s</t>
  </si>
  <si>
    <t>% within +/- 1s of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</si>
</sst>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WGrekc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zoomScale="120" zoomScaleNormal="120" workbookViewId="0">
      <selection activeCell="B1" sqref="B1:K20"/>
    </sheetView>
  </sheetViews>
  <sheetFormatPr defaultRowHeight="15" x14ac:dyDescent="0.25"/>
  <cols>
    <col min="2" max="2" width="10.5703125" customWidth="1"/>
    <col min="3" max="3" width="14.7109375" customWidth="1"/>
    <col min="6" max="6" width="11.28515625" customWidth="1"/>
  </cols>
  <sheetData>
    <row r="2" spans="2:11" x14ac:dyDescent="0.25">
      <c r="B2" s="3" t="s">
        <v>5</v>
      </c>
      <c r="C2" s="3" t="s">
        <v>6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</row>
    <row r="3" spans="2:11" x14ac:dyDescent="0.25">
      <c r="B3" s="4" t="s">
        <v>7</v>
      </c>
      <c r="C3" s="3">
        <f>1.59</f>
        <v>1.59</v>
      </c>
      <c r="D3" s="5">
        <f t="shared" ref="D3:D9" si="0">(C3-$J$5)/$K$5</f>
        <v>-6.9999999999999947</v>
      </c>
      <c r="E3" s="5">
        <f>D3*H3</f>
        <v>-6.9999999999999947</v>
      </c>
      <c r="F3" s="5">
        <f>D3^2</f>
        <v>48.999999999999929</v>
      </c>
      <c r="G3" s="5">
        <f>F3*H3</f>
        <v>48.999999999999929</v>
      </c>
      <c r="H3" s="3">
        <v>1</v>
      </c>
    </row>
    <row r="4" spans="2:11" x14ac:dyDescent="0.25">
      <c r="B4" s="4" t="s">
        <v>8</v>
      </c>
      <c r="C4" s="3">
        <f>C3+0.02</f>
        <v>1.61</v>
      </c>
      <c r="D4" s="5">
        <f t="shared" si="0"/>
        <v>-5.9999999999999938</v>
      </c>
      <c r="E4" s="5">
        <f t="shared" ref="E4:E17" si="1">D4*H4</f>
        <v>-11.999999999999988</v>
      </c>
      <c r="F4" s="5">
        <f t="shared" ref="F4:F17" si="2">D4^2</f>
        <v>35.999999999999929</v>
      </c>
      <c r="G4" s="5">
        <f t="shared" ref="G4:G17" si="3">F4*H4</f>
        <v>71.999999999999858</v>
      </c>
      <c r="H4" s="3">
        <v>2</v>
      </c>
      <c r="J4" s="1" t="s">
        <v>22</v>
      </c>
      <c r="K4" s="1" t="s">
        <v>23</v>
      </c>
    </row>
    <row r="5" spans="2:11" x14ac:dyDescent="0.25">
      <c r="B5" s="4" t="s">
        <v>9</v>
      </c>
      <c r="C5" s="3">
        <f t="shared" ref="C5:C17" si="4">C4+0.02</f>
        <v>1.6300000000000001</v>
      </c>
      <c r="D5" s="5">
        <f t="shared" si="0"/>
        <v>-4.9999999999999929</v>
      </c>
      <c r="E5" s="5">
        <f t="shared" si="1"/>
        <v>-14.999999999999979</v>
      </c>
      <c r="F5" s="5">
        <f t="shared" si="2"/>
        <v>24.999999999999929</v>
      </c>
      <c r="G5" s="5">
        <f t="shared" si="3"/>
        <v>74.999999999999787</v>
      </c>
      <c r="H5" s="3">
        <v>3</v>
      </c>
      <c r="J5" s="1">
        <v>1.73</v>
      </c>
      <c r="K5" s="1">
        <v>0.02</v>
      </c>
    </row>
    <row r="6" spans="2:11" x14ac:dyDescent="0.25">
      <c r="B6" s="4" t="s">
        <v>10</v>
      </c>
      <c r="C6" s="3">
        <f t="shared" si="4"/>
        <v>1.6500000000000001</v>
      </c>
      <c r="D6" s="5">
        <f t="shared" si="0"/>
        <v>-3.9999999999999925</v>
      </c>
      <c r="E6" s="5">
        <f t="shared" si="1"/>
        <v>-43.999999999999915</v>
      </c>
      <c r="F6" s="5">
        <f t="shared" si="2"/>
        <v>15.99999999999994</v>
      </c>
      <c r="G6" s="5">
        <f t="shared" si="3"/>
        <v>175.99999999999935</v>
      </c>
      <c r="H6" s="3">
        <v>11</v>
      </c>
    </row>
    <row r="7" spans="2:11" x14ac:dyDescent="0.25">
      <c r="B7" s="4" t="s">
        <v>11</v>
      </c>
      <c r="C7" s="3">
        <f t="shared" si="4"/>
        <v>1.6700000000000002</v>
      </c>
      <c r="D7" s="5">
        <f t="shared" si="0"/>
        <v>-2.9999999999999916</v>
      </c>
      <c r="E7" s="5">
        <f t="shared" si="1"/>
        <v>-38.999999999999893</v>
      </c>
      <c r="F7" s="5">
        <f t="shared" si="2"/>
        <v>8.9999999999999503</v>
      </c>
      <c r="G7" s="5">
        <f t="shared" si="3"/>
        <v>116.99999999999935</v>
      </c>
      <c r="H7" s="3">
        <v>13</v>
      </c>
    </row>
    <row r="8" spans="2:11" x14ac:dyDescent="0.25">
      <c r="B8" s="4" t="s">
        <v>12</v>
      </c>
      <c r="C8" s="3">
        <f t="shared" si="4"/>
        <v>1.6900000000000002</v>
      </c>
      <c r="D8" s="5">
        <f t="shared" si="0"/>
        <v>-1.9999999999999907</v>
      </c>
      <c r="E8" s="5">
        <f t="shared" si="1"/>
        <v>-41.999999999999801</v>
      </c>
      <c r="F8" s="5">
        <f t="shared" si="2"/>
        <v>3.9999999999999627</v>
      </c>
      <c r="G8" s="5">
        <f t="shared" si="3"/>
        <v>83.999999999999218</v>
      </c>
      <c r="H8" s="3">
        <v>21</v>
      </c>
      <c r="J8" s="1" t="s">
        <v>24</v>
      </c>
    </row>
    <row r="9" spans="2:11" x14ac:dyDescent="0.25">
      <c r="B9" s="4" t="s">
        <v>13</v>
      </c>
      <c r="C9" s="3">
        <f t="shared" si="4"/>
        <v>1.7100000000000002</v>
      </c>
      <c r="D9" s="5">
        <f t="shared" si="0"/>
        <v>-0.99999999999998979</v>
      </c>
      <c r="E9" s="5">
        <f t="shared" si="1"/>
        <v>-28.999999999999705</v>
      </c>
      <c r="F9" s="5">
        <f t="shared" si="2"/>
        <v>0.99999999999997957</v>
      </c>
      <c r="G9" s="5">
        <f t="shared" si="3"/>
        <v>28.999999999999407</v>
      </c>
      <c r="H9" s="3">
        <v>29</v>
      </c>
      <c r="J9" s="1">
        <f>J5+E18/H18*K5</f>
        <v>1.7333000000000003</v>
      </c>
    </row>
    <row r="10" spans="2:11" x14ac:dyDescent="0.25">
      <c r="B10" s="4" t="s">
        <v>14</v>
      </c>
      <c r="C10" s="3">
        <f t="shared" si="4"/>
        <v>1.7300000000000002</v>
      </c>
      <c r="D10" s="5">
        <f>(C10-$J$5)/$K$5</f>
        <v>1.1102230246251565E-14</v>
      </c>
      <c r="E10" s="5">
        <f t="shared" si="1"/>
        <v>3.3306690738754696E-13</v>
      </c>
      <c r="F10" s="5">
        <f t="shared" si="2"/>
        <v>1.2325951644078309E-28</v>
      </c>
      <c r="G10" s="5">
        <f t="shared" si="3"/>
        <v>3.6977854932234928E-27</v>
      </c>
      <c r="H10" s="3">
        <v>30</v>
      </c>
    </row>
    <row r="11" spans="2:11" x14ac:dyDescent="0.25">
      <c r="B11" s="4" t="s">
        <v>15</v>
      </c>
      <c r="C11" s="3">
        <f t="shared" si="4"/>
        <v>1.7500000000000002</v>
      </c>
      <c r="D11" s="5">
        <f t="shared" ref="D11:D17" si="5">(C11-$J$5)/$K$5</f>
        <v>1.000000000000012</v>
      </c>
      <c r="E11" s="5">
        <f t="shared" si="1"/>
        <v>29.000000000000348</v>
      </c>
      <c r="F11" s="5">
        <f t="shared" si="2"/>
        <v>1.000000000000024</v>
      </c>
      <c r="G11" s="5">
        <f t="shared" si="3"/>
        <v>29.000000000000696</v>
      </c>
      <c r="H11" s="3">
        <v>29</v>
      </c>
      <c r="J11" t="s">
        <v>28</v>
      </c>
    </row>
    <row r="12" spans="2:11" x14ac:dyDescent="0.25">
      <c r="B12" s="4" t="s">
        <v>16</v>
      </c>
      <c r="C12" s="3">
        <f t="shared" si="4"/>
        <v>1.7700000000000002</v>
      </c>
      <c r="D12" s="5">
        <f t="shared" si="5"/>
        <v>2.0000000000000129</v>
      </c>
      <c r="E12" s="5">
        <f t="shared" si="1"/>
        <v>48.000000000000313</v>
      </c>
      <c r="F12" s="5">
        <f t="shared" si="2"/>
        <v>4.0000000000000515</v>
      </c>
      <c r="G12" s="5">
        <f t="shared" si="3"/>
        <v>96.000000000001236</v>
      </c>
      <c r="H12" s="3">
        <v>24</v>
      </c>
      <c r="J12" s="8">
        <f>K5*SQRT(G18/H18-(E18/H18)^2)</f>
        <v>5.1450072886245792E-2</v>
      </c>
    </row>
    <row r="13" spans="2:11" x14ac:dyDescent="0.25">
      <c r="B13" s="4" t="s">
        <v>17</v>
      </c>
      <c r="C13" s="3">
        <f t="shared" si="4"/>
        <v>1.7900000000000003</v>
      </c>
      <c r="D13" s="5">
        <f t="shared" si="5"/>
        <v>3.0000000000000138</v>
      </c>
      <c r="E13" s="5">
        <f t="shared" si="1"/>
        <v>54.000000000000249</v>
      </c>
      <c r="F13" s="5">
        <f t="shared" si="2"/>
        <v>9.0000000000000817</v>
      </c>
      <c r="G13" s="5">
        <f t="shared" si="3"/>
        <v>162.00000000000148</v>
      </c>
      <c r="H13" s="3">
        <v>18</v>
      </c>
    </row>
    <row r="14" spans="2:11" x14ac:dyDescent="0.25">
      <c r="B14" s="4" t="s">
        <v>18</v>
      </c>
      <c r="C14" s="3">
        <f t="shared" si="4"/>
        <v>1.8100000000000003</v>
      </c>
      <c r="D14" s="5">
        <f t="shared" si="5"/>
        <v>4.0000000000000142</v>
      </c>
      <c r="E14" s="5">
        <f t="shared" si="1"/>
        <v>36.000000000000128</v>
      </c>
      <c r="F14" s="5">
        <f t="shared" si="2"/>
        <v>16.000000000000114</v>
      </c>
      <c r="G14" s="5">
        <f t="shared" si="3"/>
        <v>144.00000000000102</v>
      </c>
      <c r="H14" s="3">
        <v>9</v>
      </c>
    </row>
    <row r="15" spans="2:11" x14ac:dyDescent="0.25">
      <c r="B15" s="4" t="s">
        <v>19</v>
      </c>
      <c r="C15" s="3">
        <f t="shared" si="4"/>
        <v>1.8300000000000003</v>
      </c>
      <c r="D15" s="5">
        <f t="shared" si="5"/>
        <v>5.0000000000000151</v>
      </c>
      <c r="E15" s="5">
        <f t="shared" si="1"/>
        <v>35.000000000000107</v>
      </c>
      <c r="F15" s="5">
        <f t="shared" si="2"/>
        <v>25.000000000000149</v>
      </c>
      <c r="G15" s="5">
        <f t="shared" si="3"/>
        <v>175.00000000000105</v>
      </c>
      <c r="H15" s="3">
        <v>7</v>
      </c>
    </row>
    <row r="16" spans="2:11" x14ac:dyDescent="0.25">
      <c r="B16" s="4" t="s">
        <v>20</v>
      </c>
      <c r="C16" s="3">
        <f t="shared" si="4"/>
        <v>1.8500000000000003</v>
      </c>
      <c r="D16" s="5">
        <f t="shared" si="5"/>
        <v>6.000000000000016</v>
      </c>
      <c r="E16" s="5">
        <f t="shared" si="1"/>
        <v>12.000000000000032</v>
      </c>
      <c r="F16" s="5">
        <f t="shared" si="2"/>
        <v>36.000000000000192</v>
      </c>
      <c r="G16" s="5">
        <f t="shared" si="3"/>
        <v>72.000000000000384</v>
      </c>
      <c r="H16" s="3">
        <v>2</v>
      </c>
    </row>
    <row r="17" spans="2:9" x14ac:dyDescent="0.25">
      <c r="B17" s="4" t="s">
        <v>21</v>
      </c>
      <c r="C17" s="3">
        <f t="shared" si="4"/>
        <v>1.8700000000000003</v>
      </c>
      <c r="D17" s="5">
        <f t="shared" si="5"/>
        <v>7.0000000000000169</v>
      </c>
      <c r="E17" s="5">
        <f t="shared" si="1"/>
        <v>7.0000000000000169</v>
      </c>
      <c r="F17" s="5">
        <f t="shared" si="2"/>
        <v>49.000000000000234</v>
      </c>
      <c r="G17" s="5">
        <f t="shared" si="3"/>
        <v>49.000000000000234</v>
      </c>
      <c r="H17" s="3">
        <v>1</v>
      </c>
    </row>
    <row r="18" spans="2:9" ht="18.75" customHeight="1" x14ac:dyDescent="0.45">
      <c r="B18" s="2"/>
      <c r="C18" s="1"/>
      <c r="D18" s="7" t="s">
        <v>26</v>
      </c>
      <c r="E18" s="5">
        <f>SUM(E3:E17)</f>
        <v>33.000000000002238</v>
      </c>
      <c r="F18" s="7" t="s">
        <v>27</v>
      </c>
      <c r="G18" s="5">
        <f>SUM(G3:G17)</f>
        <v>1329.0000000000032</v>
      </c>
      <c r="H18" s="3">
        <f>SUM(H3:H17)</f>
        <v>200</v>
      </c>
      <c r="I18" s="6" t="s">
        <v>25</v>
      </c>
    </row>
    <row r="19" spans="2:9" x14ac:dyDescent="0.25">
      <c r="B19" s="2"/>
      <c r="C19" s="1"/>
      <c r="D19" s="1"/>
      <c r="E19" s="1"/>
      <c r="F19" s="1"/>
      <c r="G19" s="1"/>
      <c r="H19" s="1"/>
    </row>
    <row r="20" spans="2:9" x14ac:dyDescent="0.25">
      <c r="B20" s="2"/>
      <c r="C20" s="1"/>
      <c r="D20" s="1"/>
      <c r="E20" s="1"/>
      <c r="F20" s="1"/>
      <c r="G20" s="1"/>
      <c r="H20" s="1"/>
    </row>
    <row r="21" spans="2:9" x14ac:dyDescent="0.25">
      <c r="B21" s="2"/>
      <c r="C21" s="1"/>
      <c r="D21" s="1"/>
      <c r="E21" s="1"/>
      <c r="F21" s="1"/>
      <c r="G21" s="1"/>
      <c r="H21" s="1"/>
    </row>
    <row r="22" spans="2:9" x14ac:dyDescent="0.25">
      <c r="B22" s="2"/>
      <c r="C22" s="1"/>
      <c r="D22" s="1"/>
      <c r="E22" s="1"/>
      <c r="F22" s="1"/>
      <c r="G22" s="1"/>
      <c r="H22" s="1"/>
    </row>
    <row r="23" spans="2:9" x14ac:dyDescent="0.25">
      <c r="B23" s="2"/>
      <c r="C23" s="1"/>
      <c r="D23" s="1"/>
      <c r="E23" s="1"/>
      <c r="F23" s="1"/>
      <c r="G23" s="1"/>
      <c r="H2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tabSelected="1" topLeftCell="B1" zoomScale="110" zoomScaleNormal="110" workbookViewId="0">
      <selection activeCell="M9" sqref="M9"/>
    </sheetView>
  </sheetViews>
  <sheetFormatPr defaultRowHeight="15" x14ac:dyDescent="0.25"/>
  <cols>
    <col min="2" max="2" width="10.5703125" customWidth="1"/>
    <col min="3" max="3" width="14.7109375" customWidth="1"/>
    <col min="6" max="6" width="11.28515625" customWidth="1"/>
  </cols>
  <sheetData>
    <row r="2" spans="2:13" x14ac:dyDescent="0.25">
      <c r="B2" s="3" t="s">
        <v>29</v>
      </c>
      <c r="C2" s="3" t="s">
        <v>30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</row>
    <row r="3" spans="2:13" x14ac:dyDescent="0.25">
      <c r="B3" s="4" t="s">
        <v>31</v>
      </c>
      <c r="C3" s="3">
        <v>48</v>
      </c>
      <c r="D3" s="5">
        <f t="shared" ref="D3:D9" si="0">(C3-$J$5)/$K$5</f>
        <v>-4</v>
      </c>
      <c r="E3" s="5">
        <f>D3*H3</f>
        <v>-8</v>
      </c>
      <c r="F3" s="5">
        <f>D3^2</f>
        <v>16</v>
      </c>
      <c r="G3" s="5">
        <f>F3*H3</f>
        <v>32</v>
      </c>
      <c r="H3" s="3">
        <v>2</v>
      </c>
    </row>
    <row r="4" spans="2:13" x14ac:dyDescent="0.25">
      <c r="B4" s="4" t="s">
        <v>32</v>
      </c>
      <c r="C4" s="3">
        <f>C3+4</f>
        <v>52</v>
      </c>
      <c r="D4" s="5">
        <f t="shared" si="0"/>
        <v>-3</v>
      </c>
      <c r="E4" s="5">
        <f t="shared" ref="E4:E14" si="1">D4*H4</f>
        <v>-15</v>
      </c>
      <c r="F4" s="5">
        <f t="shared" ref="F4:F14" si="2">D4^2</f>
        <v>9</v>
      </c>
      <c r="G4" s="5">
        <f t="shared" ref="G4:G14" si="3">F4*H4</f>
        <v>45</v>
      </c>
      <c r="H4" s="3">
        <v>5</v>
      </c>
      <c r="J4" s="1" t="s">
        <v>22</v>
      </c>
      <c r="K4" s="1" t="s">
        <v>23</v>
      </c>
    </row>
    <row r="5" spans="2:13" x14ac:dyDescent="0.25">
      <c r="B5" s="4" t="s">
        <v>33</v>
      </c>
      <c r="C5" s="3">
        <f t="shared" ref="C5:C14" si="4">C4+4</f>
        <v>56</v>
      </c>
      <c r="D5" s="5">
        <f t="shared" si="0"/>
        <v>-2</v>
      </c>
      <c r="E5" s="5">
        <f t="shared" si="1"/>
        <v>-18</v>
      </c>
      <c r="F5" s="5">
        <f t="shared" si="2"/>
        <v>4</v>
      </c>
      <c r="G5" s="5">
        <f t="shared" si="3"/>
        <v>36</v>
      </c>
      <c r="H5" s="3">
        <v>9</v>
      </c>
      <c r="J5" s="1">
        <v>64</v>
      </c>
      <c r="K5" s="1">
        <v>4</v>
      </c>
    </row>
    <row r="6" spans="2:13" x14ac:dyDescent="0.25">
      <c r="B6" s="4" t="s">
        <v>34</v>
      </c>
      <c r="C6" s="3">
        <f t="shared" si="4"/>
        <v>60</v>
      </c>
      <c r="D6" s="5">
        <f t="shared" si="0"/>
        <v>-1</v>
      </c>
      <c r="E6" s="5">
        <f t="shared" si="1"/>
        <v>-17</v>
      </c>
      <c r="F6" s="5">
        <f t="shared" si="2"/>
        <v>1</v>
      </c>
      <c r="G6" s="5">
        <f t="shared" si="3"/>
        <v>17</v>
      </c>
      <c r="H6" s="3">
        <v>17</v>
      </c>
    </row>
    <row r="7" spans="2:13" x14ac:dyDescent="0.25">
      <c r="B7" s="4" t="s">
        <v>35</v>
      </c>
      <c r="C7" s="3">
        <f t="shared" si="4"/>
        <v>64</v>
      </c>
      <c r="D7" s="5">
        <f t="shared" si="0"/>
        <v>0</v>
      </c>
      <c r="E7" s="5">
        <f t="shared" si="1"/>
        <v>0</v>
      </c>
      <c r="F7" s="5">
        <f t="shared" si="2"/>
        <v>0</v>
      </c>
      <c r="G7" s="5">
        <f t="shared" si="3"/>
        <v>0</v>
      </c>
      <c r="H7" s="3">
        <v>32</v>
      </c>
    </row>
    <row r="8" spans="2:13" x14ac:dyDescent="0.25">
      <c r="B8" s="4" t="s">
        <v>36</v>
      </c>
      <c r="C8" s="3">
        <f t="shared" si="4"/>
        <v>68</v>
      </c>
      <c r="D8" s="5">
        <f>(C8-$J$5)/$K$5</f>
        <v>1</v>
      </c>
      <c r="E8" s="5">
        <f t="shared" si="1"/>
        <v>38</v>
      </c>
      <c r="F8" s="5">
        <f t="shared" si="2"/>
        <v>1</v>
      </c>
      <c r="G8" s="5">
        <f t="shared" si="3"/>
        <v>38</v>
      </c>
      <c r="H8" s="3">
        <v>38</v>
      </c>
      <c r="J8" s="1" t="s">
        <v>24</v>
      </c>
      <c r="L8" s="1" t="s">
        <v>47</v>
      </c>
      <c r="M8" s="1" t="s">
        <v>48</v>
      </c>
    </row>
    <row r="9" spans="2:13" x14ac:dyDescent="0.25">
      <c r="B9" s="4" t="s">
        <v>37</v>
      </c>
      <c r="C9" s="3">
        <f t="shared" si="4"/>
        <v>72</v>
      </c>
      <c r="D9" s="5">
        <f t="shared" si="0"/>
        <v>2</v>
      </c>
      <c r="E9" s="5">
        <f t="shared" si="1"/>
        <v>88</v>
      </c>
      <c r="F9" s="5">
        <f t="shared" si="2"/>
        <v>4</v>
      </c>
      <c r="G9" s="5">
        <f t="shared" si="3"/>
        <v>176</v>
      </c>
      <c r="H9" s="3">
        <v>44</v>
      </c>
      <c r="J9" s="1">
        <f>J5+E15/H15*K5</f>
        <v>69.260000000000005</v>
      </c>
      <c r="L9" s="11">
        <f>J9-J12</f>
        <v>61.466900488252449</v>
      </c>
      <c r="M9" s="11">
        <f>J9+J12</f>
        <v>77.053099511747561</v>
      </c>
    </row>
    <row r="10" spans="2:13" x14ac:dyDescent="0.25">
      <c r="B10" s="4" t="s">
        <v>38</v>
      </c>
      <c r="C10" s="3">
        <f t="shared" si="4"/>
        <v>76</v>
      </c>
      <c r="D10" s="5">
        <f>(C10-$J$5)/$K$5</f>
        <v>3</v>
      </c>
      <c r="E10" s="5">
        <f t="shared" si="1"/>
        <v>84</v>
      </c>
      <c r="F10" s="5">
        <f t="shared" si="2"/>
        <v>9</v>
      </c>
      <c r="G10" s="5">
        <f t="shared" si="3"/>
        <v>252</v>
      </c>
      <c r="H10" s="3">
        <v>28</v>
      </c>
    </row>
    <row r="11" spans="2:13" x14ac:dyDescent="0.25">
      <c r="B11" s="4" t="s">
        <v>39</v>
      </c>
      <c r="C11" s="3">
        <f t="shared" si="4"/>
        <v>80</v>
      </c>
      <c r="D11" s="5">
        <f t="shared" ref="D11:D14" si="5">(C11-$J$5)/$K$5</f>
        <v>4</v>
      </c>
      <c r="E11" s="5">
        <f t="shared" si="1"/>
        <v>72</v>
      </c>
      <c r="F11" s="5">
        <f t="shared" si="2"/>
        <v>16</v>
      </c>
      <c r="G11" s="5">
        <f t="shared" si="3"/>
        <v>288</v>
      </c>
      <c r="H11" s="3">
        <v>18</v>
      </c>
      <c r="J11" t="s">
        <v>28</v>
      </c>
      <c r="L11" s="1" t="s">
        <v>49</v>
      </c>
    </row>
    <row r="12" spans="2:13" x14ac:dyDescent="0.25">
      <c r="B12" s="4" t="s">
        <v>40</v>
      </c>
      <c r="C12" s="3">
        <f t="shared" si="4"/>
        <v>84</v>
      </c>
      <c r="D12" s="5">
        <f t="shared" si="5"/>
        <v>5</v>
      </c>
      <c r="E12" s="5">
        <f t="shared" si="1"/>
        <v>20</v>
      </c>
      <c r="F12" s="5">
        <f t="shared" si="2"/>
        <v>25</v>
      </c>
      <c r="G12" s="5">
        <f t="shared" si="3"/>
        <v>100</v>
      </c>
      <c r="H12" s="3">
        <v>4</v>
      </c>
      <c r="J12" s="9">
        <f>K5*SQRT(G15/H15-(E15/H15)^2)</f>
        <v>7.793099511747557</v>
      </c>
      <c r="L12" s="10">
        <f>(H7+H8+H9+(0.531/4)*17+(3.0531/4)*28)/2</f>
        <v>68.814224999999993</v>
      </c>
    </row>
    <row r="13" spans="2:13" x14ac:dyDescent="0.25">
      <c r="B13" s="4" t="s">
        <v>41</v>
      </c>
      <c r="C13" s="3">
        <f t="shared" si="4"/>
        <v>88</v>
      </c>
      <c r="D13" s="5">
        <f t="shared" si="5"/>
        <v>6</v>
      </c>
      <c r="E13" s="5">
        <f t="shared" si="1"/>
        <v>12</v>
      </c>
      <c r="F13" s="5">
        <f t="shared" si="2"/>
        <v>36</v>
      </c>
      <c r="G13" s="5">
        <f t="shared" si="3"/>
        <v>72</v>
      </c>
      <c r="H13" s="3">
        <v>2</v>
      </c>
    </row>
    <row r="14" spans="2:13" x14ac:dyDescent="0.25">
      <c r="B14" s="4" t="s">
        <v>42</v>
      </c>
      <c r="C14" s="3">
        <f t="shared" si="4"/>
        <v>92</v>
      </c>
      <c r="D14" s="5">
        <f t="shared" si="5"/>
        <v>7</v>
      </c>
      <c r="E14" s="5">
        <f t="shared" si="1"/>
        <v>7</v>
      </c>
      <c r="F14" s="5">
        <f t="shared" si="2"/>
        <v>49</v>
      </c>
      <c r="G14" s="5">
        <f t="shared" si="3"/>
        <v>49</v>
      </c>
      <c r="H14" s="3">
        <v>1</v>
      </c>
    </row>
    <row r="15" spans="2:13" ht="20.25" x14ac:dyDescent="0.45">
      <c r="B15" s="2"/>
      <c r="C15" s="1"/>
      <c r="D15" s="7" t="s">
        <v>26</v>
      </c>
      <c r="E15" s="5">
        <f>SUM(E3:E14)</f>
        <v>263</v>
      </c>
      <c r="F15" s="7" t="s">
        <v>27</v>
      </c>
      <c r="G15" s="5">
        <f>SUM(G3:G14)</f>
        <v>1105</v>
      </c>
      <c r="H15" s="3">
        <f>SUM(H3:H14)</f>
        <v>200</v>
      </c>
      <c r="I15" s="6" t="s">
        <v>25</v>
      </c>
    </row>
    <row r="16" spans="2:13" x14ac:dyDescent="0.25">
      <c r="B16" s="2"/>
      <c r="C16" s="1"/>
      <c r="D16" s="1"/>
      <c r="E16" s="1"/>
      <c r="F16" s="1"/>
      <c r="G16" s="1"/>
      <c r="H16" s="1"/>
    </row>
    <row r="17" spans="2:8" x14ac:dyDescent="0.25">
      <c r="B17" t="s">
        <v>43</v>
      </c>
      <c r="C17" s="1"/>
      <c r="D17" t="s">
        <v>45</v>
      </c>
      <c r="E17" s="1"/>
      <c r="F17" s="1"/>
      <c r="G17" s="1"/>
      <c r="H17" s="1"/>
    </row>
    <row r="18" spans="2:8" x14ac:dyDescent="0.25">
      <c r="B18" s="9">
        <f>58+(4/17)*4</f>
        <v>58.941176470588232</v>
      </c>
      <c r="D18" s="1">
        <f>62+(17/32)*4</f>
        <v>64.125</v>
      </c>
    </row>
    <row r="19" spans="2:8" x14ac:dyDescent="0.25">
      <c r="B19" t="s">
        <v>44</v>
      </c>
      <c r="D19" t="s">
        <v>46</v>
      </c>
    </row>
    <row r="20" spans="2:8" x14ac:dyDescent="0.25">
      <c r="B20" s="9">
        <f>78+(5/18)*4</f>
        <v>79.111111111111114</v>
      </c>
      <c r="D20" s="9">
        <f>74+(3/28)*4</f>
        <v>74.428571428571431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Daly</dc:creator>
  <cp:lastModifiedBy>Mark Daly</cp:lastModifiedBy>
  <dcterms:created xsi:type="dcterms:W3CDTF">2014-01-16T11:12:53Z</dcterms:created>
  <dcterms:modified xsi:type="dcterms:W3CDTF">2014-01-22T16:46:46Z</dcterms:modified>
</cp:coreProperties>
</file>