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projects\IMPAQT\MALG\documentation\"/>
    </mc:Choice>
  </mc:AlternateContent>
  <xr:revisionPtr revIDLastSave="0" documentId="10_ncr:100000_{E266401C-072C-44E2-8DF1-DBD36809309D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growth rate" sheetId="1" r:id="rId1"/>
    <sheet name="tidal condition" sheetId="3" r:id="rId2"/>
    <sheet name="Broch initial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 s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3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3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  <c r="B8" i="1"/>
  <c r="C9" i="2"/>
  <c r="B17" i="2"/>
  <c r="B15" i="2"/>
  <c r="B14" i="2"/>
  <c r="B13" i="2"/>
  <c r="B18" i="2" s="1"/>
  <c r="B3" i="1"/>
  <c r="U10" i="1"/>
  <c r="U11" i="1"/>
  <c r="U12" i="1"/>
  <c r="U13" i="1"/>
  <c r="U9" i="1"/>
  <c r="B5" i="1" l="1"/>
  <c r="B6" i="1" s="1"/>
  <c r="B9" i="1" s="1"/>
</calcChain>
</file>

<file path=xl/sharedStrings.xml><?xml version="1.0" encoding="utf-8"?>
<sst xmlns="http://schemas.openxmlformats.org/spreadsheetml/2006/main" count="38" uniqueCount="36">
  <si>
    <t>umax</t>
  </si>
  <si>
    <t>photo</t>
  </si>
  <si>
    <t>temp</t>
  </si>
  <si>
    <t>A</t>
  </si>
  <si>
    <t>nut</t>
  </si>
  <si>
    <t>area</t>
  </si>
  <si>
    <t>erosion</t>
  </si>
  <si>
    <t>density lim</t>
  </si>
  <si>
    <t>total</t>
  </si>
  <si>
    <t>carbon content</t>
  </si>
  <si>
    <t xml:space="preserve">C </t>
  </si>
  <si>
    <t>Cmin</t>
  </si>
  <si>
    <t>Nmin</t>
  </si>
  <si>
    <t xml:space="preserve">N </t>
  </si>
  <si>
    <t>Kn</t>
  </si>
  <si>
    <t>Kc</t>
  </si>
  <si>
    <t>Ka</t>
  </si>
  <si>
    <t>Wd</t>
  </si>
  <si>
    <t>Ctot</t>
  </si>
  <si>
    <t>Cstruct</t>
  </si>
  <si>
    <t>Nstruct</t>
  </si>
  <si>
    <t>Ntot</t>
  </si>
  <si>
    <t>gC/gDM</t>
  </si>
  <si>
    <t>gN/gDM</t>
  </si>
  <si>
    <t>broch</t>
  </si>
  <si>
    <t>diff</t>
  </si>
  <si>
    <t>m1</t>
  </si>
  <si>
    <t>m2</t>
  </si>
  <si>
    <t>mrtMAL</t>
  </si>
  <si>
    <t>m/s</t>
  </si>
  <si>
    <t>m</t>
  </si>
  <si>
    <t>desired speed</t>
  </si>
  <si>
    <t>length of domain</t>
  </si>
  <si>
    <t>time to cross</t>
  </si>
  <si>
    <t>c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</si>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</sst>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density limitation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rate'!$E$2:$E$85</c:f>
              <c:numCache>
                <c:formatCode>General</c:formatCode>
                <c:ptCount val="84"/>
                <c:pt idx="0">
                  <c:v>750</c:v>
                </c:pt>
                <c:pt idx="1">
                  <c:v>751</c:v>
                </c:pt>
                <c:pt idx="2">
                  <c:v>751</c:v>
                </c:pt>
                <c:pt idx="3">
                  <c:v>751</c:v>
                </c:pt>
                <c:pt idx="4">
                  <c:v>752</c:v>
                </c:pt>
                <c:pt idx="5">
                  <c:v>751</c:v>
                </c:pt>
                <c:pt idx="6">
                  <c:v>753</c:v>
                </c:pt>
                <c:pt idx="7">
                  <c:v>751</c:v>
                </c:pt>
                <c:pt idx="8">
                  <c:v>754</c:v>
                </c:pt>
                <c:pt idx="9">
                  <c:v>751</c:v>
                </c:pt>
                <c:pt idx="10">
                  <c:v>755</c:v>
                </c:pt>
                <c:pt idx="11">
                  <c:v>751</c:v>
                </c:pt>
                <c:pt idx="12">
                  <c:v>756</c:v>
                </c:pt>
                <c:pt idx="13">
                  <c:v>751</c:v>
                </c:pt>
                <c:pt idx="14">
                  <c:v>757</c:v>
                </c:pt>
                <c:pt idx="15">
                  <c:v>751</c:v>
                </c:pt>
                <c:pt idx="16">
                  <c:v>758</c:v>
                </c:pt>
                <c:pt idx="17">
                  <c:v>751</c:v>
                </c:pt>
                <c:pt idx="18">
                  <c:v>759</c:v>
                </c:pt>
                <c:pt idx="19">
                  <c:v>751</c:v>
                </c:pt>
                <c:pt idx="20">
                  <c:v>760</c:v>
                </c:pt>
                <c:pt idx="21">
                  <c:v>751</c:v>
                </c:pt>
                <c:pt idx="22">
                  <c:v>761</c:v>
                </c:pt>
                <c:pt idx="23">
                  <c:v>751</c:v>
                </c:pt>
                <c:pt idx="24">
                  <c:v>762</c:v>
                </c:pt>
                <c:pt idx="25">
                  <c:v>751</c:v>
                </c:pt>
                <c:pt idx="26">
                  <c:v>763</c:v>
                </c:pt>
                <c:pt idx="27">
                  <c:v>751</c:v>
                </c:pt>
                <c:pt idx="28">
                  <c:v>764</c:v>
                </c:pt>
                <c:pt idx="29">
                  <c:v>751</c:v>
                </c:pt>
                <c:pt idx="30">
                  <c:v>765</c:v>
                </c:pt>
                <c:pt idx="31">
                  <c:v>751</c:v>
                </c:pt>
                <c:pt idx="32">
                  <c:v>766</c:v>
                </c:pt>
                <c:pt idx="33">
                  <c:v>751</c:v>
                </c:pt>
                <c:pt idx="34">
                  <c:v>767</c:v>
                </c:pt>
                <c:pt idx="35">
                  <c:v>751</c:v>
                </c:pt>
                <c:pt idx="36">
                  <c:v>768</c:v>
                </c:pt>
                <c:pt idx="37">
                  <c:v>751</c:v>
                </c:pt>
                <c:pt idx="38">
                  <c:v>769</c:v>
                </c:pt>
                <c:pt idx="39">
                  <c:v>751</c:v>
                </c:pt>
                <c:pt idx="40">
                  <c:v>770</c:v>
                </c:pt>
                <c:pt idx="41">
                  <c:v>751</c:v>
                </c:pt>
                <c:pt idx="42">
                  <c:v>771</c:v>
                </c:pt>
                <c:pt idx="43">
                  <c:v>751</c:v>
                </c:pt>
                <c:pt idx="44">
                  <c:v>772</c:v>
                </c:pt>
                <c:pt idx="45">
                  <c:v>751</c:v>
                </c:pt>
                <c:pt idx="46">
                  <c:v>773</c:v>
                </c:pt>
                <c:pt idx="47">
                  <c:v>751</c:v>
                </c:pt>
                <c:pt idx="48">
                  <c:v>774</c:v>
                </c:pt>
                <c:pt idx="49">
                  <c:v>751</c:v>
                </c:pt>
                <c:pt idx="50">
                  <c:v>775</c:v>
                </c:pt>
                <c:pt idx="51">
                  <c:v>751</c:v>
                </c:pt>
                <c:pt idx="52">
                  <c:v>776</c:v>
                </c:pt>
                <c:pt idx="53">
                  <c:v>751</c:v>
                </c:pt>
                <c:pt idx="54">
                  <c:v>777</c:v>
                </c:pt>
                <c:pt idx="55">
                  <c:v>751</c:v>
                </c:pt>
                <c:pt idx="56">
                  <c:v>778</c:v>
                </c:pt>
                <c:pt idx="57">
                  <c:v>751</c:v>
                </c:pt>
                <c:pt idx="58">
                  <c:v>779</c:v>
                </c:pt>
                <c:pt idx="59">
                  <c:v>751</c:v>
                </c:pt>
                <c:pt idx="60">
                  <c:v>780</c:v>
                </c:pt>
                <c:pt idx="61">
                  <c:v>751</c:v>
                </c:pt>
                <c:pt idx="62">
                  <c:v>781</c:v>
                </c:pt>
                <c:pt idx="63">
                  <c:v>751</c:v>
                </c:pt>
                <c:pt idx="64">
                  <c:v>782</c:v>
                </c:pt>
                <c:pt idx="65">
                  <c:v>751</c:v>
                </c:pt>
                <c:pt idx="66">
                  <c:v>783</c:v>
                </c:pt>
                <c:pt idx="67">
                  <c:v>751</c:v>
                </c:pt>
                <c:pt idx="68">
                  <c:v>784</c:v>
                </c:pt>
                <c:pt idx="69">
                  <c:v>751</c:v>
                </c:pt>
                <c:pt idx="70">
                  <c:v>785</c:v>
                </c:pt>
                <c:pt idx="71">
                  <c:v>751</c:v>
                </c:pt>
                <c:pt idx="72">
                  <c:v>786</c:v>
                </c:pt>
                <c:pt idx="73">
                  <c:v>751</c:v>
                </c:pt>
                <c:pt idx="74">
                  <c:v>787</c:v>
                </c:pt>
                <c:pt idx="75">
                  <c:v>751</c:v>
                </c:pt>
                <c:pt idx="76">
                  <c:v>788</c:v>
                </c:pt>
                <c:pt idx="77">
                  <c:v>751</c:v>
                </c:pt>
                <c:pt idx="78">
                  <c:v>789</c:v>
                </c:pt>
                <c:pt idx="79">
                  <c:v>751</c:v>
                </c:pt>
                <c:pt idx="80">
                  <c:v>790</c:v>
                </c:pt>
                <c:pt idx="81">
                  <c:v>751</c:v>
                </c:pt>
                <c:pt idx="82">
                  <c:v>791</c:v>
                </c:pt>
                <c:pt idx="83">
                  <c:v>751</c:v>
                </c:pt>
              </c:numCache>
            </c:numRef>
          </c:xVal>
          <c:yVal>
            <c:numRef>
              <c:f>'growth rate'!$F$2:$F$85</c:f>
              <c:numCache>
                <c:formatCode>General</c:formatCode>
                <c:ptCount val="8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7-4AB0-ABEB-F54F77BF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7592"/>
        <c:axId val="440089160"/>
      </c:scatterChart>
      <c:valAx>
        <c:axId val="44008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0089160"/>
        <c:crosses val="autoZero"/>
        <c:crossBetween val="midCat"/>
      </c:valAx>
      <c:valAx>
        <c:axId val="4400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008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'growth rate'!$G$1</c:f>
              <c:strCache>
                <c:ptCount val="1"/>
                <c:pt idx="0">
                  <c:v>erosion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rate'!$E$2:$E$85</c:f>
              <c:numCache>
                <c:formatCode>General</c:formatCode>
                <c:ptCount val="84"/>
                <c:pt idx="0">
                  <c:v>750</c:v>
                </c:pt>
                <c:pt idx="1">
                  <c:v>751</c:v>
                </c:pt>
                <c:pt idx="2">
                  <c:v>751</c:v>
                </c:pt>
                <c:pt idx="3">
                  <c:v>751</c:v>
                </c:pt>
                <c:pt idx="4">
                  <c:v>752</c:v>
                </c:pt>
                <c:pt idx="5">
                  <c:v>751</c:v>
                </c:pt>
                <c:pt idx="6">
                  <c:v>753</c:v>
                </c:pt>
                <c:pt idx="7">
                  <c:v>751</c:v>
                </c:pt>
                <c:pt idx="8">
                  <c:v>754</c:v>
                </c:pt>
                <c:pt idx="9">
                  <c:v>751</c:v>
                </c:pt>
                <c:pt idx="10">
                  <c:v>755</c:v>
                </c:pt>
                <c:pt idx="11">
                  <c:v>751</c:v>
                </c:pt>
                <c:pt idx="12">
                  <c:v>756</c:v>
                </c:pt>
                <c:pt idx="13">
                  <c:v>751</c:v>
                </c:pt>
                <c:pt idx="14">
                  <c:v>757</c:v>
                </c:pt>
                <c:pt idx="15">
                  <c:v>751</c:v>
                </c:pt>
                <c:pt idx="16">
                  <c:v>758</c:v>
                </c:pt>
                <c:pt idx="17">
                  <c:v>751</c:v>
                </c:pt>
                <c:pt idx="18">
                  <c:v>759</c:v>
                </c:pt>
                <c:pt idx="19">
                  <c:v>751</c:v>
                </c:pt>
                <c:pt idx="20">
                  <c:v>760</c:v>
                </c:pt>
                <c:pt idx="21">
                  <c:v>751</c:v>
                </c:pt>
                <c:pt idx="22">
                  <c:v>761</c:v>
                </c:pt>
                <c:pt idx="23">
                  <c:v>751</c:v>
                </c:pt>
                <c:pt idx="24">
                  <c:v>762</c:v>
                </c:pt>
                <c:pt idx="25">
                  <c:v>751</c:v>
                </c:pt>
                <c:pt idx="26">
                  <c:v>763</c:v>
                </c:pt>
                <c:pt idx="27">
                  <c:v>751</c:v>
                </c:pt>
                <c:pt idx="28">
                  <c:v>764</c:v>
                </c:pt>
                <c:pt idx="29">
                  <c:v>751</c:v>
                </c:pt>
                <c:pt idx="30">
                  <c:v>765</c:v>
                </c:pt>
                <c:pt idx="31">
                  <c:v>751</c:v>
                </c:pt>
                <c:pt idx="32">
                  <c:v>766</c:v>
                </c:pt>
                <c:pt idx="33">
                  <c:v>751</c:v>
                </c:pt>
                <c:pt idx="34">
                  <c:v>767</c:v>
                </c:pt>
                <c:pt idx="35">
                  <c:v>751</c:v>
                </c:pt>
                <c:pt idx="36">
                  <c:v>768</c:v>
                </c:pt>
                <c:pt idx="37">
                  <c:v>751</c:v>
                </c:pt>
                <c:pt idx="38">
                  <c:v>769</c:v>
                </c:pt>
                <c:pt idx="39">
                  <c:v>751</c:v>
                </c:pt>
                <c:pt idx="40">
                  <c:v>770</c:v>
                </c:pt>
                <c:pt idx="41">
                  <c:v>751</c:v>
                </c:pt>
                <c:pt idx="42">
                  <c:v>771</c:v>
                </c:pt>
                <c:pt idx="43">
                  <c:v>751</c:v>
                </c:pt>
                <c:pt idx="44">
                  <c:v>772</c:v>
                </c:pt>
                <c:pt idx="45">
                  <c:v>751</c:v>
                </c:pt>
                <c:pt idx="46">
                  <c:v>773</c:v>
                </c:pt>
                <c:pt idx="47">
                  <c:v>751</c:v>
                </c:pt>
                <c:pt idx="48">
                  <c:v>774</c:v>
                </c:pt>
                <c:pt idx="49">
                  <c:v>751</c:v>
                </c:pt>
                <c:pt idx="50">
                  <c:v>775</c:v>
                </c:pt>
                <c:pt idx="51">
                  <c:v>751</c:v>
                </c:pt>
                <c:pt idx="52">
                  <c:v>776</c:v>
                </c:pt>
                <c:pt idx="53">
                  <c:v>751</c:v>
                </c:pt>
                <c:pt idx="54">
                  <c:v>777</c:v>
                </c:pt>
                <c:pt idx="55">
                  <c:v>751</c:v>
                </c:pt>
                <c:pt idx="56">
                  <c:v>778</c:v>
                </c:pt>
                <c:pt idx="57">
                  <c:v>751</c:v>
                </c:pt>
                <c:pt idx="58">
                  <c:v>779</c:v>
                </c:pt>
                <c:pt idx="59">
                  <c:v>751</c:v>
                </c:pt>
                <c:pt idx="60">
                  <c:v>780</c:v>
                </c:pt>
                <c:pt idx="61">
                  <c:v>751</c:v>
                </c:pt>
                <c:pt idx="62">
                  <c:v>781</c:v>
                </c:pt>
                <c:pt idx="63">
                  <c:v>751</c:v>
                </c:pt>
                <c:pt idx="64">
                  <c:v>782</c:v>
                </c:pt>
                <c:pt idx="65">
                  <c:v>751</c:v>
                </c:pt>
                <c:pt idx="66">
                  <c:v>783</c:v>
                </c:pt>
                <c:pt idx="67">
                  <c:v>751</c:v>
                </c:pt>
                <c:pt idx="68">
                  <c:v>784</c:v>
                </c:pt>
                <c:pt idx="69">
                  <c:v>751</c:v>
                </c:pt>
                <c:pt idx="70">
                  <c:v>785</c:v>
                </c:pt>
                <c:pt idx="71">
                  <c:v>751</c:v>
                </c:pt>
                <c:pt idx="72">
                  <c:v>786</c:v>
                </c:pt>
                <c:pt idx="73">
                  <c:v>751</c:v>
                </c:pt>
                <c:pt idx="74">
                  <c:v>787</c:v>
                </c:pt>
                <c:pt idx="75">
                  <c:v>751</c:v>
                </c:pt>
                <c:pt idx="76">
                  <c:v>788</c:v>
                </c:pt>
                <c:pt idx="77">
                  <c:v>751</c:v>
                </c:pt>
                <c:pt idx="78">
                  <c:v>789</c:v>
                </c:pt>
                <c:pt idx="79">
                  <c:v>751</c:v>
                </c:pt>
                <c:pt idx="80">
                  <c:v>790</c:v>
                </c:pt>
                <c:pt idx="81">
                  <c:v>751</c:v>
                </c:pt>
                <c:pt idx="82">
                  <c:v>791</c:v>
                </c:pt>
                <c:pt idx="83">
                  <c:v>751</c:v>
                </c:pt>
              </c:numCache>
            </c:numRef>
          </c:xVal>
          <c:yVal>
            <c:numRef>
              <c:f>'growth rate'!$G$2:$G$85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22-4F1C-AB1C-7277ACC3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260368"/>
        <c:axId val="774261024"/>
      </c:scatterChart>
      <c:valAx>
        <c:axId val="77426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4261024"/>
        <c:crosses val="autoZero"/>
        <c:crossBetween val="midCat"/>
      </c:valAx>
      <c:valAx>
        <c:axId val="7742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42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47624</xdr:rowOff>
    </xdr:from>
    <xdr:to>
      <xdr:col>17</xdr:col>
      <xdr:colOff>371475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409575</xdr:colOff>
      <xdr:row>2</xdr:row>
      <xdr:rowOff>23812</xdr:rowOff>
    </xdr:from>
    <xdr:to>
      <xdr:col>27</xdr:col>
      <xdr:colOff>581025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C05FA-7863-496F-A511-E569C1396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workbookViewId="0">
      <selection activeCell="J26" sqref="J26"/>
    </sheetView>
  </sheetViews>
  <sheetFormatPr defaultRowHeight="15" x14ac:dyDescent="0.25"/>
  <cols>
    <col min="6" max="7" width="12" bestFit="1" customWidth="1"/>
    <col min="8" max="8" width="12.7109375" bestFit="1" customWidth="1"/>
    <col min="13" max="13" width="12" bestFit="1" customWidth="1"/>
  </cols>
  <sheetData>
    <row r="1" spans="1:21" x14ac:dyDescent="0.25">
      <c r="B1" t="s">
        <v>0</v>
      </c>
      <c r="E1" t="s">
        <v>3</v>
      </c>
      <c r="F1" t="s">
        <v>7</v>
      </c>
      <c r="G1" t="s">
        <v>6</v>
      </c>
    </row>
    <row r="2" spans="1:21" x14ac:dyDescent="0.25">
      <c r="A2" t="s">
        <v>1</v>
      </c>
      <c r="B2">
        <v>2</v>
      </c>
      <c r="E2">
        <v>750</v>
      </c>
      <c r="F2">
        <f>$B$11*EXP(-1*(E2/6)^2) + $B$12</f>
        <v>0.03</v>
      </c>
      <c r="G2">
        <f>((10^-6)*EXP($B$15*E2))/(1+((10^-6)*(EXP($B$15*E2)-1)))</f>
        <v>1</v>
      </c>
    </row>
    <row r="3" spans="1:21" x14ac:dyDescent="0.25">
      <c r="A3" t="s">
        <v>4</v>
      </c>
      <c r="B3">
        <f>1-(0.01/0.022)</f>
        <v>0.54545454545454541</v>
      </c>
      <c r="E3">
        <f>751</f>
        <v>751</v>
      </c>
      <c r="F3">
        <f t="shared" ref="F3:F66" si="0">$B$11*EXP(-1*(E3/6)^2) + $B$12</f>
        <v>0.03</v>
      </c>
      <c r="G3">
        <f>((10^-6)*EXP($B$15*E3))/(1+((10^-6)*(EXP($B$15*E3)-1)))</f>
        <v>1</v>
      </c>
    </row>
    <row r="4" spans="1:21" x14ac:dyDescent="0.25">
      <c r="A4" t="s">
        <v>2</v>
      </c>
      <c r="B4">
        <v>1</v>
      </c>
      <c r="E4">
        <v>751</v>
      </c>
      <c r="F4">
        <f t="shared" si="0"/>
        <v>0.03</v>
      </c>
      <c r="G4">
        <f t="shared" ref="G4:G67" si="1">((10^-6)*EXP($B$15*E4))/(1+((10^-6)*(EXP($B$15*E4)-1)))</f>
        <v>1</v>
      </c>
      <c r="T4">
        <v>10</v>
      </c>
    </row>
    <row r="5" spans="1:21" x14ac:dyDescent="0.25">
      <c r="A5" t="s">
        <v>5</v>
      </c>
      <c r="B5">
        <f>MIN(F2:F85)</f>
        <v>0.03</v>
      </c>
      <c r="E5">
        <f>751</f>
        <v>751</v>
      </c>
      <c r="F5">
        <f t="shared" si="0"/>
        <v>0.03</v>
      </c>
      <c r="G5">
        <f t="shared" si="1"/>
        <v>1</v>
      </c>
      <c r="T5">
        <v>11</v>
      </c>
    </row>
    <row r="6" spans="1:21" x14ac:dyDescent="0.25">
      <c r="A6" t="s">
        <v>8</v>
      </c>
      <c r="B6">
        <f>B5*B4*B3*B2</f>
        <v>3.2727272727272723E-2</v>
      </c>
      <c r="E6">
        <v>752</v>
      </c>
      <c r="F6">
        <f t="shared" si="0"/>
        <v>0.03</v>
      </c>
      <c r="G6">
        <f t="shared" si="1"/>
        <v>1</v>
      </c>
      <c r="T6">
        <v>12</v>
      </c>
    </row>
    <row r="7" spans="1:21" x14ac:dyDescent="0.25">
      <c r="E7">
        <f>751</f>
        <v>751</v>
      </c>
      <c r="F7">
        <f t="shared" si="0"/>
        <v>0.03</v>
      </c>
      <c r="G7">
        <f t="shared" si="1"/>
        <v>1</v>
      </c>
      <c r="T7">
        <v>13</v>
      </c>
    </row>
    <row r="8" spans="1:21" x14ac:dyDescent="0.25">
      <c r="A8" t="s">
        <v>24</v>
      </c>
      <c r="B8">
        <f>0.039</f>
        <v>3.9E-2</v>
      </c>
      <c r="E8">
        <v>753</v>
      </c>
      <c r="F8">
        <f t="shared" si="0"/>
        <v>0.03</v>
      </c>
      <c r="G8">
        <f t="shared" si="1"/>
        <v>1</v>
      </c>
      <c r="T8">
        <v>14</v>
      </c>
    </row>
    <row r="9" spans="1:21" x14ac:dyDescent="0.25">
      <c r="A9" t="s">
        <v>25</v>
      </c>
      <c r="B9">
        <f>B8-B6</f>
        <v>6.272727272727277E-3</v>
      </c>
      <c r="E9">
        <f>751</f>
        <v>751</v>
      </c>
      <c r="F9">
        <f t="shared" si="0"/>
        <v>0.03</v>
      </c>
      <c r="G9">
        <f t="shared" si="1"/>
        <v>1</v>
      </c>
      <c r="T9">
        <v>15</v>
      </c>
      <c r="U9">
        <f>19/4 - T9/4</f>
        <v>1</v>
      </c>
    </row>
    <row r="10" spans="1:21" x14ac:dyDescent="0.25">
      <c r="E10">
        <v>754</v>
      </c>
      <c r="F10">
        <f t="shared" si="0"/>
        <v>0.03</v>
      </c>
      <c r="G10">
        <f t="shared" si="1"/>
        <v>1</v>
      </c>
      <c r="T10">
        <v>16</v>
      </c>
      <c r="U10">
        <f t="shared" ref="U10:U13" si="2">19/4 - T10/4</f>
        <v>0.75</v>
      </c>
    </row>
    <row r="11" spans="1:21" x14ac:dyDescent="0.25">
      <c r="A11" t="s">
        <v>26</v>
      </c>
      <c r="B11">
        <v>0.1085</v>
      </c>
      <c r="E11">
        <f>751</f>
        <v>751</v>
      </c>
      <c r="F11">
        <f t="shared" si="0"/>
        <v>0.03</v>
      </c>
      <c r="G11">
        <f t="shared" si="1"/>
        <v>1</v>
      </c>
      <c r="T11">
        <v>17</v>
      </c>
      <c r="U11">
        <f t="shared" si="2"/>
        <v>0.5</v>
      </c>
    </row>
    <row r="12" spans="1:21" x14ac:dyDescent="0.25">
      <c r="A12" t="s">
        <v>27</v>
      </c>
      <c r="B12">
        <v>0.03</v>
      </c>
      <c r="E12">
        <v>755</v>
      </c>
      <c r="F12">
        <f t="shared" si="0"/>
        <v>0.03</v>
      </c>
      <c r="G12">
        <f t="shared" si="1"/>
        <v>1</v>
      </c>
      <c r="T12">
        <v>18</v>
      </c>
      <c r="U12">
        <f t="shared" si="2"/>
        <v>0.25</v>
      </c>
    </row>
    <row r="13" spans="1:21" x14ac:dyDescent="0.25">
      <c r="B13">
        <v>3.5749999999999997E-2</v>
      </c>
      <c r="E13">
        <f>751</f>
        <v>751</v>
      </c>
      <c r="F13">
        <f t="shared" si="0"/>
        <v>0.03</v>
      </c>
      <c r="G13">
        <f t="shared" si="1"/>
        <v>1</v>
      </c>
      <c r="T13">
        <v>19</v>
      </c>
      <c r="U13">
        <f t="shared" si="2"/>
        <v>0</v>
      </c>
    </row>
    <row r="14" spans="1:21" x14ac:dyDescent="0.25">
      <c r="E14">
        <v>756</v>
      </c>
      <c r="F14">
        <f t="shared" si="0"/>
        <v>0.03</v>
      </c>
      <c r="G14">
        <f t="shared" si="1"/>
        <v>1</v>
      </c>
      <c r="T14">
        <v>20</v>
      </c>
    </row>
    <row r="15" spans="1:21" x14ac:dyDescent="0.25">
      <c r="A15" t="s">
        <v>28</v>
      </c>
      <c r="B15">
        <v>0.2</v>
      </c>
      <c r="E15">
        <f>751</f>
        <v>751</v>
      </c>
      <c r="F15">
        <f t="shared" si="0"/>
        <v>0.03</v>
      </c>
      <c r="G15">
        <f t="shared" si="1"/>
        <v>1</v>
      </c>
    </row>
    <row r="16" spans="1:21" x14ac:dyDescent="0.25">
      <c r="E16">
        <v>757</v>
      </c>
      <c r="F16">
        <f t="shared" si="0"/>
        <v>0.03</v>
      </c>
      <c r="G16">
        <f t="shared" si="1"/>
        <v>1</v>
      </c>
    </row>
    <row r="17" spans="5:7" x14ac:dyDescent="0.25">
      <c r="E17">
        <f>751</f>
        <v>751</v>
      </c>
      <c r="F17">
        <f t="shared" si="0"/>
        <v>0.03</v>
      </c>
      <c r="G17">
        <f t="shared" si="1"/>
        <v>1</v>
      </c>
    </row>
    <row r="18" spans="5:7" x14ac:dyDescent="0.25">
      <c r="E18">
        <v>758</v>
      </c>
      <c r="F18">
        <f t="shared" si="0"/>
        <v>0.03</v>
      </c>
      <c r="G18">
        <f t="shared" si="1"/>
        <v>1</v>
      </c>
    </row>
    <row r="19" spans="5:7" x14ac:dyDescent="0.25">
      <c r="E19">
        <f>751</f>
        <v>751</v>
      </c>
      <c r="F19">
        <f t="shared" si="0"/>
        <v>0.03</v>
      </c>
      <c r="G19">
        <f t="shared" si="1"/>
        <v>1</v>
      </c>
    </row>
    <row r="20" spans="5:7" x14ac:dyDescent="0.25">
      <c r="E20">
        <v>759</v>
      </c>
      <c r="F20">
        <f t="shared" si="0"/>
        <v>0.03</v>
      </c>
      <c r="G20">
        <f t="shared" si="1"/>
        <v>1</v>
      </c>
    </row>
    <row r="21" spans="5:7" x14ac:dyDescent="0.25">
      <c r="E21">
        <f>751</f>
        <v>751</v>
      </c>
      <c r="F21">
        <f t="shared" si="0"/>
        <v>0.03</v>
      </c>
      <c r="G21">
        <f t="shared" si="1"/>
        <v>1</v>
      </c>
    </row>
    <row r="22" spans="5:7" x14ac:dyDescent="0.25">
      <c r="E22">
        <v>760</v>
      </c>
      <c r="F22">
        <f t="shared" si="0"/>
        <v>0.03</v>
      </c>
      <c r="G22">
        <f t="shared" si="1"/>
        <v>1</v>
      </c>
    </row>
    <row r="23" spans="5:7" x14ac:dyDescent="0.25">
      <c r="E23">
        <f>751</f>
        <v>751</v>
      </c>
      <c r="F23">
        <f t="shared" si="0"/>
        <v>0.03</v>
      </c>
      <c r="G23">
        <f t="shared" si="1"/>
        <v>1</v>
      </c>
    </row>
    <row r="24" spans="5:7" x14ac:dyDescent="0.25">
      <c r="E24">
        <v>761</v>
      </c>
      <c r="F24">
        <f t="shared" si="0"/>
        <v>0.03</v>
      </c>
      <c r="G24">
        <f t="shared" si="1"/>
        <v>1</v>
      </c>
    </row>
    <row r="25" spans="5:7" x14ac:dyDescent="0.25">
      <c r="E25">
        <f>751</f>
        <v>751</v>
      </c>
      <c r="F25">
        <f t="shared" si="0"/>
        <v>0.03</v>
      </c>
      <c r="G25">
        <f t="shared" si="1"/>
        <v>1</v>
      </c>
    </row>
    <row r="26" spans="5:7" x14ac:dyDescent="0.25">
      <c r="E26">
        <v>762</v>
      </c>
      <c r="F26">
        <f t="shared" si="0"/>
        <v>0.03</v>
      </c>
      <c r="G26">
        <f t="shared" si="1"/>
        <v>1</v>
      </c>
    </row>
    <row r="27" spans="5:7" x14ac:dyDescent="0.25">
      <c r="E27">
        <f>751</f>
        <v>751</v>
      </c>
      <c r="F27">
        <f t="shared" si="0"/>
        <v>0.03</v>
      </c>
      <c r="G27">
        <f t="shared" si="1"/>
        <v>1</v>
      </c>
    </row>
    <row r="28" spans="5:7" x14ac:dyDescent="0.25">
      <c r="E28">
        <v>763</v>
      </c>
      <c r="F28">
        <f t="shared" si="0"/>
        <v>0.03</v>
      </c>
      <c r="G28">
        <f t="shared" si="1"/>
        <v>1</v>
      </c>
    </row>
    <row r="29" spans="5:7" x14ac:dyDescent="0.25">
      <c r="E29">
        <f>751</f>
        <v>751</v>
      </c>
      <c r="F29">
        <f t="shared" si="0"/>
        <v>0.03</v>
      </c>
      <c r="G29">
        <f t="shared" si="1"/>
        <v>1</v>
      </c>
    </row>
    <row r="30" spans="5:7" x14ac:dyDescent="0.25">
      <c r="E30">
        <v>764</v>
      </c>
      <c r="F30">
        <f t="shared" si="0"/>
        <v>0.03</v>
      </c>
      <c r="G30">
        <f t="shared" si="1"/>
        <v>1</v>
      </c>
    </row>
    <row r="31" spans="5:7" x14ac:dyDescent="0.25">
      <c r="E31">
        <f>751</f>
        <v>751</v>
      </c>
      <c r="F31">
        <f t="shared" si="0"/>
        <v>0.03</v>
      </c>
      <c r="G31">
        <f t="shared" si="1"/>
        <v>1</v>
      </c>
    </row>
    <row r="32" spans="5:7" x14ac:dyDescent="0.25">
      <c r="E32">
        <v>765</v>
      </c>
      <c r="F32">
        <f t="shared" si="0"/>
        <v>0.03</v>
      </c>
      <c r="G32">
        <f t="shared" si="1"/>
        <v>1</v>
      </c>
    </row>
    <row r="33" spans="5:7" x14ac:dyDescent="0.25">
      <c r="E33">
        <f>751</f>
        <v>751</v>
      </c>
      <c r="F33">
        <f t="shared" si="0"/>
        <v>0.03</v>
      </c>
      <c r="G33">
        <f t="shared" si="1"/>
        <v>1</v>
      </c>
    </row>
    <row r="34" spans="5:7" x14ac:dyDescent="0.25">
      <c r="E34">
        <v>766</v>
      </c>
      <c r="F34">
        <f t="shared" si="0"/>
        <v>0.03</v>
      </c>
      <c r="G34">
        <f t="shared" si="1"/>
        <v>1</v>
      </c>
    </row>
    <row r="35" spans="5:7" x14ac:dyDescent="0.25">
      <c r="E35">
        <f>751</f>
        <v>751</v>
      </c>
      <c r="F35">
        <f t="shared" si="0"/>
        <v>0.03</v>
      </c>
      <c r="G35">
        <f t="shared" si="1"/>
        <v>1</v>
      </c>
    </row>
    <row r="36" spans="5:7" x14ac:dyDescent="0.25">
      <c r="E36">
        <v>767</v>
      </c>
      <c r="F36">
        <f t="shared" si="0"/>
        <v>0.03</v>
      </c>
      <c r="G36">
        <f t="shared" si="1"/>
        <v>1</v>
      </c>
    </row>
    <row r="37" spans="5:7" x14ac:dyDescent="0.25">
      <c r="E37">
        <f>751</f>
        <v>751</v>
      </c>
      <c r="F37">
        <f t="shared" si="0"/>
        <v>0.03</v>
      </c>
      <c r="G37">
        <f t="shared" si="1"/>
        <v>1</v>
      </c>
    </row>
    <row r="38" spans="5:7" x14ac:dyDescent="0.25">
      <c r="E38">
        <v>768</v>
      </c>
      <c r="F38">
        <f t="shared" si="0"/>
        <v>0.03</v>
      </c>
      <c r="G38">
        <f t="shared" si="1"/>
        <v>1</v>
      </c>
    </row>
    <row r="39" spans="5:7" x14ac:dyDescent="0.25">
      <c r="E39">
        <f>751</f>
        <v>751</v>
      </c>
      <c r="F39">
        <f t="shared" si="0"/>
        <v>0.03</v>
      </c>
      <c r="G39">
        <f t="shared" si="1"/>
        <v>1</v>
      </c>
    </row>
    <row r="40" spans="5:7" x14ac:dyDescent="0.25">
      <c r="E40">
        <v>769</v>
      </c>
      <c r="F40">
        <f t="shared" si="0"/>
        <v>0.03</v>
      </c>
      <c r="G40">
        <f t="shared" si="1"/>
        <v>1</v>
      </c>
    </row>
    <row r="41" spans="5:7" x14ac:dyDescent="0.25">
      <c r="E41">
        <f>751</f>
        <v>751</v>
      </c>
      <c r="F41">
        <f t="shared" si="0"/>
        <v>0.03</v>
      </c>
      <c r="G41">
        <f t="shared" si="1"/>
        <v>1</v>
      </c>
    </row>
    <row r="42" spans="5:7" x14ac:dyDescent="0.25">
      <c r="E42">
        <v>770</v>
      </c>
      <c r="F42">
        <f t="shared" si="0"/>
        <v>0.03</v>
      </c>
      <c r="G42">
        <f t="shared" si="1"/>
        <v>1</v>
      </c>
    </row>
    <row r="43" spans="5:7" x14ac:dyDescent="0.25">
      <c r="E43">
        <f>751</f>
        <v>751</v>
      </c>
      <c r="F43">
        <f t="shared" si="0"/>
        <v>0.03</v>
      </c>
      <c r="G43">
        <f t="shared" si="1"/>
        <v>1</v>
      </c>
    </row>
    <row r="44" spans="5:7" x14ac:dyDescent="0.25">
      <c r="E44">
        <v>771</v>
      </c>
      <c r="F44">
        <f t="shared" si="0"/>
        <v>0.03</v>
      </c>
      <c r="G44">
        <f t="shared" si="1"/>
        <v>1</v>
      </c>
    </row>
    <row r="45" spans="5:7" x14ac:dyDescent="0.25">
      <c r="E45">
        <f>751</f>
        <v>751</v>
      </c>
      <c r="F45">
        <f t="shared" si="0"/>
        <v>0.03</v>
      </c>
      <c r="G45">
        <f t="shared" si="1"/>
        <v>1</v>
      </c>
    </row>
    <row r="46" spans="5:7" x14ac:dyDescent="0.25">
      <c r="E46">
        <v>772</v>
      </c>
      <c r="F46">
        <f t="shared" si="0"/>
        <v>0.03</v>
      </c>
      <c r="G46">
        <f t="shared" si="1"/>
        <v>1</v>
      </c>
    </row>
    <row r="47" spans="5:7" x14ac:dyDescent="0.25">
      <c r="E47">
        <f>751</f>
        <v>751</v>
      </c>
      <c r="F47">
        <f t="shared" si="0"/>
        <v>0.03</v>
      </c>
      <c r="G47">
        <f t="shared" si="1"/>
        <v>1</v>
      </c>
    </row>
    <row r="48" spans="5:7" x14ac:dyDescent="0.25">
      <c r="E48">
        <v>773</v>
      </c>
      <c r="F48">
        <f t="shared" si="0"/>
        <v>0.03</v>
      </c>
      <c r="G48">
        <f t="shared" si="1"/>
        <v>1</v>
      </c>
    </row>
    <row r="49" spans="5:7" x14ac:dyDescent="0.25">
      <c r="E49">
        <f>751</f>
        <v>751</v>
      </c>
      <c r="F49">
        <f t="shared" si="0"/>
        <v>0.03</v>
      </c>
      <c r="G49">
        <f t="shared" si="1"/>
        <v>1</v>
      </c>
    </row>
    <row r="50" spans="5:7" x14ac:dyDescent="0.25">
      <c r="E50">
        <v>774</v>
      </c>
      <c r="F50">
        <f t="shared" si="0"/>
        <v>0.03</v>
      </c>
      <c r="G50">
        <f t="shared" si="1"/>
        <v>1</v>
      </c>
    </row>
    <row r="51" spans="5:7" x14ac:dyDescent="0.25">
      <c r="E51">
        <f>751</f>
        <v>751</v>
      </c>
      <c r="F51">
        <f t="shared" si="0"/>
        <v>0.03</v>
      </c>
      <c r="G51">
        <f t="shared" si="1"/>
        <v>1</v>
      </c>
    </row>
    <row r="52" spans="5:7" x14ac:dyDescent="0.25">
      <c r="E52">
        <v>775</v>
      </c>
      <c r="F52">
        <f t="shared" si="0"/>
        <v>0.03</v>
      </c>
      <c r="G52">
        <f t="shared" si="1"/>
        <v>1</v>
      </c>
    </row>
    <row r="53" spans="5:7" x14ac:dyDescent="0.25">
      <c r="E53">
        <f>751</f>
        <v>751</v>
      </c>
      <c r="F53">
        <f t="shared" si="0"/>
        <v>0.03</v>
      </c>
      <c r="G53">
        <f t="shared" si="1"/>
        <v>1</v>
      </c>
    </row>
    <row r="54" spans="5:7" x14ac:dyDescent="0.25">
      <c r="E54">
        <v>776</v>
      </c>
      <c r="F54">
        <f t="shared" si="0"/>
        <v>0.03</v>
      </c>
      <c r="G54">
        <f t="shared" si="1"/>
        <v>1</v>
      </c>
    </row>
    <row r="55" spans="5:7" x14ac:dyDescent="0.25">
      <c r="E55">
        <f>751</f>
        <v>751</v>
      </c>
      <c r="F55">
        <f t="shared" si="0"/>
        <v>0.03</v>
      </c>
      <c r="G55">
        <f t="shared" si="1"/>
        <v>1</v>
      </c>
    </row>
    <row r="56" spans="5:7" x14ac:dyDescent="0.25">
      <c r="E56">
        <v>777</v>
      </c>
      <c r="F56">
        <f t="shared" si="0"/>
        <v>0.03</v>
      </c>
      <c r="G56">
        <f t="shared" si="1"/>
        <v>1</v>
      </c>
    </row>
    <row r="57" spans="5:7" x14ac:dyDescent="0.25">
      <c r="E57">
        <f>751</f>
        <v>751</v>
      </c>
      <c r="F57">
        <f t="shared" si="0"/>
        <v>0.03</v>
      </c>
      <c r="G57">
        <f t="shared" si="1"/>
        <v>1</v>
      </c>
    </row>
    <row r="58" spans="5:7" x14ac:dyDescent="0.25">
      <c r="E58">
        <v>778</v>
      </c>
      <c r="F58">
        <f t="shared" si="0"/>
        <v>0.03</v>
      </c>
      <c r="G58">
        <f t="shared" si="1"/>
        <v>1</v>
      </c>
    </row>
    <row r="59" spans="5:7" x14ac:dyDescent="0.25">
      <c r="E59">
        <f>751</f>
        <v>751</v>
      </c>
      <c r="F59">
        <f t="shared" si="0"/>
        <v>0.03</v>
      </c>
      <c r="G59">
        <f t="shared" si="1"/>
        <v>1</v>
      </c>
    </row>
    <row r="60" spans="5:7" x14ac:dyDescent="0.25">
      <c r="E60">
        <v>779</v>
      </c>
      <c r="F60">
        <f t="shared" si="0"/>
        <v>0.03</v>
      </c>
      <c r="G60">
        <f t="shared" si="1"/>
        <v>1</v>
      </c>
    </row>
    <row r="61" spans="5:7" x14ac:dyDescent="0.25">
      <c r="E61">
        <f>751</f>
        <v>751</v>
      </c>
      <c r="F61">
        <f t="shared" si="0"/>
        <v>0.03</v>
      </c>
      <c r="G61">
        <f t="shared" si="1"/>
        <v>1</v>
      </c>
    </row>
    <row r="62" spans="5:7" x14ac:dyDescent="0.25">
      <c r="E62">
        <v>780</v>
      </c>
      <c r="F62">
        <f t="shared" si="0"/>
        <v>0.03</v>
      </c>
      <c r="G62">
        <f t="shared" si="1"/>
        <v>1</v>
      </c>
    </row>
    <row r="63" spans="5:7" x14ac:dyDescent="0.25">
      <c r="E63">
        <f>751</f>
        <v>751</v>
      </c>
      <c r="F63">
        <f t="shared" si="0"/>
        <v>0.03</v>
      </c>
      <c r="G63">
        <f t="shared" si="1"/>
        <v>1</v>
      </c>
    </row>
    <row r="64" spans="5:7" x14ac:dyDescent="0.25">
      <c r="E64">
        <v>781</v>
      </c>
      <c r="F64">
        <f t="shared" si="0"/>
        <v>0.03</v>
      </c>
      <c r="G64">
        <f t="shared" si="1"/>
        <v>1</v>
      </c>
    </row>
    <row r="65" spans="5:7" x14ac:dyDescent="0.25">
      <c r="E65">
        <f>751</f>
        <v>751</v>
      </c>
      <c r="F65">
        <f t="shared" si="0"/>
        <v>0.03</v>
      </c>
      <c r="G65">
        <f t="shared" si="1"/>
        <v>1</v>
      </c>
    </row>
    <row r="66" spans="5:7" x14ac:dyDescent="0.25">
      <c r="E66">
        <v>782</v>
      </c>
      <c r="F66">
        <f t="shared" si="0"/>
        <v>0.03</v>
      </c>
      <c r="G66">
        <f t="shared" si="1"/>
        <v>1</v>
      </c>
    </row>
    <row r="67" spans="5:7" x14ac:dyDescent="0.25">
      <c r="E67">
        <f>751</f>
        <v>751</v>
      </c>
      <c r="F67">
        <f t="shared" ref="F67:F85" si="3">$B$11*EXP(-1*(E67/6)^2) + $B$12</f>
        <v>0.03</v>
      </c>
      <c r="G67">
        <f t="shared" si="1"/>
        <v>1</v>
      </c>
    </row>
    <row r="68" spans="5:7" x14ac:dyDescent="0.25">
      <c r="E68">
        <v>783</v>
      </c>
      <c r="F68">
        <f t="shared" si="3"/>
        <v>0.03</v>
      </c>
      <c r="G68">
        <f t="shared" ref="G68:G85" si="4">((10^-6)*EXP($B$15*E68))/(1+((10^-6)*(EXP($B$15*E68)-1)))</f>
        <v>1</v>
      </c>
    </row>
    <row r="69" spans="5:7" x14ac:dyDescent="0.25">
      <c r="E69">
        <f>751</f>
        <v>751</v>
      </c>
      <c r="F69">
        <f t="shared" si="3"/>
        <v>0.03</v>
      </c>
      <c r="G69">
        <f t="shared" si="4"/>
        <v>1</v>
      </c>
    </row>
    <row r="70" spans="5:7" x14ac:dyDescent="0.25">
      <c r="E70">
        <v>784</v>
      </c>
      <c r="F70">
        <f t="shared" si="3"/>
        <v>0.03</v>
      </c>
      <c r="G70">
        <f t="shared" si="4"/>
        <v>1</v>
      </c>
    </row>
    <row r="71" spans="5:7" x14ac:dyDescent="0.25">
      <c r="E71">
        <f>751</f>
        <v>751</v>
      </c>
      <c r="F71">
        <f t="shared" si="3"/>
        <v>0.03</v>
      </c>
      <c r="G71">
        <f t="shared" si="4"/>
        <v>1</v>
      </c>
    </row>
    <row r="72" spans="5:7" x14ac:dyDescent="0.25">
      <c r="E72">
        <v>785</v>
      </c>
      <c r="F72">
        <f t="shared" si="3"/>
        <v>0.03</v>
      </c>
      <c r="G72">
        <f t="shared" si="4"/>
        <v>1</v>
      </c>
    </row>
    <row r="73" spans="5:7" x14ac:dyDescent="0.25">
      <c r="E73">
        <f>751</f>
        <v>751</v>
      </c>
      <c r="F73">
        <f t="shared" si="3"/>
        <v>0.03</v>
      </c>
      <c r="G73">
        <f t="shared" si="4"/>
        <v>1</v>
      </c>
    </row>
    <row r="74" spans="5:7" x14ac:dyDescent="0.25">
      <c r="E74">
        <v>786</v>
      </c>
      <c r="F74">
        <f t="shared" si="3"/>
        <v>0.03</v>
      </c>
      <c r="G74">
        <f t="shared" si="4"/>
        <v>1</v>
      </c>
    </row>
    <row r="75" spans="5:7" x14ac:dyDescent="0.25">
      <c r="E75">
        <f>751</f>
        <v>751</v>
      </c>
      <c r="F75">
        <f t="shared" si="3"/>
        <v>0.03</v>
      </c>
      <c r="G75">
        <f t="shared" si="4"/>
        <v>1</v>
      </c>
    </row>
    <row r="76" spans="5:7" x14ac:dyDescent="0.25">
      <c r="E76">
        <v>787</v>
      </c>
      <c r="F76">
        <f t="shared" si="3"/>
        <v>0.03</v>
      </c>
      <c r="G76">
        <f t="shared" si="4"/>
        <v>1</v>
      </c>
    </row>
    <row r="77" spans="5:7" x14ac:dyDescent="0.25">
      <c r="E77">
        <f>751</f>
        <v>751</v>
      </c>
      <c r="F77">
        <f t="shared" si="3"/>
        <v>0.03</v>
      </c>
      <c r="G77">
        <f t="shared" si="4"/>
        <v>1</v>
      </c>
    </row>
    <row r="78" spans="5:7" x14ac:dyDescent="0.25">
      <c r="E78">
        <v>788</v>
      </c>
      <c r="F78">
        <f t="shared" si="3"/>
        <v>0.03</v>
      </c>
      <c r="G78">
        <f t="shared" si="4"/>
        <v>1</v>
      </c>
    </row>
    <row r="79" spans="5:7" x14ac:dyDescent="0.25">
      <c r="E79">
        <f>751</f>
        <v>751</v>
      </c>
      <c r="F79">
        <f t="shared" si="3"/>
        <v>0.03</v>
      </c>
      <c r="G79">
        <f t="shared" si="4"/>
        <v>1</v>
      </c>
    </row>
    <row r="80" spans="5:7" x14ac:dyDescent="0.25">
      <c r="E80">
        <v>789</v>
      </c>
      <c r="F80">
        <f t="shared" si="3"/>
        <v>0.03</v>
      </c>
      <c r="G80">
        <f t="shared" si="4"/>
        <v>1</v>
      </c>
    </row>
    <row r="81" spans="5:7" x14ac:dyDescent="0.25">
      <c r="E81">
        <f>751</f>
        <v>751</v>
      </c>
      <c r="F81">
        <f t="shared" si="3"/>
        <v>0.03</v>
      </c>
      <c r="G81">
        <f t="shared" si="4"/>
        <v>1</v>
      </c>
    </row>
    <row r="82" spans="5:7" x14ac:dyDescent="0.25">
      <c r="E82">
        <v>790</v>
      </c>
      <c r="F82">
        <f t="shared" si="3"/>
        <v>0.03</v>
      </c>
      <c r="G82">
        <f t="shared" si="4"/>
        <v>1</v>
      </c>
    </row>
    <row r="83" spans="5:7" x14ac:dyDescent="0.25">
      <c r="E83">
        <f>751</f>
        <v>751</v>
      </c>
      <c r="F83">
        <f t="shared" si="3"/>
        <v>0.03</v>
      </c>
      <c r="G83">
        <f t="shared" si="4"/>
        <v>1</v>
      </c>
    </row>
    <row r="84" spans="5:7" x14ac:dyDescent="0.25">
      <c r="E84">
        <v>791</v>
      </c>
      <c r="F84">
        <f t="shared" si="3"/>
        <v>0.03</v>
      </c>
      <c r="G84">
        <f t="shared" si="4"/>
        <v>1</v>
      </c>
    </row>
    <row r="85" spans="5:7" x14ac:dyDescent="0.25">
      <c r="E85">
        <f>751</f>
        <v>751</v>
      </c>
      <c r="F85">
        <f t="shared" si="3"/>
        <v>0.03</v>
      </c>
      <c r="G85">
        <f t="shared" si="4"/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B49C-5943-47B6-86EC-8F8D7DD18322}">
  <dimension ref="A1:C4"/>
  <sheetViews>
    <sheetView tabSelected="1" workbookViewId="0">
      <selection activeCell="I10" sqref="I10"/>
    </sheetView>
  </sheetViews>
  <sheetFormatPr defaultRowHeight="15" x14ac:dyDescent="0.25"/>
  <cols>
    <col min="1" max="1" width="16.28515625" bestFit="1" customWidth="1"/>
    <col min="2" max="2" width="12" bestFit="1" customWidth="1"/>
  </cols>
  <sheetData>
    <row r="1" spans="1:3" x14ac:dyDescent="0.25">
      <c r="A1" t="s">
        <v>31</v>
      </c>
      <c r="B1">
        <v>0.1</v>
      </c>
      <c r="C1" t="s">
        <v>29</v>
      </c>
    </row>
    <row r="2" spans="1:3" x14ac:dyDescent="0.25">
      <c r="A2" t="s">
        <v>32</v>
      </c>
      <c r="B2">
        <v>3000</v>
      </c>
      <c r="C2" t="s">
        <v>30</v>
      </c>
    </row>
    <row r="3" spans="1:3" x14ac:dyDescent="0.25">
      <c r="A3" t="s">
        <v>33</v>
      </c>
      <c r="B3">
        <f>B2/B1</f>
        <v>30000</v>
      </c>
      <c r="C3" t="s">
        <v>34</v>
      </c>
    </row>
    <row r="4" spans="1:3" x14ac:dyDescent="0.25">
      <c r="A4" t="s">
        <v>33</v>
      </c>
      <c r="B4">
        <f>B3/3600</f>
        <v>8.3333333333333339</v>
      </c>
      <c r="C4" t="s">
        <v>35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t="s">
        <v>9</v>
      </c>
    </row>
    <row r="2" spans="1:3" x14ac:dyDescent="0.25">
      <c r="A2" t="s">
        <v>10</v>
      </c>
      <c r="B2">
        <v>0.6</v>
      </c>
    </row>
    <row r="3" spans="1:3" x14ac:dyDescent="0.25">
      <c r="A3" t="s">
        <v>11</v>
      </c>
      <c r="B3">
        <v>0.01</v>
      </c>
    </row>
    <row r="4" spans="1:3" x14ac:dyDescent="0.25">
      <c r="A4" t="s">
        <v>12</v>
      </c>
      <c r="B4">
        <v>0.01</v>
      </c>
    </row>
    <row r="5" spans="1:3" x14ac:dyDescent="0.25">
      <c r="A5" t="s">
        <v>13</v>
      </c>
      <c r="B5">
        <v>0.01</v>
      </c>
    </row>
    <row r="6" spans="1:3" x14ac:dyDescent="0.25">
      <c r="A6" t="s">
        <v>14</v>
      </c>
      <c r="B6">
        <v>2.72</v>
      </c>
    </row>
    <row r="7" spans="1:3" x14ac:dyDescent="0.25">
      <c r="A7" t="s">
        <v>15</v>
      </c>
      <c r="B7">
        <v>2.12</v>
      </c>
    </row>
    <row r="8" spans="1:3" x14ac:dyDescent="0.25">
      <c r="A8" t="s">
        <v>16</v>
      </c>
      <c r="B8">
        <v>0.6</v>
      </c>
    </row>
    <row r="9" spans="1:3" x14ac:dyDescent="0.25">
      <c r="A9" t="s">
        <v>3</v>
      </c>
      <c r="B9">
        <v>30</v>
      </c>
      <c r="C9">
        <f>B9*B8</f>
        <v>18</v>
      </c>
    </row>
    <row r="10" spans="1:3" x14ac:dyDescent="0.25">
      <c r="A10" t="s">
        <v>19</v>
      </c>
      <c r="B10">
        <v>0.2</v>
      </c>
    </row>
    <row r="11" spans="1:3" x14ac:dyDescent="0.25">
      <c r="A11" t="s">
        <v>20</v>
      </c>
      <c r="B11">
        <v>0.01</v>
      </c>
    </row>
    <row r="13" spans="1:3" x14ac:dyDescent="0.25">
      <c r="A13" t="s">
        <v>17</v>
      </c>
      <c r="B13">
        <f>B8*B9*(1+B6*(B5-B4)+B4+B7*(B2-B3)+B3)</f>
        <v>40.874399999999994</v>
      </c>
    </row>
    <row r="14" spans="1:3" x14ac:dyDescent="0.25">
      <c r="A14" t="s">
        <v>18</v>
      </c>
      <c r="B14">
        <f>B10+B2</f>
        <v>0.8</v>
      </c>
    </row>
    <row r="15" spans="1:3" x14ac:dyDescent="0.25">
      <c r="A15" t="s">
        <v>21</v>
      </c>
      <c r="B15">
        <f>B11+B5</f>
        <v>0.02</v>
      </c>
    </row>
    <row r="17" spans="1:2" x14ac:dyDescent="0.25">
      <c r="A17" t="s">
        <v>22</v>
      </c>
      <c r="B17">
        <f>B14*B9*B8/B13</f>
        <v>0.35229874933943983</v>
      </c>
    </row>
    <row r="18" spans="1:2" x14ac:dyDescent="0.25">
      <c r="A18" t="s">
        <v>23</v>
      </c>
      <c r="B18">
        <f>B15*B9*B8/B13</f>
        <v>8.8074687334859965E-3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growth rate</vt:lpstr>
      <vt:lpstr>tidal condition</vt:lpstr>
      <vt:lpstr>Broch initials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2019-03-27T17:55:41Z</dcterms:created>
  <dcterms:modified xsi:type="dcterms:W3CDTF">2019-04-04T16:53:34Z</dcterms:modified>
</cp:coreProperties>
</file>