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95" windowWidth="23250" windowHeight="13170"/>
  </bookViews>
  <sheets>
    <sheet name="TI_Rhine_Futures" sheetId="4" r:id="rId1"/>
    <sheet name="List_SVHC" sheetId="5" r:id="rId2"/>
    <sheet name="List_Urban_run_off" sheetId="6" r:id="rId3"/>
  </sheets>
  <calcPr calcId="145621"/>
</workbook>
</file>

<file path=xl/calcChain.xml><?xml version="1.0" encoding="utf-8"?>
<calcChain xmlns="http://schemas.openxmlformats.org/spreadsheetml/2006/main">
  <c r="N55" i="4" l="1"/>
  <c r="N54" i="4"/>
  <c r="N53" i="4"/>
  <c r="N52" i="4"/>
  <c r="N63" i="4"/>
  <c r="N46" i="4" l="1"/>
  <c r="N45" i="4"/>
  <c r="N44" i="4"/>
  <c r="N43" i="4"/>
  <c r="N42" i="4"/>
  <c r="N41" i="4"/>
  <c r="N40" i="4"/>
  <c r="N39" i="4"/>
  <c r="N38" i="4"/>
  <c r="N37" i="4"/>
  <c r="Q32" i="4" l="1"/>
  <c r="P32" i="4"/>
  <c r="Q30" i="4"/>
  <c r="Q28" i="4"/>
  <c r="Q27" i="4"/>
  <c r="Q26" i="4"/>
  <c r="Q25" i="4"/>
  <c r="Q24" i="4"/>
  <c r="Q23" i="4"/>
  <c r="Q22" i="4"/>
  <c r="Q21" i="4"/>
  <c r="Q20" i="4"/>
  <c r="Q19" i="4"/>
  <c r="Q18" i="4"/>
  <c r="P30" i="4"/>
  <c r="P28" i="4"/>
  <c r="P27" i="4"/>
  <c r="P26" i="4"/>
  <c r="P25" i="4"/>
  <c r="P24" i="4"/>
  <c r="P23" i="4"/>
  <c r="P22" i="4"/>
  <c r="P21" i="4"/>
  <c r="P20" i="4"/>
  <c r="P19" i="4"/>
  <c r="P18" i="4"/>
  <c r="B18" i="4"/>
  <c r="B19" i="4"/>
  <c r="B20" i="4"/>
  <c r="B23" i="4"/>
  <c r="B25" i="4"/>
  <c r="B28" i="4"/>
  <c r="N28" i="4"/>
  <c r="N27" i="4"/>
  <c r="N26" i="4"/>
  <c r="N25" i="4"/>
  <c r="N24" i="4"/>
  <c r="N23" i="4"/>
  <c r="N22" i="4"/>
  <c r="N21" i="4"/>
  <c r="N20" i="4"/>
  <c r="N19" i="4"/>
  <c r="N18" i="4"/>
</calcChain>
</file>

<file path=xl/sharedStrings.xml><?xml version="1.0" encoding="utf-8"?>
<sst xmlns="http://schemas.openxmlformats.org/spreadsheetml/2006/main" count="371" uniqueCount="158">
  <si>
    <t>Name</t>
  </si>
  <si>
    <t>paracetamol</t>
  </si>
  <si>
    <t>Bezafibrat</t>
  </si>
  <si>
    <t>Atorvastatin</t>
  </si>
  <si>
    <t>fluorouracil</t>
  </si>
  <si>
    <t>Furosemid</t>
  </si>
  <si>
    <t>erythromycin</t>
  </si>
  <si>
    <t>caffeine</t>
  </si>
  <si>
    <t>ibuprofen</t>
  </si>
  <si>
    <t>chlorhexidine</t>
  </si>
  <si>
    <t>Aciklovir</t>
  </si>
  <si>
    <t>Etinylestradiol</t>
  </si>
  <si>
    <t>Arzneiverordnung</t>
  </si>
  <si>
    <t xml:space="preserve">Trend 2007-2016 </t>
  </si>
  <si>
    <t>n22</t>
  </si>
  <si>
    <t>103-90-2</t>
  </si>
  <si>
    <t>n29</t>
  </si>
  <si>
    <t>41859-67-0</t>
  </si>
  <si>
    <t>n42</t>
  </si>
  <si>
    <t>134523-00-5</t>
  </si>
  <si>
    <t>n45</t>
  </si>
  <si>
    <t>51-21-8</t>
  </si>
  <si>
    <t>n60</t>
  </si>
  <si>
    <t>54-31-9</t>
  </si>
  <si>
    <t>n80</t>
  </si>
  <si>
    <t>114-07-8</t>
  </si>
  <si>
    <t>n87</t>
  </si>
  <si>
    <t>58-08-2</t>
  </si>
  <si>
    <t>n108</t>
  </si>
  <si>
    <t>15687-27-1</t>
  </si>
  <si>
    <t>n122</t>
  </si>
  <si>
    <t>55-56-1</t>
  </si>
  <si>
    <t>n141</t>
  </si>
  <si>
    <t>59277-89-3</t>
  </si>
  <si>
    <t>n144</t>
  </si>
  <si>
    <t>57-63-6</t>
  </si>
  <si>
    <t>List Jos and Michiel</t>
  </si>
  <si>
    <t>TI</t>
  </si>
  <si>
    <t>9 years</t>
  </si>
  <si>
    <t>Spalte12</t>
  </si>
  <si>
    <t>If substance specific data on trends are available, a substance specific TI is generated</t>
  </si>
  <si>
    <t xml:space="preserve">If not, a generic TI of 1.06 is taken. </t>
  </si>
  <si>
    <t xml:space="preserve">TI Future A </t>
  </si>
  <si>
    <t>No action</t>
  </si>
  <si>
    <t>Moderate A.</t>
  </si>
  <si>
    <t>25% Reduc.</t>
  </si>
  <si>
    <t>Test</t>
  </si>
  <si>
    <t>Ambitious A.</t>
  </si>
  <si>
    <t>75% Reduc.</t>
  </si>
  <si>
    <t>for all other pharmaceuticals</t>
  </si>
  <si>
    <t>Generic TI</t>
  </si>
  <si>
    <t>TI Pharmaca</t>
  </si>
  <si>
    <t>TI SVHC</t>
  </si>
  <si>
    <t xml:space="preserve">Assumption: Reduction of use for all SVHC by 90% until 2030 </t>
  </si>
  <si>
    <t>4,4'-isopropylidenediphenol</t>
  </si>
  <si>
    <t>80-05-7</t>
  </si>
  <si>
    <t>anthracene</t>
  </si>
  <si>
    <t>120-12-7</t>
  </si>
  <si>
    <t>4,4'-methylenedianiline</t>
  </si>
  <si>
    <t>101-77-9</t>
  </si>
  <si>
    <t>dinoseb</t>
  </si>
  <si>
    <t>88-85-7</t>
  </si>
  <si>
    <t>diisobutyl phthalate</t>
  </si>
  <si>
    <t>84-69-5</t>
  </si>
  <si>
    <t>4-methyl-m-phenylenediamine</t>
  </si>
  <si>
    <t>95-80-7</t>
  </si>
  <si>
    <t>acrylamide</t>
  </si>
  <si>
    <t>79-06-1</t>
  </si>
  <si>
    <t>4,4'-methylenebis[2-chloroaniline]</t>
  </si>
  <si>
    <t>101-14-4</t>
  </si>
  <si>
    <t>Phenol, 4-nonyl-, branched</t>
  </si>
  <si>
    <t>84852-15-3</t>
  </si>
  <si>
    <t>4-(1,1,3,3-tetramethylbutyl)phenol</t>
  </si>
  <si>
    <t>140-66-9</t>
  </si>
  <si>
    <t>886-50-0</t>
  </si>
  <si>
    <t>Terbutryn</t>
  </si>
  <si>
    <t>biocide</t>
  </si>
  <si>
    <t xml:space="preserve">hydrophobic facade coatings </t>
  </si>
  <si>
    <t>67564-91-4</t>
  </si>
  <si>
    <t>Fenpropimorph</t>
  </si>
  <si>
    <t>fungicide</t>
  </si>
  <si>
    <t>111988-49-9</t>
  </si>
  <si>
    <t>Thiacloprid</t>
  </si>
  <si>
    <t>neonicotinoide, insecticide</t>
  </si>
  <si>
    <t>52918-63-5</t>
  </si>
  <si>
    <t>Deltamethrin</t>
  </si>
  <si>
    <t>insecticide</t>
  </si>
  <si>
    <t>52315-07-8</t>
  </si>
  <si>
    <t>Cypermethrin | Zeta-cypermethrin</t>
  </si>
  <si>
    <t>148-79-8</t>
  </si>
  <si>
    <t>Thiabendazole</t>
  </si>
  <si>
    <t>91465-08-6</t>
  </si>
  <si>
    <t>Lambda-Cyhalothrin</t>
  </si>
  <si>
    <t xml:space="preserve">TI Urban run off </t>
  </si>
  <si>
    <t>TI emissions from facade coating</t>
  </si>
  <si>
    <t>10% Circular</t>
  </si>
  <si>
    <t>TI Future B1</t>
  </si>
  <si>
    <t>TI Future B2</t>
  </si>
  <si>
    <t>Circularity</t>
  </si>
  <si>
    <t>TI FutureC1</t>
  </si>
  <si>
    <t>TI FutureC2</t>
  </si>
  <si>
    <t>same as B2</t>
  </si>
  <si>
    <t>731-27-1</t>
  </si>
  <si>
    <t>62-73-7</t>
  </si>
  <si>
    <t>60207-90-1</t>
  </si>
  <si>
    <t>52645-53-1</t>
  </si>
  <si>
    <t>82657-04-3</t>
  </si>
  <si>
    <t>1085-98-9</t>
  </si>
  <si>
    <t>10605-21-7</t>
  </si>
  <si>
    <t>120068-37-3</t>
  </si>
  <si>
    <t>330-54-1</t>
  </si>
  <si>
    <t>94361-06-5</t>
  </si>
  <si>
    <t>629-59-4</t>
  </si>
  <si>
    <t>3380-34-5</t>
  </si>
  <si>
    <t>112-05-0</t>
  </si>
  <si>
    <t>153719-23-4</t>
  </si>
  <si>
    <t>107534-96-3</t>
  </si>
  <si>
    <t>28553-12-0</t>
  </si>
  <si>
    <t>81-81-2</t>
  </si>
  <si>
    <t>101-20-2</t>
  </si>
  <si>
    <t>117-81-7</t>
  </si>
  <si>
    <t>629-62-9</t>
  </si>
  <si>
    <t>84852-53-9</t>
  </si>
  <si>
    <t>35554-44-0</t>
  </si>
  <si>
    <t xml:space="preserve">CAS-Nr. </t>
  </si>
  <si>
    <t xml:space="preserve">Substances from SOLUTIONS list for which urban run off can be expected. </t>
  </si>
  <si>
    <t>Substances from SOLUTIONS list which are REACH Candidate List substances = substances of very high concern</t>
  </si>
  <si>
    <t>x</t>
  </si>
  <si>
    <t xml:space="preserve"> </t>
  </si>
  <si>
    <t>90-04-0</t>
  </si>
  <si>
    <t>80-46-6</t>
  </si>
  <si>
    <t>123-77-3</t>
  </si>
  <si>
    <t>77-78-1</t>
  </si>
  <si>
    <t>96-18-4</t>
  </si>
  <si>
    <t>60-09-3</t>
  </si>
  <si>
    <t>96-45-7</t>
  </si>
  <si>
    <t>85-42-7</t>
  </si>
  <si>
    <t>85-68-7</t>
  </si>
  <si>
    <t>75-12-7</t>
  </si>
  <si>
    <t>115-96-8</t>
  </si>
  <si>
    <t>101-80-4</t>
  </si>
  <si>
    <t>561-41-1</t>
  </si>
  <si>
    <t>872-50-4</t>
  </si>
  <si>
    <t>79-16-3</t>
  </si>
  <si>
    <t xml:space="preserve">REACH Candidate list </t>
  </si>
  <si>
    <t>REACH Annex XIV (substance forbidden, if no authorisation has been granted)</t>
  </si>
  <si>
    <t>Authorisation!</t>
  </si>
  <si>
    <t>Art. 33: SVHC</t>
  </si>
  <si>
    <t xml:space="preserve">and for all other substances of the list "Urban run off" (total: 28 substances) </t>
  </si>
  <si>
    <t xml:space="preserve">and for all other substances of the SVHC  list  (total: 28 substances) </t>
  </si>
  <si>
    <t>SOLUTIONS</t>
  </si>
  <si>
    <t>"Rhine Futures" scenarios</t>
  </si>
  <si>
    <t>This table shows the trend indications for the substance groups mentioned n the description of the scenarios.</t>
  </si>
  <si>
    <t>Multiplication of the use volumes of a specific substance in the "Rhine Now" scenario gives the related use volume in the "Rhine Futures" scenario.</t>
  </si>
  <si>
    <t xml:space="preserve">For covering regional differences and changes  in the population density , see document "A_SOLUTIONS_Definitions_Rhine_Futures_Scenarios_2018_04_27.doc". </t>
  </si>
  <si>
    <t xml:space="preserve">With best regards   </t>
  </si>
  <si>
    <t xml:space="preserve">Dirk. </t>
  </si>
  <si>
    <t>27. Avril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</si>
</sst>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27" x14ac:knownFonts="1"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name val="Arial"/>
      <family val="2"/>
      <scheme val="minor"/>
    </font>
    <font>
      <b/>
      <sz val="10"/>
      <name val="Arial"/>
      <family val="2"/>
    </font>
    <font>
      <b/>
      <sz val="14"/>
      <color theme="1"/>
      <name val="Arial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9" fillId="0" borderId="0"/>
    <xf numFmtId="164" fontId="2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/>
    <xf numFmtId="0" fontId="0" fillId="2" borderId="0" xfId="0" applyFill="1"/>
    <xf numFmtId="0" fontId="2" fillId="0" borderId="0" xfId="0" applyFont="1"/>
    <xf numFmtId="10" fontId="0" fillId="0" borderId="0" xfId="0" applyNumberFormat="1"/>
    <xf numFmtId="0" fontId="2" fillId="0" borderId="10" xfId="0" applyFont="1" applyBorder="1"/>
    <xf numFmtId="0" fontId="0" fillId="0" borderId="0" xfId="0" applyFill="1" applyBorder="1" applyAlignment="1">
      <alignment horizontal="center"/>
    </xf>
    <xf numFmtId="49" fontId="0" fillId="0" borderId="0" xfId="43" applyNumberFormat="1" applyFont="1" applyFill="1" applyBorder="1" applyAlignment="1"/>
    <xf numFmtId="0" fontId="0" fillId="0" borderId="0" xfId="43" applyFont="1" applyFill="1" applyBorder="1" applyAlignment="1">
      <alignment horizontal="left"/>
    </xf>
    <xf numFmtId="49" fontId="0" fillId="0" borderId="0" xfId="0" applyNumberFormat="1" applyFill="1" applyBorder="1" applyAlignment="1"/>
    <xf numFmtId="0" fontId="0" fillId="0" borderId="0" xfId="0" applyFill="1" applyBorder="1"/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/>
    <xf numFmtId="2" fontId="0" fillId="0" borderId="0" xfId="0" applyNumberFormat="1"/>
    <xf numFmtId="0" fontId="2" fillId="0" borderId="0" xfId="0" applyFont="1" applyBorder="1"/>
    <xf numFmtId="164" fontId="0" fillId="34" borderId="0" xfId="44" applyFont="1" applyFill="1"/>
    <xf numFmtId="164" fontId="0" fillId="34" borderId="0" xfId="44" applyNumberFormat="1" applyFont="1" applyFill="1"/>
    <xf numFmtId="164" fontId="0" fillId="34" borderId="11" xfId="44" applyNumberFormat="1" applyFont="1" applyFill="1" applyBorder="1"/>
    <xf numFmtId="164" fontId="0" fillId="2" borderId="0" xfId="44" applyFont="1" applyFill="1"/>
    <xf numFmtId="164" fontId="0" fillId="2" borderId="0" xfId="44" applyNumberFormat="1" applyFont="1" applyFill="1"/>
    <xf numFmtId="164" fontId="0" fillId="0" borderId="0" xfId="0" applyNumberFormat="1"/>
    <xf numFmtId="0" fontId="19" fillId="0" borderId="0" xfId="0" applyFont="1" applyFill="1" applyAlignment="1" applyProtection="1">
      <alignment horizontal="center"/>
      <protection locked="0" hidden="1"/>
    </xf>
    <xf numFmtId="11" fontId="0" fillId="0" borderId="0" xfId="0" applyNumberFormat="1" applyFont="1" applyFill="1" applyBorder="1" applyAlignment="1">
      <alignment horizontal="left"/>
    </xf>
    <xf numFmtId="0" fontId="0" fillId="0" borderId="0" xfId="0" applyFont="1"/>
    <xf numFmtId="0" fontId="22" fillId="0" borderId="0" xfId="0" applyFont="1" applyFill="1" applyBorder="1"/>
    <xf numFmtId="0" fontId="23" fillId="0" borderId="0" xfId="0" applyFont="1" applyFill="1" applyBorder="1" applyAlignment="1">
      <alignment vertical="center"/>
    </xf>
    <xf numFmtId="9" fontId="0" fillId="0" borderId="0" xfId="0" applyNumberFormat="1"/>
    <xf numFmtId="0" fontId="19" fillId="35" borderId="0" xfId="0" applyFont="1" applyFill="1" applyAlignment="1" applyProtection="1">
      <alignment horizontal="center"/>
      <protection locked="0" hidden="1"/>
    </xf>
    <xf numFmtId="0" fontId="24" fillId="2" borderId="0" xfId="0" applyFont="1" applyFill="1"/>
    <xf numFmtId="0" fontId="0" fillId="2" borderId="0" xfId="0" applyFill="1" applyBorder="1" applyAlignment="1">
      <alignment horizontal="center"/>
    </xf>
    <xf numFmtId="0" fontId="2" fillId="2" borderId="0" xfId="0" applyFont="1" applyFill="1"/>
    <xf numFmtId="0" fontId="25" fillId="2" borderId="0" xfId="0" applyFont="1" applyFill="1" applyAlignment="1" applyProtection="1">
      <alignment horizontal="center"/>
      <protection locked="0" hidden="1"/>
    </xf>
    <xf numFmtId="0" fontId="26" fillId="0" borderId="0" xfId="0" applyFont="1"/>
  </cellXfs>
  <cellStyles count="45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9" xfId="43"/>
    <cellStyle name="Notiz 2" xfId="42"/>
    <cellStyle name="Output" xfId="10" builtinId="21" customBuiltin="1"/>
    <cellStyle name="Standard 2" xfId="41"/>
    <cellStyle name="Title" xfId="1" builtinId="15" customBuiltin="1"/>
    <cellStyle name="Total" xfId="16" builtinId="25" customBuiltin="1"/>
    <cellStyle name="Warning Text" xfId="14" builtinId="11" customBuiltin="1"/>
  </cellStyles>
  <dxfs count="9">
    <dxf>
      <fill>
        <patternFill>
          <bgColor theme="9" tint="-0.24994659260841701"/>
        </patternFill>
      </fill>
    </dxf>
    <dxf>
      <fill>
        <patternFill patternType="none">
          <bgColor indexed="65"/>
        </patternFill>
      </fill>
    </dxf>
    <dxf>
      <fill>
        <patternFill>
          <bgColor theme="9" tint="-0.2499465926084170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elle14" displayName="Tabelle14" ref="A17:C28" totalsRowShown="0">
  <autoFilter ref="A17:C28"/>
  <tableColumns count="3">
    <tableColumn id="1" name="Name"/>
    <tableColumn id="2" name="Arzneiverordnung" dataDxfId="8" totalsRowDxfId="7">
      <calculatedColumnFormula>#REF!</calculatedColumnFormula>
    </tableColumn>
    <tableColumn id="14" name="Spalte12" dataDxfId="6" totalsRowDxfId="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eko_Institut">
  <a:themeElements>
    <a:clrScheme name="Oeko-Institut">
      <a:dk1>
        <a:sysClr val="windowText" lastClr="000000"/>
      </a:dk1>
      <a:lt1>
        <a:sysClr val="window" lastClr="FFFFFF"/>
      </a:lt1>
      <a:dk2>
        <a:srgbClr val="000099"/>
      </a:dk2>
      <a:lt2>
        <a:srgbClr val="B8D4FF"/>
      </a:lt2>
      <a:accent1>
        <a:srgbClr val="006AA4"/>
      </a:accent1>
      <a:accent2>
        <a:srgbClr val="00BEE1"/>
      </a:accent2>
      <a:accent3>
        <a:srgbClr val="97BF0D"/>
      </a:accent3>
      <a:accent4>
        <a:srgbClr val="DCDB1F"/>
      </a:accent4>
      <a:accent5>
        <a:srgbClr val="6586C3"/>
      </a:accent5>
      <a:accent6>
        <a:srgbClr val="009791"/>
      </a:accent6>
      <a:hlink>
        <a:srgbClr val="006AA4"/>
      </a:hlink>
      <a:folHlink>
        <a:srgbClr val="E3004F"/>
      </a:folHlink>
    </a:clrScheme>
    <a:fontScheme name="Oeko Institut">
      <a:majorFont>
        <a:latin typeface="Arial"/>
        <a:ea typeface=""/>
        <a:cs typeface="Arial"/>
      </a:majorFont>
      <a:minorFont>
        <a:latin typeface="Arial"/>
        <a:ea typeface=""/>
        <a:cs typeface="Arial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S63"/>
  <sheetViews>
    <sheetView tabSelected="1" topLeftCell="A13" zoomScaleNormal="100" workbookViewId="0">
      <selection activeCell="G63" sqref="G63"/>
    </sheetView>
  </sheetViews>
  <sheetFormatPr defaultColWidth="11.5703125" defaultRowHeight="12.75" x14ac:dyDescent="0.2"/>
  <cols>
    <col min="1" max="1" width="18.5703125" style="1" customWidth="1"/>
    <col min="2" max="2" width="17.5703125" style="1" customWidth="1"/>
    <col min="3" max="3" width="12" style="1" customWidth="1"/>
    <col min="4" max="4" width="7" style="1" customWidth="1"/>
    <col min="5" max="5" width="9.28515625" style="1" customWidth="1"/>
    <col min="6" max="7" width="11.5703125" style="1"/>
    <col min="8" max="8" width="9.28515625" style="1" customWidth="1"/>
    <col min="9" max="9" width="4.7109375" style="1" customWidth="1"/>
    <col min="10" max="10" width="9.5703125" style="1" customWidth="1"/>
    <col min="11" max="11" width="9.28515625" style="1" customWidth="1"/>
    <col min="12" max="12" width="10.140625" style="1" customWidth="1"/>
    <col min="13" max="13" width="8" style="1" customWidth="1"/>
    <col min="14" max="14" width="5.7109375" style="1" customWidth="1"/>
    <col min="15" max="16384" width="11.5703125" style="1"/>
  </cols>
  <sheetData>
    <row r="2" spans="1:19" ht="18" x14ac:dyDescent="0.25">
      <c r="A2" s="32" t="s">
        <v>150</v>
      </c>
      <c r="B2" s="32"/>
      <c r="C2" s="32" t="s">
        <v>151</v>
      </c>
      <c r="D2" s="32"/>
      <c r="E2" s="32"/>
    </row>
    <row r="4" spans="1:19" x14ac:dyDescent="0.2">
      <c r="A4" s="1" t="s">
        <v>152</v>
      </c>
    </row>
    <row r="5" spans="1:19" x14ac:dyDescent="0.2">
      <c r="A5" s="1" t="s">
        <v>153</v>
      </c>
    </row>
    <row r="6" spans="1:19" x14ac:dyDescent="0.2">
      <c r="A6" s="1" t="s">
        <v>154</v>
      </c>
    </row>
    <row r="8" spans="1:19" x14ac:dyDescent="0.2">
      <c r="A8" s="3" t="s">
        <v>155</v>
      </c>
      <c r="B8" s="3" t="s">
        <v>156</v>
      </c>
      <c r="C8" s="3"/>
      <c r="D8" s="3" t="s">
        <v>157</v>
      </c>
      <c r="E8" s="3"/>
    </row>
    <row r="10" spans="1:19" x14ac:dyDescent="0.2">
      <c r="A10" s="3" t="s">
        <v>51</v>
      </c>
    </row>
    <row r="12" spans="1:19" x14ac:dyDescent="0.2">
      <c r="A12" s="3" t="s">
        <v>40</v>
      </c>
    </row>
    <row r="13" spans="1:19" x14ac:dyDescent="0.2">
      <c r="A13" s="3" t="s">
        <v>41</v>
      </c>
    </row>
    <row r="15" spans="1:19" x14ac:dyDescent="0.2">
      <c r="B15" s="1" t="s">
        <v>38</v>
      </c>
      <c r="P15" s="1" t="s">
        <v>45</v>
      </c>
      <c r="Q15" s="1" t="s">
        <v>48</v>
      </c>
      <c r="R15" s="1" t="s">
        <v>95</v>
      </c>
      <c r="S15" s="26">
        <v>0.25</v>
      </c>
    </row>
    <row r="16" spans="1:19" x14ac:dyDescent="0.2">
      <c r="B16" s="5" t="s">
        <v>13</v>
      </c>
      <c r="C16" s="14" t="s">
        <v>37</v>
      </c>
      <c r="D16" s="3" t="s">
        <v>36</v>
      </c>
      <c r="O16" s="3" t="s">
        <v>43</v>
      </c>
      <c r="P16" s="3" t="s">
        <v>44</v>
      </c>
      <c r="Q16" s="3" t="s">
        <v>47</v>
      </c>
      <c r="R16" s="3" t="s">
        <v>98</v>
      </c>
      <c r="S16" s="3" t="s">
        <v>98</v>
      </c>
    </row>
    <row r="17" spans="1:19" x14ac:dyDescent="0.2">
      <c r="A17" s="1" t="s">
        <v>0</v>
      </c>
      <c r="B17" s="1" t="s">
        <v>12</v>
      </c>
      <c r="C17" s="1" t="s">
        <v>39</v>
      </c>
      <c r="O17" s="3" t="s">
        <v>42</v>
      </c>
      <c r="P17" s="3" t="s">
        <v>96</v>
      </c>
      <c r="Q17" s="3" t="s">
        <v>97</v>
      </c>
      <c r="R17" s="3" t="s">
        <v>99</v>
      </c>
      <c r="S17" s="3" t="s">
        <v>100</v>
      </c>
    </row>
    <row r="18" spans="1:19" x14ac:dyDescent="0.2">
      <c r="A18" s="1" t="s">
        <v>1</v>
      </c>
      <c r="B18" s="4" t="e">
        <f>#REF!</f>
        <v>#REF!</v>
      </c>
      <c r="C18" s="15">
        <v>0.24</v>
      </c>
      <c r="D18" s="1" t="s">
        <v>14</v>
      </c>
      <c r="E18" s="6">
        <v>165</v>
      </c>
      <c r="F18" s="7" t="s">
        <v>15</v>
      </c>
      <c r="G18" s="8" t="s">
        <v>1</v>
      </c>
      <c r="H18" s="1" t="b">
        <v>1</v>
      </c>
      <c r="I18" s="13">
        <v>0.13235</v>
      </c>
      <c r="J18" s="1" t="b">
        <v>1</v>
      </c>
      <c r="K18" s="13">
        <v>0.62054999999999993</v>
      </c>
      <c r="L18" s="1" t="b">
        <v>1</v>
      </c>
      <c r="M18" s="13">
        <v>0.6</v>
      </c>
      <c r="N18" s="13">
        <f t="shared" ref="N18:N28" si="0">M18+K18+I18</f>
        <v>1.3528999999999998</v>
      </c>
      <c r="O18" s="16">
        <v>0.24</v>
      </c>
      <c r="P18" s="20">
        <f>O18*0.75</f>
        <v>0.18</v>
      </c>
      <c r="Q18" s="20">
        <f>O18*0.25</f>
        <v>0.06</v>
      </c>
      <c r="R18" s="1" t="s">
        <v>101</v>
      </c>
      <c r="S18" s="1" t="s">
        <v>101</v>
      </c>
    </row>
    <row r="19" spans="1:19" x14ac:dyDescent="0.2">
      <c r="A19" s="1" t="s">
        <v>2</v>
      </c>
      <c r="B19" s="4">
        <f>(41-82)/82</f>
        <v>-0.5</v>
      </c>
      <c r="C19" s="15">
        <v>0.17</v>
      </c>
      <c r="D19" s="1" t="s">
        <v>16</v>
      </c>
      <c r="E19" s="6">
        <v>53</v>
      </c>
      <c r="F19" s="9" t="s">
        <v>17</v>
      </c>
      <c r="G19" s="10" t="s">
        <v>2</v>
      </c>
      <c r="H19" s="1" t="b">
        <v>1</v>
      </c>
      <c r="I19" s="13">
        <v>0.26175999999999999</v>
      </c>
      <c r="J19" s="1" t="b">
        <v>1</v>
      </c>
      <c r="K19" s="13">
        <v>0.89863000000000004</v>
      </c>
      <c r="L19" s="1" t="b">
        <v>1</v>
      </c>
      <c r="M19" s="13">
        <v>0</v>
      </c>
      <c r="N19" s="13">
        <f t="shared" si="0"/>
        <v>1.16039</v>
      </c>
      <c r="O19" s="16">
        <v>0.17</v>
      </c>
      <c r="P19" s="20">
        <f>O19*0.75</f>
        <v>0.1275</v>
      </c>
      <c r="Q19" s="20">
        <f t="shared" ref="Q19:Q30" si="1">O19*0.25</f>
        <v>4.2500000000000003E-2</v>
      </c>
      <c r="R19" s="1" t="s">
        <v>101</v>
      </c>
      <c r="S19" s="1" t="s">
        <v>101</v>
      </c>
    </row>
    <row r="20" spans="1:19" x14ac:dyDescent="0.2">
      <c r="A20" s="1" t="s">
        <v>3</v>
      </c>
      <c r="B20" s="4">
        <f>(105-97)/97</f>
        <v>8.247422680412371E-2</v>
      </c>
      <c r="C20" s="15">
        <v>1.1399999999999999</v>
      </c>
      <c r="D20" s="1" t="s">
        <v>18</v>
      </c>
      <c r="E20" s="6">
        <v>431</v>
      </c>
      <c r="F20" s="11" t="s">
        <v>19</v>
      </c>
      <c r="G20" s="12" t="s">
        <v>3</v>
      </c>
      <c r="H20" s="1" t="b">
        <v>1</v>
      </c>
      <c r="I20" s="13">
        <v>2.9412000000000001E-2</v>
      </c>
      <c r="J20" s="1" t="b">
        <v>1</v>
      </c>
      <c r="K20" s="13">
        <v>0.51095999999999997</v>
      </c>
      <c r="L20" s="1" t="b">
        <v>1</v>
      </c>
      <c r="M20" s="13">
        <v>0</v>
      </c>
      <c r="N20" s="13">
        <f t="shared" si="0"/>
        <v>0.54037199999999996</v>
      </c>
      <c r="O20" s="16">
        <v>1.1399999999999999</v>
      </c>
      <c r="P20" s="20">
        <f t="shared" ref="P20:P32" si="2">O20*0.75</f>
        <v>0.85499999999999998</v>
      </c>
      <c r="Q20" s="20">
        <f t="shared" si="1"/>
        <v>0.28499999999999998</v>
      </c>
      <c r="R20" s="1" t="s">
        <v>101</v>
      </c>
      <c r="S20" s="1" t="s">
        <v>101</v>
      </c>
    </row>
    <row r="21" spans="1:19" x14ac:dyDescent="0.2">
      <c r="A21" s="2" t="s">
        <v>4</v>
      </c>
      <c r="B21" s="4"/>
      <c r="C21" s="18">
        <v>1.06</v>
      </c>
      <c r="D21" s="1" t="s">
        <v>20</v>
      </c>
      <c r="E21" s="6">
        <v>668</v>
      </c>
      <c r="F21" s="7" t="s">
        <v>21</v>
      </c>
      <c r="G21" s="8" t="s">
        <v>4</v>
      </c>
      <c r="H21" s="1" t="b">
        <v>1</v>
      </c>
      <c r="I21" s="13">
        <v>7.3528999999999997E-2</v>
      </c>
      <c r="J21" s="1" t="b">
        <v>1</v>
      </c>
      <c r="K21" s="13">
        <v>0.42876999999999998</v>
      </c>
      <c r="L21" s="1" t="b">
        <v>1</v>
      </c>
      <c r="M21" s="13">
        <v>0</v>
      </c>
      <c r="N21" s="13">
        <f t="shared" si="0"/>
        <v>0.50229899999999994</v>
      </c>
      <c r="O21" s="19">
        <v>1.06</v>
      </c>
      <c r="P21" s="20">
        <f t="shared" si="2"/>
        <v>0.79500000000000004</v>
      </c>
      <c r="Q21" s="20">
        <f t="shared" si="1"/>
        <v>0.26500000000000001</v>
      </c>
      <c r="R21" s="1" t="s">
        <v>101</v>
      </c>
      <c r="S21" s="1" t="s">
        <v>101</v>
      </c>
    </row>
    <row r="22" spans="1:19" x14ac:dyDescent="0.2">
      <c r="A22" s="2" t="s">
        <v>5</v>
      </c>
      <c r="B22" s="4"/>
      <c r="C22" s="18">
        <v>1.06</v>
      </c>
      <c r="D22" s="1" t="s">
        <v>22</v>
      </c>
      <c r="E22" s="6">
        <v>62</v>
      </c>
      <c r="F22" s="9" t="s">
        <v>23</v>
      </c>
      <c r="G22" s="10" t="s">
        <v>5</v>
      </c>
      <c r="H22" s="1" t="b">
        <v>1</v>
      </c>
      <c r="I22" s="13">
        <v>0</v>
      </c>
      <c r="J22" s="1" t="b">
        <v>1</v>
      </c>
      <c r="K22" s="13">
        <v>0.30547999999999997</v>
      </c>
      <c r="L22" s="1" t="b">
        <v>1</v>
      </c>
      <c r="M22" s="13">
        <v>0</v>
      </c>
      <c r="N22" s="13">
        <f t="shared" si="0"/>
        <v>0.30547999999999997</v>
      </c>
      <c r="O22" s="19">
        <v>1.06</v>
      </c>
      <c r="P22" s="20">
        <f t="shared" si="2"/>
        <v>0.79500000000000004</v>
      </c>
      <c r="Q22" s="20">
        <f t="shared" si="1"/>
        <v>0.26500000000000001</v>
      </c>
      <c r="R22" s="1" t="s">
        <v>101</v>
      </c>
      <c r="S22" s="1" t="s">
        <v>101</v>
      </c>
    </row>
    <row r="23" spans="1:19" x14ac:dyDescent="0.2">
      <c r="A23" s="1" t="s">
        <v>6</v>
      </c>
      <c r="B23" s="4">
        <f>(42-54)/54</f>
        <v>-0.22222222222222221</v>
      </c>
      <c r="C23" s="15">
        <v>0.63</v>
      </c>
      <c r="D23" s="1" t="s">
        <v>24</v>
      </c>
      <c r="E23" s="6">
        <v>336</v>
      </c>
      <c r="F23" s="7" t="s">
        <v>25</v>
      </c>
      <c r="G23" s="8" t="s">
        <v>6</v>
      </c>
      <c r="H23" s="1" t="b">
        <v>1</v>
      </c>
      <c r="I23" s="13">
        <v>0</v>
      </c>
      <c r="J23" s="1" t="b">
        <v>1</v>
      </c>
      <c r="K23" s="13">
        <v>0.15068000000000001</v>
      </c>
      <c r="L23" s="1" t="b">
        <v>1</v>
      </c>
      <c r="M23" s="13">
        <v>0</v>
      </c>
      <c r="N23" s="13">
        <f t="shared" si="0"/>
        <v>0.15068000000000001</v>
      </c>
      <c r="O23" s="16">
        <v>0.63</v>
      </c>
      <c r="P23" s="20">
        <f t="shared" si="2"/>
        <v>0.47250000000000003</v>
      </c>
      <c r="Q23" s="20">
        <f t="shared" si="1"/>
        <v>0.1575</v>
      </c>
      <c r="R23" s="1" t="s">
        <v>101</v>
      </c>
      <c r="S23" s="1" t="s">
        <v>101</v>
      </c>
    </row>
    <row r="24" spans="1:19" x14ac:dyDescent="0.2">
      <c r="A24" s="2" t="s">
        <v>7</v>
      </c>
      <c r="B24" s="4"/>
      <c r="C24" s="18">
        <v>1.06</v>
      </c>
      <c r="D24" s="1" t="s">
        <v>26</v>
      </c>
      <c r="E24" s="6">
        <v>66</v>
      </c>
      <c r="F24" s="9" t="s">
        <v>27</v>
      </c>
      <c r="G24" s="10" t="s">
        <v>7</v>
      </c>
      <c r="H24" s="1" t="b">
        <v>1</v>
      </c>
      <c r="I24" s="13">
        <v>0</v>
      </c>
      <c r="J24" s="1" t="b">
        <v>1</v>
      </c>
      <c r="K24" s="13">
        <v>0.12329</v>
      </c>
      <c r="L24" s="1" t="b">
        <v>1</v>
      </c>
      <c r="M24" s="13">
        <v>0</v>
      </c>
      <c r="N24" s="13">
        <f t="shared" si="0"/>
        <v>0.12329</v>
      </c>
      <c r="O24" s="19">
        <v>1.06</v>
      </c>
      <c r="P24" s="20">
        <f t="shared" si="2"/>
        <v>0.79500000000000004</v>
      </c>
      <c r="Q24" s="20">
        <f t="shared" si="1"/>
        <v>0.26500000000000001</v>
      </c>
      <c r="R24" s="1" t="s">
        <v>101</v>
      </c>
      <c r="S24" s="1" t="s">
        <v>101</v>
      </c>
    </row>
    <row r="25" spans="1:19" x14ac:dyDescent="0.2">
      <c r="A25" s="1" t="s">
        <v>8</v>
      </c>
      <c r="B25" s="4" t="e">
        <f>#REF!</f>
        <v>#REF!</v>
      </c>
      <c r="C25" s="15">
        <v>1.7</v>
      </c>
      <c r="D25" s="1" t="s">
        <v>28</v>
      </c>
      <c r="E25" s="6">
        <v>493</v>
      </c>
      <c r="F25" s="7" t="s">
        <v>29</v>
      </c>
      <c r="G25" s="8" t="s">
        <v>8</v>
      </c>
      <c r="H25" s="1" t="b">
        <v>1</v>
      </c>
      <c r="I25" s="13">
        <v>0</v>
      </c>
      <c r="J25" s="1" t="b">
        <v>1</v>
      </c>
      <c r="K25" s="13">
        <v>8.2192000000000001E-2</v>
      </c>
      <c r="L25" s="1" t="b">
        <v>1</v>
      </c>
      <c r="M25" s="13">
        <v>0</v>
      </c>
      <c r="N25" s="13">
        <f t="shared" si="0"/>
        <v>8.2192000000000001E-2</v>
      </c>
      <c r="O25" s="16">
        <v>1.7</v>
      </c>
      <c r="P25" s="20">
        <f t="shared" si="2"/>
        <v>1.2749999999999999</v>
      </c>
      <c r="Q25" s="20">
        <f t="shared" si="1"/>
        <v>0.42499999999999999</v>
      </c>
      <c r="R25" s="1" t="s">
        <v>101</v>
      </c>
      <c r="S25" s="1" t="s">
        <v>101</v>
      </c>
    </row>
    <row r="26" spans="1:19" x14ac:dyDescent="0.2">
      <c r="A26" s="1" t="s">
        <v>9</v>
      </c>
      <c r="B26" s="4"/>
      <c r="C26" s="18">
        <v>1.06</v>
      </c>
      <c r="D26" s="1" t="s">
        <v>30</v>
      </c>
      <c r="E26" s="6">
        <v>3175</v>
      </c>
      <c r="F26" s="7" t="s">
        <v>31</v>
      </c>
      <c r="G26" s="8" t="s">
        <v>9</v>
      </c>
      <c r="H26" s="1" t="b">
        <v>1</v>
      </c>
      <c r="I26" s="13">
        <v>0</v>
      </c>
      <c r="J26" s="1" t="b">
        <v>1</v>
      </c>
      <c r="K26" s="13">
        <v>4.1096000000000001E-2</v>
      </c>
      <c r="L26" s="1" t="b">
        <v>1</v>
      </c>
      <c r="M26" s="13">
        <v>0</v>
      </c>
      <c r="N26" s="13">
        <f t="shared" si="0"/>
        <v>4.1096000000000001E-2</v>
      </c>
      <c r="O26" s="19">
        <v>1.06</v>
      </c>
      <c r="P26" s="20">
        <f t="shared" si="2"/>
        <v>0.79500000000000004</v>
      </c>
      <c r="Q26" s="20">
        <f t="shared" si="1"/>
        <v>0.26500000000000001</v>
      </c>
      <c r="R26" s="1" t="s">
        <v>101</v>
      </c>
      <c r="S26" s="1" t="s">
        <v>101</v>
      </c>
    </row>
    <row r="27" spans="1:19" x14ac:dyDescent="0.2">
      <c r="A27" s="1" t="s">
        <v>10</v>
      </c>
      <c r="B27" s="4"/>
      <c r="C27" s="18">
        <v>1.06</v>
      </c>
      <c r="D27" s="1" t="s">
        <v>32</v>
      </c>
      <c r="E27" s="6">
        <v>735</v>
      </c>
      <c r="F27" s="11" t="s">
        <v>33</v>
      </c>
      <c r="G27" s="12" t="s">
        <v>10</v>
      </c>
      <c r="H27" s="1" t="b">
        <v>1</v>
      </c>
      <c r="I27" s="13">
        <v>0</v>
      </c>
      <c r="J27" s="1" t="b">
        <v>1</v>
      </c>
      <c r="K27" s="13">
        <v>2.7397000000000001E-2</v>
      </c>
      <c r="L27" s="1" t="b">
        <v>1</v>
      </c>
      <c r="M27" s="13">
        <v>0</v>
      </c>
      <c r="N27" s="13">
        <f t="shared" si="0"/>
        <v>2.7397000000000001E-2</v>
      </c>
      <c r="O27" s="19">
        <v>1.06</v>
      </c>
      <c r="P27" s="20">
        <f t="shared" si="2"/>
        <v>0.79500000000000004</v>
      </c>
      <c r="Q27" s="20">
        <f t="shared" si="1"/>
        <v>0.26500000000000001</v>
      </c>
      <c r="R27" s="1" t="s">
        <v>101</v>
      </c>
      <c r="S27" s="1" t="s">
        <v>101</v>
      </c>
    </row>
    <row r="28" spans="1:19" x14ac:dyDescent="0.2">
      <c r="A28" s="1" t="s">
        <v>11</v>
      </c>
      <c r="B28" s="4">
        <f>(499-678)/678</f>
        <v>-0.2640117994100295</v>
      </c>
      <c r="C28" s="15">
        <v>0.56000000000000005</v>
      </c>
      <c r="D28" s="1" t="s">
        <v>34</v>
      </c>
      <c r="E28" s="6">
        <v>724</v>
      </c>
      <c r="F28" s="11" t="s">
        <v>35</v>
      </c>
      <c r="G28" s="12" t="s">
        <v>11</v>
      </c>
      <c r="H28" s="1" t="b">
        <v>1</v>
      </c>
      <c r="I28" s="13">
        <v>0</v>
      </c>
      <c r="J28" s="1" t="b">
        <v>1</v>
      </c>
      <c r="K28" s="13">
        <v>2.7397000000000001E-2</v>
      </c>
      <c r="L28" s="1" t="b">
        <v>1</v>
      </c>
      <c r="M28" s="13">
        <v>0</v>
      </c>
      <c r="N28" s="13">
        <f t="shared" si="0"/>
        <v>2.7397000000000001E-2</v>
      </c>
      <c r="O28" s="17">
        <v>0.56000000000000005</v>
      </c>
      <c r="P28" s="20">
        <f t="shared" si="2"/>
        <v>0.42000000000000004</v>
      </c>
      <c r="Q28" s="20">
        <f t="shared" si="1"/>
        <v>0.14000000000000001</v>
      </c>
      <c r="R28" s="1" t="s">
        <v>101</v>
      </c>
      <c r="S28" s="1" t="s">
        <v>101</v>
      </c>
    </row>
    <row r="29" spans="1:19" x14ac:dyDescent="0.2">
      <c r="E29" s="6"/>
      <c r="F29" s="9"/>
      <c r="G29" s="10"/>
    </row>
    <row r="30" spans="1:19" x14ac:dyDescent="0.2">
      <c r="E30" s="6"/>
      <c r="F30" s="9"/>
      <c r="G30" s="10"/>
      <c r="M30" s="1" t="s">
        <v>46</v>
      </c>
      <c r="O30" s="1">
        <v>1</v>
      </c>
      <c r="P30" s="20">
        <f t="shared" si="2"/>
        <v>0.75</v>
      </c>
      <c r="Q30" s="20">
        <f t="shared" si="1"/>
        <v>0.25</v>
      </c>
    </row>
    <row r="32" spans="1:19" x14ac:dyDescent="0.2">
      <c r="E32" s="3"/>
      <c r="F32" s="30" t="s">
        <v>50</v>
      </c>
      <c r="G32" s="30" t="s">
        <v>49</v>
      </c>
      <c r="H32" s="30"/>
      <c r="I32" s="30"/>
      <c r="O32" s="19">
        <v>1.06</v>
      </c>
      <c r="P32" s="20">
        <f t="shared" si="2"/>
        <v>0.79500000000000004</v>
      </c>
      <c r="Q32" s="20">
        <f t="shared" ref="Q32" si="3">O32*0.25</f>
        <v>0.26500000000000001</v>
      </c>
      <c r="R32" s="1" t="s">
        <v>101</v>
      </c>
      <c r="S32" s="1" t="s">
        <v>101</v>
      </c>
    </row>
    <row r="34" spans="1:19" x14ac:dyDescent="0.2">
      <c r="A34" s="3" t="s">
        <v>52</v>
      </c>
      <c r="P34" s="1" t="s">
        <v>45</v>
      </c>
      <c r="Q34" s="1" t="s">
        <v>48</v>
      </c>
      <c r="R34" s="1" t="s">
        <v>95</v>
      </c>
      <c r="S34" s="26">
        <v>0.25</v>
      </c>
    </row>
    <row r="35" spans="1:19" x14ac:dyDescent="0.2">
      <c r="A35" s="3" t="s">
        <v>53</v>
      </c>
      <c r="O35" s="3" t="s">
        <v>43</v>
      </c>
      <c r="P35" s="3" t="s">
        <v>44</v>
      </c>
      <c r="Q35" s="3" t="s">
        <v>47</v>
      </c>
      <c r="R35" s="3" t="s">
        <v>98</v>
      </c>
      <c r="S35" s="3" t="s">
        <v>98</v>
      </c>
    </row>
    <row r="36" spans="1:19" x14ac:dyDescent="0.2">
      <c r="O36" s="3" t="s">
        <v>42</v>
      </c>
      <c r="P36" s="3" t="s">
        <v>96</v>
      </c>
      <c r="Q36" s="3" t="s">
        <v>97</v>
      </c>
      <c r="R36" s="3" t="s">
        <v>99</v>
      </c>
      <c r="S36" s="3" t="s">
        <v>100</v>
      </c>
    </row>
    <row r="37" spans="1:19" x14ac:dyDescent="0.2">
      <c r="D37" s="6">
        <v>15</v>
      </c>
      <c r="F37" s="21" t="s">
        <v>55</v>
      </c>
      <c r="G37" s="10" t="s">
        <v>54</v>
      </c>
      <c r="H37" s="1" t="b">
        <v>1</v>
      </c>
      <c r="I37" s="13">
        <v>1.1000000000000001</v>
      </c>
      <c r="J37" s="1" t="b">
        <v>1</v>
      </c>
      <c r="K37" s="13">
        <v>1.1589</v>
      </c>
      <c r="L37" s="1" t="b">
        <v>1</v>
      </c>
      <c r="M37" s="13">
        <v>1.2</v>
      </c>
      <c r="N37" s="13">
        <f t="shared" ref="N37:N46" si="4">M37+K37+I37</f>
        <v>3.4589000000000003</v>
      </c>
      <c r="O37" s="1">
        <v>0.1</v>
      </c>
      <c r="P37" s="1">
        <v>0.1</v>
      </c>
      <c r="Q37" s="1">
        <v>0.1</v>
      </c>
      <c r="R37" s="1">
        <v>0.09</v>
      </c>
      <c r="S37" s="1">
        <v>7.4999999999999997E-2</v>
      </c>
    </row>
    <row r="38" spans="1:19" x14ac:dyDescent="0.2">
      <c r="D38" s="6">
        <v>17</v>
      </c>
      <c r="F38" s="21" t="s">
        <v>57</v>
      </c>
      <c r="G38" s="8" t="s">
        <v>56</v>
      </c>
      <c r="H38" s="1" t="b">
        <v>1</v>
      </c>
      <c r="I38" s="13">
        <v>1.1000000000000001</v>
      </c>
      <c r="J38" s="1" t="b">
        <v>1</v>
      </c>
      <c r="K38" s="13">
        <v>1.06301</v>
      </c>
      <c r="L38" s="1" t="b">
        <v>1</v>
      </c>
      <c r="M38" s="13">
        <v>1.1000000000000001</v>
      </c>
      <c r="N38" s="13">
        <f t="shared" si="4"/>
        <v>3.26301</v>
      </c>
      <c r="O38" s="1">
        <v>0.1</v>
      </c>
      <c r="P38" s="1">
        <v>0.1</v>
      </c>
      <c r="Q38" s="1">
        <v>0.1</v>
      </c>
      <c r="R38" s="1">
        <v>0.09</v>
      </c>
      <c r="S38" s="1">
        <v>7.4999999999999997E-2</v>
      </c>
    </row>
    <row r="39" spans="1:19" x14ac:dyDescent="0.2">
      <c r="D39" s="6">
        <v>67</v>
      </c>
      <c r="F39" s="21" t="s">
        <v>59</v>
      </c>
      <c r="G39" s="8" t="s">
        <v>58</v>
      </c>
      <c r="H39" s="1" t="b">
        <v>1</v>
      </c>
      <c r="I39" s="13">
        <v>2.9412000000000001E-2</v>
      </c>
      <c r="J39" s="1" t="b">
        <v>1</v>
      </c>
      <c r="K39" s="13">
        <v>0.40137</v>
      </c>
      <c r="L39" s="1" t="b">
        <v>1</v>
      </c>
      <c r="M39" s="13">
        <v>0</v>
      </c>
      <c r="N39" s="13">
        <f t="shared" si="4"/>
        <v>0.430782</v>
      </c>
      <c r="O39" s="1">
        <v>0.1</v>
      </c>
      <c r="P39" s="1">
        <v>0.1</v>
      </c>
      <c r="Q39" s="1">
        <v>0.1</v>
      </c>
      <c r="R39" s="1">
        <v>0.09</v>
      </c>
      <c r="S39" s="1">
        <v>7.4999999999999997E-2</v>
      </c>
    </row>
    <row r="40" spans="1:19" x14ac:dyDescent="0.2">
      <c r="D40" s="6">
        <v>129</v>
      </c>
      <c r="F40" s="21" t="s">
        <v>61</v>
      </c>
      <c r="G40" s="8" t="s">
        <v>60</v>
      </c>
      <c r="H40" s="1" t="b">
        <v>1</v>
      </c>
      <c r="I40" s="13">
        <v>0</v>
      </c>
      <c r="J40" s="1" t="b">
        <v>1</v>
      </c>
      <c r="K40" s="13">
        <v>4.1096000000000001E-2</v>
      </c>
      <c r="L40" s="1" t="b">
        <v>1</v>
      </c>
      <c r="M40" s="13">
        <v>0</v>
      </c>
      <c r="N40" s="13">
        <f t="shared" si="4"/>
        <v>4.1096000000000001E-2</v>
      </c>
      <c r="O40" s="1">
        <v>0.1</v>
      </c>
      <c r="P40" s="1">
        <v>0.1</v>
      </c>
      <c r="Q40" s="1">
        <v>0.1</v>
      </c>
      <c r="R40" s="1">
        <v>0.09</v>
      </c>
      <c r="S40" s="1">
        <v>7.4999999999999997E-2</v>
      </c>
    </row>
    <row r="41" spans="1:19" x14ac:dyDescent="0.2">
      <c r="D41" s="6">
        <v>135</v>
      </c>
      <c r="F41" s="21" t="s">
        <v>63</v>
      </c>
      <c r="G41" s="8" t="s">
        <v>62</v>
      </c>
      <c r="H41" s="1" t="b">
        <v>1</v>
      </c>
      <c r="I41" s="13">
        <v>0</v>
      </c>
      <c r="J41" s="1" t="b">
        <v>1</v>
      </c>
      <c r="K41" s="13">
        <v>2.7397000000000001E-2</v>
      </c>
      <c r="L41" s="1" t="b">
        <v>1</v>
      </c>
      <c r="M41" s="13">
        <v>0</v>
      </c>
      <c r="N41" s="13">
        <f t="shared" si="4"/>
        <v>2.7397000000000001E-2</v>
      </c>
      <c r="O41" s="1">
        <v>0.1</v>
      </c>
      <c r="P41" s="1">
        <v>0.1</v>
      </c>
      <c r="Q41" s="1">
        <v>0.1</v>
      </c>
      <c r="R41" s="1">
        <v>0.09</v>
      </c>
      <c r="S41" s="1">
        <v>7.4999999999999997E-2</v>
      </c>
    </row>
    <row r="42" spans="1:19" x14ac:dyDescent="0.2">
      <c r="D42" s="6">
        <v>140</v>
      </c>
      <c r="F42" s="21" t="s">
        <v>65</v>
      </c>
      <c r="G42" s="8" t="s">
        <v>64</v>
      </c>
      <c r="H42" s="1" t="b">
        <v>1</v>
      </c>
      <c r="I42" s="13">
        <v>0</v>
      </c>
      <c r="J42" s="1" t="b">
        <v>1</v>
      </c>
      <c r="K42" s="13">
        <v>2.7397000000000001E-2</v>
      </c>
      <c r="L42" s="1" t="b">
        <v>1</v>
      </c>
      <c r="M42" s="13">
        <v>0</v>
      </c>
      <c r="N42" s="13">
        <f t="shared" si="4"/>
        <v>2.7397000000000001E-2</v>
      </c>
      <c r="O42" s="1">
        <v>0.1</v>
      </c>
      <c r="P42" s="1">
        <v>0.1</v>
      </c>
      <c r="Q42" s="1">
        <v>0.1</v>
      </c>
      <c r="R42" s="1">
        <v>0.09</v>
      </c>
      <c r="S42" s="1">
        <v>7.4999999999999997E-2</v>
      </c>
    </row>
    <row r="43" spans="1:19" x14ac:dyDescent="0.2">
      <c r="D43" s="6">
        <v>147</v>
      </c>
      <c r="F43" s="21" t="s">
        <v>67</v>
      </c>
      <c r="G43" s="8" t="s">
        <v>66</v>
      </c>
      <c r="H43" s="1" t="b">
        <v>1</v>
      </c>
      <c r="I43" s="13">
        <v>0</v>
      </c>
      <c r="J43" s="1" t="b">
        <v>1</v>
      </c>
      <c r="K43" s="13">
        <v>2.7397000000000001E-2</v>
      </c>
      <c r="L43" s="1" t="b">
        <v>1</v>
      </c>
      <c r="M43" s="13">
        <v>0</v>
      </c>
      <c r="N43" s="13">
        <f t="shared" si="4"/>
        <v>2.7397000000000001E-2</v>
      </c>
      <c r="O43" s="1">
        <v>0.1</v>
      </c>
      <c r="P43" s="1">
        <v>0.1</v>
      </c>
      <c r="Q43" s="1">
        <v>0.1</v>
      </c>
      <c r="R43" s="1">
        <v>0.09</v>
      </c>
      <c r="S43" s="1">
        <v>7.4999999999999997E-2</v>
      </c>
    </row>
    <row r="44" spans="1:19" x14ac:dyDescent="0.2">
      <c r="D44" s="6">
        <v>154</v>
      </c>
      <c r="F44" s="21" t="s">
        <v>69</v>
      </c>
      <c r="G44" s="8" t="s">
        <v>68</v>
      </c>
      <c r="H44" s="1" t="b">
        <v>1</v>
      </c>
      <c r="I44" s="13">
        <v>0</v>
      </c>
      <c r="J44" s="1" t="b">
        <v>1</v>
      </c>
      <c r="K44" s="13">
        <v>1.3698999999999999E-2</v>
      </c>
      <c r="L44" s="1" t="b">
        <v>1</v>
      </c>
      <c r="M44" s="13">
        <v>0</v>
      </c>
      <c r="N44" s="13">
        <f t="shared" si="4"/>
        <v>1.3698999999999999E-2</v>
      </c>
      <c r="O44" s="1">
        <v>0.1</v>
      </c>
      <c r="P44" s="1">
        <v>0.1</v>
      </c>
      <c r="Q44" s="1">
        <v>0.1</v>
      </c>
      <c r="R44" s="1">
        <v>0.09</v>
      </c>
      <c r="S44" s="1">
        <v>7.4999999999999997E-2</v>
      </c>
    </row>
    <row r="45" spans="1:19" x14ac:dyDescent="0.2">
      <c r="D45" s="6">
        <v>185</v>
      </c>
      <c r="F45" s="21" t="s">
        <v>71</v>
      </c>
      <c r="G45" s="8" t="s">
        <v>70</v>
      </c>
      <c r="H45" s="1" t="b">
        <v>1</v>
      </c>
      <c r="I45" s="13">
        <v>0</v>
      </c>
      <c r="J45" s="1" t="b">
        <v>1</v>
      </c>
      <c r="K45" s="13">
        <v>0</v>
      </c>
      <c r="L45" s="1" t="b">
        <v>1</v>
      </c>
      <c r="M45" s="13">
        <v>0</v>
      </c>
      <c r="N45" s="13">
        <f t="shared" si="4"/>
        <v>0</v>
      </c>
      <c r="O45" s="1">
        <v>0.1</v>
      </c>
      <c r="P45" s="1">
        <v>0.1</v>
      </c>
      <c r="Q45" s="1">
        <v>0.1</v>
      </c>
      <c r="R45" s="1">
        <v>0.09</v>
      </c>
      <c r="S45" s="1">
        <v>7.4999999999999997E-2</v>
      </c>
    </row>
    <row r="46" spans="1:19" x14ac:dyDescent="0.2">
      <c r="D46" s="6">
        <v>205</v>
      </c>
      <c r="F46" s="21" t="s">
        <v>73</v>
      </c>
      <c r="G46" s="8" t="s">
        <v>72</v>
      </c>
      <c r="H46" s="1" t="b">
        <v>1</v>
      </c>
      <c r="I46" s="13">
        <v>0</v>
      </c>
      <c r="J46" s="1" t="b">
        <v>1</v>
      </c>
      <c r="K46" s="13">
        <v>0</v>
      </c>
      <c r="L46" s="1" t="b">
        <v>1</v>
      </c>
      <c r="M46" s="13">
        <v>0</v>
      </c>
      <c r="N46" s="13">
        <f t="shared" si="4"/>
        <v>0</v>
      </c>
      <c r="O46" s="1">
        <v>0.1</v>
      </c>
      <c r="P46" s="1">
        <v>0.1</v>
      </c>
      <c r="Q46" s="1">
        <v>0.1</v>
      </c>
      <c r="R46" s="1">
        <v>0.09</v>
      </c>
      <c r="S46" s="1">
        <v>7.4999999999999997E-2</v>
      </c>
    </row>
    <row r="47" spans="1:19" x14ac:dyDescent="0.2">
      <c r="A47" s="28" t="s">
        <v>149</v>
      </c>
      <c r="B47" s="2"/>
      <c r="C47" s="2"/>
      <c r="D47" s="29"/>
      <c r="E47" s="2"/>
      <c r="F47" s="21"/>
      <c r="G47" s="8"/>
      <c r="I47" s="13"/>
      <c r="K47" s="13"/>
      <c r="M47" s="13"/>
      <c r="N47" s="13"/>
    </row>
    <row r="48" spans="1:19" x14ac:dyDescent="0.2">
      <c r="D48" s="6"/>
      <c r="F48" s="21"/>
      <c r="G48" s="8"/>
      <c r="I48" s="13"/>
      <c r="K48" s="13"/>
      <c r="M48" s="13"/>
      <c r="N48" s="13"/>
    </row>
    <row r="49" spans="1:19" x14ac:dyDescent="0.2">
      <c r="P49" s="1" t="s">
        <v>45</v>
      </c>
      <c r="Q49" s="1" t="s">
        <v>48</v>
      </c>
      <c r="R49" s="1" t="s">
        <v>95</v>
      </c>
      <c r="S49" s="26">
        <v>0.25</v>
      </c>
    </row>
    <row r="50" spans="1:19" x14ac:dyDescent="0.2">
      <c r="A50" s="3" t="s">
        <v>93</v>
      </c>
      <c r="O50" s="3" t="s">
        <v>43</v>
      </c>
      <c r="P50" s="3" t="s">
        <v>44</v>
      </c>
      <c r="Q50" s="3" t="s">
        <v>47</v>
      </c>
      <c r="R50" s="3" t="s">
        <v>98</v>
      </c>
      <c r="S50" s="3" t="s">
        <v>98</v>
      </c>
    </row>
    <row r="51" spans="1:19" x14ac:dyDescent="0.2">
      <c r="O51" s="3" t="s">
        <v>42</v>
      </c>
      <c r="P51" s="3" t="s">
        <v>96</v>
      </c>
      <c r="Q51" s="3" t="s">
        <v>97</v>
      </c>
      <c r="R51" s="3" t="s">
        <v>99</v>
      </c>
      <c r="S51" s="3" t="s">
        <v>100</v>
      </c>
    </row>
    <row r="52" spans="1:19" x14ac:dyDescent="0.2">
      <c r="A52" s="1" t="s">
        <v>76</v>
      </c>
      <c r="B52" s="1" t="s">
        <v>80</v>
      </c>
      <c r="D52" s="1">
        <v>87</v>
      </c>
      <c r="F52" s="21" t="s">
        <v>78</v>
      </c>
      <c r="G52" s="22" t="s">
        <v>79</v>
      </c>
      <c r="H52" s="1" t="b">
        <v>1</v>
      </c>
      <c r="I52" s="13">
        <v>1.4706E-2</v>
      </c>
      <c r="J52" s="1" t="b">
        <v>1</v>
      </c>
      <c r="K52" s="13">
        <v>0</v>
      </c>
      <c r="L52" s="1" t="b">
        <v>1</v>
      </c>
      <c r="M52" s="13">
        <v>0</v>
      </c>
      <c r="N52" s="13">
        <f t="shared" ref="N52:N55" si="5">M52+K52+I52</f>
        <v>1.4706E-2</v>
      </c>
      <c r="O52" s="1">
        <v>1.25</v>
      </c>
      <c r="P52" s="1">
        <v>1.25</v>
      </c>
      <c r="Q52" s="1">
        <v>1.25</v>
      </c>
      <c r="R52" s="1" t="s">
        <v>101</v>
      </c>
      <c r="S52" s="1" t="s">
        <v>101</v>
      </c>
    </row>
    <row r="53" spans="1:19" x14ac:dyDescent="0.2">
      <c r="A53" s="1" t="s">
        <v>76</v>
      </c>
      <c r="B53" s="1" t="s">
        <v>83</v>
      </c>
      <c r="D53" s="1">
        <v>179</v>
      </c>
      <c r="F53" s="21" t="s">
        <v>81</v>
      </c>
      <c r="G53" s="10" t="s">
        <v>82</v>
      </c>
      <c r="H53" s="1" t="b">
        <v>1</v>
      </c>
      <c r="I53" s="13">
        <v>0</v>
      </c>
      <c r="J53" s="1" t="b">
        <v>1</v>
      </c>
      <c r="K53" s="13">
        <v>0</v>
      </c>
      <c r="L53" s="1" t="b">
        <v>1</v>
      </c>
      <c r="M53" s="13">
        <v>0</v>
      </c>
      <c r="N53" s="13">
        <f t="shared" si="5"/>
        <v>0</v>
      </c>
      <c r="O53" s="1">
        <v>1.25</v>
      </c>
      <c r="P53" s="1">
        <v>1.25</v>
      </c>
      <c r="Q53" s="1">
        <v>1.25</v>
      </c>
      <c r="R53" s="1" t="s">
        <v>101</v>
      </c>
      <c r="S53" s="1" t="s">
        <v>101</v>
      </c>
    </row>
    <row r="54" spans="1:19" x14ac:dyDescent="0.2">
      <c r="A54" s="1" t="s">
        <v>76</v>
      </c>
      <c r="B54" s="1" t="s">
        <v>86</v>
      </c>
      <c r="D54" s="1">
        <v>254</v>
      </c>
      <c r="F54" s="21" t="s">
        <v>84</v>
      </c>
      <c r="G54" s="22" t="s">
        <v>85</v>
      </c>
      <c r="H54" s="1" t="b">
        <v>1</v>
      </c>
      <c r="I54" s="13">
        <v>0</v>
      </c>
      <c r="J54" s="1" t="b">
        <v>1</v>
      </c>
      <c r="K54" s="13">
        <v>0</v>
      </c>
      <c r="L54" s="1" t="b">
        <v>1</v>
      </c>
      <c r="M54" s="13">
        <v>0</v>
      </c>
      <c r="N54" s="13">
        <f t="shared" si="5"/>
        <v>0</v>
      </c>
      <c r="O54" s="1">
        <v>1.25</v>
      </c>
      <c r="P54" s="1">
        <v>1.25</v>
      </c>
      <c r="Q54" s="1">
        <v>1.25</v>
      </c>
      <c r="R54" s="1" t="s">
        <v>101</v>
      </c>
      <c r="S54" s="1" t="s">
        <v>101</v>
      </c>
    </row>
    <row r="55" spans="1:19" x14ac:dyDescent="0.2">
      <c r="A55" s="1" t="s">
        <v>76</v>
      </c>
      <c r="B55" s="1" t="s">
        <v>86</v>
      </c>
      <c r="D55" s="1">
        <v>263</v>
      </c>
      <c r="F55" s="21" t="s">
        <v>87</v>
      </c>
      <c r="G55" s="25" t="s">
        <v>88</v>
      </c>
      <c r="H55" s="1" t="b">
        <v>1</v>
      </c>
      <c r="I55" s="13">
        <v>0</v>
      </c>
      <c r="J55" s="1" t="b">
        <v>1</v>
      </c>
      <c r="K55" s="13">
        <v>0</v>
      </c>
      <c r="L55" s="1" t="b">
        <v>1</v>
      </c>
      <c r="M55" s="13">
        <v>0</v>
      </c>
      <c r="N55" s="13">
        <f t="shared" si="5"/>
        <v>0</v>
      </c>
      <c r="O55" s="1">
        <v>1.25</v>
      </c>
      <c r="P55" s="1">
        <v>1.25</v>
      </c>
      <c r="Q55" s="1">
        <v>1.25</v>
      </c>
      <c r="R55" s="1" t="s">
        <v>101</v>
      </c>
      <c r="S55" s="1" t="s">
        <v>101</v>
      </c>
    </row>
    <row r="56" spans="1:19" x14ac:dyDescent="0.2">
      <c r="A56" s="1" t="s">
        <v>76</v>
      </c>
      <c r="B56" s="1" t="s">
        <v>80</v>
      </c>
      <c r="D56" s="1">
        <v>268</v>
      </c>
      <c r="F56" s="21" t="s">
        <v>89</v>
      </c>
      <c r="G56" s="22" t="s">
        <v>90</v>
      </c>
      <c r="H56" s="1" t="b">
        <v>1</v>
      </c>
      <c r="O56" s="1">
        <v>1.25</v>
      </c>
      <c r="P56" s="1">
        <v>1.25</v>
      </c>
      <c r="Q56" s="1">
        <v>1.25</v>
      </c>
      <c r="R56" s="1" t="s">
        <v>101</v>
      </c>
      <c r="S56" s="1" t="s">
        <v>101</v>
      </c>
    </row>
    <row r="57" spans="1:19" x14ac:dyDescent="0.2">
      <c r="A57" s="1" t="s">
        <v>86</v>
      </c>
      <c r="D57" s="1">
        <v>314</v>
      </c>
      <c r="F57" s="21" t="s">
        <v>91</v>
      </c>
      <c r="G57" s="22" t="s">
        <v>92</v>
      </c>
      <c r="H57" s="1" t="b">
        <v>1</v>
      </c>
    </row>
    <row r="58" spans="1:19" x14ac:dyDescent="0.2">
      <c r="A58" s="30" t="s">
        <v>148</v>
      </c>
      <c r="B58" s="30"/>
      <c r="C58" s="30"/>
      <c r="D58" s="30"/>
      <c r="E58" s="30"/>
      <c r="F58" s="31"/>
      <c r="G58" s="22"/>
    </row>
    <row r="59" spans="1:19" x14ac:dyDescent="0.2">
      <c r="F59" s="21"/>
      <c r="G59" s="22"/>
    </row>
    <row r="60" spans="1:19" x14ac:dyDescent="0.2">
      <c r="F60" s="21"/>
      <c r="G60" s="22"/>
      <c r="P60" s="1" t="s">
        <v>45</v>
      </c>
      <c r="Q60" s="1" t="s">
        <v>48</v>
      </c>
      <c r="R60" s="1" t="s">
        <v>95</v>
      </c>
      <c r="S60" s="26">
        <v>0.25</v>
      </c>
    </row>
    <row r="61" spans="1:19" x14ac:dyDescent="0.2">
      <c r="O61" s="3" t="s">
        <v>43</v>
      </c>
      <c r="P61" s="3" t="s">
        <v>44</v>
      </c>
      <c r="Q61" s="3" t="s">
        <v>47</v>
      </c>
      <c r="R61" s="3" t="s">
        <v>98</v>
      </c>
      <c r="S61" s="3" t="s">
        <v>98</v>
      </c>
    </row>
    <row r="62" spans="1:19" x14ac:dyDescent="0.2">
      <c r="A62" s="3" t="s">
        <v>94</v>
      </c>
      <c r="O62" s="3" t="s">
        <v>42</v>
      </c>
      <c r="P62" s="3" t="s">
        <v>96</v>
      </c>
      <c r="Q62" s="3" t="s">
        <v>97</v>
      </c>
      <c r="R62" s="3" t="s">
        <v>99</v>
      </c>
      <c r="S62" s="3" t="s">
        <v>100</v>
      </c>
    </row>
    <row r="63" spans="1:19" x14ac:dyDescent="0.2">
      <c r="A63" s="1" t="s">
        <v>76</v>
      </c>
      <c r="B63" s="23" t="s">
        <v>77</v>
      </c>
      <c r="D63" s="1">
        <v>84</v>
      </c>
      <c r="F63" s="21" t="s">
        <v>74</v>
      </c>
      <c r="G63" s="24" t="s">
        <v>75</v>
      </c>
      <c r="H63" s="1" t="b">
        <v>1</v>
      </c>
      <c r="I63" s="13">
        <v>1.4706E-2</v>
      </c>
      <c r="J63" s="1" t="b">
        <v>1</v>
      </c>
      <c r="K63" s="13">
        <v>4.1096000000000001E-2</v>
      </c>
      <c r="L63" s="1" t="b">
        <v>1</v>
      </c>
      <c r="M63" s="13">
        <v>0</v>
      </c>
      <c r="N63" s="13">
        <f>M63+K63+I63</f>
        <v>5.5802000000000004E-2</v>
      </c>
      <c r="O63" s="1">
        <v>1.25</v>
      </c>
      <c r="P63" s="1">
        <v>1.25</v>
      </c>
      <c r="Q63" s="1">
        <v>1.25</v>
      </c>
      <c r="R63" s="1" t="s">
        <v>101</v>
      </c>
      <c r="S63" s="1" t="s">
        <v>101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3"/>
  <sheetViews>
    <sheetView workbookViewId="0">
      <selection activeCell="K17" sqref="K17"/>
    </sheetView>
  </sheetViews>
  <sheetFormatPr defaultColWidth="11.42578125" defaultRowHeight="12.75" x14ac:dyDescent="0.2"/>
  <cols>
    <col min="4" max="4" width="24.7109375" customWidth="1"/>
  </cols>
  <sheetData>
    <row r="3" spans="2:6" x14ac:dyDescent="0.2">
      <c r="B3" s="3" t="s">
        <v>126</v>
      </c>
    </row>
    <row r="4" spans="2:6" x14ac:dyDescent="0.2">
      <c r="B4" s="1"/>
    </row>
    <row r="5" spans="2:6" x14ac:dyDescent="0.2">
      <c r="B5" s="1"/>
    </row>
    <row r="6" spans="2:6" x14ac:dyDescent="0.2">
      <c r="B6" s="3" t="s">
        <v>124</v>
      </c>
    </row>
    <row r="7" spans="2:6" x14ac:dyDescent="0.2">
      <c r="D7" s="3" t="s">
        <v>144</v>
      </c>
      <c r="E7" s="3" t="s">
        <v>145</v>
      </c>
    </row>
    <row r="8" spans="2:6" x14ac:dyDescent="0.2">
      <c r="B8" s="21" t="s">
        <v>55</v>
      </c>
      <c r="C8" s="27" t="s">
        <v>127</v>
      </c>
      <c r="D8" s="27" t="s">
        <v>147</v>
      </c>
      <c r="E8" s="21" t="s">
        <v>128</v>
      </c>
      <c r="F8" s="21" t="s">
        <v>128</v>
      </c>
    </row>
    <row r="9" spans="2:6" x14ac:dyDescent="0.2">
      <c r="B9" s="21" t="s">
        <v>57</v>
      </c>
      <c r="C9" s="27" t="s">
        <v>127</v>
      </c>
      <c r="D9" s="27" t="s">
        <v>147</v>
      </c>
      <c r="E9" s="21" t="s">
        <v>128</v>
      </c>
      <c r="F9" s="21" t="s">
        <v>128</v>
      </c>
    </row>
    <row r="10" spans="2:6" x14ac:dyDescent="0.2">
      <c r="B10" s="21" t="s">
        <v>59</v>
      </c>
      <c r="C10" s="27" t="s">
        <v>127</v>
      </c>
      <c r="D10" s="27" t="s">
        <v>147</v>
      </c>
      <c r="E10" s="21" t="s">
        <v>127</v>
      </c>
      <c r="F10" s="21" t="s">
        <v>146</v>
      </c>
    </row>
    <row r="11" spans="2:6" x14ac:dyDescent="0.2">
      <c r="B11" s="21" t="s">
        <v>61</v>
      </c>
      <c r="C11" s="27" t="s">
        <v>127</v>
      </c>
      <c r="D11" s="27" t="s">
        <v>147</v>
      </c>
      <c r="E11" s="21" t="s">
        <v>128</v>
      </c>
      <c r="F11" s="21" t="s">
        <v>128</v>
      </c>
    </row>
    <row r="12" spans="2:6" x14ac:dyDescent="0.2">
      <c r="B12" s="21" t="s">
        <v>63</v>
      </c>
      <c r="C12" s="27" t="s">
        <v>127</v>
      </c>
      <c r="D12" s="27" t="s">
        <v>147</v>
      </c>
      <c r="E12" s="21" t="s">
        <v>127</v>
      </c>
      <c r="F12" s="21" t="s">
        <v>146</v>
      </c>
    </row>
    <row r="13" spans="2:6" x14ac:dyDescent="0.2">
      <c r="B13" s="21" t="s">
        <v>65</v>
      </c>
      <c r="C13" s="27" t="s">
        <v>127</v>
      </c>
      <c r="D13" s="27" t="s">
        <v>147</v>
      </c>
      <c r="E13" s="21" t="s">
        <v>128</v>
      </c>
      <c r="F13" s="21" t="s">
        <v>128</v>
      </c>
    </row>
    <row r="14" spans="2:6" x14ac:dyDescent="0.2">
      <c r="B14" s="21" t="s">
        <v>67</v>
      </c>
      <c r="C14" s="27" t="s">
        <v>127</v>
      </c>
      <c r="D14" s="27" t="s">
        <v>147</v>
      </c>
      <c r="E14" s="21" t="s">
        <v>128</v>
      </c>
      <c r="F14" s="21" t="s">
        <v>128</v>
      </c>
    </row>
    <row r="15" spans="2:6" x14ac:dyDescent="0.2">
      <c r="B15" s="21" t="s">
        <v>69</v>
      </c>
      <c r="C15" s="27" t="s">
        <v>127</v>
      </c>
      <c r="D15" s="27" t="s">
        <v>147</v>
      </c>
      <c r="E15" s="21" t="s">
        <v>127</v>
      </c>
      <c r="F15" s="21" t="s">
        <v>146</v>
      </c>
    </row>
    <row r="16" spans="2:6" x14ac:dyDescent="0.2">
      <c r="B16" s="21" t="s">
        <v>71</v>
      </c>
      <c r="C16" s="27" t="s">
        <v>127</v>
      </c>
      <c r="D16" s="27" t="s">
        <v>147</v>
      </c>
      <c r="E16" s="21" t="s">
        <v>128</v>
      </c>
      <c r="F16" s="21" t="s">
        <v>128</v>
      </c>
    </row>
    <row r="17" spans="2:6" x14ac:dyDescent="0.2">
      <c r="B17" s="21" t="s">
        <v>73</v>
      </c>
      <c r="C17" s="27" t="s">
        <v>127</v>
      </c>
      <c r="D17" s="27" t="s">
        <v>147</v>
      </c>
      <c r="E17" s="21" t="s">
        <v>128</v>
      </c>
      <c r="F17" s="21" t="s">
        <v>128</v>
      </c>
    </row>
    <row r="18" spans="2:6" x14ac:dyDescent="0.2">
      <c r="B18" s="21" t="s">
        <v>129</v>
      </c>
      <c r="C18" s="27" t="s">
        <v>127</v>
      </c>
      <c r="D18" s="27" t="s">
        <v>147</v>
      </c>
      <c r="E18" s="21" t="s">
        <v>128</v>
      </c>
      <c r="F18" s="21" t="s">
        <v>128</v>
      </c>
    </row>
    <row r="19" spans="2:6" x14ac:dyDescent="0.2">
      <c r="B19" s="21" t="s">
        <v>130</v>
      </c>
      <c r="C19" s="27" t="s">
        <v>127</v>
      </c>
      <c r="D19" s="27" t="s">
        <v>147</v>
      </c>
      <c r="E19" s="21" t="s">
        <v>128</v>
      </c>
      <c r="F19" s="21" t="s">
        <v>128</v>
      </c>
    </row>
    <row r="20" spans="2:6" x14ac:dyDescent="0.2">
      <c r="B20" s="21" t="s">
        <v>131</v>
      </c>
      <c r="C20" s="27" t="s">
        <v>127</v>
      </c>
      <c r="D20" s="27" t="s">
        <v>147</v>
      </c>
      <c r="E20" s="21" t="s">
        <v>128</v>
      </c>
      <c r="F20" s="21" t="s">
        <v>128</v>
      </c>
    </row>
    <row r="21" spans="2:6" x14ac:dyDescent="0.2">
      <c r="B21" s="21" t="s">
        <v>132</v>
      </c>
      <c r="C21" s="27" t="s">
        <v>127</v>
      </c>
      <c r="D21" s="27" t="s">
        <v>147</v>
      </c>
      <c r="E21" s="21" t="s">
        <v>128</v>
      </c>
      <c r="F21" s="21" t="s">
        <v>128</v>
      </c>
    </row>
    <row r="22" spans="2:6" x14ac:dyDescent="0.2">
      <c r="B22" s="21" t="s">
        <v>133</v>
      </c>
      <c r="C22" s="27" t="s">
        <v>127</v>
      </c>
      <c r="D22" s="27" t="s">
        <v>147</v>
      </c>
      <c r="E22" s="21" t="s">
        <v>128</v>
      </c>
      <c r="F22" s="21" t="s">
        <v>128</v>
      </c>
    </row>
    <row r="23" spans="2:6" x14ac:dyDescent="0.2">
      <c r="B23" s="21" t="s">
        <v>134</v>
      </c>
      <c r="C23" s="27" t="s">
        <v>127</v>
      </c>
      <c r="D23" s="27" t="s">
        <v>147</v>
      </c>
      <c r="E23" s="21" t="s">
        <v>128</v>
      </c>
      <c r="F23" s="21" t="s">
        <v>128</v>
      </c>
    </row>
    <row r="24" spans="2:6" x14ac:dyDescent="0.2">
      <c r="B24" s="21" t="s">
        <v>135</v>
      </c>
      <c r="C24" s="27" t="s">
        <v>127</v>
      </c>
      <c r="D24" s="27" t="s">
        <v>147</v>
      </c>
      <c r="E24" s="21" t="s">
        <v>128</v>
      </c>
      <c r="F24" s="21" t="s">
        <v>128</v>
      </c>
    </row>
    <row r="25" spans="2:6" x14ac:dyDescent="0.2">
      <c r="B25" s="21" t="s">
        <v>136</v>
      </c>
      <c r="C25" s="27" t="s">
        <v>127</v>
      </c>
      <c r="D25" s="27" t="s">
        <v>147</v>
      </c>
      <c r="E25" s="21" t="s">
        <v>128</v>
      </c>
      <c r="F25" s="21" t="s">
        <v>128</v>
      </c>
    </row>
    <row r="26" spans="2:6" x14ac:dyDescent="0.2">
      <c r="B26" s="21" t="s">
        <v>137</v>
      </c>
      <c r="C26" s="27" t="s">
        <v>127</v>
      </c>
      <c r="D26" s="27" t="s">
        <v>147</v>
      </c>
      <c r="E26" s="21" t="s">
        <v>127</v>
      </c>
      <c r="F26" s="21" t="s">
        <v>146</v>
      </c>
    </row>
    <row r="27" spans="2:6" x14ac:dyDescent="0.2">
      <c r="B27" s="21" t="s">
        <v>138</v>
      </c>
      <c r="C27" s="27" t="s">
        <v>127</v>
      </c>
      <c r="D27" s="27" t="s">
        <v>147</v>
      </c>
      <c r="E27" s="21" t="s">
        <v>128</v>
      </c>
      <c r="F27" s="21" t="s">
        <v>128</v>
      </c>
    </row>
    <row r="28" spans="2:6" x14ac:dyDescent="0.2">
      <c r="B28" s="21" t="s">
        <v>139</v>
      </c>
      <c r="C28" s="27" t="s">
        <v>127</v>
      </c>
      <c r="D28" s="27" t="s">
        <v>147</v>
      </c>
      <c r="E28" s="21" t="s">
        <v>127</v>
      </c>
      <c r="F28" s="21" t="s">
        <v>146</v>
      </c>
    </row>
    <row r="29" spans="2:6" x14ac:dyDescent="0.2">
      <c r="B29" s="21" t="s">
        <v>140</v>
      </c>
      <c r="C29" s="27" t="s">
        <v>127</v>
      </c>
      <c r="D29" s="27" t="s">
        <v>147</v>
      </c>
      <c r="E29" s="21" t="s">
        <v>128</v>
      </c>
      <c r="F29" s="21" t="s">
        <v>128</v>
      </c>
    </row>
    <row r="30" spans="2:6" x14ac:dyDescent="0.2">
      <c r="B30" s="21" t="s">
        <v>141</v>
      </c>
      <c r="C30" s="27" t="s">
        <v>127</v>
      </c>
      <c r="D30" s="27" t="s">
        <v>147</v>
      </c>
      <c r="E30" s="21" t="s">
        <v>128</v>
      </c>
      <c r="F30" s="21" t="s">
        <v>128</v>
      </c>
    </row>
    <row r="31" spans="2:6" x14ac:dyDescent="0.2">
      <c r="B31" s="21" t="s">
        <v>120</v>
      </c>
      <c r="C31" s="27" t="s">
        <v>127</v>
      </c>
      <c r="D31" s="27" t="s">
        <v>147</v>
      </c>
      <c r="E31" s="21" t="s">
        <v>127</v>
      </c>
      <c r="F31" s="21" t="s">
        <v>146</v>
      </c>
    </row>
    <row r="32" spans="2:6" x14ac:dyDescent="0.2">
      <c r="B32" s="21" t="s">
        <v>142</v>
      </c>
      <c r="C32" s="27" t="s">
        <v>127</v>
      </c>
      <c r="D32" s="27" t="s">
        <v>147</v>
      </c>
      <c r="E32" s="21" t="s">
        <v>128</v>
      </c>
      <c r="F32" s="21" t="s">
        <v>128</v>
      </c>
    </row>
    <row r="33" spans="2:6" x14ac:dyDescent="0.2">
      <c r="B33" s="21" t="s">
        <v>143</v>
      </c>
      <c r="C33" s="27" t="s">
        <v>127</v>
      </c>
      <c r="D33" s="27" t="s">
        <v>147</v>
      </c>
      <c r="E33" s="21" t="s">
        <v>128</v>
      </c>
      <c r="F33" s="21" t="s">
        <v>128</v>
      </c>
    </row>
  </sheetData>
  <conditionalFormatting sqref="E8:E33">
    <cfRule type="cellIs" dxfId="4" priority="5" operator="equal">
      <formula>"x"</formula>
    </cfRule>
  </conditionalFormatting>
  <conditionalFormatting sqref="F8:F33">
    <cfRule type="containsText" dxfId="3" priority="4" operator="containsText" text="Zulassung!">
      <formula>NOT(ISERROR(SEARCH("Zulassung!",F8)))</formula>
    </cfRule>
  </conditionalFormatting>
  <conditionalFormatting sqref="C8:C33">
    <cfRule type="cellIs" dxfId="2" priority="3" operator="equal">
      <formula>"x"</formula>
    </cfRule>
  </conditionalFormatting>
  <conditionalFormatting sqref="C8:F33">
    <cfRule type="cellIs" dxfId="1" priority="2" operator="equal">
      <formula>" "</formula>
    </cfRule>
  </conditionalFormatting>
  <conditionalFormatting sqref="D8:D33">
    <cfRule type="containsText" dxfId="0" priority="1" operator="containsText" text="Art. 33: Kommunikation">
      <formula>NOT(ISERROR(SEARCH("Art. 33: Kommunikation",D8)))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36"/>
  <sheetViews>
    <sheetView workbookViewId="0">
      <selection activeCell="B8" sqref="B8"/>
    </sheetView>
  </sheetViews>
  <sheetFormatPr defaultColWidth="11.42578125" defaultRowHeight="12.75" x14ac:dyDescent="0.2"/>
  <sheetData>
    <row r="3" spans="2:2" x14ac:dyDescent="0.2">
      <c r="B3" s="3" t="s">
        <v>125</v>
      </c>
    </row>
    <row r="6" spans="2:2" x14ac:dyDescent="0.2">
      <c r="B6" s="3" t="s">
        <v>124</v>
      </c>
    </row>
    <row r="7" spans="2:2" x14ac:dyDescent="0.2">
      <c r="B7" s="21"/>
    </row>
    <row r="8" spans="2:2" x14ac:dyDescent="0.2">
      <c r="B8" s="21" t="s">
        <v>74</v>
      </c>
    </row>
    <row r="9" spans="2:2" x14ac:dyDescent="0.2">
      <c r="B9" s="21" t="s">
        <v>78</v>
      </c>
    </row>
    <row r="10" spans="2:2" x14ac:dyDescent="0.2">
      <c r="B10" s="21" t="s">
        <v>81</v>
      </c>
    </row>
    <row r="11" spans="2:2" x14ac:dyDescent="0.2">
      <c r="B11" s="21" t="s">
        <v>84</v>
      </c>
    </row>
    <row r="12" spans="2:2" x14ac:dyDescent="0.2">
      <c r="B12" s="21" t="s">
        <v>87</v>
      </c>
    </row>
    <row r="13" spans="2:2" x14ac:dyDescent="0.2">
      <c r="B13" s="21" t="s">
        <v>89</v>
      </c>
    </row>
    <row r="14" spans="2:2" x14ac:dyDescent="0.2">
      <c r="B14" s="21" t="s">
        <v>91</v>
      </c>
    </row>
    <row r="15" spans="2:2" x14ac:dyDescent="0.2">
      <c r="B15" s="21" t="s">
        <v>102</v>
      </c>
    </row>
    <row r="16" spans="2:2" x14ac:dyDescent="0.2">
      <c r="B16" s="21" t="s">
        <v>103</v>
      </c>
    </row>
    <row r="17" spans="2:2" x14ac:dyDescent="0.2">
      <c r="B17" s="21" t="s">
        <v>104</v>
      </c>
    </row>
    <row r="18" spans="2:2" x14ac:dyDescent="0.2">
      <c r="B18" s="21" t="s">
        <v>105</v>
      </c>
    </row>
    <row r="19" spans="2:2" x14ac:dyDescent="0.2">
      <c r="B19" s="21" t="s">
        <v>106</v>
      </c>
    </row>
    <row r="20" spans="2:2" x14ac:dyDescent="0.2">
      <c r="B20" s="21" t="s">
        <v>107</v>
      </c>
    </row>
    <row r="21" spans="2:2" x14ac:dyDescent="0.2">
      <c r="B21" s="21" t="s">
        <v>108</v>
      </c>
    </row>
    <row r="22" spans="2:2" x14ac:dyDescent="0.2">
      <c r="B22" s="21" t="s">
        <v>109</v>
      </c>
    </row>
    <row r="23" spans="2:2" x14ac:dyDescent="0.2">
      <c r="B23" s="21" t="s">
        <v>110</v>
      </c>
    </row>
    <row r="24" spans="2:2" x14ac:dyDescent="0.2">
      <c r="B24" s="21" t="s">
        <v>111</v>
      </c>
    </row>
    <row r="25" spans="2:2" x14ac:dyDescent="0.2">
      <c r="B25" s="21" t="s">
        <v>112</v>
      </c>
    </row>
    <row r="26" spans="2:2" x14ac:dyDescent="0.2">
      <c r="B26" s="21" t="s">
        <v>113</v>
      </c>
    </row>
    <row r="27" spans="2:2" x14ac:dyDescent="0.2">
      <c r="B27" s="21" t="s">
        <v>114</v>
      </c>
    </row>
    <row r="28" spans="2:2" x14ac:dyDescent="0.2">
      <c r="B28" s="21" t="s">
        <v>115</v>
      </c>
    </row>
    <row r="29" spans="2:2" x14ac:dyDescent="0.2">
      <c r="B29" s="21" t="s">
        <v>116</v>
      </c>
    </row>
    <row r="30" spans="2:2" x14ac:dyDescent="0.2">
      <c r="B30" s="21" t="s">
        <v>117</v>
      </c>
    </row>
    <row r="31" spans="2:2" x14ac:dyDescent="0.2">
      <c r="B31" s="21" t="s">
        <v>118</v>
      </c>
    </row>
    <row r="32" spans="2:2" x14ac:dyDescent="0.2">
      <c r="B32" s="21" t="s">
        <v>119</v>
      </c>
    </row>
    <row r="33" spans="2:2" x14ac:dyDescent="0.2">
      <c r="B33" s="21" t="s">
        <v>120</v>
      </c>
    </row>
    <row r="34" spans="2:2" x14ac:dyDescent="0.2">
      <c r="B34" s="21" t="s">
        <v>121</v>
      </c>
    </row>
    <row r="35" spans="2:2" x14ac:dyDescent="0.2">
      <c r="B35" s="21" t="s">
        <v>122</v>
      </c>
    </row>
    <row r="36" spans="2:2" x14ac:dyDescent="0.2">
      <c r="B36" s="21" t="s">
        <v>123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TI_Rhine_Futures</vt:lpstr>
      <vt:lpstr>List_SVHC</vt:lpstr>
      <vt:lpstr>List_Urban_run_off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</dc:creator>
  <cp:lastModifiedBy>Rudy Schueder</cp:lastModifiedBy>
  <dcterms:created xsi:type="dcterms:W3CDTF">2013-05-23T07:01:58Z</dcterms:created>
  <dcterms:modified xsi:type="dcterms:W3CDTF">2018-05-08T15:42:40Z</dcterms:modified>
</cp:coreProperties>
</file>