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que\Documents\"/>
    </mc:Choice>
  </mc:AlternateContent>
  <xr:revisionPtr revIDLastSave="0" documentId="13_ncr:1_{7B06DE80-A3D7-4321-822B-49E803E1B398}" xr6:coauthVersionLast="47" xr6:coauthVersionMax="47" xr10:uidLastSave="{00000000-0000-0000-0000-000000000000}"/>
  <bookViews>
    <workbookView xWindow="-108" yWindow="-108" windowWidth="23256" windowHeight="12576" xr2:uid="{D7D74B30-F6ED-43D9-A417-25C680029B9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5" i="2" l="1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K75" i="2"/>
  <c r="K76" i="2"/>
  <c r="K77" i="2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C31" i="2"/>
  <c r="D31" i="2" s="1"/>
  <c r="H21" i="2"/>
  <c r="I21" i="2" s="1"/>
  <c r="J21" i="2" s="1"/>
  <c r="C21" i="2"/>
  <c r="G21" i="2" s="1"/>
  <c r="H20" i="2"/>
  <c r="I20" i="2" s="1"/>
  <c r="J20" i="2" s="1"/>
  <c r="C20" i="2"/>
  <c r="G20" i="2" s="1"/>
  <c r="H19" i="2"/>
  <c r="I19" i="2" s="1"/>
  <c r="J19" i="2" s="1"/>
  <c r="C19" i="2"/>
  <c r="G19" i="2" s="1"/>
  <c r="H18" i="2"/>
  <c r="I18" i="2" s="1"/>
  <c r="C18" i="2"/>
  <c r="G18" i="2" s="1"/>
  <c r="L28" i="2" l="1"/>
  <c r="M28" i="2" s="1"/>
  <c r="K29" i="2"/>
  <c r="L29" i="2" s="1"/>
  <c r="M29" i="2" s="1"/>
  <c r="J18" i="2"/>
  <c r="G24" i="2" s="1" a="1"/>
  <c r="K30" i="2" l="1"/>
  <c r="L30" i="2" s="1"/>
  <c r="G24" i="2"/>
  <c r="B24" i="2" s="1"/>
  <c r="E33" i="2" s="1"/>
  <c r="B26" i="2"/>
  <c r="B25" i="2"/>
  <c r="E32" i="2" s="1"/>
  <c r="K31" i="2" l="1"/>
  <c r="K32" i="2" s="1"/>
  <c r="E31" i="2"/>
  <c r="E34" i="2" s="1"/>
  <c r="D21" i="2" s="1"/>
  <c r="N28" i="2"/>
  <c r="O28" i="2" s="1"/>
  <c r="P28" i="2" s="1"/>
  <c r="N29" i="2"/>
  <c r="O29" i="2" s="1"/>
  <c r="P29" i="2" s="1"/>
  <c r="M30" i="2"/>
  <c r="N30" i="2" s="1"/>
  <c r="O30" i="2" s="1"/>
  <c r="P30" i="2" s="1"/>
  <c r="L31" i="2" l="1"/>
  <c r="M31" i="2" s="1"/>
  <c r="N31" i="2" s="1"/>
  <c r="O31" i="2" s="1"/>
  <c r="P31" i="2" s="1"/>
  <c r="L32" i="2"/>
  <c r="K33" i="2"/>
  <c r="L33" i="2" l="1"/>
  <c r="K34" i="2"/>
  <c r="M32" i="2"/>
  <c r="N32" i="2" s="1"/>
  <c r="O32" i="2" s="1"/>
  <c r="P32" i="2" s="1"/>
  <c r="K35" i="2" l="1"/>
  <c r="L34" i="2"/>
  <c r="M34" i="2" s="1"/>
  <c r="N34" i="2" s="1"/>
  <c r="O34" i="2" s="1"/>
  <c r="P34" i="2" s="1"/>
  <c r="M33" i="2"/>
  <c r="N33" i="2" s="1"/>
  <c r="O33" i="2" s="1"/>
  <c r="P33" i="2" s="1"/>
  <c r="K36" i="2" l="1"/>
  <c r="L35" i="2"/>
  <c r="M35" i="2" s="1"/>
  <c r="N35" i="2" s="1"/>
  <c r="O35" i="2" s="1"/>
  <c r="P35" i="2" s="1"/>
  <c r="K37" i="2" l="1"/>
  <c r="L36" i="2"/>
  <c r="M36" i="2" s="1"/>
  <c r="N36" i="2" s="1"/>
  <c r="O36" i="2" s="1"/>
  <c r="P36" i="2" s="1"/>
  <c r="K38" i="2" l="1"/>
  <c r="L37" i="2"/>
  <c r="M37" i="2" s="1"/>
  <c r="N37" i="2" s="1"/>
  <c r="O37" i="2" s="1"/>
  <c r="P37" i="2" s="1"/>
  <c r="K39" i="2" l="1"/>
  <c r="L38" i="2"/>
  <c r="M38" i="2" l="1"/>
  <c r="N38" i="2" s="1"/>
  <c r="O38" i="2" s="1"/>
  <c r="P38" i="2" s="1"/>
  <c r="K40" i="2"/>
  <c r="L39" i="2"/>
  <c r="M39" i="2" s="1"/>
  <c r="N39" i="2" s="1"/>
  <c r="O39" i="2" s="1"/>
  <c r="P39" i="2" s="1"/>
  <c r="K41" i="2" l="1"/>
  <c r="L40" i="2"/>
  <c r="M40" i="2" s="1"/>
  <c r="N40" i="2" s="1"/>
  <c r="O40" i="2" s="1"/>
  <c r="P40" i="2" s="1"/>
  <c r="L41" i="2" l="1"/>
  <c r="K42" i="2"/>
  <c r="L42" i="2" l="1"/>
  <c r="M42" i="2" s="1"/>
  <c r="N42" i="2" s="1"/>
  <c r="O42" i="2" s="1"/>
  <c r="P42" i="2" s="1"/>
  <c r="K43" i="2"/>
  <c r="M41" i="2"/>
  <c r="N41" i="2" s="1"/>
  <c r="O41" i="2" s="1"/>
  <c r="P41" i="2" s="1"/>
  <c r="K44" i="2" l="1"/>
  <c r="L43" i="2"/>
  <c r="M43" i="2" s="1"/>
  <c r="N43" i="2" s="1"/>
  <c r="O43" i="2" s="1"/>
  <c r="P43" i="2" s="1"/>
  <c r="L44" i="2" l="1"/>
  <c r="K45" i="2"/>
  <c r="K46" i="2" l="1"/>
  <c r="L45" i="2"/>
  <c r="M45" i="2" s="1"/>
  <c r="N45" i="2" s="1"/>
  <c r="O45" i="2" s="1"/>
  <c r="P45" i="2" s="1"/>
  <c r="M44" i="2"/>
  <c r="N44" i="2" s="1"/>
  <c r="O44" i="2" s="1"/>
  <c r="P44" i="2" s="1"/>
  <c r="K47" i="2" l="1"/>
  <c r="L46" i="2"/>
  <c r="M46" i="2" l="1"/>
  <c r="N46" i="2" s="1"/>
  <c r="O46" i="2" s="1"/>
  <c r="P46" i="2" s="1"/>
  <c r="L47" i="2"/>
  <c r="M47" i="2" s="1"/>
  <c r="N47" i="2" s="1"/>
  <c r="O47" i="2" s="1"/>
  <c r="P47" i="2" s="1"/>
  <c r="K48" i="2"/>
  <c r="K49" i="2" l="1"/>
  <c r="L48" i="2"/>
  <c r="M48" i="2" s="1"/>
  <c r="N48" i="2" s="1"/>
  <c r="O48" i="2" s="1"/>
  <c r="P48" i="2" s="1"/>
  <c r="L49" i="2" l="1"/>
  <c r="M49" i="2" s="1"/>
  <c r="N49" i="2" s="1"/>
  <c r="O49" i="2" s="1"/>
  <c r="P49" i="2" s="1"/>
  <c r="K50" i="2"/>
  <c r="L50" i="2" l="1"/>
  <c r="M50" i="2" s="1"/>
  <c r="N50" i="2" s="1"/>
  <c r="O50" i="2" s="1"/>
  <c r="P50" i="2" s="1"/>
  <c r="K51" i="2"/>
  <c r="K52" i="2" l="1"/>
  <c r="L51" i="2"/>
  <c r="M51" i="2" s="1"/>
  <c r="N51" i="2" s="1"/>
  <c r="O51" i="2" s="1"/>
  <c r="P51" i="2" s="1"/>
  <c r="K53" i="2" l="1"/>
  <c r="L52" i="2"/>
  <c r="M52" i="2" s="1"/>
  <c r="N52" i="2" s="1"/>
  <c r="O52" i="2" s="1"/>
  <c r="P52" i="2" s="1"/>
  <c r="K54" i="2" l="1"/>
  <c r="L53" i="2"/>
  <c r="M53" i="2" s="1"/>
  <c r="N53" i="2" s="1"/>
  <c r="O53" i="2" s="1"/>
  <c r="P53" i="2" s="1"/>
  <c r="L54" i="2" l="1"/>
  <c r="M54" i="2" s="1"/>
  <c r="N54" i="2" s="1"/>
  <c r="O54" i="2" s="1"/>
  <c r="P54" i="2" s="1"/>
  <c r="K55" i="2"/>
  <c r="K56" i="2" l="1"/>
  <c r="L55" i="2"/>
  <c r="M55" i="2" s="1"/>
  <c r="N55" i="2" s="1"/>
  <c r="O55" i="2" s="1"/>
  <c r="P55" i="2" s="1"/>
  <c r="L56" i="2" l="1"/>
  <c r="K57" i="2"/>
  <c r="L57" i="2" l="1"/>
  <c r="M57" i="2" s="1"/>
  <c r="N57" i="2" s="1"/>
  <c r="O57" i="2" s="1"/>
  <c r="P57" i="2" s="1"/>
  <c r="K58" i="2"/>
  <c r="M56" i="2"/>
  <c r="N56" i="2" s="1"/>
  <c r="O56" i="2" s="1"/>
  <c r="P56" i="2" s="1"/>
  <c r="K59" i="2" l="1"/>
  <c r="L58" i="2"/>
  <c r="M58" i="2" l="1"/>
  <c r="N58" i="2"/>
  <c r="O58" i="2" s="1"/>
  <c r="P58" i="2" s="1"/>
  <c r="K60" i="2"/>
  <c r="L59" i="2"/>
  <c r="L60" i="2" l="1"/>
  <c r="M60" i="2" s="1"/>
  <c r="N60" i="2" s="1"/>
  <c r="O60" i="2" s="1"/>
  <c r="P60" i="2" s="1"/>
  <c r="K61" i="2"/>
  <c r="M59" i="2"/>
  <c r="N59" i="2"/>
  <c r="O59" i="2" s="1"/>
  <c r="P59" i="2" s="1"/>
  <c r="K62" i="2" l="1"/>
  <c r="L61" i="2"/>
  <c r="M61" i="2" l="1"/>
  <c r="N61" i="2"/>
  <c r="O61" i="2" s="1"/>
  <c r="P61" i="2" s="1"/>
  <c r="K63" i="2"/>
  <c r="L62" i="2"/>
  <c r="M62" i="2" l="1"/>
  <c r="N62" i="2"/>
  <c r="O62" i="2" s="1"/>
  <c r="P62" i="2" s="1"/>
  <c r="K64" i="2"/>
  <c r="L63" i="2"/>
  <c r="M63" i="2" l="1"/>
  <c r="N63" i="2"/>
  <c r="O63" i="2" s="1"/>
  <c r="P63" i="2" s="1"/>
  <c r="K65" i="2"/>
  <c r="L64" i="2"/>
  <c r="M64" i="2" l="1"/>
  <c r="N64" i="2"/>
  <c r="O64" i="2" s="1"/>
  <c r="P64" i="2" s="1"/>
  <c r="K66" i="2"/>
  <c r="L65" i="2"/>
  <c r="M65" i="2" l="1"/>
  <c r="N65" i="2"/>
  <c r="O65" i="2" s="1"/>
  <c r="P65" i="2" s="1"/>
  <c r="K67" i="2"/>
  <c r="L66" i="2"/>
  <c r="M66" i="2" l="1"/>
  <c r="N66" i="2"/>
  <c r="O66" i="2" s="1"/>
  <c r="P66" i="2" s="1"/>
  <c r="K68" i="2"/>
  <c r="L67" i="2"/>
  <c r="M67" i="2" l="1"/>
  <c r="N67" i="2"/>
  <c r="O67" i="2" s="1"/>
  <c r="P67" i="2" s="1"/>
  <c r="K69" i="2"/>
  <c r="L68" i="2"/>
  <c r="M68" i="2" l="1"/>
  <c r="N68" i="2"/>
  <c r="O68" i="2" s="1"/>
  <c r="P68" i="2" s="1"/>
  <c r="K70" i="2"/>
  <c r="L69" i="2"/>
  <c r="M69" i="2" l="1"/>
  <c r="N69" i="2"/>
  <c r="O69" i="2" s="1"/>
  <c r="P69" i="2" s="1"/>
  <c r="K71" i="2"/>
  <c r="L70" i="2"/>
  <c r="M70" i="2" l="1"/>
  <c r="N70" i="2"/>
  <c r="O70" i="2" s="1"/>
  <c r="P70" i="2" s="1"/>
  <c r="K72" i="2"/>
  <c r="L71" i="2"/>
  <c r="M71" i="2" l="1"/>
  <c r="N71" i="2"/>
  <c r="O71" i="2" s="1"/>
  <c r="P71" i="2" s="1"/>
  <c r="K73" i="2"/>
  <c r="L72" i="2"/>
  <c r="M72" i="2" l="1"/>
  <c r="N72" i="2"/>
  <c r="O72" i="2" s="1"/>
  <c r="P72" i="2" s="1"/>
  <c r="K74" i="2"/>
  <c r="L74" i="2" s="1"/>
  <c r="L73" i="2"/>
  <c r="M73" i="2" l="1"/>
  <c r="N73" i="2"/>
  <c r="O73" i="2" s="1"/>
  <c r="P73" i="2" s="1"/>
  <c r="M74" i="2"/>
  <c r="N74" i="2"/>
  <c r="O74" i="2" s="1"/>
  <c r="P7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<sst xmlns="http://schemas.openxmlformats.org/spreadsheetml/2006/main" count="22" uniqueCount="19">
  <si>
    <t>Resistance</t>
  </si>
  <si>
    <t>Temp (K)</t>
  </si>
  <si>
    <t>Coeffcient</t>
  </si>
  <si>
    <t>1/T</t>
  </si>
  <si>
    <t>lnR</t>
  </si>
  <si>
    <t>R</t>
  </si>
  <si>
    <t>(lnR)^3</t>
  </si>
  <si>
    <t>Value</t>
  </si>
  <si>
    <t>A_</t>
  </si>
  <si>
    <t>B_</t>
  </si>
  <si>
    <t>C_</t>
  </si>
  <si>
    <t>Input Temperature and Resistance pairs into appropriate cells</t>
  </si>
  <si>
    <t>Temperature (C)</t>
  </si>
  <si>
    <t>Synthetic T</t>
  </si>
  <si>
    <t>Synthetic Resistance</t>
  </si>
  <si>
    <t>T</t>
  </si>
  <si>
    <t>Calibration Curve</t>
  </si>
  <si>
    <t>lnR^3</t>
  </si>
  <si>
    <t>Temperature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</si>
</sst>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Thermistor</a:t>
            </a:r>
            <a:r>
              <a:rPr lang="en-US" baseline="0"/>
              <a:t> Calibration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Calibration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Sheet2!$A$18:$A$21</c:f>
              <c:numCache>
                <c:formatCode>General</c:formatCode>
                <c:ptCount val="4"/>
                <c:pt idx="0">
                  <c:v>21.1</c:v>
                </c:pt>
                <c:pt idx="1">
                  <c:v>12</c:v>
                </c:pt>
                <c:pt idx="2">
                  <c:v>10.1</c:v>
                </c:pt>
                <c:pt idx="3">
                  <c:v>0</c:v>
                </c:pt>
              </c:numCache>
            </c:numRef>
          </c:xVal>
          <c:yVal>
            <c:numRef>
              <c:f>Sheet2!$B$18:$B$21</c:f>
              <c:numCache>
                <c:formatCode>General</c:formatCode>
                <c:ptCount val="4"/>
                <c:pt idx="0">
                  <c:v>5542.2</c:v>
                </c:pt>
                <c:pt idx="1">
                  <c:v>7602.26</c:v>
                </c:pt>
                <c:pt idx="2">
                  <c:v>10378.5</c:v>
                </c:pt>
                <c:pt idx="3">
                  <c:v>14242.89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57-4C66-A1AD-7F59A4297469}"/>
            </c:ext>
          </c:extLst>
        </c:ser>
        <c:ser>
          <c:idx val="1"/>
          <c:order val="1"/>
          <c:tx>
            <c:v>Calibration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Sheet2!$P$28:$P$92</c:f>
              <c:numCache>
                <c:formatCode>General</c:formatCode>
                <c:ptCount val="65"/>
                <c:pt idx="0">
                  <c:v>29.710933523269375</c:v>
                </c:pt>
                <c:pt idx="1">
                  <c:v>28.647484457808105</c:v>
                </c:pt>
                <c:pt idx="2">
                  <c:v>27.617074204227947</c:v>
                </c:pt>
                <c:pt idx="3">
                  <c:v>26.618649973597599</c:v>
                </c:pt>
                <c:pt idx="4">
                  <c:v>25.65092712833183</c:v>
                </c:pt>
                <c:pt idx="5">
                  <c:v>24.712519938572029</c:v>
                </c:pt>
                <c:pt idx="6">
                  <c:v>23.802018974911334</c:v>
                </c:pt>
                <c:pt idx="7">
                  <c:v>22.918036520473947</c:v>
                </c:pt>
                <c:pt idx="8">
                  <c:v>22.059232522173659</c:v>
                </c:pt>
                <c:pt idx="9">
                  <c:v>21.224328582239707</c:v>
                </c:pt>
                <c:pt idx="10">
                  <c:v>20.412114570364622</c:v>
                </c:pt>
                <c:pt idx="11">
                  <c:v>19.621450696510976</c:v>
                </c:pt>
                <c:pt idx="12">
                  <c:v>18.85126682619358</c:v>
                </c:pt>
                <c:pt idx="13">
                  <c:v>18.100560165338152</c:v>
                </c:pt>
                <c:pt idx="14">
                  <c:v>17.368392030749533</c:v>
                </c:pt>
                <c:pt idx="15">
                  <c:v>16.653884160992845</c:v>
                </c:pt>
                <c:pt idx="16">
                  <c:v>15.956214854848497</c:v>
                </c:pt>
                <c:pt idx="17">
                  <c:v>15.274615116166103</c:v>
                </c:pt>
                <c:pt idx="18">
                  <c:v>14.608364913607943</c:v>
                </c:pt>
                <c:pt idx="19">
                  <c:v>13.956789618053392</c:v>
                </c:pt>
                <c:pt idx="20">
                  <c:v>13.31925665079217</c:v>
                </c:pt>
                <c:pt idx="21">
                  <c:v>12.695172356545356</c:v>
                </c:pt>
                <c:pt idx="22">
                  <c:v>12.083979103240097</c:v>
                </c:pt>
                <c:pt idx="23">
                  <c:v>11.485152602961136</c:v>
                </c:pt>
                <c:pt idx="24">
                  <c:v>10.898199444046043</c:v>
                </c:pt>
                <c:pt idx="25">
                  <c:v>10.322654821848857</c:v>
                </c:pt>
                <c:pt idx="26">
                  <c:v>9.7580804545625028</c:v>
                </c:pt>
                <c:pt idx="27">
                  <c:v>9.2040626702054738</c:v>
                </c:pt>
                <c:pt idx="28">
                  <c:v>8.6602106511280681</c:v>
                </c:pt>
                <c:pt idx="29">
                  <c:v>8.126154822961837</c:v>
                </c:pt>
                <c:pt idx="30">
                  <c:v>7.6015453756947409</c:v>
                </c:pt>
                <c:pt idx="31">
                  <c:v>7.086050905397542</c:v>
                </c:pt>
                <c:pt idx="32">
                  <c:v>6.5793571660046268</c:v>
                </c:pt>
                <c:pt idx="33">
                  <c:v>6.0811659214193128</c:v>
                </c:pt>
                <c:pt idx="34">
                  <c:v>5.5911938890513397</c:v>
                </c:pt>
                <c:pt idx="35">
                  <c:v>5.109171766680106</c:v>
                </c:pt>
                <c:pt idx="36">
                  <c:v>4.6348433352755478</c:v>
                </c:pt>
                <c:pt idx="37">
                  <c:v>4.1679646310860221</c:v>
                </c:pt>
                <c:pt idx="38">
                  <c:v>3.7083031809273166</c:v>
                </c:pt>
                <c:pt idx="39">
                  <c:v>3.2556372951725052</c:v>
                </c:pt>
                <c:pt idx="40">
                  <c:v>2.8097554134597544</c:v>
                </c:pt>
                <c:pt idx="41">
                  <c:v>2.3704554986052244</c:v>
                </c:pt>
                <c:pt idx="42">
                  <c:v>1.9375444746264634</c:v>
                </c:pt>
                <c:pt idx="43">
                  <c:v>1.5108377051705588</c:v>
                </c:pt>
                <c:pt idx="44">
                  <c:v>1.0901585089793571</c:v>
                </c:pt>
                <c:pt idx="45">
                  <c:v>0.67533770934136328</c:v>
                </c:pt>
                <c:pt idx="46">
                  <c:v>0.26621321475641935</c:v>
                </c:pt>
                <c:pt idx="47">
                  <c:v>-0.13737037170596977</c:v>
                </c:pt>
                <c:pt idx="48">
                  <c:v>-0.53556211664596276</c:v>
                </c:pt>
                <c:pt idx="49">
                  <c:v>-0.92850509625668565</c:v>
                </c:pt>
                <c:pt idx="50">
                  <c:v>-1.3163367138304807</c:v>
                </c:pt>
                <c:pt idx="51">
                  <c:v>-1.6991889965810287</c:v>
                </c:pt>
                <c:pt idx="52">
                  <c:v>-2.0771888733625588</c:v>
                </c:pt>
                <c:pt idx="53">
                  <c:v>-2.4504584347294553</c:v>
                </c:pt>
                <c:pt idx="54">
                  <c:v>-2.8191151766562825</c:v>
                </c:pt>
                <c:pt idx="55">
                  <c:v>-3.1832722291271125</c:v>
                </c:pt>
                <c:pt idx="56">
                  <c:v>-3.5430385706993661</c:v>
                </c:pt>
                <c:pt idx="57">
                  <c:v>-3.8985192300567633</c:v>
                </c:pt>
                <c:pt idx="58">
                  <c:v>-4.2498154754822508</c:v>
                </c:pt>
                <c:pt idx="59">
                  <c:v>-4.5970249931046965</c:v>
                </c:pt>
                <c:pt idx="60">
                  <c:v>-4.9402420547060046</c:v>
                </c:pt>
                <c:pt idx="61">
                  <c:v>-5.2795576758092579</c:v>
                </c:pt>
                <c:pt idx="62">
                  <c:v>-5.6150597647159657</c:v>
                </c:pt>
                <c:pt idx="63">
                  <c:v>-5.9468332631031444</c:v>
                </c:pt>
                <c:pt idx="64">
                  <c:v>-6.2749602787470735</c:v>
                </c:pt>
              </c:numCache>
            </c:numRef>
          </c:xVal>
          <c:yVal>
            <c:numRef>
              <c:f>Sheet2!$K$28:$K$92</c:f>
              <c:numCache>
                <c:formatCode>General</c:formatCode>
                <c:ptCount val="65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57-4C66-A1AD-7F59A4297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985279"/>
        <c:axId val="1554374911"/>
      </c:scatterChart>
      <c:valAx>
        <c:axId val="147898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374911"/>
        <c:crosses val="autoZero"/>
        <c:crossBetween val="midCat"/>
      </c:valAx>
      <c:valAx>
        <c:axId val="155437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98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148269</xdr:colOff>
      <xdr:row>0</xdr:row>
      <xdr:rowOff>119349</xdr:rowOff>
    </xdr:from>
    <xdr:to>
      <xdr:col>20</xdr:col>
      <xdr:colOff>100988</xdr:colOff>
      <xdr:row>19</xdr:row>
      <xdr:rowOff>110168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FDD1B8-3DBC-4681-9F1A-AEDEE0C6B1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E10F-0622-468C-96E5-6F2C870F4D7A}">
  <dimension ref="A12:P92"/>
  <sheetViews>
    <sheetView tabSelected="1" zoomScale="83" workbookViewId="0">
      <selection activeCell="G25" sqref="G25"/>
    </sheetView>
  </sheetViews>
  <sheetFormatPr defaultRowHeight="14.4" x14ac:dyDescent="0.3"/>
  <cols>
    <col min="1" max="1" width="14.77734375" customWidth="1"/>
    <col min="2" max="2" width="9.77734375" customWidth="1"/>
    <col min="3" max="4" width="10" customWidth="1"/>
    <col min="5" max="5" width="12" bestFit="1" customWidth="1"/>
    <col min="7" max="7" width="11" customWidth="1"/>
  </cols>
  <sheetData>
    <row r="12" spans="1:3" ht="14.4" customHeight="1" x14ac:dyDescent="0.3">
      <c r="A12" s="1"/>
      <c r="B12" s="1"/>
      <c r="C12" s="1"/>
    </row>
    <row r="13" spans="1:3" ht="13.8" customHeight="1" x14ac:dyDescent="0.3">
      <c r="A13" s="1"/>
      <c r="B13" s="1"/>
      <c r="C13" s="1"/>
    </row>
    <row r="14" spans="1:3" ht="15.6" customHeight="1" x14ac:dyDescent="0.3">
      <c r="A14" s="1"/>
      <c r="B14" s="1"/>
      <c r="C14" s="1"/>
    </row>
    <row r="15" spans="1:3" ht="13.8" customHeight="1" x14ac:dyDescent="0.3">
      <c r="A15" s="2" t="s">
        <v>11</v>
      </c>
      <c r="B15" s="2"/>
      <c r="C15" s="2"/>
    </row>
    <row r="16" spans="1:3" x14ac:dyDescent="0.3">
      <c r="A16" s="2"/>
      <c r="B16" s="2"/>
      <c r="C16" s="2"/>
    </row>
    <row r="17" spans="1:16" x14ac:dyDescent="0.3">
      <c r="A17" s="3" t="s">
        <v>12</v>
      </c>
      <c r="B17" s="4" t="s">
        <v>0</v>
      </c>
      <c r="C17" s="18" t="s">
        <v>1</v>
      </c>
      <c r="D17" s="19" t="s">
        <v>14</v>
      </c>
      <c r="E17" s="20"/>
      <c r="G17" t="s">
        <v>3</v>
      </c>
      <c r="H17" t="s">
        <v>5</v>
      </c>
      <c r="I17" t="s">
        <v>4</v>
      </c>
      <c r="J17" t="s">
        <v>6</v>
      </c>
    </row>
    <row r="18" spans="1:16" x14ac:dyDescent="0.3">
      <c r="A18" s="12">
        <v>21.1</v>
      </c>
      <c r="B18" s="15">
        <v>5542.2</v>
      </c>
      <c r="C18" s="4">
        <f>CONVERT(A18,"C","K")</f>
        <v>294.25</v>
      </c>
      <c r="D18" s="11">
        <v>5000</v>
      </c>
      <c r="G18">
        <f>1/C18</f>
        <v>3.3984706881903144E-3</v>
      </c>
      <c r="H18">
        <f>B18</f>
        <v>5542.2</v>
      </c>
      <c r="I18">
        <f>LN(H18)</f>
        <v>8.6201468128266185</v>
      </c>
      <c r="J18">
        <f>I18^3</f>
        <v>640.53665507437233</v>
      </c>
    </row>
    <row r="19" spans="1:16" x14ac:dyDescent="0.3">
      <c r="A19" s="13">
        <v>12</v>
      </c>
      <c r="B19" s="16">
        <v>7602.26</v>
      </c>
      <c r="C19" s="6">
        <f t="shared" ref="C19:C21" si="0">CONVERT(A19,"C","K")</f>
        <v>285.14999999999998</v>
      </c>
      <c r="G19">
        <f t="shared" ref="G19:G21" si="1">1/C19</f>
        <v>3.5069261792039282E-3</v>
      </c>
      <c r="H19">
        <f>B19</f>
        <v>7602.26</v>
      </c>
      <c r="I19">
        <f t="shared" ref="I19:I21" si="2">LN(H19)</f>
        <v>8.9362008504902501</v>
      </c>
      <c r="J19">
        <f t="shared" ref="J19:J21" si="3">I19^3</f>
        <v>713.60644593535471</v>
      </c>
    </row>
    <row r="20" spans="1:16" x14ac:dyDescent="0.3">
      <c r="A20" s="13">
        <v>10.1</v>
      </c>
      <c r="B20" s="16">
        <v>10378.5</v>
      </c>
      <c r="C20" s="6">
        <f t="shared" si="0"/>
        <v>283.25</v>
      </c>
      <c r="D20" s="19" t="s">
        <v>13</v>
      </c>
      <c r="E20" s="20"/>
      <c r="G20">
        <f t="shared" si="1"/>
        <v>3.5304501323918801E-3</v>
      </c>
      <c r="H20">
        <f>B20</f>
        <v>10378.5</v>
      </c>
      <c r="I20">
        <f t="shared" si="2"/>
        <v>9.2474916376069753</v>
      </c>
      <c r="J20">
        <f t="shared" si="3"/>
        <v>790.80943431218066</v>
      </c>
    </row>
    <row r="21" spans="1:16" x14ac:dyDescent="0.3">
      <c r="A21" s="14">
        <v>0</v>
      </c>
      <c r="B21" s="17">
        <v>14242.89</v>
      </c>
      <c r="C21" s="8">
        <f t="shared" si="0"/>
        <v>273.14999999999998</v>
      </c>
      <c r="D21" s="11">
        <f>CONVERT(1/E34,"K","C")</f>
        <v>22.059232522173659</v>
      </c>
      <c r="G21">
        <f t="shared" si="1"/>
        <v>3.6609921288669233E-3</v>
      </c>
      <c r="H21">
        <f>B21</f>
        <v>14242.89</v>
      </c>
      <c r="I21">
        <f t="shared" si="2"/>
        <v>9.5640131138127185</v>
      </c>
      <c r="J21">
        <f t="shared" si="3"/>
        <v>874.82359671405914</v>
      </c>
    </row>
    <row r="23" spans="1:16" x14ac:dyDescent="0.3">
      <c r="A23" s="9" t="s">
        <v>2</v>
      </c>
      <c r="B23" s="10" t="s">
        <v>7</v>
      </c>
    </row>
    <row r="24" spans="1:16" x14ac:dyDescent="0.3">
      <c r="A24" s="3" t="s">
        <v>10</v>
      </c>
      <c r="B24" s="4">
        <f>G24</f>
        <v>2.0921933562970952E-6</v>
      </c>
      <c r="G24" cm="1">
        <f t="array" ref="G24:I24">LINEST(G18:G21,I18:J21,TRUE)</f>
        <v>2.0921933562970952E-6</v>
      </c>
      <c r="H24">
        <v>-2.6101956953577128E-4</v>
      </c>
      <c r="I24">
        <v>4.3179011874844644E-3</v>
      </c>
    </row>
    <row r="25" spans="1:16" x14ac:dyDescent="0.3">
      <c r="A25" s="5" t="s">
        <v>9</v>
      </c>
      <c r="B25" s="6">
        <f>H24</f>
        <v>-2.6101956953577128E-4</v>
      </c>
    </row>
    <row r="26" spans="1:16" x14ac:dyDescent="0.3">
      <c r="A26" s="7" t="s">
        <v>8</v>
      </c>
      <c r="B26" s="8">
        <f>I24</f>
        <v>4.3179011874844644E-3</v>
      </c>
      <c r="K26" t="s">
        <v>16</v>
      </c>
    </row>
    <row r="27" spans="1:16" x14ac:dyDescent="0.3">
      <c r="K27" t="s">
        <v>5</v>
      </c>
      <c r="L27" t="s">
        <v>4</v>
      </c>
      <c r="M27" t="s">
        <v>17</v>
      </c>
      <c r="N27" t="s">
        <v>3</v>
      </c>
      <c r="O27" t="s">
        <v>15</v>
      </c>
      <c r="P27" t="s">
        <v>18</v>
      </c>
    </row>
    <row r="28" spans="1:16" x14ac:dyDescent="0.3">
      <c r="K28">
        <v>3000</v>
      </c>
      <c r="L28">
        <f>LN(K28)</f>
        <v>8.0063675676502459</v>
      </c>
      <c r="M28">
        <f>L28^3</f>
        <v>513.22354634905287</v>
      </c>
      <c r="N28">
        <f>$B$26+(L28*$B$25)+(M28*$B$24)</f>
        <v>3.3018454653979601E-3</v>
      </c>
      <c r="O28">
        <f>1/N28</f>
        <v>302.86093352326935</v>
      </c>
      <c r="P28">
        <f>CONVERT(O28,"K","C")</f>
        <v>29.710933523269375</v>
      </c>
    </row>
    <row r="29" spans="1:16" x14ac:dyDescent="0.3">
      <c r="K29">
        <f>K28+250</f>
        <v>3250</v>
      </c>
      <c r="L29">
        <f>LN(K29)</f>
        <v>8.0864102753237823</v>
      </c>
      <c r="M29">
        <f t="shared" ref="M29:M92" si="4">L29^3</f>
        <v>528.77061972120896</v>
      </c>
      <c r="N29">
        <f t="shared" ref="N29:N92" si="5">$B$26+(L29*$B$25)+(M29*$B$24)</f>
        <v>3.3134802359156244E-3</v>
      </c>
      <c r="O29">
        <f t="shared" ref="O29:O92" si="6">1/N29</f>
        <v>301.79748445780808</v>
      </c>
      <c r="P29">
        <f t="shared" ref="P29:P92" si="7">CONVERT(O29,"K","C")</f>
        <v>28.647484457808105</v>
      </c>
    </row>
    <row r="30" spans="1:16" x14ac:dyDescent="0.3">
      <c r="K30">
        <f t="shared" ref="K30:K92" si="8">K29+250</f>
        <v>3500</v>
      </c>
      <c r="L30">
        <f t="shared" ref="L30:L92" si="9">LN(K30)</f>
        <v>8.1605182474775049</v>
      </c>
      <c r="M30">
        <f t="shared" si="4"/>
        <v>543.44202603270298</v>
      </c>
      <c r="N30">
        <f t="shared" si="5"/>
        <v>3.3248320237373339E-3</v>
      </c>
      <c r="O30">
        <f t="shared" si="6"/>
        <v>300.76707420422792</v>
      </c>
      <c r="P30">
        <f t="shared" si="7"/>
        <v>27.617074204227947</v>
      </c>
    </row>
    <row r="31" spans="1:16" x14ac:dyDescent="0.3">
      <c r="C31">
        <f>LN(D18)</f>
        <v>8.5171931914162382</v>
      </c>
      <c r="D31">
        <f>C31^3</f>
        <v>617.85916727056963</v>
      </c>
      <c r="E31">
        <f>B26</f>
        <v>4.3179011874844644E-3</v>
      </c>
      <c r="K31">
        <f t="shared" si="8"/>
        <v>3750</v>
      </c>
      <c r="L31">
        <f t="shared" si="9"/>
        <v>8.2295111189644565</v>
      </c>
      <c r="M31">
        <f t="shared" si="4"/>
        <v>557.34243291003133</v>
      </c>
      <c r="N31">
        <f t="shared" si="5"/>
        <v>3.3359058730393458E-3</v>
      </c>
      <c r="O31">
        <f t="shared" si="6"/>
        <v>299.76864997359758</v>
      </c>
      <c r="P31">
        <f t="shared" si="7"/>
        <v>26.618649973597599</v>
      </c>
    </row>
    <row r="32" spans="1:16" x14ac:dyDescent="0.3">
      <c r="E32">
        <f>B25*C31</f>
        <v>-2.2231541004764685E-3</v>
      </c>
      <c r="K32">
        <f t="shared" si="8"/>
        <v>4000</v>
      </c>
      <c r="L32">
        <f t="shared" si="9"/>
        <v>8.2940496401020276</v>
      </c>
      <c r="M32">
        <f t="shared" si="4"/>
        <v>570.55812053809757</v>
      </c>
      <c r="N32">
        <f t="shared" si="5"/>
        <v>3.3467098298878796E-3</v>
      </c>
      <c r="O32">
        <f t="shared" si="6"/>
        <v>298.80092712833181</v>
      </c>
      <c r="P32">
        <f t="shared" si="7"/>
        <v>25.65092712833183</v>
      </c>
    </row>
    <row r="33" spans="5:16" x14ac:dyDescent="0.3">
      <c r="E33">
        <f>B24*D31</f>
        <v>1.2926808448907414E-3</v>
      </c>
      <c r="K33">
        <f t="shared" si="8"/>
        <v>4250</v>
      </c>
      <c r="L33">
        <f t="shared" si="9"/>
        <v>8.3546742619184631</v>
      </c>
      <c r="M33">
        <f t="shared" si="4"/>
        <v>583.16112609250501</v>
      </c>
      <c r="N33">
        <f t="shared" si="5"/>
        <v>3.3572535416883913E-3</v>
      </c>
      <c r="O33">
        <f t="shared" si="6"/>
        <v>297.86251993857201</v>
      </c>
      <c r="P33">
        <f t="shared" si="7"/>
        <v>24.712519938572029</v>
      </c>
    </row>
    <row r="34" spans="5:16" x14ac:dyDescent="0.3">
      <c r="E34">
        <f>SUM(E31:E33)</f>
        <v>3.3874279318987371E-3</v>
      </c>
      <c r="K34">
        <f t="shared" si="8"/>
        <v>4500</v>
      </c>
      <c r="L34">
        <f t="shared" si="9"/>
        <v>8.4118326757584114</v>
      </c>
      <c r="M34">
        <f t="shared" si="4"/>
        <v>595.21227076909292</v>
      </c>
      <c r="N34">
        <f t="shared" si="5"/>
        <v>3.3675474019406728E-3</v>
      </c>
      <c r="O34">
        <f t="shared" si="6"/>
        <v>296.95201897491131</v>
      </c>
      <c r="P34">
        <f t="shared" si="7"/>
        <v>23.802018974911334</v>
      </c>
    </row>
    <row r="35" spans="5:16" x14ac:dyDescent="0.3">
      <c r="K35">
        <f t="shared" si="8"/>
        <v>4750</v>
      </c>
      <c r="L35">
        <f t="shared" si="9"/>
        <v>8.4658998970286863</v>
      </c>
      <c r="M35">
        <f t="shared" si="4"/>
        <v>606.76341486286515</v>
      </c>
      <c r="N35">
        <f t="shared" si="5"/>
        <v>3.377602026049331E-3</v>
      </c>
      <c r="O35">
        <f t="shared" si="6"/>
        <v>296.06803652047392</v>
      </c>
      <c r="P35">
        <f t="shared" si="7"/>
        <v>22.918036520473947</v>
      </c>
    </row>
    <row r="36" spans="5:16" x14ac:dyDescent="0.3">
      <c r="K36">
        <f t="shared" si="8"/>
        <v>5000</v>
      </c>
      <c r="L36">
        <f t="shared" si="9"/>
        <v>8.5171931914162382</v>
      </c>
      <c r="M36">
        <f t="shared" si="4"/>
        <v>617.85916727056963</v>
      </c>
      <c r="N36">
        <f t="shared" si="5"/>
        <v>3.3874279318987371E-3</v>
      </c>
      <c r="O36">
        <f t="shared" si="6"/>
        <v>295.20923252217364</v>
      </c>
      <c r="P36">
        <f t="shared" si="7"/>
        <v>22.059232522173659</v>
      </c>
    </row>
    <row r="37" spans="5:16" x14ac:dyDescent="0.3">
      <c r="K37">
        <f t="shared" si="8"/>
        <v>5250</v>
      </c>
      <c r="L37">
        <f t="shared" si="9"/>
        <v>8.5659833555856686</v>
      </c>
      <c r="M37">
        <f t="shared" si="4"/>
        <v>628.53820158370513</v>
      </c>
      <c r="N37">
        <f t="shared" si="5"/>
        <v>3.3970353488912636E-3</v>
      </c>
      <c r="O37">
        <f t="shared" si="6"/>
        <v>294.37432858223968</v>
      </c>
      <c r="P37">
        <f t="shared" si="7"/>
        <v>21.224328582239707</v>
      </c>
    </row>
    <row r="38" spans="5:16" x14ac:dyDescent="0.3">
      <c r="K38">
        <f t="shared" si="8"/>
        <v>5500</v>
      </c>
      <c r="L38">
        <f t="shared" si="9"/>
        <v>8.6125033712205621</v>
      </c>
      <c r="M38">
        <f t="shared" si="4"/>
        <v>638.83428338585441</v>
      </c>
      <c r="N38">
        <f t="shared" si="5"/>
        <v>3.4064341083777949E-3</v>
      </c>
      <c r="O38">
        <f t="shared" si="6"/>
        <v>293.5621145703646</v>
      </c>
      <c r="P38">
        <f t="shared" si="7"/>
        <v>20.412114570364622</v>
      </c>
    </row>
    <row r="39" spans="5:16" x14ac:dyDescent="0.3">
      <c r="K39">
        <f t="shared" si="8"/>
        <v>5750</v>
      </c>
      <c r="L39">
        <f t="shared" si="9"/>
        <v>8.6569551337913957</v>
      </c>
      <c r="M39">
        <f t="shared" si="4"/>
        <v>648.77708213311007</v>
      </c>
      <c r="N39">
        <f t="shared" si="5"/>
        <v>3.4156335859284567E-3</v>
      </c>
      <c r="O39">
        <f t="shared" si="6"/>
        <v>292.77145069651095</v>
      </c>
      <c r="P39">
        <f t="shared" si="7"/>
        <v>19.621450696510976</v>
      </c>
    </row>
    <row r="40" spans="5:16" x14ac:dyDescent="0.3">
      <c r="K40">
        <f t="shared" si="8"/>
        <v>6000</v>
      </c>
      <c r="L40">
        <f t="shared" si="9"/>
        <v>8.6995147482101913</v>
      </c>
      <c r="M40">
        <f t="shared" si="4"/>
        <v>658.39282002172263</v>
      </c>
      <c r="N40">
        <f t="shared" si="5"/>
        <v>3.4246426766197042E-3</v>
      </c>
      <c r="O40">
        <f t="shared" si="6"/>
        <v>292.00126682619356</v>
      </c>
      <c r="P40">
        <f t="shared" si="7"/>
        <v>18.85126682619358</v>
      </c>
    </row>
    <row r="41" spans="5:16" x14ac:dyDescent="0.3">
      <c r="K41">
        <f t="shared" si="8"/>
        <v>6250</v>
      </c>
      <c r="L41">
        <f t="shared" si="9"/>
        <v>8.740336742730447</v>
      </c>
      <c r="M41">
        <f t="shared" si="4"/>
        <v>667.70479588026137</v>
      </c>
      <c r="N41">
        <f t="shared" si="5"/>
        <v>3.4334697912076686E-3</v>
      </c>
      <c r="O41">
        <f t="shared" si="6"/>
        <v>291.25056016533813</v>
      </c>
      <c r="P41">
        <f t="shared" si="7"/>
        <v>18.100560165338152</v>
      </c>
    </row>
    <row r="42" spans="5:16" x14ac:dyDescent="0.3">
      <c r="K42">
        <f>K41+250</f>
        <v>6500</v>
      </c>
      <c r="L42">
        <f t="shared" si="9"/>
        <v>8.7795574558837277</v>
      </c>
      <c r="M42">
        <f t="shared" si="4"/>
        <v>676.73381210491982</v>
      </c>
      <c r="N42">
        <f t="shared" si="5"/>
        <v>3.4421228653026426E-3</v>
      </c>
      <c r="O42">
        <f t="shared" si="6"/>
        <v>290.51839203074951</v>
      </c>
      <c r="P42">
        <f t="shared" si="7"/>
        <v>17.368392030749533</v>
      </c>
    </row>
    <row r="43" spans="5:16" x14ac:dyDescent="0.3">
      <c r="K43">
        <f t="shared" si="8"/>
        <v>6750</v>
      </c>
      <c r="L43">
        <f t="shared" si="9"/>
        <v>8.8172977838665751</v>
      </c>
      <c r="M43">
        <f t="shared" si="4"/>
        <v>685.49852555543498</v>
      </c>
      <c r="N43">
        <f t="shared" si="5"/>
        <v>3.4506093763894364E-3</v>
      </c>
      <c r="O43">
        <f t="shared" si="6"/>
        <v>289.80388416099282</v>
      </c>
      <c r="P43">
        <f t="shared" si="7"/>
        <v>16.653884160992845</v>
      </c>
    </row>
    <row r="44" spans="5:16" x14ac:dyDescent="0.3">
      <c r="K44">
        <f t="shared" si="8"/>
        <v>7000</v>
      </c>
      <c r="L44">
        <f t="shared" si="9"/>
        <v>8.8536654280374503</v>
      </c>
      <c r="M44">
        <f t="shared" si="4"/>
        <v>694.01573822051557</v>
      </c>
      <c r="N44">
        <f t="shared" si="5"/>
        <v>3.4589363653149754E-3</v>
      </c>
      <c r="O44">
        <f t="shared" si="6"/>
        <v>289.10621485484847</v>
      </c>
      <c r="P44">
        <f t="shared" si="7"/>
        <v>15.956214854848497</v>
      </c>
    </row>
    <row r="45" spans="5:16" x14ac:dyDescent="0.3">
      <c r="K45">
        <f t="shared" si="8"/>
        <v>7250</v>
      </c>
      <c r="L45">
        <f t="shared" si="9"/>
        <v>8.8887567478487206</v>
      </c>
      <c r="M45">
        <f t="shared" si="4"/>
        <v>702.30063973621952</v>
      </c>
      <c r="N45">
        <f t="shared" si="5"/>
        <v>3.4671104600321277E-3</v>
      </c>
      <c r="O45">
        <f t="shared" si="6"/>
        <v>288.42461511616608</v>
      </c>
      <c r="P45">
        <f t="shared" si="7"/>
        <v>15.274615116166103</v>
      </c>
    </row>
    <row r="46" spans="5:16" x14ac:dyDescent="0.3">
      <c r="K46">
        <f t="shared" si="8"/>
        <v>7500</v>
      </c>
      <c r="L46">
        <f t="shared" si="9"/>
        <v>8.9226582995244019</v>
      </c>
      <c r="M46">
        <f t="shared" si="4"/>
        <v>710.36701108966838</v>
      </c>
      <c r="N46">
        <f t="shared" si="5"/>
        <v>3.4751379001622573E-3</v>
      </c>
      <c r="O46">
        <f t="shared" si="6"/>
        <v>287.75836491360792</v>
      </c>
      <c r="P46">
        <f t="shared" si="7"/>
        <v>14.608364913607943</v>
      </c>
    </row>
    <row r="47" spans="5:16" x14ac:dyDescent="0.3">
      <c r="K47">
        <f t="shared" si="8"/>
        <v>7750</v>
      </c>
      <c r="L47">
        <f t="shared" si="9"/>
        <v>8.9554481223473932</v>
      </c>
      <c r="M47">
        <f t="shared" si="4"/>
        <v>718.22739678540393</v>
      </c>
      <c r="N47">
        <f t="shared" si="5"/>
        <v>3.4830245614543964E-3</v>
      </c>
      <c r="O47">
        <f t="shared" si="6"/>
        <v>287.10678961805337</v>
      </c>
      <c r="P47">
        <f t="shared" si="7"/>
        <v>13.956789618053392</v>
      </c>
    </row>
    <row r="48" spans="5:16" x14ac:dyDescent="0.3">
      <c r="K48">
        <f t="shared" si="8"/>
        <v>8000</v>
      </c>
      <c r="L48">
        <f t="shared" si="9"/>
        <v>8.987196820661973</v>
      </c>
      <c r="M48">
        <f t="shared" si="4"/>
        <v>725.89325119997568</v>
      </c>
      <c r="N48">
        <f t="shared" si="5"/>
        <v>3.4907759795635117E-3</v>
      </c>
      <c r="O48">
        <f t="shared" si="6"/>
        <v>286.46925665079215</v>
      </c>
      <c r="P48">
        <f t="shared" si="7"/>
        <v>13.31925665079217</v>
      </c>
    </row>
    <row r="49" spans="11:16" x14ac:dyDescent="0.3">
      <c r="K49">
        <f t="shared" si="8"/>
        <v>8250</v>
      </c>
      <c r="L49">
        <f t="shared" si="9"/>
        <v>9.0179684793287258</v>
      </c>
      <c r="M49">
        <f t="shared" si="4"/>
        <v>733.37506366702928</v>
      </c>
      <c r="N49">
        <f t="shared" si="5"/>
        <v>3.4983973728010447E-3</v>
      </c>
      <c r="O49">
        <f t="shared" si="6"/>
        <v>285.84517235654533</v>
      </c>
      <c r="P49">
        <f t="shared" si="7"/>
        <v>12.695172356545356</v>
      </c>
    </row>
    <row r="50" spans="11:16" x14ac:dyDescent="0.3">
      <c r="K50">
        <f t="shared" si="8"/>
        <v>8500</v>
      </c>
      <c r="L50">
        <f t="shared" si="9"/>
        <v>9.0478214424784085</v>
      </c>
      <c r="M50">
        <f t="shared" si="4"/>
        <v>740.68246592438845</v>
      </c>
      <c r="N50">
        <f t="shared" si="5"/>
        <v>3.5058936636649845E-3</v>
      </c>
      <c r="O50">
        <f t="shared" si="6"/>
        <v>285.23397910324007</v>
      </c>
      <c r="P50">
        <f t="shared" si="7"/>
        <v>12.083979103240097</v>
      </c>
    </row>
    <row r="51" spans="11:16" x14ac:dyDescent="0.3">
      <c r="K51">
        <f t="shared" si="8"/>
        <v>8750</v>
      </c>
      <c r="L51">
        <f t="shared" si="9"/>
        <v>9.0768089793516609</v>
      </c>
      <c r="M51">
        <f t="shared" si="4"/>
        <v>747.82432484753554</v>
      </c>
      <c r="N51">
        <f t="shared" si="5"/>
        <v>3.5132694990590452E-3</v>
      </c>
      <c r="O51">
        <f t="shared" si="6"/>
        <v>284.63515260296111</v>
      </c>
      <c r="P51">
        <f t="shared" si="7"/>
        <v>11.485152602961136</v>
      </c>
    </row>
    <row r="52" spans="11:16" x14ac:dyDescent="0.3">
      <c r="K52">
        <f t="shared" si="8"/>
        <v>9000</v>
      </c>
      <c r="L52">
        <f t="shared" si="9"/>
        <v>9.1049798563183568</v>
      </c>
      <c r="M52">
        <f t="shared" si="4"/>
        <v>754.80882284051711</v>
      </c>
      <c r="N52">
        <f t="shared" si="5"/>
        <v>3.5205292691777392E-3</v>
      </c>
      <c r="O52">
        <f t="shared" si="6"/>
        <v>284.04819944404602</v>
      </c>
      <c r="P52">
        <f t="shared" si="7"/>
        <v>10.898199444046043</v>
      </c>
    </row>
    <row r="53" spans="11:16" x14ac:dyDescent="0.3">
      <c r="K53">
        <f>K52+250</f>
        <v>9250</v>
      </c>
      <c r="L53">
        <f t="shared" si="9"/>
        <v>9.1323788305064717</v>
      </c>
      <c r="M53">
        <f t="shared" si="4"/>
        <v>761.64352781887521</v>
      </c>
      <c r="N53">
        <f t="shared" si="5"/>
        <v>3.5276771250774075E-3</v>
      </c>
      <c r="O53">
        <f t="shared" si="6"/>
        <v>283.47265482184883</v>
      </c>
      <c r="P53">
        <f t="shared" si="7"/>
        <v>10.322654821848857</v>
      </c>
    </row>
    <row r="54" spans="11:16" x14ac:dyDescent="0.3">
      <c r="K54">
        <f t="shared" si="8"/>
        <v>9500</v>
      </c>
      <c r="L54">
        <f t="shared" si="9"/>
        <v>9.1590470775886317</v>
      </c>
      <c r="M54">
        <f t="shared" si="4"/>
        <v>768.33545437261637</v>
      </c>
      <c r="N54">
        <f t="shared" si="5"/>
        <v>3.5347169949803137E-3</v>
      </c>
      <c r="O54">
        <f t="shared" si="6"/>
        <v>282.90808045456248</v>
      </c>
      <c r="P54">
        <f t="shared" si="7"/>
        <v>9.7580804545625028</v>
      </c>
    </row>
    <row r="55" spans="11:16" x14ac:dyDescent="0.3">
      <c r="K55">
        <f t="shared" si="8"/>
        <v>9750</v>
      </c>
      <c r="L55">
        <f t="shared" si="9"/>
        <v>9.1850225639918932</v>
      </c>
      <c r="M55">
        <f t="shared" si="4"/>
        <v>774.89111742009618</v>
      </c>
      <c r="N55">
        <f t="shared" si="5"/>
        <v>3.5416525993749119E-3</v>
      </c>
      <c r="O55">
        <f t="shared" si="6"/>
        <v>282.35406267020545</v>
      </c>
      <c r="P55">
        <f t="shared" si="7"/>
        <v>9.2040626702054738</v>
      </c>
    </row>
    <row r="56" spans="11:16" x14ac:dyDescent="0.3">
      <c r="K56">
        <f t="shared" si="8"/>
        <v>10000</v>
      </c>
      <c r="L56">
        <f t="shared" si="9"/>
        <v>9.2103403719761836</v>
      </c>
      <c r="M56">
        <f t="shared" si="4"/>
        <v>781.31657944069514</v>
      </c>
      <c r="N56">
        <f t="shared" si="5"/>
        <v>3.5484874649838989E-3</v>
      </c>
      <c r="O56">
        <f t="shared" si="6"/>
        <v>281.81021065112805</v>
      </c>
      <c r="P56">
        <f t="shared" si="7"/>
        <v>8.6602106511280681</v>
      </c>
    </row>
    <row r="57" spans="11:16" x14ac:dyDescent="0.3">
      <c r="K57">
        <f t="shared" si="8"/>
        <v>10250</v>
      </c>
      <c r="L57">
        <f t="shared" si="9"/>
        <v>9.2350329845665549</v>
      </c>
      <c r="M57">
        <f t="shared" si="4"/>
        <v>787.61749219368301</v>
      </c>
      <c r="N57">
        <f t="shared" si="5"/>
        <v>3.5552249376752561E-3</v>
      </c>
      <c r="O57">
        <f t="shared" si="6"/>
        <v>281.27615482296181</v>
      </c>
      <c r="P57">
        <f t="shared" si="7"/>
        <v>8.126154822961837</v>
      </c>
    </row>
    <row r="58" spans="11:16" x14ac:dyDescent="0.3">
      <c r="K58">
        <f t="shared" si="8"/>
        <v>10500</v>
      </c>
      <c r="L58">
        <f t="shared" si="9"/>
        <v>9.259130536145614</v>
      </c>
      <c r="M58">
        <f t="shared" si="4"/>
        <v>793.79913368371581</v>
      </c>
      <c r="N58">
        <f t="shared" si="5"/>
        <v>3.5618681943916813E-3</v>
      </c>
      <c r="O58">
        <f t="shared" si="6"/>
        <v>280.75154537569472</v>
      </c>
      <c r="P58">
        <f t="shared" si="7"/>
        <v>7.6015453756947409</v>
      </c>
    </row>
    <row r="59" spans="11:16" x14ac:dyDescent="0.3">
      <c r="K59">
        <f t="shared" si="8"/>
        <v>10750</v>
      </c>
      <c r="L59">
        <f t="shared" si="9"/>
        <v>9.2826610335558097</v>
      </c>
      <c r="M59">
        <f t="shared" si="4"/>
        <v>799.86644101317347</v>
      </c>
      <c r="N59">
        <f t="shared" si="5"/>
        <v>3.5684202541720134E-3</v>
      </c>
      <c r="O59">
        <f t="shared" si="6"/>
        <v>280.23605090539752</v>
      </c>
      <c r="P59">
        <f t="shared" si="7"/>
        <v>7.086050905397542</v>
      </c>
    </row>
    <row r="60" spans="11:16" x14ac:dyDescent="0.3">
      <c r="K60">
        <f t="shared" si="8"/>
        <v>11000</v>
      </c>
      <c r="L60">
        <f t="shared" si="9"/>
        <v>9.3056505517805075</v>
      </c>
      <c r="M60">
        <f t="shared" si="4"/>
        <v>805.82403966262166</v>
      </c>
      <c r="N60">
        <f t="shared" si="5"/>
        <v>3.5748839883350276E-3</v>
      </c>
      <c r="O60">
        <f t="shared" si="6"/>
        <v>279.7293571660046</v>
      </c>
      <c r="P60">
        <f t="shared" si="7"/>
        <v>6.5793571660046268</v>
      </c>
    </row>
    <row r="61" spans="11:16" x14ac:dyDescent="0.3">
      <c r="K61">
        <f t="shared" si="8"/>
        <v>11250</v>
      </c>
      <c r="L61">
        <f t="shared" si="9"/>
        <v>9.3281234076325656</v>
      </c>
      <c r="M61">
        <f t="shared" si="4"/>
        <v>811.67626965894431</v>
      </c>
      <c r="N61">
        <f t="shared" si="5"/>
        <v>3.5812621298921127E-3</v>
      </c>
      <c r="O61">
        <f t="shared" si="6"/>
        <v>279.23116592141929</v>
      </c>
      <c r="P61">
        <f t="shared" si="7"/>
        <v>6.0811659214193128</v>
      </c>
    </row>
    <row r="62" spans="11:16" x14ac:dyDescent="0.3">
      <c r="K62">
        <f t="shared" si="8"/>
        <v>11500</v>
      </c>
      <c r="L62">
        <f t="shared" si="9"/>
        <v>9.3501023143513411</v>
      </c>
      <c r="M62">
        <f t="shared" si="4"/>
        <v>817.42720902277517</v>
      </c>
      <c r="N62">
        <f t="shared" si="5"/>
        <v>3.5875572822509859E-3</v>
      </c>
      <c r="O62">
        <f t="shared" si="6"/>
        <v>278.74119388905132</v>
      </c>
      <c r="P62">
        <f t="shared" si="7"/>
        <v>5.5911938890513397</v>
      </c>
    </row>
    <row r="63" spans="11:16" x14ac:dyDescent="0.3">
      <c r="K63">
        <f t="shared" si="8"/>
        <v>11750</v>
      </c>
      <c r="L63">
        <f t="shared" si="9"/>
        <v>9.3716085195723053</v>
      </c>
      <c r="M63">
        <f t="shared" si="4"/>
        <v>823.08069483026782</v>
      </c>
      <c r="N63">
        <f t="shared" si="5"/>
        <v>3.5937719272682179E-3</v>
      </c>
      <c r="O63">
        <f t="shared" si="6"/>
        <v>278.25917176668008</v>
      </c>
      <c r="P63">
        <f t="shared" si="7"/>
        <v>5.109171766680106</v>
      </c>
    </row>
    <row r="64" spans="11:16" x14ac:dyDescent="0.3">
      <c r="K64">
        <f t="shared" si="8"/>
        <v>12000</v>
      </c>
      <c r="L64">
        <f t="shared" si="9"/>
        <v>9.3926619287701367</v>
      </c>
      <c r="M64">
        <f t="shared" si="4"/>
        <v>828.64034217681296</v>
      </c>
      <c r="N64">
        <f t="shared" si="5"/>
        <v>3.5999084327039358E-3</v>
      </c>
      <c r="O64">
        <f t="shared" si="6"/>
        <v>277.78484333527553</v>
      </c>
      <c r="P64">
        <f t="shared" si="7"/>
        <v>4.6348433352755478</v>
      </c>
    </row>
    <row r="65" spans="11:16" x14ac:dyDescent="0.3">
      <c r="K65">
        <f t="shared" si="8"/>
        <v>12250</v>
      </c>
      <c r="L65">
        <f t="shared" si="9"/>
        <v>9.4132812159728729</v>
      </c>
      <c r="M65">
        <f t="shared" si="4"/>
        <v>834.1095612904478</v>
      </c>
      <c r="N65">
        <f t="shared" si="5"/>
        <v>3.605969059127823E-3</v>
      </c>
      <c r="O65">
        <f t="shared" si="6"/>
        <v>277.317964631086</v>
      </c>
      <c r="P65">
        <f t="shared" si="7"/>
        <v>4.1679646310860221</v>
      </c>
    </row>
    <row r="66" spans="11:16" x14ac:dyDescent="0.3">
      <c r="K66">
        <f t="shared" si="8"/>
        <v>12500</v>
      </c>
      <c r="L66">
        <f t="shared" si="9"/>
        <v>9.4334839232903924</v>
      </c>
      <c r="M66">
        <f t="shared" si="4"/>
        <v>839.4915730090454</v>
      </c>
      <c r="N66">
        <f t="shared" si="5"/>
        <v>3.6119559663215102E-3</v>
      </c>
      <c r="O66">
        <f t="shared" si="6"/>
        <v>276.85830318092729</v>
      </c>
      <c r="P66">
        <f t="shared" si="7"/>
        <v>3.7083031809273166</v>
      </c>
    </row>
    <row r="67" spans="11:16" x14ac:dyDescent="0.3">
      <c r="K67">
        <f t="shared" si="8"/>
        <v>12750</v>
      </c>
      <c r="L67">
        <f t="shared" si="9"/>
        <v>9.4532865505865722</v>
      </c>
      <c r="M67">
        <f t="shared" si="4"/>
        <v>844.78942280687977</v>
      </c>
      <c r="N67">
        <f t="shared" si="5"/>
        <v>3.6178712192186731E-3</v>
      </c>
      <c r="O67">
        <f t="shared" si="6"/>
        <v>276.40563729517248</v>
      </c>
      <c r="P67">
        <f t="shared" si="7"/>
        <v>3.2556372951725052</v>
      </c>
    </row>
    <row r="68" spans="11:16" x14ac:dyDescent="0.3">
      <c r="K68">
        <f t="shared" si="8"/>
        <v>13000</v>
      </c>
      <c r="L68">
        <f t="shared" si="9"/>
        <v>9.4727046364436731</v>
      </c>
      <c r="M68">
        <f t="shared" si="4"/>
        <v>850.0059935319149</v>
      </c>
      <c r="N68">
        <f t="shared" si="5"/>
        <v>3.6237167934206164E-3</v>
      </c>
      <c r="O68">
        <f t="shared" si="6"/>
        <v>275.95975541345973</v>
      </c>
      <c r="P68">
        <f t="shared" si="7"/>
        <v>2.8097554134597544</v>
      </c>
    </row>
    <row r="69" spans="11:16" x14ac:dyDescent="0.3">
      <c r="K69">
        <f t="shared" si="8"/>
        <v>13250</v>
      </c>
      <c r="L69">
        <f t="shared" si="9"/>
        <v>9.4917528314143684</v>
      </c>
      <c r="M69">
        <f t="shared" si="4"/>
        <v>855.14401699450843</v>
      </c>
      <c r="N69">
        <f t="shared" si="5"/>
        <v>3.6294945803218683E-3</v>
      </c>
      <c r="O69">
        <f t="shared" si="6"/>
        <v>275.5204554986052</v>
      </c>
      <c r="P69">
        <f t="shared" si="7"/>
        <v>2.3704554986052244</v>
      </c>
    </row>
    <row r="70" spans="11:16" x14ac:dyDescent="0.3">
      <c r="K70">
        <f t="shared" si="8"/>
        <v>13500</v>
      </c>
      <c r="L70">
        <f t="shared" si="9"/>
        <v>9.5104449644265205</v>
      </c>
      <c r="M70">
        <f t="shared" si="4"/>
        <v>860.20608453053092</v>
      </c>
      <c r="N70">
        <f t="shared" si="5"/>
        <v>3.6352063918773251E-3</v>
      </c>
      <c r="O70">
        <f t="shared" si="6"/>
        <v>275.08754447462644</v>
      </c>
      <c r="P70">
        <f t="shared" si="7"/>
        <v>1.9375444746264634</v>
      </c>
    </row>
    <row r="71" spans="11:16" x14ac:dyDescent="0.3">
      <c r="K71">
        <f t="shared" si="8"/>
        <v>13750</v>
      </c>
      <c r="L71">
        <f t="shared" si="9"/>
        <v>9.5287941030947181</v>
      </c>
      <c r="M71">
        <f t="shared" si="4"/>
        <v>865.19465664672794</v>
      </c>
      <c r="N71">
        <f t="shared" si="5"/>
        <v>3.640853965039716E-3</v>
      </c>
      <c r="O71">
        <f t="shared" si="6"/>
        <v>274.66083770517054</v>
      </c>
      <c r="P71">
        <f t="shared" si="7"/>
        <v>1.5108377051705588</v>
      </c>
    </row>
    <row r="72" spans="11:16" x14ac:dyDescent="0.3">
      <c r="K72">
        <f t="shared" si="8"/>
        <v>14000</v>
      </c>
      <c r="L72">
        <f t="shared" si="9"/>
        <v>9.5468126085973957</v>
      </c>
      <c r="M72">
        <f t="shared" si="4"/>
        <v>870.11207184307193</v>
      </c>
      <c r="N72">
        <f t="shared" si="5"/>
        <v>3.6464389658936746E-3</v>
      </c>
      <c r="O72">
        <f t="shared" si="6"/>
        <v>274.24015850897933</v>
      </c>
      <c r="P72">
        <f t="shared" si="7"/>
        <v>1.0901585089793571</v>
      </c>
    </row>
    <row r="73" spans="11:16" x14ac:dyDescent="0.3">
      <c r="K73">
        <f t="shared" si="8"/>
        <v>14250</v>
      </c>
      <c r="L73">
        <f t="shared" si="9"/>
        <v>9.5645121856967972</v>
      </c>
      <c r="M73">
        <f t="shared" si="4"/>
        <v>874.96055469559451</v>
      </c>
      <c r="N73">
        <f t="shared" si="5"/>
        <v>3.6519629935103915E-3</v>
      </c>
      <c r="O73">
        <f t="shared" si="6"/>
        <v>273.82533770934134</v>
      </c>
      <c r="P73">
        <f t="shared" si="7"/>
        <v>0.67533770934136328</v>
      </c>
    </row>
    <row r="74" spans="11:16" x14ac:dyDescent="0.3">
      <c r="K74">
        <f t="shared" si="8"/>
        <v>14500</v>
      </c>
      <c r="L74">
        <f t="shared" si="9"/>
        <v>9.581903928408666</v>
      </c>
      <c r="M74">
        <f t="shared" si="4"/>
        <v>879.74222327338987</v>
      </c>
      <c r="N74">
        <f t="shared" si="5"/>
        <v>3.6574275835447407E-3</v>
      </c>
      <c r="O74">
        <f t="shared" si="6"/>
        <v>273.4162132147564</v>
      </c>
      <c r="P74">
        <f t="shared" si="7"/>
        <v>0.26621321475641935</v>
      </c>
    </row>
    <row r="75" spans="11:16" x14ac:dyDescent="0.3">
      <c r="K75">
        <f t="shared" si="8"/>
        <v>14750</v>
      </c>
      <c r="L75">
        <f t="shared" si="9"/>
        <v>9.5989983617679666</v>
      </c>
      <c r="M75">
        <f t="shared" si="4"/>
        <v>884.4590959550419</v>
      </c>
      <c r="N75">
        <f t="shared" si="5"/>
        <v>3.6628342115948898E-3</v>
      </c>
      <c r="O75">
        <f t="shared" si="6"/>
        <v>273.01262962829401</v>
      </c>
      <c r="P75">
        <f t="shared" si="7"/>
        <v>-0.13737037170596977</v>
      </c>
    </row>
    <row r="76" spans="11:16" x14ac:dyDescent="0.3">
      <c r="K76">
        <f t="shared" si="8"/>
        <v>15000</v>
      </c>
      <c r="L76">
        <f t="shared" si="9"/>
        <v>9.6158054800843473</v>
      </c>
      <c r="M76">
        <f t="shared" si="4"/>
        <v>889.11309770231799</v>
      </c>
      <c r="N76">
        <f t="shared" si="5"/>
        <v>3.6681842963426576E-3</v>
      </c>
      <c r="O76">
        <f t="shared" si="6"/>
        <v>272.61443788335401</v>
      </c>
      <c r="P76">
        <f t="shared" si="7"/>
        <v>-0.53556211664596276</v>
      </c>
    </row>
    <row r="77" spans="11:16" x14ac:dyDescent="0.3">
      <c r="K77">
        <f t="shared" si="8"/>
        <v>15250</v>
      </c>
      <c r="L77">
        <f t="shared" si="9"/>
        <v>9.6323347820355583</v>
      </c>
      <c r="M77">
        <f t="shared" si="4"/>
        <v>893.70606584256211</v>
      </c>
      <c r="N77">
        <f t="shared" si="5"/>
        <v>3.6734792024913283E-3</v>
      </c>
      <c r="O77">
        <f t="shared" si="6"/>
        <v>272.22149490374329</v>
      </c>
      <c r="P77">
        <f t="shared" si="7"/>
        <v>-0.92850509625668565</v>
      </c>
    </row>
    <row r="78" spans="11:16" x14ac:dyDescent="0.3">
      <c r="K78">
        <f t="shared" si="8"/>
        <v>15500</v>
      </c>
      <c r="L78">
        <f t="shared" si="9"/>
        <v>9.6485953029073386</v>
      </c>
      <c r="M78">
        <f t="shared" si="4"/>
        <v>898.23975540557922</v>
      </c>
      <c r="N78">
        <f t="shared" si="5"/>
        <v>3.6787202435162067E-3</v>
      </c>
      <c r="O78">
        <f t="shared" si="6"/>
        <v>271.8336632861695</v>
      </c>
      <c r="P78">
        <f t="shared" si="7"/>
        <v>-1.3163367138304807</v>
      </c>
    </row>
    <row r="79" spans="11:16" x14ac:dyDescent="0.3">
      <c r="K79">
        <f t="shared" si="8"/>
        <v>15750</v>
      </c>
      <c r="L79">
        <f t="shared" si="9"/>
        <v>9.6645956442537795</v>
      </c>
      <c r="M79">
        <f t="shared" si="4"/>
        <v>902.71584405588192</v>
      </c>
      <c r="N79">
        <f t="shared" si="5"/>
        <v>3.6839086842418937E-3</v>
      </c>
      <c r="O79">
        <f t="shared" si="6"/>
        <v>271.45081100341895</v>
      </c>
      <c r="P79">
        <f t="shared" si="7"/>
        <v>-1.6991889965810287</v>
      </c>
    </row>
    <row r="80" spans="11:16" x14ac:dyDescent="0.3">
      <c r="K80">
        <f t="shared" si="8"/>
        <v>16000</v>
      </c>
      <c r="L80">
        <f t="shared" si="9"/>
        <v>9.6803440012219184</v>
      </c>
      <c r="M80">
        <f t="shared" si="4"/>
        <v>907.13593665683254</v>
      </c>
      <c r="N80">
        <f t="shared" si="5"/>
        <v>3.6890457432591011E-3</v>
      </c>
      <c r="O80">
        <f t="shared" si="6"/>
        <v>271.07281112663742</v>
      </c>
      <c r="P80">
        <f t="shared" si="7"/>
        <v>-2.0771888733625588</v>
      </c>
    </row>
    <row r="81" spans="11:16" x14ac:dyDescent="0.3">
      <c r="K81">
        <f t="shared" si="8"/>
        <v>16250</v>
      </c>
      <c r="L81">
        <f t="shared" si="9"/>
        <v>9.6958481877578837</v>
      </c>
      <c r="M81">
        <f t="shared" si="4"/>
        <v>911.5015694994072</v>
      </c>
      <c r="N81">
        <f t="shared" si="5"/>
        <v>3.6941325951927485E-3</v>
      </c>
      <c r="O81">
        <f t="shared" si="6"/>
        <v>270.69954156527052</v>
      </c>
      <c r="P81">
        <f t="shared" si="7"/>
        <v>-2.4504584347294553</v>
      </c>
    </row>
    <row r="82" spans="11:16" x14ac:dyDescent="0.3">
      <c r="K82">
        <f t="shared" si="8"/>
        <v>16500</v>
      </c>
      <c r="L82">
        <f t="shared" si="9"/>
        <v>9.7111156598886712</v>
      </c>
      <c r="M82">
        <f t="shared" si="4"/>
        <v>915.81421422494032</v>
      </c>
      <c r="N82">
        <f t="shared" si="5"/>
        <v>3.699170372832101E-3</v>
      </c>
      <c r="O82">
        <f t="shared" si="6"/>
        <v>270.33088482334369</v>
      </c>
      <c r="P82">
        <f t="shared" si="7"/>
        <v>-2.8191151766562825</v>
      </c>
    </row>
    <row r="83" spans="11:16" x14ac:dyDescent="0.3">
      <c r="K83">
        <f t="shared" si="8"/>
        <v>16750</v>
      </c>
      <c r="L83">
        <f t="shared" si="9"/>
        <v>9.7261535372532126</v>
      </c>
      <c r="M83">
        <f t="shared" si="4"/>
        <v>920.0752814682462</v>
      </c>
      <c r="N83">
        <f t="shared" si="5"/>
        <v>3.7041601691328559E-3</v>
      </c>
      <c r="O83">
        <f t="shared" si="6"/>
        <v>269.96672777087286</v>
      </c>
      <c r="P83">
        <f t="shared" si="7"/>
        <v>-3.1832722291271125</v>
      </c>
    </row>
    <row r="84" spans="11:16" x14ac:dyDescent="0.3">
      <c r="K84">
        <f t="shared" si="8"/>
        <v>17000</v>
      </c>
      <c r="L84">
        <f t="shared" si="9"/>
        <v>9.7409686230383539</v>
      </c>
      <c r="M84">
        <f t="shared" si="4"/>
        <v>924.28612424486664</v>
      </c>
      <c r="N84">
        <f t="shared" si="5"/>
        <v>3.70910303910024E-3</v>
      </c>
      <c r="O84">
        <f t="shared" si="6"/>
        <v>269.60696142930061</v>
      </c>
      <c r="P84">
        <f t="shared" si="7"/>
        <v>-3.5430385706993661</v>
      </c>
    </row>
    <row r="85" spans="11:16" x14ac:dyDescent="0.3">
      <c r="K85">
        <f t="shared" si="8"/>
        <v>17250</v>
      </c>
      <c r="L85">
        <f t="shared" si="9"/>
        <v>9.7555674224595066</v>
      </c>
      <c r="M85">
        <f t="shared" si="4"/>
        <v>928.44804110388009</v>
      </c>
      <c r="N85">
        <f t="shared" si="5"/>
        <v>3.7140000015614804E-3</v>
      </c>
      <c r="O85">
        <f t="shared" si="6"/>
        <v>269.25148076994321</v>
      </c>
      <c r="P85">
        <f t="shared" si="7"/>
        <v>-3.8985192300567633</v>
      </c>
    </row>
    <row r="86" spans="11:16" x14ac:dyDescent="0.3">
      <c r="K86">
        <f t="shared" si="8"/>
        <v>17500</v>
      </c>
      <c r="L86">
        <f t="shared" si="9"/>
        <v>9.7699561599116063</v>
      </c>
      <c r="M86">
        <f t="shared" si="4"/>
        <v>932.56227906561207</v>
      </c>
      <c r="N86">
        <f t="shared" si="5"/>
        <v>3.7188520408353316E-3</v>
      </c>
      <c r="O86">
        <f t="shared" si="6"/>
        <v>268.90018452451773</v>
      </c>
      <c r="P86">
        <f t="shared" si="7"/>
        <v>-4.2498154754822508</v>
      </c>
    </row>
    <row r="87" spans="11:16" x14ac:dyDescent="0.3">
      <c r="K87">
        <f t="shared" si="8"/>
        <v>17750</v>
      </c>
      <c r="L87">
        <f t="shared" si="9"/>
        <v>9.7841407949035624</v>
      </c>
      <c r="M87">
        <f t="shared" si="4"/>
        <v>936.63003636175313</v>
      </c>
      <c r="N87">
        <f t="shared" si="5"/>
        <v>3.7236601083057239E-3</v>
      </c>
      <c r="O87">
        <f t="shared" si="6"/>
        <v>268.55297500689528</v>
      </c>
      <c r="P87">
        <f t="shared" si="7"/>
        <v>-4.5970249931046965</v>
      </c>
    </row>
    <row r="88" spans="11:16" x14ac:dyDescent="0.3">
      <c r="K88">
        <f t="shared" si="8"/>
        <v>18000</v>
      </c>
      <c r="L88">
        <f t="shared" si="9"/>
        <v>9.7981270368783022</v>
      </c>
      <c r="M88">
        <f t="shared" si="4"/>
        <v>940.65246499373734</v>
      </c>
      <c r="N88">
        <f t="shared" si="5"/>
        <v>3.7284251239060712E-3</v>
      </c>
      <c r="O88">
        <f t="shared" si="6"/>
        <v>268.20975794529397</v>
      </c>
      <c r="P88">
        <f t="shared" si="7"/>
        <v>-4.9402420547060046</v>
      </c>
    </row>
    <row r="89" spans="11:16" x14ac:dyDescent="0.3">
      <c r="K89">
        <f t="shared" si="8"/>
        <v>18250</v>
      </c>
      <c r="L89">
        <f t="shared" si="9"/>
        <v>9.811920359010637</v>
      </c>
      <c r="M89">
        <f t="shared" si="4"/>
        <v>944.63067312376063</v>
      </c>
      <c r="N89">
        <f t="shared" si="5"/>
        <v>3.7331479775202228E-3</v>
      </c>
      <c r="O89">
        <f t="shared" si="6"/>
        <v>267.87044232419072</v>
      </c>
      <c r="P89">
        <f t="shared" si="7"/>
        <v>-5.2795576758092579</v>
      </c>
    </row>
    <row r="90" spans="11:16" x14ac:dyDescent="0.3">
      <c r="K90">
        <f t="shared" si="8"/>
        <v>18500</v>
      </c>
      <c r="L90">
        <f t="shared" si="9"/>
        <v>9.8255260110664153</v>
      </c>
      <c r="M90">
        <f t="shared" si="4"/>
        <v>948.56572731150766</v>
      </c>
      <c r="N90">
        <f t="shared" si="5"/>
        <v>3.7378295303056434E-3</v>
      </c>
      <c r="O90">
        <f t="shared" si="6"/>
        <v>267.53494023528401</v>
      </c>
      <c r="P90">
        <f t="shared" si="7"/>
        <v>-5.6150597647159657</v>
      </c>
    </row>
    <row r="91" spans="11:16" x14ac:dyDescent="0.3">
      <c r="K91">
        <f t="shared" si="8"/>
        <v>18750</v>
      </c>
      <c r="L91">
        <f t="shared" si="9"/>
        <v>9.8389490313985561</v>
      </c>
      <c r="M91">
        <f t="shared" si="4"/>
        <v>952.45865460846449</v>
      </c>
      <c r="N91">
        <f t="shared" si="5"/>
        <v>3.742470615943919E-3</v>
      </c>
      <c r="O91">
        <f t="shared" si="6"/>
        <v>267.20316673689683</v>
      </c>
      <c r="P91">
        <f t="shared" si="7"/>
        <v>-5.9468332631031444</v>
      </c>
    </row>
    <row r="92" spans="11:16" x14ac:dyDescent="0.3">
      <c r="K92">
        <f t="shared" si="8"/>
        <v>19000</v>
      </c>
      <c r="L92">
        <f t="shared" si="9"/>
        <v>9.8521942581485771</v>
      </c>
      <c r="M92">
        <f t="shared" si="4"/>
        <v>956.31044452064441</v>
      </c>
      <c r="N92">
        <f t="shared" si="5"/>
        <v>3.7470720418233397E-3</v>
      </c>
      <c r="O92">
        <f t="shared" si="6"/>
        <v>266.8750397212529</v>
      </c>
      <c r="P92">
        <f t="shared" si="7"/>
        <v>-6.2749602787470735</v>
      </c>
    </row>
  </sheetData>
  <mergeCells count="3">
    <mergeCell ref="A15:C16"/>
    <mergeCell ref="D17:E17"/>
    <mergeCell ref="D20:E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C Sequeira</dc:creator>
  <cp:lastModifiedBy>Roman C Sequeira</cp:lastModifiedBy>
  <dcterms:created xsi:type="dcterms:W3CDTF">2023-11-01T17:29:34Z</dcterms:created>
  <dcterms:modified xsi:type="dcterms:W3CDTF">2023-11-08T18:21:09Z</dcterms:modified>
</cp:coreProperties>
</file>