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满配伤害" sheetId="2" r:id="rId1"/>
    <sheet name="角色信息" sheetId="1" r:id="rId2"/>
  </sheets>
  <definedNames>
    <definedName name="回合数" localSheetId="0">OFFSET(满配伤害!$A$5,1,0,COUNT(满配伤害!$N:$N))</definedName>
    <definedName name="累积伤害" localSheetId="0">OFFSET(满配伤害!$N$5,1,0,COUNT(满配伤害!$N:$N))</definedName>
    <definedName name="伤害差值">OFFSET(满配伤害!$M$5,1,0,COUNT(满配伤害!$N:$N))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<sst xmlns="http://schemas.openxmlformats.org/spreadsheetml/2006/main" count="178" uniqueCount="78">
  <si>
    <t>满配伤害表</t>
  </si>
  <si>
    <t>羁绊表</t>
  </si>
  <si>
    <t>角色</t>
  </si>
  <si>
    <t>{角色简表}</t>
  </si>
  <si>
    <t>1花</t>
  </si>
  <si>
    <t>2花</t>
  </si>
  <si>
    <t>3花</t>
  </si>
  <si>
    <t>4花</t>
  </si>
  <si>
    <t>5花</t>
  </si>
  <si>
    <t>攻击力</t>
  </si>
  <si>
    <t>1号位</t>
  </si>
  <si>
    <t>回合数</t>
  </si>
  <si>
    <t>行动轴</t>
  </si>
  <si>
    <t>造成伤害</t>
  </si>
  <si>
    <t>回合伤害</t>
  </si>
  <si>
    <t>累积伤害</t>
  </si>
  <si>
    <t>2号位</t>
  </si>
  <si>
    <t>1T</t>
  </si>
  <si>
    <t>{行动轴}</t>
  </si>
  <si>
    <t>{伤害表}</t>
  </si>
  <si>
    <t>3号位</t>
  </si>
  <si>
    <t>2T</t>
  </si>
  <si>
    <t>1a1 2a2 3a3 4a4 5a5</t>
  </si>
  <si>
    <t>4号位</t>
  </si>
  <si>
    <t>3T</t>
  </si>
  <si>
    <t>5号位</t>
  </si>
  <si>
    <t>4T</t>
  </si>
  <si>
    <t>全队</t>
  </si>
  <si>
    <t>5T</t>
  </si>
  <si>
    <t>输出表</t>
  </si>
  <si>
    <t>6T</t>
  </si>
  <si>
    <t>7T</t>
  </si>
  <si>
    <t>8T</t>
  </si>
  <si>
    <t>输出比值</t>
  </si>
  <si>
    <t>9T</t>
  </si>
  <si>
    <t>练度表</t>
  </si>
  <si>
    <t>10T</t>
  </si>
  <si>
    <t>11T</t>
  </si>
  <si>
    <t>练度</t>
  </si>
  <si>
    <t>1级0潜</t>
  </si>
  <si>
    <t>3星6潜1房</t>
  </si>
  <si>
    <t>4星8潜2房</t>
  </si>
  <si>
    <t>5星9潜3房</t>
  </si>
  <si>
    <t>满配</t>
  </si>
  <si>
    <t>12T</t>
  </si>
  <si>
    <t>13T</t>
  </si>
  <si>
    <t>14T</t>
  </si>
  <si>
    <t>总伤害</t>
  </si>
  <si>
    <t>五星权重</t>
  </si>
  <si>
    <t>输出占比</t>
  </si>
  <si>
    <t>非5星</t>
  </si>
  <si>
    <t>5星</t>
  </si>
  <si>
    <t>贡献度表</t>
  </si>
  <si>
    <t>贡献度</t>
  </si>
  <si>
    <t>这部分用于幕后计算</t>
  </si>
  <si>
    <t>合计伤害</t>
  </si>
  <si>
    <t>星数</t>
  </si>
  <si>
    <t>花数</t>
  </si>
  <si>
    <t>是否开启6潜被动</t>
  </si>
  <si>
    <t>生命值</t>
  </si>
  <si>
    <t>备注</t>
  </si>
  <si>
    <t>非五星</t>
  </si>
  <si>
    <t>队伍配置</t>
  </si>
  <si>
    <t>{角色信息表}</t>
  </si>
  <si>
    <t>注：潜力，房等信息浓缩在攻击力和生命值中</t>
  </si>
  <si>
    <t>{羁绊表}</t>
  </si>
  <si>
    <t>{五星表}</t>
  </si>
  <si>
    <t>20%配置</t>
  </si>
  <si>
    <t>40%配置</t>
  </si>
  <si>
    <t>60%配置</t>
  </si>
  <si>
    <t>80%配置</t>
  </si>
  <si>
    <t>{练度表}</t>
  </si>
  <si>
    <t>{贡献度表}</t>
  </si>
  <si>
    <t>伤害分布</t>
  </si>
  <si>
    <t>普攻回合伤害</t>
  </si>
  <si>
    <t>必杀回合伤害</t>
  </si>
  <si>
    <t>{伤害构成}</t>
  </si>
  <si>
    <t>注意：需要和普攻伤害/必杀技伤害区分开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</si>
</sst>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gt;=100000000]0\.00,,&quot;亿&quot;;[&gt;=10000]0\.0,&quot;万&quot;;0"/>
    <numFmt numFmtId="177" formatCode="0.0%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29" applyNumberFormat="0" applyAlignment="0" applyProtection="0">
      <alignment vertical="center"/>
    </xf>
    <xf numFmtId="0" fontId="16" fillId="13" borderId="30" applyNumberFormat="0" applyAlignment="0" applyProtection="0">
      <alignment vertical="center"/>
    </xf>
    <xf numFmtId="0" fontId="17" fillId="13" borderId="29" applyNumberFormat="0" applyAlignment="0" applyProtection="0">
      <alignment vertical="center"/>
    </xf>
    <xf numFmtId="0" fontId="18" fillId="14" borderId="31" applyNumberFormat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5" borderId="9" xfId="0" applyFont="1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5" borderId="9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4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5" xfId="0" applyFill="1" applyBorder="1">
      <alignment vertical="center"/>
    </xf>
    <xf numFmtId="176" fontId="0" fillId="0" borderId="0" xfId="0" applyNumberFormat="1">
      <alignment vertical="center"/>
    </xf>
    <xf numFmtId="176" fontId="5" fillId="0" borderId="15" xfId="0" applyNumberFormat="1" applyFont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176" fontId="0" fillId="0" borderId="19" xfId="0" applyNumberFormat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9" fontId="0" fillId="0" borderId="15" xfId="0" applyNumberFormat="1" applyBorder="1">
      <alignment vertical="center"/>
    </xf>
    <xf numFmtId="9" fontId="0" fillId="0" borderId="19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0" fillId="0" borderId="11" xfId="0" applyNumberFormat="1" applyBorder="1">
      <alignment vertical="center"/>
    </xf>
    <xf numFmtId="177" fontId="0" fillId="0" borderId="19" xfId="0" applyNumberFormat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8" xfId="0" applyFont="1" applyBorder="1">
      <alignment vertical="center"/>
    </xf>
    <xf numFmtId="9" fontId="0" fillId="0" borderId="11" xfId="0" applyNumberFormat="1" applyBorder="1">
      <alignment vertical="center"/>
    </xf>
    <xf numFmtId="0" fontId="0" fillId="0" borderId="22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满配伤害!$Q$71:$R$71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满配伤害!$Q$72:$R$72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39129748106203"/>
          <c:y val="0.06272452209577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499578911908"/>
          <c:y val="0.0565262076053443"/>
          <c:w val="0.863500084217618"/>
          <c:h val="0.80346008907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14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14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11430</xdr:colOff>
      <xdr:row>24</xdr:row>
      <xdr:rowOff>167005</xdr:rowOff>
    </xdr:from>
    <xdr:to>
      <xdr:col>20</xdr:col>
      <xdr:colOff>586740</xdr:colOff>
      <xdr:row>31</xdr:row>
      <xdr:rowOff>150495</xdr:rowOff>
    </xdr:to>
    <xdr:graphicFrame>
      <xdr:nvGraphicFramePr>
        <xdr:cNvPr id="4" name="图表 3"/>
        <xdr:cNvGraphicFramePr/>
      </xdr:nvGraphicFramePr>
      <xdr:xfrm>
        <a:off x="16666210" y="4627880"/>
        <a:ext cx="2123440" cy="11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</xdr:colOff>
      <xdr:row>20</xdr:row>
      <xdr:rowOff>142875</xdr:rowOff>
    </xdr:from>
    <xdr:to>
      <xdr:col>4</xdr:col>
      <xdr:colOff>495300</xdr:colOff>
      <xdr:row>36</xdr:row>
      <xdr:rowOff>159385</xdr:rowOff>
    </xdr:to>
    <xdr:graphicFrame>
      <xdr:nvGraphicFramePr>
        <xdr:cNvPr id="5" name="图表 4"/>
        <xdr:cNvGraphicFramePr/>
      </xdr:nvGraphicFramePr>
      <xdr:xfrm>
        <a:off x="74295" y="3908425"/>
        <a:ext cx="4711700" cy="2788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21</xdr:row>
      <xdr:rowOff>106045</xdr:rowOff>
    </xdr:from>
    <xdr:to>
      <xdr:col>12</xdr:col>
      <xdr:colOff>1055370</xdr:colOff>
      <xdr:row>31</xdr:row>
      <xdr:rowOff>65405</xdr:rowOff>
    </xdr:to>
    <xdr:sp>
      <xdr:nvSpPr>
        <xdr:cNvPr id="2" name="文本框 1"/>
        <xdr:cNvSpPr txBox="1"/>
      </xdr:nvSpPr>
      <xdr:spPr>
        <a:xfrm>
          <a:off x="9299575" y="4043045"/>
          <a:ext cx="3923030" cy="168338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l"/>
          <a:r>
            <a:rPr lang="zh-CN" altLang="en-US" sz="1200" b="1"/>
            <a:t>羁绊表：</a:t>
          </a:r>
          <a:r>
            <a:rPr lang="zh-CN" altLang="en-US" sz="1200"/>
            <a:t>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 b="1"/>
            <a:t>五星权重：</a:t>
          </a:r>
          <a:r>
            <a:rPr lang="zh-CN" altLang="en-US" sz="1200"/>
            <a:t>将同位置角色</a:t>
          </a:r>
          <a:r>
            <a:rPr lang="en-US" altLang="zh-CN" sz="1200"/>
            <a:t>5</a:t>
          </a:r>
          <a:r>
            <a:rPr lang="zh-CN" altLang="en-US" sz="1200"/>
            <a:t>星技能取消后，伤害发生的变化（百分比）</a:t>
          </a:r>
          <a:endParaRPr lang="zh-CN" altLang="en-US" sz="1200"/>
        </a:p>
        <a:p>
          <a:pPr algn="l"/>
          <a:r>
            <a:rPr lang="zh-CN" altLang="en-US" sz="1200" b="1"/>
            <a:t>输出表：</a:t>
          </a:r>
          <a:r>
            <a:rPr lang="zh-CN" altLang="en-US" sz="1200"/>
            <a:t>各个角色输出占比</a:t>
          </a:r>
          <a:endParaRPr lang="zh-CN" altLang="en-US" sz="1200"/>
        </a:p>
        <a:p>
          <a:pPr algn="l"/>
          <a:r>
            <a:rPr lang="zh-CN" altLang="en-US" sz="1200" b="1"/>
            <a:t>贡献度表：</a:t>
          </a:r>
          <a:r>
            <a:rPr lang="zh-CN" altLang="en-US" sz="1200"/>
            <a:t>角色技能对伤害的贡献度</a:t>
          </a:r>
          <a:endParaRPr lang="zh-CN" altLang="en-US" sz="1200"/>
        </a:p>
        <a:p>
          <a:pPr algn="l"/>
          <a:r>
            <a:rPr lang="zh-CN" altLang="en-US" sz="1200" b="1"/>
            <a:t>练度表：</a:t>
          </a:r>
          <a:r>
            <a:rPr lang="zh-CN" altLang="en-US" sz="1200"/>
            <a:t>角色练度对伤害的影响</a:t>
          </a:r>
          <a:endParaRPr lang="zh-CN" altLang="en-US" sz="1200"/>
        </a:p>
        <a:p>
          <a:pPr algn="l"/>
          <a:r>
            <a:rPr lang="zh-CN" altLang="en-US" sz="1200">
              <a:sym typeface="+mn-ea"/>
            </a:rPr>
            <a:t>越红代表越吃练度，越绿代表越不吃练度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  <xdr:oneCellAnchor>
    <xdr:from>
      <xdr:col>10</xdr:col>
      <xdr:colOff>36195</xdr:colOff>
      <xdr:row>20</xdr:row>
      <xdr:rowOff>13970</xdr:rowOff>
    </xdr:from>
    <xdr:ext cx="309880" cy="267970"/>
    <xdr:sp>
      <xdr:nvSpPr>
        <xdr:cNvPr id="3" name="文本框 2"/>
        <xdr:cNvSpPr txBox="1"/>
      </xdr:nvSpPr>
      <xdr:spPr>
        <a:xfrm>
          <a:off x="10234295" y="3779520"/>
          <a:ext cx="309880" cy="2679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>
    <xdr:from>
      <xdr:col>5</xdr:col>
      <xdr:colOff>287020</xdr:colOff>
      <xdr:row>21</xdr:row>
      <xdr:rowOff>78105</xdr:rowOff>
    </xdr:from>
    <xdr:to>
      <xdr:col>9</xdr:col>
      <xdr:colOff>215265</xdr:colOff>
      <xdr:row>31</xdr:row>
      <xdr:rowOff>92075</xdr:rowOff>
    </xdr:to>
    <xdr:sp>
      <xdr:nvSpPr>
        <xdr:cNvPr id="6" name="文本框 5"/>
        <xdr:cNvSpPr txBox="1"/>
      </xdr:nvSpPr>
      <xdr:spPr>
        <a:xfrm>
          <a:off x="5200650" y="4015105"/>
          <a:ext cx="3866515" cy="173799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/>
            <a:t>最左边的行动轴：</a:t>
          </a:r>
          <a:r>
            <a:rPr lang="zh-CN" altLang="en-US" sz="1400"/>
            <a:t>第一个数字代表</a:t>
          </a:r>
          <a:r>
            <a:rPr lang="zh-CN" altLang="en-US" sz="1400">
              <a:solidFill>
                <a:srgbClr val="FF0000"/>
              </a:solidFill>
            </a:rPr>
            <a:t>角色位置</a:t>
          </a:r>
          <a:r>
            <a:rPr lang="zh-CN" altLang="en-US" sz="1400">
              <a:solidFill>
                <a:schemeClr val="tx1"/>
              </a:solidFill>
            </a:rPr>
            <a:t>，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字母</a:t>
          </a:r>
          <a:r>
            <a:rPr lang="en-US" altLang="zh-CN" sz="1400">
              <a:solidFill>
                <a:schemeClr val="tx1"/>
              </a:solidFill>
            </a:rPr>
            <a:t>a</a:t>
          </a:r>
          <a:r>
            <a:rPr lang="zh-CN" altLang="en-US" sz="1400">
              <a:solidFill>
                <a:schemeClr val="tx1"/>
              </a:solidFill>
            </a:rPr>
            <a:t>代表攻击，</a:t>
          </a:r>
          <a:r>
            <a:rPr lang="en-US" altLang="zh-CN" sz="1400">
              <a:solidFill>
                <a:schemeClr val="tx1"/>
              </a:solidFill>
            </a:rPr>
            <a:t>q</a:t>
          </a:r>
          <a:r>
            <a:rPr lang="zh-CN" altLang="en-US" sz="1400">
              <a:solidFill>
                <a:schemeClr val="tx1"/>
              </a:solidFill>
            </a:rPr>
            <a:t>代表必杀，</a:t>
          </a:r>
          <a:r>
            <a:rPr lang="en-US" altLang="zh-CN" sz="1400">
              <a:solidFill>
                <a:schemeClr val="tx1"/>
              </a:solidFill>
            </a:rPr>
            <a:t>d</a:t>
          </a:r>
          <a:r>
            <a:rPr lang="zh-CN" altLang="en-US" sz="1400">
              <a:solidFill>
                <a:schemeClr val="tx1"/>
              </a:solidFill>
            </a:rPr>
            <a:t>代表防御</a:t>
          </a:r>
          <a:endParaRPr lang="zh-CN" altLang="en-US" sz="1400">
            <a:solidFill>
              <a:schemeClr val="tx1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。第二个数字代表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  <a:p>
          <a:pPr algn="l"/>
          <a:r>
            <a:rPr lang="zh-CN" altLang="en-US" sz="1400" b="1"/>
            <a:t>中间的行动轴：</a:t>
          </a:r>
          <a:r>
            <a:rPr lang="zh-CN" altLang="en-US" sz="1400"/>
            <a:t>第一个数字代表</a:t>
          </a:r>
          <a:r>
            <a:rPr lang="zh-CN" altLang="en-US" sz="1400">
              <a:solidFill>
                <a:srgbClr val="FF0000"/>
              </a:solidFill>
            </a:rPr>
            <a:t>行动顺序</a:t>
          </a:r>
          <a:r>
            <a:rPr lang="zh-CN" altLang="en-US" sz="1400">
              <a:solidFill>
                <a:schemeClr val="tx1"/>
              </a:solidFill>
            </a:rPr>
            <a:t>，第二个数字依然代表</a:t>
          </a:r>
          <a:r>
            <a:rPr lang="zh-CN" altLang="en-US" sz="1400">
              <a:solidFill>
                <a:srgbClr val="FF0000"/>
              </a:solidFill>
            </a:rPr>
            <a:t>敌人位置</a:t>
          </a:r>
          <a:endParaRPr lang="zh-CN" altLang="en-US" sz="1400">
            <a:solidFill>
              <a:srgbClr val="FF0000"/>
            </a:solidFill>
          </a:endParaRPr>
        </a:p>
        <a:p>
          <a:pPr algn="l"/>
          <a:r>
            <a:rPr lang="zh-CN" altLang="en-US" sz="1400">
              <a:solidFill>
                <a:schemeClr val="tx1"/>
              </a:solidFill>
            </a:rPr>
            <a:t>单体桩只有</a:t>
          </a:r>
          <a:r>
            <a:rPr lang="en-US" altLang="zh-CN" sz="1400">
              <a:solidFill>
                <a:schemeClr val="tx1"/>
              </a:solidFill>
            </a:rPr>
            <a:t>1</a:t>
          </a:r>
          <a:r>
            <a:rPr lang="zh-CN" altLang="en-US" sz="1400">
              <a:solidFill>
                <a:schemeClr val="tx1"/>
              </a:solidFill>
            </a:rPr>
            <a:t>个敌人，因此敌人位置永远是</a:t>
          </a:r>
          <a:r>
            <a:rPr lang="en-US" altLang="zh-CN" sz="1400">
              <a:solidFill>
                <a:schemeClr val="tx1"/>
              </a:solidFill>
            </a:rPr>
            <a:t>1</a:t>
          </a:r>
          <a:endParaRPr lang="en-US" altLang="zh-CN" sz="14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3"/>
  <sheetViews>
    <sheetView tabSelected="1" zoomScale="115" zoomScaleNormal="115" workbookViewId="0">
      <selection activeCell="K42" sqref="K42"/>
    </sheetView>
  </sheetViews>
  <sheetFormatPr defaultColWidth="8.89166666666667" defaultRowHeight="13.5"/>
  <cols>
    <col min="1" max="1" width="8.725" customWidth="1"/>
    <col min="2" max="2" width="21.7416666666667" customWidth="1"/>
    <col min="3" max="3" width="8.175" customWidth="1"/>
    <col min="4" max="4" width="17.6666666666667" customWidth="1"/>
    <col min="5" max="5" width="8.175" customWidth="1"/>
    <col min="6" max="6" width="17.6666666666667" customWidth="1"/>
    <col min="7" max="7" width="8.175" customWidth="1"/>
    <col min="8" max="8" width="17.6666666666667" customWidth="1"/>
    <col min="9" max="9" width="8.175" customWidth="1"/>
    <col min="10" max="10" width="17.6666666666667" customWidth="1"/>
    <col min="11" max="11" width="8.175" customWidth="1"/>
    <col min="12" max="12" width="17.6666666666667" customWidth="1"/>
    <col min="13" max="13" width="16.9833333333333" customWidth="1"/>
    <col min="14" max="14" width="11.5833333333333" customWidth="1"/>
    <col min="15" max="15" width="4.13333333333333" customWidth="1"/>
    <col min="16" max="16" width="6.98333333333333" customWidth="1"/>
    <col min="18" max="18" width="10.3166666666667" customWidth="1"/>
    <col min="19" max="19" width="9.68333333333333" customWidth="1"/>
    <col min="20" max="20" width="10.6333333333333" customWidth="1"/>
    <col min="22" max="22" width="3.80833333333333" customWidth="1"/>
    <col min="23" max="23" width="6.83333333333333" customWidth="1"/>
  </cols>
  <sheetData>
    <row r="1" ht="16" customHeight="1" spans="1:21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25"/>
      <c r="P1" s="5" t="s">
        <v>1</v>
      </c>
      <c r="Q1" s="7"/>
      <c r="R1" s="7"/>
      <c r="S1" s="7"/>
      <c r="T1" s="7"/>
      <c r="U1" s="7"/>
    </row>
    <row r="2" spans="1:2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6"/>
      <c r="P2" s="8"/>
      <c r="Q2" s="10"/>
      <c r="R2" s="10"/>
      <c r="S2" s="10"/>
      <c r="T2" s="10"/>
      <c r="U2" s="10"/>
    </row>
    <row r="3" spans="2:21">
      <c r="B3" s="11" t="s">
        <v>2</v>
      </c>
      <c r="C3" s="12" t="s">
        <v>3</v>
      </c>
      <c r="D3" s="12"/>
      <c r="E3" s="13"/>
      <c r="F3" s="13"/>
      <c r="G3" s="12"/>
      <c r="H3" s="12"/>
      <c r="I3" s="13"/>
      <c r="J3" s="13"/>
      <c r="K3" s="12"/>
      <c r="L3" s="12"/>
      <c r="M3" s="27"/>
      <c r="N3" s="28"/>
      <c r="P3" s="14"/>
      <c r="Q3" s="2" t="s">
        <v>4</v>
      </c>
      <c r="R3" s="2" t="s">
        <v>5</v>
      </c>
      <c r="S3" s="2" t="s">
        <v>6</v>
      </c>
      <c r="T3" s="2" t="s">
        <v>7</v>
      </c>
      <c r="U3" s="29" t="s">
        <v>8</v>
      </c>
    </row>
    <row r="4" spans="2:21">
      <c r="B4" s="14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9"/>
      <c r="P4" s="14" t="s">
        <v>10</v>
      </c>
      <c r="Q4" s="43" t="e">
        <f>Q55/$R$50</f>
        <v>#VALUE!</v>
      </c>
      <c r="R4" s="43">
        <f t="shared" ref="R4:R9" si="0">R55/$R$50</f>
        <v>0</v>
      </c>
      <c r="S4" s="43">
        <f t="shared" ref="S4:S9" si="1">S55/$R$50</f>
        <v>0</v>
      </c>
      <c r="T4" s="43">
        <f t="shared" ref="T4:T9" si="2">T55/$R$50</f>
        <v>0</v>
      </c>
      <c r="U4" s="44">
        <v>1</v>
      </c>
    </row>
    <row r="5" spans="1:21">
      <c r="A5" s="15" t="s">
        <v>11</v>
      </c>
      <c r="B5" s="16" t="s">
        <v>12</v>
      </c>
      <c r="C5" s="17" t="s">
        <v>12</v>
      </c>
      <c r="D5" s="18" t="s">
        <v>13</v>
      </c>
      <c r="E5" s="17" t="s">
        <v>12</v>
      </c>
      <c r="F5" s="18" t="s">
        <v>13</v>
      </c>
      <c r="G5" s="17" t="s">
        <v>12</v>
      </c>
      <c r="H5" s="18" t="s">
        <v>13</v>
      </c>
      <c r="I5" s="17" t="s">
        <v>12</v>
      </c>
      <c r="J5" s="18" t="s">
        <v>13</v>
      </c>
      <c r="K5" s="17" t="s">
        <v>12</v>
      </c>
      <c r="L5" s="18" t="s">
        <v>13</v>
      </c>
      <c r="M5" s="30" t="s">
        <v>14</v>
      </c>
      <c r="N5" s="31" t="s">
        <v>15</v>
      </c>
      <c r="P5" s="14" t="s">
        <v>16</v>
      </c>
      <c r="Q5" s="43">
        <f t="shared" ref="Q4:Q9" si="3">Q56/$R$50</f>
        <v>0</v>
      </c>
      <c r="R5" s="43">
        <f t="shared" si="0"/>
        <v>0</v>
      </c>
      <c r="S5" s="43">
        <f t="shared" si="1"/>
        <v>0</v>
      </c>
      <c r="T5" s="43">
        <f t="shared" si="2"/>
        <v>0</v>
      </c>
      <c r="U5" s="44">
        <v>1</v>
      </c>
    </row>
    <row r="6" ht="15" spans="1:21">
      <c r="A6" s="19" t="s">
        <v>17</v>
      </c>
      <c r="B6" s="20" t="s">
        <v>18</v>
      </c>
      <c r="C6" t="s">
        <v>19</v>
      </c>
      <c r="D6">
        <v>1</v>
      </c>
      <c r="F6">
        <v>2</v>
      </c>
      <c r="H6">
        <v>3</v>
      </c>
      <c r="J6">
        <v>4</v>
      </c>
      <c r="L6">
        <v>5</v>
      </c>
      <c r="M6" s="32">
        <f>IF(L6="","",SUM(D6,F6,H6,J6,L6))</f>
        <v>15</v>
      </c>
      <c r="N6" s="33">
        <f>IF(M6="","",SUM(M$6:M6))</f>
        <v>15</v>
      </c>
      <c r="P6" s="14" t="s">
        <v>20</v>
      </c>
      <c r="Q6" s="43">
        <f t="shared" si="3"/>
        <v>0</v>
      </c>
      <c r="R6" s="43">
        <f t="shared" si="0"/>
        <v>0</v>
      </c>
      <c r="S6" s="43">
        <f t="shared" si="1"/>
        <v>0</v>
      </c>
      <c r="T6" s="43">
        <f t="shared" si="2"/>
        <v>0</v>
      </c>
      <c r="U6" s="44">
        <v>1</v>
      </c>
    </row>
    <row r="7" ht="15" spans="1:21">
      <c r="A7" s="19" t="s">
        <v>21</v>
      </c>
      <c r="B7" s="20" t="s">
        <v>22</v>
      </c>
      <c r="D7">
        <v>2</v>
      </c>
      <c r="F7">
        <v>3</v>
      </c>
      <c r="H7">
        <v>4</v>
      </c>
      <c r="J7">
        <v>5</v>
      </c>
      <c r="L7">
        <v>6</v>
      </c>
      <c r="M7" s="32">
        <f>IF(L7="","",SUM(D7,F7,H7,J7,L7))</f>
        <v>20</v>
      </c>
      <c r="N7" s="33">
        <f>IF(M7="","",SUM(M$6:M7))</f>
        <v>35</v>
      </c>
      <c r="P7" s="14" t="s">
        <v>23</v>
      </c>
      <c r="Q7" s="43">
        <f t="shared" si="3"/>
        <v>0</v>
      </c>
      <c r="R7" s="43">
        <f t="shared" si="0"/>
        <v>0</v>
      </c>
      <c r="S7" s="43">
        <f t="shared" si="1"/>
        <v>0</v>
      </c>
      <c r="T7" s="43">
        <f t="shared" si="2"/>
        <v>0</v>
      </c>
      <c r="U7" s="44">
        <v>1</v>
      </c>
    </row>
    <row r="8" ht="15" spans="1:21">
      <c r="A8" s="19" t="s">
        <v>24</v>
      </c>
      <c r="B8" s="20"/>
      <c r="D8">
        <v>3</v>
      </c>
      <c r="F8">
        <v>4</v>
      </c>
      <c r="H8">
        <v>5</v>
      </c>
      <c r="J8">
        <v>6</v>
      </c>
      <c r="L8">
        <v>7</v>
      </c>
      <c r="M8" s="32">
        <f>IF(L8="","",SUM(D8,F8,H8,J8,L8))</f>
        <v>25</v>
      </c>
      <c r="N8" s="33">
        <f>IF(M8="","",SUM(M$6:M8))</f>
        <v>60</v>
      </c>
      <c r="P8" s="14" t="s">
        <v>25</v>
      </c>
      <c r="Q8" s="43">
        <f t="shared" si="3"/>
        <v>0</v>
      </c>
      <c r="R8" s="43">
        <f t="shared" si="0"/>
        <v>0</v>
      </c>
      <c r="S8" s="43">
        <f t="shared" si="1"/>
        <v>0</v>
      </c>
      <c r="T8" s="43">
        <f t="shared" si="2"/>
        <v>0</v>
      </c>
      <c r="U8" s="44">
        <v>1</v>
      </c>
    </row>
    <row r="9" ht="15.75" spans="1:21">
      <c r="A9" s="19" t="s">
        <v>26</v>
      </c>
      <c r="B9" s="20"/>
      <c r="D9">
        <v>4</v>
      </c>
      <c r="F9">
        <v>5</v>
      </c>
      <c r="H9">
        <v>6</v>
      </c>
      <c r="J9">
        <v>7</v>
      </c>
      <c r="L9">
        <v>8</v>
      </c>
      <c r="M9" s="32">
        <f>IF(L9="","",SUM(D9,F9,H9,J9,L9))</f>
        <v>30</v>
      </c>
      <c r="N9" s="33">
        <f>IF(M9="","",SUM(M$6:M9))</f>
        <v>90</v>
      </c>
      <c r="P9" s="21" t="s">
        <v>27</v>
      </c>
      <c r="Q9" s="43">
        <f t="shared" si="3"/>
        <v>0</v>
      </c>
      <c r="R9" s="43">
        <f t="shared" si="0"/>
        <v>0</v>
      </c>
      <c r="S9" s="43">
        <f t="shared" si="1"/>
        <v>0</v>
      </c>
      <c r="T9" s="43">
        <f t="shared" si="2"/>
        <v>0</v>
      </c>
      <c r="U9" s="45">
        <v>1</v>
      </c>
    </row>
    <row r="10" ht="15" spans="1:21">
      <c r="A10" s="19" t="s">
        <v>28</v>
      </c>
      <c r="B10" s="20"/>
      <c r="D10">
        <v>5</v>
      </c>
      <c r="F10">
        <v>6</v>
      </c>
      <c r="H10">
        <v>7</v>
      </c>
      <c r="J10">
        <v>8</v>
      </c>
      <c r="L10">
        <v>9</v>
      </c>
      <c r="M10" s="32">
        <f>IF(L10="","",SUM(D10,F10,H10,J10,L10))</f>
        <v>35</v>
      </c>
      <c r="N10" s="33">
        <f>IF(M10="","",SUM(M$6:M10))</f>
        <v>125</v>
      </c>
      <c r="P10" s="5" t="s">
        <v>29</v>
      </c>
      <c r="Q10" s="7"/>
      <c r="R10" s="7"/>
      <c r="S10" s="7"/>
      <c r="T10" s="7"/>
      <c r="U10" s="7"/>
    </row>
    <row r="11" ht="15.75" spans="1:21">
      <c r="A11" s="19" t="s">
        <v>30</v>
      </c>
      <c r="B11" s="20"/>
      <c r="D11">
        <v>6</v>
      </c>
      <c r="F11">
        <v>7</v>
      </c>
      <c r="H11">
        <v>8</v>
      </c>
      <c r="J11">
        <v>9</v>
      </c>
      <c r="L11">
        <v>10</v>
      </c>
      <c r="M11" s="32">
        <f>IF(L11="","",SUM(D11,F11,H11,J11,L11))</f>
        <v>40</v>
      </c>
      <c r="N11" s="33">
        <f>IF(M11="","",SUM(M$6:M11))</f>
        <v>165</v>
      </c>
      <c r="P11" s="8"/>
      <c r="Q11" s="10"/>
      <c r="R11" s="10"/>
      <c r="S11" s="10"/>
      <c r="T11" s="10"/>
      <c r="U11" s="10"/>
    </row>
    <row r="12" ht="15" spans="1:21">
      <c r="A12" s="19" t="s">
        <v>31</v>
      </c>
      <c r="B12" s="20"/>
      <c r="D12">
        <v>7</v>
      </c>
      <c r="F12">
        <v>8</v>
      </c>
      <c r="H12">
        <v>9</v>
      </c>
      <c r="J12">
        <v>10</v>
      </c>
      <c r="L12">
        <v>11</v>
      </c>
      <c r="M12" s="32">
        <f>IF(L12="","",SUM(D12,F12,H12,J12,L12))</f>
        <v>45</v>
      </c>
      <c r="N12" s="33">
        <f>IF(M12="","",SUM(M$6:M12))</f>
        <v>210</v>
      </c>
      <c r="P12" s="11"/>
      <c r="Q12" s="46" t="s">
        <v>10</v>
      </c>
      <c r="R12" s="46" t="s">
        <v>16</v>
      </c>
      <c r="S12" s="46" t="s">
        <v>20</v>
      </c>
      <c r="T12" s="46" t="s">
        <v>23</v>
      </c>
      <c r="U12" s="47" t="s">
        <v>25</v>
      </c>
    </row>
    <row r="13" ht="15.75" spans="1:21">
      <c r="A13" s="19" t="s">
        <v>32</v>
      </c>
      <c r="B13" s="20"/>
      <c r="D13">
        <v>8</v>
      </c>
      <c r="F13">
        <v>9</v>
      </c>
      <c r="H13">
        <v>10</v>
      </c>
      <c r="J13">
        <v>11</v>
      </c>
      <c r="L13">
        <v>12</v>
      </c>
      <c r="M13" s="32">
        <f>IF(L13="","",SUM(D13,F13,H13,J13,L13))</f>
        <v>50</v>
      </c>
      <c r="N13" s="33">
        <f>IF(M13="","",SUM(M$6:M13))</f>
        <v>260</v>
      </c>
      <c r="P13" s="21" t="s">
        <v>33</v>
      </c>
      <c r="Q13" s="48">
        <f>D20/R50</f>
        <v>0.157894736842105</v>
      </c>
      <c r="R13" s="48">
        <f>F20/R50</f>
        <v>0.178947368421053</v>
      </c>
      <c r="S13" s="48">
        <f>H20/R50</f>
        <v>0.2</v>
      </c>
      <c r="T13" s="48">
        <f>J20/$R$50</f>
        <v>0.221052631578947</v>
      </c>
      <c r="U13" s="49">
        <f>L20/$R$50</f>
        <v>0.242105263157895</v>
      </c>
    </row>
    <row r="14" ht="15" spans="1:21">
      <c r="A14" s="19" t="s">
        <v>34</v>
      </c>
      <c r="B14" s="20"/>
      <c r="D14">
        <v>9</v>
      </c>
      <c r="F14">
        <v>10</v>
      </c>
      <c r="H14">
        <v>11</v>
      </c>
      <c r="J14">
        <v>12</v>
      </c>
      <c r="L14">
        <v>13</v>
      </c>
      <c r="M14" s="32">
        <f>IF(L14="","",SUM(D14,F14,H14,J14,L14))</f>
        <v>55</v>
      </c>
      <c r="N14" s="33">
        <f>IF(M14="","",SUM(M$6:M14))</f>
        <v>315</v>
      </c>
      <c r="P14" s="5" t="s">
        <v>35</v>
      </c>
      <c r="Q14" s="7"/>
      <c r="R14" s="7"/>
      <c r="S14" s="7"/>
      <c r="T14" s="7"/>
      <c r="U14" s="25"/>
    </row>
    <row r="15" ht="15" spans="1:21">
      <c r="A15" s="19" t="s">
        <v>36</v>
      </c>
      <c r="B15" s="20"/>
      <c r="D15">
        <v>10</v>
      </c>
      <c r="F15">
        <v>11</v>
      </c>
      <c r="H15">
        <v>12</v>
      </c>
      <c r="J15">
        <v>13</v>
      </c>
      <c r="L15">
        <v>14</v>
      </c>
      <c r="M15" s="32">
        <f>IF(L15="","",SUM(D15,F15,H15,J15,L15))</f>
        <v>60</v>
      </c>
      <c r="N15" s="33">
        <f>IF(M15="","",SUM(M$6:M15))</f>
        <v>375</v>
      </c>
      <c r="P15" s="34"/>
      <c r="Q15" s="50"/>
      <c r="R15" s="50"/>
      <c r="S15" s="50"/>
      <c r="T15" s="50"/>
      <c r="U15" s="51"/>
    </row>
    <row r="16" ht="15" spans="1:21">
      <c r="A16" s="19" t="s">
        <v>37</v>
      </c>
      <c r="B16" s="20"/>
      <c r="D16">
        <v>11</v>
      </c>
      <c r="F16">
        <v>12</v>
      </c>
      <c r="H16">
        <v>13</v>
      </c>
      <c r="J16">
        <v>14</v>
      </c>
      <c r="L16">
        <v>15</v>
      </c>
      <c r="M16" s="32">
        <f>IF(L16="","",SUM(D16,F16,H16,J16,L16))</f>
        <v>65</v>
      </c>
      <c r="N16" s="33">
        <f>IF(M16="","",SUM(M$6:M16))</f>
        <v>440</v>
      </c>
      <c r="P16" s="35" t="s">
        <v>38</v>
      </c>
      <c r="Q16" s="52" t="s">
        <v>39</v>
      </c>
      <c r="R16" s="65" t="s">
        <v>40</v>
      </c>
      <c r="S16" s="65" t="s">
        <v>41</v>
      </c>
      <c r="T16" s="52" t="s">
        <v>42</v>
      </c>
      <c r="U16" s="53" t="s">
        <v>43</v>
      </c>
    </row>
    <row r="17" ht="15" spans="1:21">
      <c r="A17" s="19" t="s">
        <v>44</v>
      </c>
      <c r="B17" s="20"/>
      <c r="D17">
        <v>12</v>
      </c>
      <c r="F17">
        <v>13</v>
      </c>
      <c r="H17">
        <v>14</v>
      </c>
      <c r="J17">
        <v>15</v>
      </c>
      <c r="L17">
        <v>16</v>
      </c>
      <c r="M17" s="32">
        <f>IF(L17="","",SUM(D17,F17,H17,J17,L17))</f>
        <v>70</v>
      </c>
      <c r="N17" s="33">
        <f>IF(M17="","",SUM(M$6:M17))</f>
        <v>510</v>
      </c>
      <c r="P17" s="36"/>
      <c r="Q17" s="54">
        <v>0</v>
      </c>
      <c r="R17" s="54">
        <v>0.43</v>
      </c>
      <c r="S17" s="54">
        <v>0.61</v>
      </c>
      <c r="T17" s="54">
        <v>0.82</v>
      </c>
      <c r="U17" s="55">
        <v>1</v>
      </c>
    </row>
    <row r="18" ht="15" spans="1:21">
      <c r="A18" s="19" t="s">
        <v>45</v>
      </c>
      <c r="B18" s="20"/>
      <c r="D18">
        <v>13</v>
      </c>
      <c r="F18">
        <v>14</v>
      </c>
      <c r="H18">
        <v>15</v>
      </c>
      <c r="J18">
        <v>16</v>
      </c>
      <c r="L18">
        <v>17</v>
      </c>
      <c r="M18" s="32">
        <f>IF(L18="","",SUM(D18,F18,H18,J18,L18))</f>
        <v>75</v>
      </c>
      <c r="N18" s="33">
        <f>IF(M18="","",SUM(M$6:M18))</f>
        <v>585</v>
      </c>
      <c r="P18" s="14" t="s">
        <v>10</v>
      </c>
      <c r="Q18" s="43" t="e">
        <f t="shared" ref="Q18:T18" si="4">Q64/$R$50</f>
        <v>#VALUE!</v>
      </c>
      <c r="R18" s="43">
        <f t="shared" si="4"/>
        <v>0</v>
      </c>
      <c r="S18" s="43">
        <f t="shared" si="4"/>
        <v>0</v>
      </c>
      <c r="T18" s="43">
        <f t="shared" si="4"/>
        <v>0</v>
      </c>
      <c r="U18" s="44">
        <v>1</v>
      </c>
    </row>
    <row r="19" ht="15" spans="1:21">
      <c r="A19" s="19" t="s">
        <v>46</v>
      </c>
      <c r="B19" s="20"/>
      <c r="D19">
        <v>14</v>
      </c>
      <c r="F19">
        <v>15</v>
      </c>
      <c r="H19">
        <v>16</v>
      </c>
      <c r="J19">
        <v>17</v>
      </c>
      <c r="L19">
        <v>18</v>
      </c>
      <c r="M19" s="32">
        <f>IF(L19="","",SUM(D19,F19,H19,J19,L19))</f>
        <v>80</v>
      </c>
      <c r="N19" s="33">
        <f>IF(M19="","",SUM(M$6:M19))</f>
        <v>665</v>
      </c>
      <c r="P19" s="14" t="s">
        <v>16</v>
      </c>
      <c r="Q19" s="43">
        <f t="shared" ref="Q19:T19" si="5">Q65/$R$50</f>
        <v>0</v>
      </c>
      <c r="R19" s="43">
        <f t="shared" si="5"/>
        <v>0</v>
      </c>
      <c r="S19" s="43">
        <f t="shared" si="5"/>
        <v>0</v>
      </c>
      <c r="T19" s="43">
        <f t="shared" si="5"/>
        <v>0</v>
      </c>
      <c r="U19" s="44">
        <v>1</v>
      </c>
    </row>
    <row r="20" ht="14.25" spans="1:21">
      <c r="A20" s="21" t="s">
        <v>47</v>
      </c>
      <c r="B20" s="22"/>
      <c r="C20" s="22"/>
      <c r="D20" s="23">
        <f>SUM(D$6:D19)</f>
        <v>105</v>
      </c>
      <c r="E20" s="23">
        <f>SUM(E$6:E19)</f>
        <v>0</v>
      </c>
      <c r="F20" s="23">
        <f>SUM(F$6:F19)</f>
        <v>119</v>
      </c>
      <c r="G20" s="23">
        <f>SUM(G$6:G19)</f>
        <v>0</v>
      </c>
      <c r="H20" s="23">
        <f>SUM(H$6:H19)</f>
        <v>133</v>
      </c>
      <c r="I20" s="23">
        <f>SUM(I$6:I19)</f>
        <v>0</v>
      </c>
      <c r="J20" s="23">
        <f>SUM(J$6:J19)</f>
        <v>147</v>
      </c>
      <c r="K20" s="23">
        <f>SUM(K$6:K19)</f>
        <v>0</v>
      </c>
      <c r="L20" s="23">
        <f>SUM(L$6:L19)</f>
        <v>161</v>
      </c>
      <c r="M20" s="23"/>
      <c r="N20" s="37"/>
      <c r="P20" s="14" t="s">
        <v>20</v>
      </c>
      <c r="Q20" s="43">
        <f t="shared" ref="Q20:T20" si="6">Q66/$R$50</f>
        <v>0</v>
      </c>
      <c r="R20" s="43">
        <f t="shared" si="6"/>
        <v>0</v>
      </c>
      <c r="S20" s="43">
        <f t="shared" si="6"/>
        <v>0</v>
      </c>
      <c r="T20" s="43">
        <f t="shared" si="6"/>
        <v>0</v>
      </c>
      <c r="U20" s="44">
        <v>1</v>
      </c>
    </row>
    <row r="21" customFormat="1" spans="16:21">
      <c r="P21" s="14" t="s">
        <v>23</v>
      </c>
      <c r="Q21" s="43">
        <f t="shared" ref="Q21:T21" si="7">Q67/$R$50</f>
        <v>0</v>
      </c>
      <c r="R21" s="43">
        <f t="shared" si="7"/>
        <v>0</v>
      </c>
      <c r="S21" s="43">
        <f t="shared" si="7"/>
        <v>0</v>
      </c>
      <c r="T21" s="43">
        <f t="shared" si="7"/>
        <v>0</v>
      </c>
      <c r="U21" s="44">
        <v>1</v>
      </c>
    </row>
    <row r="22" customFormat="1" spans="16:21">
      <c r="P22" s="14" t="s">
        <v>25</v>
      </c>
      <c r="Q22" s="43">
        <f t="shared" ref="Q22:T22" si="8">Q68/$R$50</f>
        <v>0</v>
      </c>
      <c r="R22" s="43">
        <f t="shared" si="8"/>
        <v>0</v>
      </c>
      <c r="S22" s="43">
        <f t="shared" si="8"/>
        <v>0</v>
      </c>
      <c r="T22" s="43">
        <f t="shared" si="8"/>
        <v>0</v>
      </c>
      <c r="U22" s="44">
        <v>1</v>
      </c>
    </row>
    <row r="23" customFormat="1" ht="14.25" spans="16:21">
      <c r="P23" s="21" t="s">
        <v>27</v>
      </c>
      <c r="Q23" s="48">
        <f t="shared" ref="Q23:T23" si="9">Q69/$R$50</f>
        <v>0</v>
      </c>
      <c r="R23" s="48">
        <f t="shared" si="9"/>
        <v>0</v>
      </c>
      <c r="S23" s="48">
        <f t="shared" si="9"/>
        <v>0</v>
      </c>
      <c r="T23" s="48">
        <f t="shared" si="9"/>
        <v>0</v>
      </c>
      <c r="U23" s="45">
        <v>1</v>
      </c>
    </row>
    <row r="24" customFormat="1" spans="16:21">
      <c r="P24" s="38" t="s">
        <v>48</v>
      </c>
      <c r="Q24" s="56"/>
      <c r="R24" s="57"/>
      <c r="S24" s="38" t="s">
        <v>49</v>
      </c>
      <c r="T24" s="56"/>
      <c r="U24" s="57"/>
    </row>
    <row r="25" spans="16:21">
      <c r="P25" s="39"/>
      <c r="Q25" s="58"/>
      <c r="R25" s="59"/>
      <c r="S25" s="39"/>
      <c r="T25" s="58"/>
      <c r="U25" s="59"/>
    </row>
    <row r="26" spans="16:21">
      <c r="P26" s="11"/>
      <c r="Q26" s="60" t="s">
        <v>50</v>
      </c>
      <c r="R26" s="47" t="s">
        <v>51</v>
      </c>
      <c r="S26" s="11"/>
      <c r="T26" s="27"/>
      <c r="U26" s="28"/>
    </row>
    <row r="27" spans="16:21">
      <c r="P27" s="14" t="s">
        <v>10</v>
      </c>
      <c r="Q27" s="43" t="e">
        <f t="shared" ref="Q27:Q32" si="10">X55/$R$50</f>
        <v>#VALUE!</v>
      </c>
      <c r="R27" s="44">
        <v>1</v>
      </c>
      <c r="S27" s="14"/>
      <c r="U27" s="61"/>
    </row>
    <row r="28" spans="16:21">
      <c r="P28" s="14" t="s">
        <v>16</v>
      </c>
      <c r="Q28" s="43">
        <f t="shared" si="10"/>
        <v>0</v>
      </c>
      <c r="R28" s="44">
        <v>1</v>
      </c>
      <c r="S28" s="14"/>
      <c r="U28" s="61"/>
    </row>
    <row r="29" spans="16:21">
      <c r="P29" s="14" t="s">
        <v>20</v>
      </c>
      <c r="Q29" s="43">
        <f t="shared" si="10"/>
        <v>0</v>
      </c>
      <c r="R29" s="44">
        <v>1</v>
      </c>
      <c r="S29" s="14"/>
      <c r="U29" s="61"/>
    </row>
    <row r="30" spans="16:21">
      <c r="P30" s="14" t="s">
        <v>23</v>
      </c>
      <c r="Q30" s="43">
        <f t="shared" si="10"/>
        <v>0</v>
      </c>
      <c r="R30" s="44">
        <v>1</v>
      </c>
      <c r="S30" s="14"/>
      <c r="U30" s="61"/>
    </row>
    <row r="31" spans="16:21">
      <c r="P31" s="14" t="s">
        <v>25</v>
      </c>
      <c r="Q31" s="43">
        <f t="shared" si="10"/>
        <v>0</v>
      </c>
      <c r="R31" s="44">
        <v>1</v>
      </c>
      <c r="S31" s="14"/>
      <c r="U31" s="61"/>
    </row>
    <row r="32" ht="14.25" spans="16:21">
      <c r="P32" s="21" t="s">
        <v>27</v>
      </c>
      <c r="Q32" s="48">
        <f t="shared" si="10"/>
        <v>0</v>
      </c>
      <c r="R32" s="45">
        <v>1</v>
      </c>
      <c r="S32" s="21"/>
      <c r="T32" s="22"/>
      <c r="U32" s="62"/>
    </row>
    <row r="33" spans="9:21">
      <c r="I33" s="40" t="str">
        <f>COUNT($N:$N)&amp;"回合伤害："&amp;TEXT(R50,"#,##0")</f>
        <v>14回合伤害：665</v>
      </c>
      <c r="J33" s="40"/>
      <c r="K33" s="40"/>
      <c r="L33" s="40"/>
      <c r="M33" s="40"/>
      <c r="N33" s="40"/>
      <c r="P33" s="5" t="s">
        <v>52</v>
      </c>
      <c r="Q33" s="7"/>
      <c r="R33" s="7"/>
      <c r="S33" s="7"/>
      <c r="T33" s="7"/>
      <c r="U33" s="25"/>
    </row>
    <row r="34" spans="9:21">
      <c r="I34" s="40"/>
      <c r="J34" s="40"/>
      <c r="K34" s="40"/>
      <c r="L34" s="40"/>
      <c r="M34" s="40"/>
      <c r="N34" s="40"/>
      <c r="P34" s="8"/>
      <c r="Q34" s="10"/>
      <c r="R34" s="10"/>
      <c r="S34" s="10"/>
      <c r="T34" s="10"/>
      <c r="U34" s="26"/>
    </row>
    <row r="35" spans="9:21">
      <c r="I35" s="40"/>
      <c r="J35" s="40"/>
      <c r="K35" s="40"/>
      <c r="L35" s="40"/>
      <c r="M35" s="40"/>
      <c r="N35" s="40"/>
      <c r="P35" s="11"/>
      <c r="Q35" s="46" t="s">
        <v>10</v>
      </c>
      <c r="R35" s="46" t="s">
        <v>16</v>
      </c>
      <c r="S35" s="46" t="s">
        <v>20</v>
      </c>
      <c r="T35" s="46" t="s">
        <v>23</v>
      </c>
      <c r="U35" s="47" t="s">
        <v>25</v>
      </c>
    </row>
    <row r="36" customFormat="1" ht="14.25" spans="9:21">
      <c r="I36" s="40"/>
      <c r="J36" s="40"/>
      <c r="K36" s="40"/>
      <c r="L36" s="40"/>
      <c r="M36" s="40"/>
      <c r="N36" s="40"/>
      <c r="P36" s="21" t="s">
        <v>53</v>
      </c>
      <c r="Q36" s="48" t="e">
        <f>1-X68</f>
        <v>#VALUE!</v>
      </c>
      <c r="R36" s="48">
        <f>1-Y68</f>
        <v>1</v>
      </c>
      <c r="S36" s="48">
        <f>1-Z68</f>
        <v>1</v>
      </c>
      <c r="T36" s="48">
        <f>1-AA68</f>
        <v>1</v>
      </c>
      <c r="U36" s="49">
        <f>1-AB68</f>
        <v>1</v>
      </c>
    </row>
    <row r="39" ht="18" customHeight="1" spans="8:8">
      <c r="H39" s="24"/>
    </row>
    <row r="40" ht="22" customHeight="1" spans="8:8">
      <c r="H40" s="24"/>
    </row>
    <row r="41" ht="20" customHeight="1" spans="8:8">
      <c r="H41" s="24"/>
    </row>
    <row r="46" ht="18.75" spans="10:12">
      <c r="J46" s="41"/>
      <c r="K46" s="41"/>
      <c r="L46" s="41"/>
    </row>
    <row r="49" spans="16:16">
      <c r="P49" t="s">
        <v>54</v>
      </c>
    </row>
    <row r="50" spans="16:18">
      <c r="P50" t="s">
        <v>55</v>
      </c>
      <c r="Q50">
        <f>SUM(D20,F20,H20,J20,L20)</f>
        <v>665</v>
      </c>
      <c r="R50" s="32">
        <f>IF(Q50=0,1,Q50)</f>
        <v>665</v>
      </c>
    </row>
    <row r="51" ht="14.25"/>
    <row r="52" spans="16:28">
      <c r="P52" s="5" t="s">
        <v>1</v>
      </c>
      <c r="Q52" s="7"/>
      <c r="R52" s="7"/>
      <c r="S52" s="7"/>
      <c r="T52" s="7"/>
      <c r="U52" s="7"/>
      <c r="W52" s="5" t="s">
        <v>48</v>
      </c>
      <c r="X52" s="7"/>
      <c r="Y52" s="7"/>
      <c r="Z52" s="7"/>
      <c r="AA52" s="7"/>
      <c r="AB52" s="7"/>
    </row>
    <row r="53" ht="14.25" spans="16:28">
      <c r="P53" s="8"/>
      <c r="Q53" s="10"/>
      <c r="R53" s="10"/>
      <c r="S53" s="10"/>
      <c r="T53" s="10"/>
      <c r="U53" s="10"/>
      <c r="W53" s="8"/>
      <c r="X53" s="10"/>
      <c r="Y53" s="10"/>
      <c r="Z53" s="10"/>
      <c r="AA53" s="10"/>
      <c r="AB53" s="10"/>
    </row>
    <row r="54" spans="5:28">
      <c r="E54" t="s">
        <v>2</v>
      </c>
      <c r="F54" t="s">
        <v>56</v>
      </c>
      <c r="G54" t="s">
        <v>57</v>
      </c>
      <c r="H54" t="s">
        <v>58</v>
      </c>
      <c r="I54" t="s">
        <v>9</v>
      </c>
      <c r="J54" t="s">
        <v>59</v>
      </c>
      <c r="K54" t="s">
        <v>60</v>
      </c>
      <c r="P54" s="14"/>
      <c r="Q54" t="s">
        <v>4</v>
      </c>
      <c r="R54" t="s">
        <v>5</v>
      </c>
      <c r="S54" t="s">
        <v>6</v>
      </c>
      <c r="T54" t="s">
        <v>7</v>
      </c>
      <c r="U54" s="61" t="s">
        <v>8</v>
      </c>
      <c r="W54" s="11"/>
      <c r="X54" s="63" t="s">
        <v>61</v>
      </c>
      <c r="Y54" s="27" t="s">
        <v>51</v>
      </c>
      <c r="Z54" s="27"/>
      <c r="AA54" s="27"/>
      <c r="AB54" s="28"/>
    </row>
    <row r="55" spans="4:28">
      <c r="D55" s="2" t="s">
        <v>62</v>
      </c>
      <c r="E55" t="s">
        <v>63</v>
      </c>
      <c r="L55" s="42" t="s">
        <v>64</v>
      </c>
      <c r="M55" s="42"/>
      <c r="N55" s="42"/>
      <c r="P55" s="14" t="s">
        <v>10</v>
      </c>
      <c r="Q55" t="s">
        <v>65</v>
      </c>
      <c r="U55" s="44">
        <v>1</v>
      </c>
      <c r="W55" s="14" t="s">
        <v>10</v>
      </c>
      <c r="X55" t="s">
        <v>66</v>
      </c>
      <c r="Y55" s="3">
        <v>1</v>
      </c>
      <c r="AB55" s="61"/>
    </row>
    <row r="56" spans="4:28">
      <c r="D56" s="2"/>
      <c r="L56" s="42"/>
      <c r="M56" s="42"/>
      <c r="N56" s="42"/>
      <c r="P56" s="14" t="s">
        <v>16</v>
      </c>
      <c r="U56" s="44">
        <v>1</v>
      </c>
      <c r="W56" s="14" t="s">
        <v>16</v>
      </c>
      <c r="Y56" s="3">
        <v>1</v>
      </c>
      <c r="AB56" s="61"/>
    </row>
    <row r="57" spans="4:28">
      <c r="D57" s="2"/>
      <c r="P57" s="14" t="s">
        <v>20</v>
      </c>
      <c r="U57" s="44">
        <v>1</v>
      </c>
      <c r="W57" s="14" t="s">
        <v>20</v>
      </c>
      <c r="Y57" s="3">
        <v>1</v>
      </c>
      <c r="AB57" s="61"/>
    </row>
    <row r="58" spans="4:28">
      <c r="D58" s="2"/>
      <c r="P58" s="14" t="s">
        <v>23</v>
      </c>
      <c r="U58" s="44">
        <v>1</v>
      </c>
      <c r="W58" s="14" t="s">
        <v>23</v>
      </c>
      <c r="Y58" s="3">
        <v>1</v>
      </c>
      <c r="AB58" s="61"/>
    </row>
    <row r="59" spans="4:28">
      <c r="D59" s="2"/>
      <c r="P59" s="14" t="s">
        <v>25</v>
      </c>
      <c r="U59" s="44">
        <v>1</v>
      </c>
      <c r="W59" s="14" t="s">
        <v>25</v>
      </c>
      <c r="Y59" s="3">
        <v>1</v>
      </c>
      <c r="AB59" s="61"/>
    </row>
    <row r="60" ht="14.25" spans="16:28">
      <c r="P60" s="21" t="s">
        <v>27</v>
      </c>
      <c r="Q60" s="22"/>
      <c r="R60" s="22"/>
      <c r="S60" s="22"/>
      <c r="T60" s="22"/>
      <c r="U60" s="45">
        <v>1</v>
      </c>
      <c r="W60" s="21" t="s">
        <v>27</v>
      </c>
      <c r="X60" s="22"/>
      <c r="Y60" s="64">
        <v>1</v>
      </c>
      <c r="Z60" s="22"/>
      <c r="AA60" s="22"/>
      <c r="AB60" s="62"/>
    </row>
    <row r="61" spans="16:28">
      <c r="P61" s="5" t="s">
        <v>35</v>
      </c>
      <c r="Q61" s="7"/>
      <c r="R61" s="7"/>
      <c r="S61" s="7"/>
      <c r="T61" s="7"/>
      <c r="U61" s="25"/>
      <c r="W61" s="5" t="s">
        <v>52</v>
      </c>
      <c r="X61" s="7"/>
      <c r="Y61" s="7"/>
      <c r="Z61" s="7"/>
      <c r="AA61" s="7"/>
      <c r="AB61" s="7"/>
    </row>
    <row r="62" ht="14.25" spans="16:28">
      <c r="P62" s="8"/>
      <c r="Q62" s="10"/>
      <c r="R62" s="10"/>
      <c r="S62" s="10"/>
      <c r="T62" s="10"/>
      <c r="U62" s="26"/>
      <c r="W62" s="8"/>
      <c r="X62" s="10"/>
      <c r="Y62" s="10"/>
      <c r="Z62" s="10"/>
      <c r="AA62" s="10"/>
      <c r="AB62" s="10"/>
    </row>
    <row r="63" spans="16:28">
      <c r="P63" s="14"/>
      <c r="Q63" t="s">
        <v>67</v>
      </c>
      <c r="R63" t="s">
        <v>68</v>
      </c>
      <c r="S63" t="s">
        <v>69</v>
      </c>
      <c r="T63" t="s">
        <v>70</v>
      </c>
      <c r="U63" s="61" t="s">
        <v>43</v>
      </c>
      <c r="W63" s="11"/>
      <c r="X63" s="27" t="s">
        <v>10</v>
      </c>
      <c r="Y63" s="27" t="s">
        <v>16</v>
      </c>
      <c r="Z63" s="27" t="s">
        <v>20</v>
      </c>
      <c r="AA63" s="27" t="s">
        <v>23</v>
      </c>
      <c r="AB63" s="28" t="s">
        <v>25</v>
      </c>
    </row>
    <row r="64" ht="14.25" spans="16:28">
      <c r="P64" s="14" t="s">
        <v>10</v>
      </c>
      <c r="Q64" t="s">
        <v>71</v>
      </c>
      <c r="U64" s="44">
        <v>1</v>
      </c>
      <c r="W64" s="21" t="s">
        <v>53</v>
      </c>
      <c r="X64" s="22" t="s">
        <v>72</v>
      </c>
      <c r="Y64" s="22"/>
      <c r="Z64" s="22"/>
      <c r="AA64" s="22"/>
      <c r="AB64" s="62"/>
    </row>
    <row r="65" spans="16:28">
      <c r="P65" s="14" t="s">
        <v>16</v>
      </c>
      <c r="U65" s="44">
        <v>1</v>
      </c>
      <c r="X65" t="e">
        <f>$AB$66-X64</f>
        <v>#VALUE!</v>
      </c>
      <c r="Y65">
        <f>$AB$66-Y64</f>
        <v>0</v>
      </c>
      <c r="Z65">
        <f>$AB$66-Z64</f>
        <v>0</v>
      </c>
      <c r="AA65">
        <f>$AB$66-AA64</f>
        <v>0</v>
      </c>
      <c r="AB65">
        <f>$AB$66-AB64</f>
        <v>0</v>
      </c>
    </row>
    <row r="66" spans="16:28">
      <c r="P66" s="14" t="s">
        <v>20</v>
      </c>
      <c r="U66" s="44">
        <v>1</v>
      </c>
      <c r="AA66" t="e">
        <f>SUM(X65:AB65)</f>
        <v>#VALUE!</v>
      </c>
      <c r="AB66">
        <f>SUM(X64:AB64)</f>
        <v>0</v>
      </c>
    </row>
    <row r="67" spans="16:21">
      <c r="P67" s="14" t="s">
        <v>23</v>
      </c>
      <c r="U67" s="44">
        <v>1</v>
      </c>
    </row>
    <row r="68" spans="16:28">
      <c r="P68" s="14" t="s">
        <v>25</v>
      </c>
      <c r="U68" s="44">
        <v>1</v>
      </c>
      <c r="X68" t="e">
        <f>X64/$R$50</f>
        <v>#VALUE!</v>
      </c>
      <c r="Y68">
        <f>Y64/$R$50</f>
        <v>0</v>
      </c>
      <c r="Z68">
        <f>Z64/$R$50</f>
        <v>0</v>
      </c>
      <c r="AA68">
        <f>AA64/$R$50</f>
        <v>0</v>
      </c>
      <c r="AB68">
        <f>AB64/$R$50</f>
        <v>0</v>
      </c>
    </row>
    <row r="69" ht="14.25" spans="16:21">
      <c r="P69" s="21" t="s">
        <v>27</v>
      </c>
      <c r="Q69" s="22"/>
      <c r="R69" s="22"/>
      <c r="S69" s="22"/>
      <c r="T69" s="22"/>
      <c r="U69" s="45">
        <v>1</v>
      </c>
    </row>
    <row r="71" spans="16:18">
      <c r="P71" t="s">
        <v>73</v>
      </c>
      <c r="Q71" t="s">
        <v>74</v>
      </c>
      <c r="R71" t="s">
        <v>75</v>
      </c>
    </row>
    <row r="72" spans="17:18">
      <c r="Q72" t="s">
        <v>76</v>
      </c>
      <c r="R72">
        <v>2</v>
      </c>
    </row>
    <row r="73" spans="17:17">
      <c r="Q73" t="s">
        <v>77</v>
      </c>
    </row>
  </sheetData>
  <mergeCells count="27"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M4:N4"/>
    <mergeCell ref="J46:L46"/>
    <mergeCell ref="D55:D59"/>
    <mergeCell ref="P16:P17"/>
    <mergeCell ref="P10:U11"/>
    <mergeCell ref="P52:U53"/>
    <mergeCell ref="P61:U62"/>
    <mergeCell ref="A1:N2"/>
    <mergeCell ref="P1:U2"/>
    <mergeCell ref="W52:AB53"/>
    <mergeCell ref="W61:AB62"/>
    <mergeCell ref="L55:N56"/>
    <mergeCell ref="P33:U34"/>
    <mergeCell ref="P24:R25"/>
    <mergeCell ref="S24:U25"/>
    <mergeCell ref="I33:N36"/>
    <mergeCell ref="P14:U15"/>
  </mergeCells>
  <conditionalFormatting sqref="Q13:U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{62039e1a-34ed-45da-b73e-73bc4f9f975d}</x14:id>
        </ext>
      </extLst>
    </cfRule>
  </conditionalFormatting>
  <conditionalFormatting sqref="D20:L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{8de49ffe-f326-4731-a9a5-df51623e937f}</x14:id>
        </ext>
      </extLst>
    </cfRule>
  </conditionalFormatting>
  <conditionalFormatting sqref="Q36:U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{6c071c8c-ff9d-4e48-98f2-2a757e733208}</x14:id>
        </ext>
      </extLst>
    </cfRule>
  </conditionalFormatting>
  <conditionalFormatting sqref="C6:C19">
    <cfRule type="containsText" dxfId="0" priority="15" operator="between" text="q">
      <formula>NOT(ISERROR(SEARCH("q",C6)))</formula>
    </cfRule>
  </conditionalFormatting>
  <conditionalFormatting sqref="D6:D1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{1fedfe67-5db7-49b8-a04e-999690790b04}</x14:id>
        </ext>
      </extLst>
    </cfRule>
  </conditionalFormatting>
  <conditionalFormatting sqref="M6:M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{53d36081-be76-4457-ae01-d0605cfb48e7}</x14:id>
        </ext>
      </extLst>
    </cfRule>
  </conditionalFormatting>
  <conditionalFormatting sqref="N6:N1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{ca918798-4c7c-46e9-b247-15266a883c44}</x14:id>
        </ext>
      </extLst>
    </cfRule>
  </conditionalFormatting>
  <conditionalFormatting sqref="Q4:U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C8:C1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{85b0d0cf-ffe6-4ecd-b2c1-a579aba7bfe7}</x14:id>
        </ext>
      </extLst>
    </cfRule>
  </conditionalFormatting>
  <conditionalFormatting sqref="I6:I19 C6:C19 K6:K19 G6:G19 E6:E19">
    <cfRule type="containsText" dxfId="1" priority="10" operator="between" text="防御">
      <formula>NOT(ISERROR(SEARCH("防御",C6)))</formula>
    </cfRule>
    <cfRule type="containsText" dxfId="2" priority="11" operator="between" text="必杀">
      <formula>NOT(ISERROR(SEARCH("必杀",C6)))</formula>
    </cfRule>
  </conditionalFormatting>
  <conditionalFormatting sqref="D6:L1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{4c0eb9f4-6ae5-4b14-a939-fe4b93367d82}</x14:id>
        </ext>
      </extLst>
    </cfRule>
  </conditionalFormatting>
  <conditionalFormatting sqref="Q18:T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R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039e1a-34ed-45da-b73e-73bc4f9f97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Q13:U13</xm:sqref>
        </x14:conditionalFormatting>
        <x14:conditionalFormatting xmlns:xm="http://schemas.microsoft.com/office/excel/2006/main">
          <x14:cfRule type="dataBar" id="{8de49ffe-f326-4731-a9a5-df51623e9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D20:L20</xm:sqref>
        </x14:conditionalFormatting>
        <x14:conditionalFormatting xmlns:xm="http://schemas.microsoft.com/office/excel/2006/main">
          <x14:cfRule type="dataBar" id="{6c071c8c-ff9d-4e48-98f2-2a757e7332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Q36:U36</xm:sqref>
        </x14:conditionalFormatting>
        <x14:conditionalFormatting xmlns:xm="http://schemas.microsoft.com/office/excel/2006/main">
          <x14:cfRule type="dataBar" id="{1fedfe67-5db7-49b8-a04e-999690790b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D6:D19</xm:sqref>
        </x14:conditionalFormatting>
        <x14:conditionalFormatting xmlns:xm="http://schemas.microsoft.com/office/excel/2006/main">
          <x14:cfRule type="dataBar" id="{53d36081-be76-4457-ae01-d0605cfb48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M6:M19</xm:sqref>
        </x14:conditionalFormatting>
        <x14:conditionalFormatting xmlns:xm="http://schemas.microsoft.com/office/excel/2006/main">
          <x14:cfRule type="dataBar" id="{ca918798-4c7c-46e9-b247-15266a883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N6:N19</xm:sqref>
        </x14:conditionalFormatting>
        <x14:conditionalFormatting xmlns:xm="http://schemas.microsoft.com/office/excel/2006/main">
          <x14:cfRule type="dataBar" id="{85b0d0cf-ffe6-4ecd-b2c1-a579aba7bf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 C8:C19</xm:sqref>
        </x14:conditionalFormatting>
        <x14:conditionalFormatting xmlns:xm="http://schemas.microsoft.com/office/excel/2006/main">
          <x14:cfRule type="dataBar" id="{4c0eb9f4-6ae5-4b14-a939-fe4b93367d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8:U39"/>
  <sheetViews>
    <sheetView workbookViewId="0">
      <selection activeCell="A1" sqref="A1:K6"/>
    </sheetView>
  </sheetViews>
  <sheetFormatPr defaultColWidth="8.89166666666667" defaultRowHeight="13.5"/>
  <cols>
    <col min="1" max="1" width="10.8916666666667" customWidth="1"/>
    <col min="2" max="2" width="17.4416666666667" customWidth="1"/>
    <col min="3" max="3" width="8.225" customWidth="1"/>
    <col min="4" max="4" width="7.225" customWidth="1"/>
    <col min="5" max="5" width="16.8916666666667" customWidth="1"/>
    <col min="6" max="6" width="16.225" customWidth="1"/>
    <col min="7" max="7" width="19.4416666666667" customWidth="1"/>
    <col min="8" max="8" width="22.775" customWidth="1"/>
    <col min="9" max="9" width="17.6666666666667" customWidth="1"/>
    <col min="11" max="11" width="15.5583333333333" customWidth="1"/>
  </cols>
  <sheetData>
    <row r="8" ht="19" customHeight="1"/>
    <row r="11" spans="16:21">
      <c r="P11" t="s">
        <v>20</v>
      </c>
      <c r="U11" s="3">
        <v>1</v>
      </c>
    </row>
    <row r="12" spans="16:21">
      <c r="P12" t="s">
        <v>23</v>
      </c>
      <c r="U12" s="3">
        <v>1</v>
      </c>
    </row>
    <row r="13" spans="16:21">
      <c r="P13" t="s">
        <v>25</v>
      </c>
      <c r="U13" s="3">
        <v>1</v>
      </c>
    </row>
    <row r="14" spans="16:21">
      <c r="P14" t="s">
        <v>27</v>
      </c>
      <c r="U14" s="3">
        <v>1</v>
      </c>
    </row>
    <row r="15" spans="16:21">
      <c r="P15" s="1"/>
      <c r="Q15" s="1"/>
      <c r="R15" s="1"/>
      <c r="S15" s="1"/>
      <c r="T15" s="1"/>
      <c r="U15" s="1"/>
    </row>
    <row r="16" spans="16:21">
      <c r="P16" s="2" t="s">
        <v>52</v>
      </c>
      <c r="Q16" s="2"/>
      <c r="R16" s="2"/>
      <c r="S16" s="2"/>
      <c r="T16" s="2"/>
      <c r="U16" s="2"/>
    </row>
    <row r="17" spans="16:21">
      <c r="P17" s="2"/>
      <c r="Q17" s="2"/>
      <c r="R17" s="2"/>
      <c r="S17" s="2"/>
      <c r="T17" s="2"/>
      <c r="U17" s="2"/>
    </row>
    <row r="18" spans="17:21">
      <c r="Q18" t="s">
        <v>10</v>
      </c>
      <c r="R18" t="s">
        <v>16</v>
      </c>
      <c r="S18" t="s">
        <v>20</v>
      </c>
      <c r="T18" t="s">
        <v>23</v>
      </c>
      <c r="U18" t="s">
        <v>25</v>
      </c>
    </row>
    <row r="19" spans="16:16">
      <c r="P19" t="s">
        <v>53</v>
      </c>
    </row>
    <row r="21" spans="16:21">
      <c r="P21" s="2" t="s">
        <v>35</v>
      </c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7:21">
      <c r="Q23" t="s">
        <v>67</v>
      </c>
      <c r="R23" t="s">
        <v>68</v>
      </c>
      <c r="S23" t="s">
        <v>69</v>
      </c>
      <c r="T23" t="s">
        <v>70</v>
      </c>
      <c r="U23" t="s">
        <v>43</v>
      </c>
    </row>
    <row r="24" spans="16:21">
      <c r="P24" t="s">
        <v>10</v>
      </c>
      <c r="U24" s="3">
        <v>1</v>
      </c>
    </row>
    <row r="25" spans="16:21">
      <c r="P25" t="s">
        <v>16</v>
      </c>
      <c r="U25" s="3">
        <v>1</v>
      </c>
    </row>
    <row r="26" spans="16:21">
      <c r="P26" t="s">
        <v>20</v>
      </c>
      <c r="U26" s="3">
        <v>1</v>
      </c>
    </row>
    <row r="27" spans="16:21">
      <c r="P27" t="s">
        <v>23</v>
      </c>
      <c r="U27" s="3">
        <v>1</v>
      </c>
    </row>
    <row r="28" spans="16:21">
      <c r="P28" t="s">
        <v>25</v>
      </c>
      <c r="U28" s="3">
        <v>1</v>
      </c>
    </row>
    <row r="29" spans="16:21">
      <c r="P29" t="s">
        <v>27</v>
      </c>
      <c r="U29" s="3">
        <v>1</v>
      </c>
    </row>
    <row r="31" spans="16:21">
      <c r="P31" s="2" t="s">
        <v>48</v>
      </c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7:18">
      <c r="Q33" s="4" t="s">
        <v>61</v>
      </c>
      <c r="R33" t="s">
        <v>51</v>
      </c>
    </row>
    <row r="34" spans="16:18">
      <c r="P34" t="s">
        <v>10</v>
      </c>
      <c r="R34" s="3">
        <v>1</v>
      </c>
    </row>
    <row r="35" spans="16:18">
      <c r="P35" t="s">
        <v>16</v>
      </c>
      <c r="R35" s="3">
        <v>1</v>
      </c>
    </row>
    <row r="36" spans="16:18">
      <c r="P36" t="s">
        <v>20</v>
      </c>
      <c r="R36" s="3">
        <v>1</v>
      </c>
    </row>
    <row r="37" spans="16:18">
      <c r="P37" t="s">
        <v>23</v>
      </c>
      <c r="R37" s="3">
        <v>1</v>
      </c>
    </row>
    <row r="38" spans="16:18">
      <c r="P38" t="s">
        <v>25</v>
      </c>
      <c r="R38" s="3">
        <v>1</v>
      </c>
    </row>
    <row r="39" spans="16:18">
      <c r="P39" t="s">
        <v>27</v>
      </c>
      <c r="R39" s="3">
        <v>1</v>
      </c>
    </row>
  </sheetData>
  <mergeCells count="3"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2024-08-02T10:55:19Z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2052-12.1.0.17147</vt:lpwstr>
  </property>
  <property fmtid="{D5CDD505-2E9C-101B-9397-08002B2CF9AE}" pid="4" name="commondata">
    <vt:lpwstr>eyJoZGlkIjoiMjcwOTEyYjFkNjI4ZjQyZmRmZDQ2MzBmMGVmMjIzMjYifQ==</vt:lpwstr>
  </property>
</Properties>
</file>