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\\K1\Konstrukcyjny\Projekty-2\Harmonogramy\DOŚ\RZ-190_04_16 (Sortownia Eko Region-Gotartów)\"/>
    </mc:Choice>
  </mc:AlternateContent>
  <bookViews>
    <workbookView xWindow="2655" yWindow="1365" windowWidth="19440" windowHeight="10770"/>
  </bookViews>
  <sheets>
    <sheet name="ver. 1" sheetId="16" r:id="rId1"/>
  </sheets>
  <definedNames>
    <definedName name="_xlnm._FilterDatabase" localSheetId="0" hidden="1">'ver. 1'!$A$6:$CP$7763</definedName>
    <definedName name="all" localSheetId="0">'ver. 1'!$B$6:$P$7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'ver. 1'!#REF!</definedName>
    <definedName name="nr_zam">#REF!</definedName>
    <definedName name="_xlnm.Print_Area" localSheetId="0">'ver. 1'!$A$1:$J$7776</definedName>
    <definedName name="Z_9A94100E_158B_42C0_AB20_BF91CDD737D5_.wvu.Cols" localSheetId="0" hidden="1">'ver. 1'!$L:$P</definedName>
    <definedName name="Z_9A94100E_158B_42C0_AB20_BF91CDD737D5_.wvu.FilterData" localSheetId="0" hidden="1">'ver. 1'!$B$6:$P$7</definedName>
  </definedNames>
  <calcPr calcId="152511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G5750" i="16" l="1"/>
  <c r="G5626" i="16"/>
  <c r="G1266" i="16"/>
  <c r="G1096" i="16"/>
  <c r="G7478" i="16"/>
  <c r="G7155" i="16"/>
  <c r="G7154" i="16"/>
  <c r="G7294" i="16"/>
  <c r="G7293" i="16"/>
  <c r="G7292" i="16"/>
  <c r="G7291" i="16"/>
  <c r="G7290" i="16"/>
  <c r="G7289" i="16"/>
  <c r="G7288" i="16"/>
  <c r="G7287" i="16"/>
  <c r="G7286" i="16"/>
  <c r="G7285" i="16"/>
  <c r="G7284" i="16"/>
  <c r="G7283" i="16"/>
  <c r="G7282" i="16"/>
  <c r="G7281" i="16"/>
  <c r="G7280" i="16"/>
  <c r="G7279" i="16"/>
  <c r="G7278" i="16"/>
  <c r="G7277" i="16"/>
  <c r="G7276" i="16"/>
  <c r="G7275" i="16"/>
  <c r="G7274" i="16"/>
  <c r="G7273" i="16"/>
  <c r="G7272" i="16"/>
  <c r="G7271" i="16"/>
  <c r="G7270" i="16"/>
  <c r="G7269" i="16"/>
  <c r="G7268" i="16"/>
  <c r="G7267" i="16"/>
  <c r="G7266" i="16"/>
  <c r="G7265" i="16"/>
  <c r="G7264" i="16"/>
  <c r="G7263" i="16"/>
  <c r="G7262" i="16"/>
  <c r="G7261" i="16"/>
  <c r="G7260" i="16"/>
  <c r="G7259" i="16"/>
  <c r="G7258" i="16"/>
  <c r="G7257" i="16"/>
  <c r="G7256" i="16"/>
  <c r="G7255" i="16"/>
  <c r="G7254" i="16"/>
  <c r="G7253" i="16"/>
  <c r="G7252" i="16"/>
  <c r="G7251" i="16"/>
  <c r="G7250" i="16"/>
  <c r="G7249" i="16"/>
  <c r="G7248" i="16"/>
  <c r="G7247" i="16"/>
  <c r="G7246" i="16"/>
  <c r="G7245" i="16"/>
  <c r="G7244" i="16"/>
  <c r="G7243" i="16"/>
  <c r="G7242" i="16"/>
  <c r="G7241" i="16"/>
  <c r="G7240" i="16"/>
  <c r="G7239" i="16"/>
  <c r="G7238" i="16"/>
  <c r="G7237" i="16"/>
  <c r="G7236" i="16"/>
  <c r="G7235" i="16"/>
  <c r="G7234" i="16"/>
  <c r="G7233" i="16"/>
  <c r="G7232" i="16"/>
  <c r="G7231" i="16"/>
  <c r="G7230" i="16"/>
  <c r="G7229" i="16"/>
  <c r="G7228" i="16"/>
  <c r="G7227" i="16"/>
  <c r="G7226" i="16"/>
  <c r="G7225" i="16"/>
  <c r="G7224" i="16"/>
  <c r="G7223" i="16"/>
  <c r="G7222" i="16"/>
  <c r="G7221" i="16"/>
  <c r="E7220" i="16"/>
  <c r="G7220" i="16" s="1"/>
  <c r="E7219" i="16"/>
  <c r="G7219" i="16" s="1"/>
  <c r="G7218" i="16"/>
  <c r="G7217" i="16"/>
  <c r="G7216" i="16"/>
  <c r="G7215" i="16"/>
  <c r="G7214" i="16"/>
  <c r="G7213" i="16"/>
  <c r="G7212" i="16"/>
  <c r="G7211" i="16"/>
  <c r="E7210" i="16"/>
  <c r="G7210" i="16" s="1"/>
  <c r="E7209" i="16"/>
  <c r="G7209" i="16" s="1"/>
  <c r="G7208" i="16"/>
  <c r="G7207" i="16"/>
  <c r="G7206" i="16"/>
  <c r="G7205" i="16"/>
  <c r="E7205" i="16"/>
  <c r="E7204" i="16"/>
  <c r="G7204" i="16" s="1"/>
  <c r="G7203" i="16"/>
  <c r="G7202" i="16"/>
  <c r="E7201" i="16"/>
  <c r="G7201" i="16" s="1"/>
  <c r="E7200" i="16"/>
  <c r="G7200" i="16" s="1"/>
  <c r="E7199" i="16"/>
  <c r="G7199" i="16" s="1"/>
  <c r="G7198" i="16"/>
  <c r="E7197" i="16"/>
  <c r="G7197" i="16" s="1"/>
  <c r="E7196" i="16"/>
  <c r="G7196" i="16" s="1"/>
  <c r="E7195" i="16"/>
  <c r="G7195" i="16" s="1"/>
  <c r="E7194" i="16"/>
  <c r="G7194" i="16" s="1"/>
  <c r="G7193" i="16"/>
  <c r="E7192" i="16"/>
  <c r="G7192" i="16" s="1"/>
  <c r="E7191" i="16"/>
  <c r="G7191" i="16" s="1"/>
  <c r="G7190" i="16"/>
  <c r="G7189" i="16"/>
  <c r="G7188" i="16"/>
  <c r="G7187" i="16"/>
  <c r="G7186" i="16"/>
  <c r="E7185" i="16"/>
  <c r="G7185" i="16" s="1"/>
  <c r="E7184" i="16"/>
  <c r="G7184" i="16" s="1"/>
  <c r="E7183" i="16"/>
  <c r="G7183" i="16" s="1"/>
  <c r="E7182" i="16"/>
  <c r="G7182" i="16" s="1"/>
  <c r="E7181" i="16"/>
  <c r="G7181" i="16" s="1"/>
  <c r="E7180" i="16"/>
  <c r="G7180" i="16" s="1"/>
  <c r="E7179" i="16"/>
  <c r="G7179" i="16" s="1"/>
  <c r="G7178" i="16"/>
  <c r="E7178" i="16"/>
  <c r="G7177" i="16"/>
  <c r="G7176" i="16"/>
  <c r="E7175" i="16"/>
  <c r="G7175" i="16" s="1"/>
  <c r="E7174" i="16"/>
  <c r="G7174" i="16" s="1"/>
  <c r="G7173" i="16"/>
  <c r="G7172" i="16"/>
  <c r="G7171" i="16"/>
  <c r="E7170" i="16"/>
  <c r="G7170" i="16" s="1"/>
  <c r="E7169" i="16"/>
  <c r="G7169" i="16" s="1"/>
  <c r="G7168" i="16"/>
  <c r="E7167" i="16"/>
  <c r="G7167" i="16" s="1"/>
  <c r="E7166" i="16"/>
  <c r="G7166" i="16" s="1"/>
  <c r="E7165" i="16"/>
  <c r="G7165" i="16" s="1"/>
  <c r="E7164" i="16"/>
  <c r="G7164" i="16" s="1"/>
  <c r="G7163" i="16"/>
  <c r="E7162" i="16"/>
  <c r="G7162" i="16" s="1"/>
  <c r="E7161" i="16"/>
  <c r="G7161" i="16" s="1"/>
  <c r="E7160" i="16"/>
  <c r="G7160" i="16" s="1"/>
  <c r="G7159" i="16"/>
  <c r="G7158" i="16"/>
  <c r="G7157" i="16"/>
  <c r="G7156" i="16"/>
  <c r="G7153" i="16"/>
  <c r="E7152" i="16"/>
  <c r="G7152" i="16" s="1"/>
  <c r="E7151" i="16"/>
  <c r="G7151" i="16" s="1"/>
  <c r="E7150" i="16"/>
  <c r="G7150" i="16" s="1"/>
  <c r="E7149" i="16"/>
  <c r="G7149" i="16" s="1"/>
  <c r="E7148" i="16"/>
  <c r="G7148" i="16" s="1"/>
  <c r="E7147" i="16"/>
  <c r="G7147" i="16" s="1"/>
  <c r="G7146" i="16"/>
  <c r="G7144" i="16" l="1"/>
  <c r="G7143" i="16"/>
  <c r="G7142" i="16"/>
  <c r="G7141" i="16"/>
  <c r="G7140" i="16"/>
  <c r="G7139" i="16"/>
  <c r="G7138" i="16"/>
  <c r="G7137" i="16"/>
  <c r="G7136" i="16"/>
  <c r="G7135" i="16"/>
  <c r="G7134" i="16"/>
  <c r="G7133" i="16"/>
  <c r="G7132" i="16"/>
  <c r="G7131" i="16"/>
  <c r="G7130" i="16"/>
  <c r="G7129" i="16"/>
  <c r="G7128" i="16"/>
  <c r="G7127" i="16"/>
  <c r="G7126" i="16"/>
  <c r="G7125" i="16"/>
  <c r="G7124" i="16"/>
  <c r="G7123" i="16"/>
  <c r="G7122" i="16"/>
  <c r="G7121" i="16"/>
  <c r="G7120" i="16"/>
  <c r="G7119" i="16"/>
  <c r="G7118" i="16"/>
  <c r="G7117" i="16"/>
  <c r="G7116" i="16"/>
  <c r="G7115" i="16"/>
  <c r="G7114" i="16"/>
  <c r="G7113" i="16"/>
  <c r="G7112" i="16"/>
  <c r="G7111" i="16"/>
  <c r="G7110" i="16"/>
  <c r="G7109" i="16"/>
  <c r="G7108" i="16"/>
  <c r="G7107" i="16"/>
  <c r="G7106" i="16"/>
  <c r="G7105" i="16"/>
  <c r="G7104" i="16"/>
  <c r="G7103" i="16"/>
  <c r="G7102" i="16"/>
  <c r="G7101" i="16"/>
  <c r="G7100" i="16"/>
  <c r="G7099" i="16"/>
  <c r="G7098" i="16"/>
  <c r="G7097" i="16"/>
  <c r="G7096" i="16"/>
  <c r="G7095" i="16"/>
  <c r="G7094" i="16"/>
  <c r="G7093" i="16"/>
  <c r="G7092" i="16"/>
  <c r="G7091" i="16"/>
  <c r="G7090" i="16"/>
  <c r="G7089" i="16"/>
  <c r="G7088" i="16"/>
  <c r="E7087" i="16"/>
  <c r="G7087" i="16" s="1"/>
  <c r="E7086" i="16"/>
  <c r="G7086" i="16" s="1"/>
  <c r="G7085" i="16"/>
  <c r="E7084" i="16"/>
  <c r="G7084" i="16" s="1"/>
  <c r="E7083" i="16"/>
  <c r="G7083" i="16" s="1"/>
  <c r="G7082" i="16"/>
  <c r="G7081" i="16"/>
  <c r="E7081" i="16"/>
  <c r="E7080" i="16"/>
  <c r="G7080" i="16" s="1"/>
  <c r="G7079" i="16"/>
  <c r="G7078" i="16"/>
  <c r="G7077" i="16"/>
  <c r="G7076" i="16"/>
  <c r="E7075" i="16"/>
  <c r="G7075" i="16" s="1"/>
  <c r="E7074" i="16"/>
  <c r="G7074" i="16" s="1"/>
  <c r="G7073" i="16"/>
  <c r="E7072" i="16"/>
  <c r="G7072" i="16" s="1"/>
  <c r="E7071" i="16"/>
  <c r="G7071" i="16" s="1"/>
  <c r="G7070" i="16"/>
  <c r="E7069" i="16"/>
  <c r="G7069" i="16" s="1"/>
  <c r="E7068" i="16"/>
  <c r="G7068" i="16" s="1"/>
  <c r="G7067" i="16"/>
  <c r="G7066" i="16"/>
  <c r="G7065" i="16"/>
  <c r="G7064" i="16"/>
  <c r="G7063" i="16"/>
  <c r="G7062" i="16"/>
  <c r="G7061" i="16"/>
  <c r="G7060" i="16"/>
  <c r="E7059" i="16"/>
  <c r="G7059" i="16" s="1"/>
  <c r="E7058" i="16"/>
  <c r="G7058" i="16" s="1"/>
  <c r="G7057" i="16"/>
  <c r="G7056" i="16"/>
  <c r="E7055" i="16"/>
  <c r="G7055" i="16" s="1"/>
  <c r="E7054" i="16"/>
  <c r="G7054" i="16" s="1"/>
  <c r="E7053" i="16"/>
  <c r="G7053" i="16" s="1"/>
  <c r="G7052" i="16"/>
  <c r="G7051" i="16"/>
  <c r="G7050" i="16"/>
  <c r="G7049" i="16"/>
  <c r="E7048" i="16"/>
  <c r="G7048" i="16" s="1"/>
  <c r="E7047" i="16"/>
  <c r="G7047" i="16" s="1"/>
  <c r="G7046" i="16"/>
  <c r="G7045" i="16"/>
  <c r="G7044" i="16"/>
  <c r="E7043" i="16"/>
  <c r="G7043" i="16" s="1"/>
  <c r="E7042" i="16"/>
  <c r="G7042" i="16" s="1"/>
  <c r="G7041" i="16"/>
  <c r="G7040" i="16"/>
  <c r="G7039" i="16"/>
  <c r="G7038" i="16"/>
  <c r="G7037" i="16"/>
  <c r="G7036" i="16"/>
  <c r="E7035" i="16"/>
  <c r="G7035" i="16" s="1"/>
  <c r="E7034" i="16"/>
  <c r="G7034" i="16" s="1"/>
  <c r="E7033" i="16"/>
  <c r="G7033" i="16" s="1"/>
  <c r="E7032" i="16"/>
  <c r="G7032" i="16" s="1"/>
  <c r="E7031" i="16"/>
  <c r="G7031" i="16" s="1"/>
  <c r="G7030" i="16"/>
  <c r="E7029" i="16"/>
  <c r="G7029" i="16" s="1"/>
  <c r="E7028" i="16"/>
  <c r="G7028" i="16" s="1"/>
  <c r="G7027" i="16"/>
  <c r="E7026" i="16"/>
  <c r="G7026" i="16" s="1"/>
  <c r="E7025" i="16"/>
  <c r="G7025" i="16" s="1"/>
  <c r="E7024" i="16"/>
  <c r="G7024" i="16" s="1"/>
  <c r="G7023" i="16"/>
  <c r="E7022" i="16"/>
  <c r="G7022" i="16" s="1"/>
  <c r="E7021" i="16"/>
  <c r="G7021" i="16" s="1"/>
  <c r="G7020" i="16"/>
  <c r="E7019" i="16"/>
  <c r="G7019" i="16" s="1"/>
  <c r="E7018" i="16"/>
  <c r="G7018" i="16" s="1"/>
  <c r="G7017" i="16"/>
  <c r="G7016" i="16"/>
  <c r="E7015" i="16"/>
  <c r="G7015" i="16" s="1"/>
  <c r="E7014" i="16"/>
  <c r="G7014" i="16" s="1"/>
  <c r="G7013" i="16"/>
  <c r="G7012" i="16"/>
  <c r="E7011" i="16"/>
  <c r="G7011" i="16" s="1"/>
  <c r="E7010" i="16"/>
  <c r="G7010" i="16" s="1"/>
  <c r="E7009" i="16"/>
  <c r="G7009" i="16" s="1"/>
  <c r="E7008" i="16"/>
  <c r="G7008" i="16" s="1"/>
  <c r="E7007" i="16"/>
  <c r="G7007" i="16" s="1"/>
  <c r="E7006" i="16"/>
  <c r="G7006" i="16" s="1"/>
  <c r="E7005" i="16"/>
  <c r="G7005" i="16" s="1"/>
  <c r="G7004" i="16"/>
  <c r="E7004" i="16"/>
  <c r="G7003" i="16"/>
  <c r="E7002" i="16"/>
  <c r="G7002" i="16" s="1"/>
  <c r="E7001" i="16"/>
  <c r="G7001" i="16" s="1"/>
  <c r="E7000" i="16"/>
  <c r="G7000" i="16" s="1"/>
  <c r="E6999" i="16"/>
  <c r="G6999" i="16" s="1"/>
  <c r="E6998" i="16"/>
  <c r="G6998" i="16" s="1"/>
  <c r="E6997" i="16"/>
  <c r="G6997" i="16" s="1"/>
  <c r="E6996" i="16"/>
  <c r="G6996" i="16" s="1"/>
  <c r="G6995" i="16"/>
  <c r="E6995" i="16"/>
  <c r="G6994" i="16"/>
  <c r="G6993" i="16"/>
  <c r="G6992" i="16"/>
  <c r="G6991" i="16"/>
  <c r="G6990" i="16"/>
  <c r="G6989" i="16"/>
  <c r="G6988" i="16"/>
  <c r="G6987" i="16"/>
  <c r="G6986" i="16"/>
  <c r="G6985" i="16"/>
  <c r="G6984" i="16"/>
  <c r="E6983" i="16"/>
  <c r="G6983" i="16" s="1"/>
  <c r="E6982" i="16"/>
  <c r="G6982" i="16" s="1"/>
  <c r="G6981" i="16"/>
  <c r="E6980" i="16"/>
  <c r="G6980" i="16" s="1"/>
  <c r="E6979" i="16"/>
  <c r="G6979" i="16" s="1"/>
  <c r="E6978" i="16"/>
  <c r="G6978" i="16" s="1"/>
  <c r="E6977" i="16"/>
  <c r="G6977" i="16" s="1"/>
  <c r="G6976" i="16"/>
  <c r="E6975" i="16"/>
  <c r="G6975" i="16" s="1"/>
  <c r="E6974" i="16"/>
  <c r="G6974" i="16" s="1"/>
  <c r="E6973" i="16"/>
  <c r="G6973" i="16" s="1"/>
  <c r="G6972" i="16"/>
  <c r="E6971" i="16"/>
  <c r="G6971" i="16" s="1"/>
  <c r="E6970" i="16"/>
  <c r="G6970" i="16" s="1"/>
  <c r="E6969" i="16"/>
  <c r="G6969" i="16" s="1"/>
  <c r="G6968" i="16"/>
  <c r="G6967" i="16"/>
  <c r="G6966" i="16"/>
  <c r="G6965" i="16"/>
  <c r="G6964" i="16"/>
  <c r="G6963" i="16"/>
  <c r="G6962" i="16"/>
  <c r="G6961" i="16"/>
  <c r="E6960" i="16"/>
  <c r="G6960" i="16" s="1"/>
  <c r="E6959" i="16"/>
  <c r="G6959" i="16" s="1"/>
  <c r="E6958" i="16"/>
  <c r="G6958" i="16" s="1"/>
  <c r="E6957" i="16"/>
  <c r="G6957" i="16" s="1"/>
  <c r="G6956" i="16"/>
  <c r="G6801" i="16"/>
  <c r="G6797" i="16"/>
  <c r="G6847" i="16"/>
  <c r="G6773" i="16"/>
  <c r="G6772" i="16"/>
  <c r="G6954" i="16"/>
  <c r="G6953" i="16"/>
  <c r="G6952" i="16"/>
  <c r="G6951" i="16"/>
  <c r="G6950" i="16"/>
  <c r="G6949" i="16"/>
  <c r="G6948" i="16"/>
  <c r="G6947" i="16"/>
  <c r="G6946" i="16"/>
  <c r="G6945" i="16"/>
  <c r="G6944" i="16"/>
  <c r="G6943" i="16"/>
  <c r="G6942" i="16"/>
  <c r="G6941" i="16"/>
  <c r="G6940" i="16"/>
  <c r="G6939" i="16"/>
  <c r="G6938" i="16"/>
  <c r="G6937" i="16"/>
  <c r="G6936" i="16"/>
  <c r="G6935" i="16"/>
  <c r="G6934" i="16"/>
  <c r="G6933" i="16"/>
  <c r="G6932" i="16"/>
  <c r="G6931" i="16"/>
  <c r="G6930" i="16"/>
  <c r="G6929" i="16"/>
  <c r="G6928" i="16"/>
  <c r="G6927" i="16"/>
  <c r="G6926" i="16"/>
  <c r="G6925" i="16"/>
  <c r="G6924" i="16"/>
  <c r="G6923" i="16"/>
  <c r="G6922" i="16"/>
  <c r="G6921" i="16"/>
  <c r="G6920" i="16"/>
  <c r="G6919" i="16"/>
  <c r="G6918" i="16"/>
  <c r="G6917" i="16"/>
  <c r="G6916" i="16"/>
  <c r="G6915" i="16"/>
  <c r="G6914" i="16"/>
  <c r="G6913" i="16"/>
  <c r="G6912" i="16"/>
  <c r="G6911" i="16"/>
  <c r="G6910" i="16"/>
  <c r="G6909" i="16"/>
  <c r="G6908" i="16"/>
  <c r="G6907" i="16"/>
  <c r="G6906" i="16"/>
  <c r="G6905" i="16"/>
  <c r="G6904" i="16"/>
  <c r="G6903" i="16"/>
  <c r="G6902" i="16"/>
  <c r="G6901" i="16"/>
  <c r="G6900" i="16"/>
  <c r="G6899" i="16"/>
  <c r="G6898" i="16"/>
  <c r="E6897" i="16"/>
  <c r="G6897" i="16" s="1"/>
  <c r="E6896" i="16"/>
  <c r="G6896" i="16" s="1"/>
  <c r="G6895" i="16"/>
  <c r="E6894" i="16"/>
  <c r="G6894" i="16" s="1"/>
  <c r="E6893" i="16"/>
  <c r="G6893" i="16" s="1"/>
  <c r="G6892" i="16"/>
  <c r="E6891" i="16"/>
  <c r="G6891" i="16" s="1"/>
  <c r="E6890" i="16"/>
  <c r="G6890" i="16" s="1"/>
  <c r="G6889" i="16"/>
  <c r="G6888" i="16"/>
  <c r="G6887" i="16"/>
  <c r="G6886" i="16"/>
  <c r="E6885" i="16"/>
  <c r="G6885" i="16" s="1"/>
  <c r="E6884" i="16"/>
  <c r="G6884" i="16" s="1"/>
  <c r="G6883" i="16"/>
  <c r="E6882" i="16"/>
  <c r="G6882" i="16" s="1"/>
  <c r="E6881" i="16"/>
  <c r="G6881" i="16" s="1"/>
  <c r="G6880" i="16"/>
  <c r="E6879" i="16"/>
  <c r="G6879" i="16" s="1"/>
  <c r="E6878" i="16"/>
  <c r="G6878" i="16" s="1"/>
  <c r="G6877" i="16"/>
  <c r="G6876" i="16"/>
  <c r="G6875" i="16"/>
  <c r="G6874" i="16"/>
  <c r="G6873" i="16"/>
  <c r="G6872" i="16"/>
  <c r="G6871" i="16"/>
  <c r="G6870" i="16"/>
  <c r="E6869" i="16"/>
  <c r="G6869" i="16" s="1"/>
  <c r="E6868" i="16"/>
  <c r="G6868" i="16" s="1"/>
  <c r="G6867" i="16"/>
  <c r="G6866" i="16"/>
  <c r="E6865" i="16"/>
  <c r="G6865" i="16" s="1"/>
  <c r="E6864" i="16"/>
  <c r="G6864" i="16" s="1"/>
  <c r="E6863" i="16"/>
  <c r="G6863" i="16" s="1"/>
  <c r="G6862" i="16"/>
  <c r="G6861" i="16"/>
  <c r="G6860" i="16"/>
  <c r="G6859" i="16"/>
  <c r="E6858" i="16"/>
  <c r="G6858" i="16" s="1"/>
  <c r="E6857" i="16"/>
  <c r="G6857" i="16" s="1"/>
  <c r="G6856" i="16"/>
  <c r="G6855" i="16"/>
  <c r="G6854" i="16"/>
  <c r="E6853" i="16"/>
  <c r="G6853" i="16" s="1"/>
  <c r="E6852" i="16"/>
  <c r="G6852" i="16" s="1"/>
  <c r="G6851" i="16"/>
  <c r="G6850" i="16"/>
  <c r="G6849" i="16"/>
  <c r="G6848" i="16"/>
  <c r="G6846" i="16"/>
  <c r="E6845" i="16"/>
  <c r="G6845" i="16" s="1"/>
  <c r="E6844" i="16"/>
  <c r="G6844" i="16" s="1"/>
  <c r="E6843" i="16"/>
  <c r="G6843" i="16" s="1"/>
  <c r="E6842" i="16"/>
  <c r="G6842" i="16" s="1"/>
  <c r="E6841" i="16"/>
  <c r="G6841" i="16" s="1"/>
  <c r="G6840" i="16"/>
  <c r="E6839" i="16"/>
  <c r="G6839" i="16" s="1"/>
  <c r="E6838" i="16"/>
  <c r="G6838" i="16" s="1"/>
  <c r="G6837" i="16"/>
  <c r="E6836" i="16"/>
  <c r="G6836" i="16" s="1"/>
  <c r="E6835" i="16"/>
  <c r="G6835" i="16" s="1"/>
  <c r="E6834" i="16"/>
  <c r="G6834" i="16" s="1"/>
  <c r="G6833" i="16"/>
  <c r="E6832" i="16"/>
  <c r="G6832" i="16" s="1"/>
  <c r="E6831" i="16"/>
  <c r="G6831" i="16" s="1"/>
  <c r="G6830" i="16"/>
  <c r="E6829" i="16"/>
  <c r="G6829" i="16" s="1"/>
  <c r="E6828" i="16"/>
  <c r="G6828" i="16" s="1"/>
  <c r="G6827" i="16"/>
  <c r="G6826" i="16"/>
  <c r="E6825" i="16"/>
  <c r="G6825" i="16" s="1"/>
  <c r="E6824" i="16"/>
  <c r="G6824" i="16" s="1"/>
  <c r="G6823" i="16"/>
  <c r="G6822" i="16"/>
  <c r="E6821" i="16"/>
  <c r="G6821" i="16" s="1"/>
  <c r="E6820" i="16"/>
  <c r="G6820" i="16" s="1"/>
  <c r="E6819" i="16"/>
  <c r="G6819" i="16" s="1"/>
  <c r="E6818" i="16"/>
  <c r="G6818" i="16" s="1"/>
  <c r="E6817" i="16"/>
  <c r="G6817" i="16" s="1"/>
  <c r="E6816" i="16"/>
  <c r="G6816" i="16" s="1"/>
  <c r="E6815" i="16"/>
  <c r="G6815" i="16" s="1"/>
  <c r="G6814" i="16"/>
  <c r="E6814" i="16"/>
  <c r="G6813" i="16"/>
  <c r="E6812" i="16"/>
  <c r="G6812" i="16" s="1"/>
  <c r="E6811" i="16"/>
  <c r="G6811" i="16" s="1"/>
  <c r="E6810" i="16"/>
  <c r="G6810" i="16" s="1"/>
  <c r="E6809" i="16"/>
  <c r="G6809" i="16" s="1"/>
  <c r="E6808" i="16"/>
  <c r="G6808" i="16" s="1"/>
  <c r="E6807" i="16"/>
  <c r="G6807" i="16" s="1"/>
  <c r="E6806" i="16"/>
  <c r="G6806" i="16" s="1"/>
  <c r="G6805" i="16"/>
  <c r="E6805" i="16"/>
  <c r="G6804" i="16"/>
  <c r="G6803" i="16"/>
  <c r="G6802" i="16"/>
  <c r="G6800" i="16"/>
  <c r="G6799" i="16"/>
  <c r="G6798" i="16"/>
  <c r="G6796" i="16"/>
  <c r="G6795" i="16"/>
  <c r="G6794" i="16"/>
  <c r="E6793" i="16"/>
  <c r="G6793" i="16" s="1"/>
  <c r="E6792" i="16"/>
  <c r="G6792" i="16" s="1"/>
  <c r="G6791" i="16"/>
  <c r="E6790" i="16"/>
  <c r="G6790" i="16" s="1"/>
  <c r="E6789" i="16"/>
  <c r="G6789" i="16" s="1"/>
  <c r="E6788" i="16"/>
  <c r="G6788" i="16" s="1"/>
  <c r="E6787" i="16"/>
  <c r="G6787" i="16" s="1"/>
  <c r="G6786" i="16"/>
  <c r="E6785" i="16"/>
  <c r="G6785" i="16" s="1"/>
  <c r="E6784" i="16"/>
  <c r="G6784" i="16" s="1"/>
  <c r="E6783" i="16"/>
  <c r="G6783" i="16" s="1"/>
  <c r="G6782" i="16"/>
  <c r="E6781" i="16"/>
  <c r="G6781" i="16" s="1"/>
  <c r="E6780" i="16"/>
  <c r="G6780" i="16" s="1"/>
  <c r="E6779" i="16"/>
  <c r="G6779" i="16" s="1"/>
  <c r="G6778" i="16"/>
  <c r="G6777" i="16"/>
  <c r="G6776" i="16"/>
  <c r="G6775" i="16"/>
  <c r="G6774" i="16"/>
  <c r="G6771" i="16"/>
  <c r="E6770" i="16"/>
  <c r="G6770" i="16" s="1"/>
  <c r="E6769" i="16"/>
  <c r="G6769" i="16" s="1"/>
  <c r="E6768" i="16"/>
  <c r="G6768" i="16" s="1"/>
  <c r="E6767" i="16"/>
  <c r="G6767" i="16" s="1"/>
  <c r="G6766" i="16"/>
  <c r="G2719" i="16" l="1"/>
  <c r="G2689" i="16"/>
  <c r="G2675" i="16"/>
  <c r="G2670" i="16"/>
  <c r="G2669" i="16"/>
  <c r="G2855" i="16"/>
  <c r="G2854" i="16"/>
  <c r="G2853" i="16"/>
  <c r="G2852" i="16"/>
  <c r="G2851" i="16"/>
  <c r="G2850" i="16"/>
  <c r="G2849" i="16"/>
  <c r="G2848" i="16"/>
  <c r="G2847" i="16"/>
  <c r="G2846" i="16"/>
  <c r="G2845" i="16"/>
  <c r="G2844" i="16"/>
  <c r="G2843" i="16"/>
  <c r="G2842" i="16"/>
  <c r="G2841" i="16"/>
  <c r="G2840" i="16"/>
  <c r="G2839" i="16"/>
  <c r="G2838" i="16"/>
  <c r="G2837" i="16"/>
  <c r="G2836" i="16"/>
  <c r="G2835" i="16"/>
  <c r="G2834" i="16"/>
  <c r="G2833" i="16"/>
  <c r="G2832" i="16"/>
  <c r="G2831" i="16"/>
  <c r="G2830" i="16"/>
  <c r="G2829" i="16"/>
  <c r="G2828" i="16"/>
  <c r="G2827" i="16"/>
  <c r="G2826" i="16"/>
  <c r="G2825" i="16"/>
  <c r="G2824" i="16"/>
  <c r="G2823" i="16"/>
  <c r="G2822" i="16"/>
  <c r="G2821" i="16"/>
  <c r="G2820" i="16"/>
  <c r="G2819" i="16"/>
  <c r="G2818" i="16"/>
  <c r="G2817" i="16"/>
  <c r="G2816" i="16"/>
  <c r="G2815" i="16"/>
  <c r="G2814" i="16"/>
  <c r="G2813" i="16"/>
  <c r="G2812" i="16"/>
  <c r="G2811" i="16"/>
  <c r="G2810" i="16"/>
  <c r="G2809" i="16"/>
  <c r="G2808" i="16"/>
  <c r="G2807" i="16"/>
  <c r="G2806" i="16"/>
  <c r="E2805" i="16"/>
  <c r="G2805" i="16" s="1"/>
  <c r="E2804" i="16"/>
  <c r="G2804" i="16" s="1"/>
  <c r="E2803" i="16"/>
  <c r="G2803" i="16" s="1"/>
  <c r="E2802" i="16"/>
  <c r="G2802" i="16" s="1"/>
  <c r="E2801" i="16"/>
  <c r="G2801" i="16" s="1"/>
  <c r="E2800" i="16"/>
  <c r="G2800" i="16" s="1"/>
  <c r="G2799" i="16"/>
  <c r="E2799" i="16"/>
  <c r="G2798" i="16"/>
  <c r="E2798" i="16"/>
  <c r="E2797" i="16"/>
  <c r="G2797" i="16" s="1"/>
  <c r="E2796" i="16"/>
  <c r="G2796" i="16" s="1"/>
  <c r="E2795" i="16"/>
  <c r="G2795" i="16" s="1"/>
  <c r="G2794" i="16"/>
  <c r="E2794" i="16"/>
  <c r="G2793" i="16"/>
  <c r="G2792" i="16"/>
  <c r="G2791" i="16"/>
  <c r="G2790" i="16"/>
  <c r="G2789" i="16"/>
  <c r="G2788" i="16"/>
  <c r="G2787" i="16"/>
  <c r="G2786" i="16"/>
  <c r="G2785" i="16"/>
  <c r="G2784" i="16"/>
  <c r="G2783" i="16"/>
  <c r="G2782" i="16"/>
  <c r="E2781" i="16"/>
  <c r="G2781" i="16" s="1"/>
  <c r="E2780" i="16"/>
  <c r="G2780" i="16" s="1"/>
  <c r="E2779" i="16"/>
  <c r="G2779" i="16" s="1"/>
  <c r="E2778" i="16"/>
  <c r="G2778" i="16" s="1"/>
  <c r="E2777" i="16"/>
  <c r="G2777" i="16" s="1"/>
  <c r="E2776" i="16"/>
  <c r="G2776" i="16" s="1"/>
  <c r="E2775" i="16"/>
  <c r="G2775" i="16" s="1"/>
  <c r="G2774" i="16"/>
  <c r="E2773" i="16"/>
  <c r="G2773" i="16" s="1"/>
  <c r="E2772" i="16"/>
  <c r="G2772" i="16" s="1"/>
  <c r="G2771" i="16"/>
  <c r="E2770" i="16"/>
  <c r="G2770" i="16" s="1"/>
  <c r="E2769" i="16"/>
  <c r="G2769" i="16" s="1"/>
  <c r="G2768" i="16"/>
  <c r="E2767" i="16"/>
  <c r="G2767" i="16" s="1"/>
  <c r="E2766" i="16"/>
  <c r="G2766" i="16" s="1"/>
  <c r="G2765" i="16"/>
  <c r="G2764" i="16"/>
  <c r="G2763" i="16"/>
  <c r="G2762" i="16"/>
  <c r="E2761" i="16"/>
  <c r="G2761" i="16" s="1"/>
  <c r="E2760" i="16"/>
  <c r="G2760" i="16" s="1"/>
  <c r="G2759" i="16"/>
  <c r="G2758" i="16"/>
  <c r="G2757" i="16"/>
  <c r="G2756" i="16"/>
  <c r="G2755" i="16"/>
  <c r="G2754" i="16"/>
  <c r="G2753" i="16"/>
  <c r="G2752" i="16"/>
  <c r="G2751" i="16"/>
  <c r="G2750" i="16"/>
  <c r="G2749" i="16"/>
  <c r="G2748" i="16"/>
  <c r="G2747" i="16"/>
  <c r="G2746" i="16"/>
  <c r="G2745" i="16"/>
  <c r="E2744" i="16"/>
  <c r="G2744" i="16" s="1"/>
  <c r="E2743" i="16"/>
  <c r="G2743" i="16" s="1"/>
  <c r="G2742" i="16"/>
  <c r="G2741" i="16"/>
  <c r="E2740" i="16"/>
  <c r="G2740" i="16" s="1"/>
  <c r="E2739" i="16"/>
  <c r="G2739" i="16" s="1"/>
  <c r="E2738" i="16"/>
  <c r="G2738" i="16" s="1"/>
  <c r="G2737" i="16"/>
  <c r="G2736" i="16"/>
  <c r="G2735" i="16"/>
  <c r="G2734" i="16"/>
  <c r="G2733" i="16"/>
  <c r="G2732" i="16"/>
  <c r="G2731" i="16"/>
  <c r="E2730" i="16"/>
  <c r="G2730" i="16" s="1"/>
  <c r="E2729" i="16"/>
  <c r="G2729" i="16" s="1"/>
  <c r="G2728" i="16"/>
  <c r="G2727" i="16"/>
  <c r="G2726" i="16"/>
  <c r="E2725" i="16"/>
  <c r="G2725" i="16" s="1"/>
  <c r="E2724" i="16"/>
  <c r="G2724" i="16" s="1"/>
  <c r="G2723" i="16"/>
  <c r="G2722" i="16"/>
  <c r="G2721" i="16"/>
  <c r="G2720" i="16"/>
  <c r="G2718" i="16"/>
  <c r="E2717" i="16"/>
  <c r="G2717" i="16" s="1"/>
  <c r="E2716" i="16"/>
  <c r="G2716" i="16" s="1"/>
  <c r="E2715" i="16"/>
  <c r="G2715" i="16" s="1"/>
  <c r="E2714" i="16"/>
  <c r="G2714" i="16" s="1"/>
  <c r="G2713" i="16"/>
  <c r="G2712" i="16"/>
  <c r="E2711" i="16"/>
  <c r="G2711" i="16" s="1"/>
  <c r="E2710" i="16"/>
  <c r="G2710" i="16" s="1"/>
  <c r="E2709" i="16"/>
  <c r="G2709" i="16" s="1"/>
  <c r="G2708" i="16"/>
  <c r="E2707" i="16"/>
  <c r="G2707" i="16" s="1"/>
  <c r="E2706" i="16"/>
  <c r="G2706" i="16" s="1"/>
  <c r="G2705" i="16"/>
  <c r="G2704" i="16"/>
  <c r="G2703" i="16"/>
  <c r="G2702" i="16"/>
  <c r="G2701" i="16"/>
  <c r="E2700" i="16"/>
  <c r="G2700" i="16" s="1"/>
  <c r="E2699" i="16"/>
  <c r="G2699" i="16" s="1"/>
  <c r="E2698" i="16"/>
  <c r="G2698" i="16" s="1"/>
  <c r="E2697" i="16"/>
  <c r="G2697" i="16" s="1"/>
  <c r="E2696" i="16"/>
  <c r="G2696" i="16" s="1"/>
  <c r="E2695" i="16"/>
  <c r="G2695" i="16" s="1"/>
  <c r="E2694" i="16"/>
  <c r="G2694" i="16" s="1"/>
  <c r="G2693" i="16"/>
  <c r="E2693" i="16"/>
  <c r="G2692" i="16"/>
  <c r="G2691" i="16"/>
  <c r="G2690" i="16"/>
  <c r="G2688" i="16"/>
  <c r="G2687" i="16"/>
  <c r="G2686" i="16"/>
  <c r="E2685" i="16"/>
  <c r="G2685" i="16" s="1"/>
  <c r="E2684" i="16"/>
  <c r="G2684" i="16" s="1"/>
  <c r="G2683" i="16"/>
  <c r="E2682" i="16"/>
  <c r="G2682" i="16" s="1"/>
  <c r="E2681" i="16"/>
  <c r="G2681" i="16" s="1"/>
  <c r="E2680" i="16"/>
  <c r="G2680" i="16" s="1"/>
  <c r="E2679" i="16"/>
  <c r="G2679" i="16" s="1"/>
  <c r="G2678" i="16"/>
  <c r="G2677" i="16"/>
  <c r="G2676" i="16"/>
  <c r="G2674" i="16"/>
  <c r="G2673" i="16"/>
  <c r="G2672" i="16"/>
  <c r="G2671" i="16"/>
  <c r="G2668" i="16"/>
  <c r="E2667" i="16"/>
  <c r="G2667" i="16" s="1"/>
  <c r="E2666" i="16"/>
  <c r="G2666" i="16" s="1"/>
  <c r="E2665" i="16"/>
  <c r="G2665" i="16" s="1"/>
  <c r="E2664" i="16"/>
  <c r="G2664" i="16" s="1"/>
  <c r="E2663" i="16"/>
  <c r="G2663" i="16" s="1"/>
  <c r="E2662" i="16"/>
  <c r="G2662" i="16" s="1"/>
  <c r="G2661" i="16"/>
  <c r="G5467" i="16" l="1"/>
  <c r="G5442" i="16"/>
  <c r="G5423" i="16"/>
  <c r="G5422" i="16"/>
  <c r="G5563" i="16"/>
  <c r="G5562" i="16"/>
  <c r="G5561" i="16"/>
  <c r="G5560" i="16"/>
  <c r="G5559" i="16"/>
  <c r="G5558" i="16"/>
  <c r="G5557" i="16"/>
  <c r="G5556" i="16"/>
  <c r="G5555" i="16"/>
  <c r="G5554" i="16"/>
  <c r="G5553" i="16"/>
  <c r="G5552" i="16"/>
  <c r="G5551" i="16"/>
  <c r="G5550" i="16"/>
  <c r="G5549" i="16"/>
  <c r="G5548" i="16"/>
  <c r="G5547" i="16"/>
  <c r="G5546" i="16"/>
  <c r="G5545" i="16"/>
  <c r="G5544" i="16"/>
  <c r="G5543" i="16"/>
  <c r="G5542" i="16"/>
  <c r="G5541" i="16"/>
  <c r="G5540" i="16"/>
  <c r="G5539" i="16"/>
  <c r="G5538" i="16"/>
  <c r="G5537" i="16"/>
  <c r="G5536" i="16"/>
  <c r="G5535" i="16"/>
  <c r="G5534" i="16"/>
  <c r="G5533" i="16"/>
  <c r="G5532" i="16"/>
  <c r="G5531" i="16"/>
  <c r="G5530" i="16"/>
  <c r="G5529" i="16"/>
  <c r="G5528" i="16"/>
  <c r="G5527" i="16"/>
  <c r="G5526" i="16"/>
  <c r="G5525" i="16"/>
  <c r="G5524" i="16"/>
  <c r="G5523" i="16"/>
  <c r="G5522" i="16"/>
  <c r="G5521" i="16"/>
  <c r="G5520" i="16"/>
  <c r="G5519" i="16"/>
  <c r="G5518" i="16"/>
  <c r="G5517" i="16"/>
  <c r="G5516" i="16"/>
  <c r="G5515" i="16"/>
  <c r="G5514" i="16"/>
  <c r="G5513" i="16"/>
  <c r="G5512" i="16"/>
  <c r="G5511" i="16"/>
  <c r="G5510" i="16"/>
  <c r="G5509" i="16"/>
  <c r="G5508" i="16"/>
  <c r="G5507" i="16"/>
  <c r="G5506" i="16"/>
  <c r="G5505" i="16"/>
  <c r="G5504" i="16"/>
  <c r="G5503" i="16"/>
  <c r="G5502" i="16"/>
  <c r="G5501" i="16"/>
  <c r="G5500" i="16"/>
  <c r="G5499" i="16"/>
  <c r="G5498" i="16"/>
  <c r="G5497" i="16"/>
  <c r="G5496" i="16"/>
  <c r="G5495" i="16"/>
  <c r="G5494" i="16"/>
  <c r="G5493" i="16"/>
  <c r="G5492" i="16"/>
  <c r="G5491" i="16"/>
  <c r="G5490" i="16"/>
  <c r="G5489" i="16"/>
  <c r="E5488" i="16"/>
  <c r="G5488" i="16" s="1"/>
  <c r="E5487" i="16"/>
  <c r="G5487" i="16" s="1"/>
  <c r="G5486" i="16"/>
  <c r="G5485" i="16"/>
  <c r="G5484" i="16"/>
  <c r="G5483" i="16"/>
  <c r="G5482" i="16"/>
  <c r="G5481" i="16"/>
  <c r="G5480" i="16"/>
  <c r="G5479" i="16"/>
  <c r="E5478" i="16"/>
  <c r="G5478" i="16" s="1"/>
  <c r="E5477" i="16"/>
  <c r="G5477" i="16" s="1"/>
  <c r="G5476" i="16"/>
  <c r="G5475" i="16"/>
  <c r="G5474" i="16"/>
  <c r="E5473" i="16"/>
  <c r="G5473" i="16" s="1"/>
  <c r="E5472" i="16"/>
  <c r="G5472" i="16" s="1"/>
  <c r="G5471" i="16"/>
  <c r="G5470" i="16"/>
  <c r="G5469" i="16"/>
  <c r="G5468" i="16"/>
  <c r="G5466" i="16"/>
  <c r="E5465" i="16"/>
  <c r="G5465" i="16" s="1"/>
  <c r="E5464" i="16"/>
  <c r="G5464" i="16" s="1"/>
  <c r="E5463" i="16"/>
  <c r="G5463" i="16" s="1"/>
  <c r="E5462" i="16"/>
  <c r="G5462" i="16" s="1"/>
  <c r="G5461" i="16"/>
  <c r="E5460" i="16"/>
  <c r="G5460" i="16" s="1"/>
  <c r="E5459" i="16"/>
  <c r="G5459" i="16" s="1"/>
  <c r="G5458" i="16"/>
  <c r="G5457" i="16"/>
  <c r="G5456" i="16"/>
  <c r="G5455" i="16"/>
  <c r="G5454" i="16"/>
  <c r="E5453" i="16"/>
  <c r="G5453" i="16" s="1"/>
  <c r="E5452" i="16"/>
  <c r="G5452" i="16" s="1"/>
  <c r="E5451" i="16"/>
  <c r="G5451" i="16" s="1"/>
  <c r="E5450" i="16"/>
  <c r="G5450" i="16" s="1"/>
  <c r="E5449" i="16"/>
  <c r="G5449" i="16" s="1"/>
  <c r="E5448" i="16"/>
  <c r="G5448" i="16" s="1"/>
  <c r="E5447" i="16"/>
  <c r="G5447" i="16" s="1"/>
  <c r="G5446" i="16"/>
  <c r="E5446" i="16"/>
  <c r="G5445" i="16"/>
  <c r="G5444" i="16"/>
  <c r="G5443" i="16"/>
  <c r="G5441" i="16"/>
  <c r="G5440" i="16"/>
  <c r="G5439" i="16"/>
  <c r="E5438" i="16"/>
  <c r="G5438" i="16" s="1"/>
  <c r="E5437" i="16"/>
  <c r="G5437" i="16" s="1"/>
  <c r="G5436" i="16"/>
  <c r="E5435" i="16"/>
  <c r="G5435" i="16" s="1"/>
  <c r="E5434" i="16"/>
  <c r="G5434" i="16" s="1"/>
  <c r="E5433" i="16"/>
  <c r="G5433" i="16" s="1"/>
  <c r="E5432" i="16"/>
  <c r="G5432" i="16" s="1"/>
  <c r="G5431" i="16"/>
  <c r="E5430" i="16"/>
  <c r="G5430" i="16" s="1"/>
  <c r="E5429" i="16"/>
  <c r="G5429" i="16" s="1"/>
  <c r="E5428" i="16"/>
  <c r="G5428" i="16" s="1"/>
  <c r="G5427" i="16"/>
  <c r="G5426" i="16"/>
  <c r="G5425" i="16"/>
  <c r="G5424" i="16"/>
  <c r="G5421" i="16"/>
  <c r="E5420" i="16"/>
  <c r="G5420" i="16" s="1"/>
  <c r="E5419" i="16"/>
  <c r="G5419" i="16" s="1"/>
  <c r="E5418" i="16"/>
  <c r="G5418" i="16" s="1"/>
  <c r="E5417" i="16"/>
  <c r="G5417" i="16" s="1"/>
  <c r="E5416" i="16"/>
  <c r="G5416" i="16" s="1"/>
  <c r="E5415" i="16"/>
  <c r="G5415" i="16" s="1"/>
  <c r="G5414" i="16"/>
  <c r="G5110" i="16" l="1"/>
  <c r="G5083" i="16"/>
  <c r="G5064" i="16"/>
  <c r="G5063" i="16"/>
  <c r="G5206" i="16"/>
  <c r="G5205" i="16"/>
  <c r="G5204" i="16"/>
  <c r="G5203" i="16"/>
  <c r="G5202" i="16"/>
  <c r="G5201" i="16"/>
  <c r="G5200" i="16"/>
  <c r="G5199" i="16"/>
  <c r="G5198" i="16"/>
  <c r="G5197" i="16"/>
  <c r="G5196" i="16"/>
  <c r="G5195" i="16"/>
  <c r="G5194" i="16"/>
  <c r="G5193" i="16"/>
  <c r="G5192" i="16"/>
  <c r="G5191" i="16"/>
  <c r="G5190" i="16"/>
  <c r="G5189" i="16"/>
  <c r="G5188" i="16"/>
  <c r="G5187" i="16"/>
  <c r="G5186" i="16"/>
  <c r="G5185" i="16"/>
  <c r="G5184" i="16"/>
  <c r="G5183" i="16"/>
  <c r="G5182" i="16"/>
  <c r="G5181" i="16"/>
  <c r="G5180" i="16"/>
  <c r="G5179" i="16"/>
  <c r="G5178" i="16"/>
  <c r="G5177" i="16"/>
  <c r="G5176" i="16"/>
  <c r="G5175" i="16"/>
  <c r="G5174" i="16"/>
  <c r="G5173" i="16"/>
  <c r="G5172" i="16"/>
  <c r="G5171" i="16"/>
  <c r="G5170" i="16"/>
  <c r="G5169" i="16"/>
  <c r="G5168" i="16"/>
  <c r="G5167" i="16"/>
  <c r="G5166" i="16"/>
  <c r="G5165" i="16"/>
  <c r="G5164" i="16"/>
  <c r="G5163" i="16"/>
  <c r="G5162" i="16"/>
  <c r="G5161" i="16"/>
  <c r="G5160" i="16"/>
  <c r="G5159" i="16"/>
  <c r="G5158" i="16"/>
  <c r="G5157" i="16"/>
  <c r="G5156" i="16"/>
  <c r="G5155" i="16"/>
  <c r="G5154" i="16"/>
  <c r="G5153" i="16"/>
  <c r="G5152" i="16"/>
  <c r="G5151" i="16"/>
  <c r="G5150" i="16"/>
  <c r="G5149" i="16"/>
  <c r="G5148" i="16"/>
  <c r="G5147" i="16"/>
  <c r="G5146" i="16"/>
  <c r="G5145" i="16"/>
  <c r="G5144" i="16"/>
  <c r="G5143" i="16"/>
  <c r="G5142" i="16"/>
  <c r="G5141" i="16"/>
  <c r="G5140" i="16"/>
  <c r="G5139" i="16"/>
  <c r="G5138" i="16"/>
  <c r="G5137" i="16"/>
  <c r="G5136" i="16"/>
  <c r="G5135" i="16"/>
  <c r="G5134" i="16"/>
  <c r="G5133" i="16"/>
  <c r="G5132" i="16"/>
  <c r="E5131" i="16"/>
  <c r="G5131" i="16" s="1"/>
  <c r="E5130" i="16"/>
  <c r="G5130" i="16" s="1"/>
  <c r="G5129" i="16"/>
  <c r="G5128" i="16"/>
  <c r="G5127" i="16"/>
  <c r="G5126" i="16"/>
  <c r="G5125" i="16"/>
  <c r="G5124" i="16"/>
  <c r="G5123" i="16"/>
  <c r="G5122" i="16"/>
  <c r="E5121" i="16"/>
  <c r="G5121" i="16" s="1"/>
  <c r="E5120" i="16"/>
  <c r="G5120" i="16" s="1"/>
  <c r="G5119" i="16"/>
  <c r="G5118" i="16"/>
  <c r="G5117" i="16"/>
  <c r="E5116" i="16"/>
  <c r="G5116" i="16" s="1"/>
  <c r="E5115" i="16"/>
  <c r="G5115" i="16" s="1"/>
  <c r="G5114" i="16"/>
  <c r="G5113" i="16"/>
  <c r="G5112" i="16"/>
  <c r="G5111" i="16"/>
  <c r="G5109" i="16"/>
  <c r="E5108" i="16"/>
  <c r="G5108" i="16" s="1"/>
  <c r="E5107" i="16"/>
  <c r="G5107" i="16" s="1"/>
  <c r="E5106" i="16"/>
  <c r="G5106" i="16" s="1"/>
  <c r="E5105" i="16"/>
  <c r="G5105" i="16" s="1"/>
  <c r="G5104" i="16"/>
  <c r="E5103" i="16"/>
  <c r="G5103" i="16" s="1"/>
  <c r="E5102" i="16"/>
  <c r="G5102" i="16" s="1"/>
  <c r="E5101" i="16"/>
  <c r="G5101" i="16" s="1"/>
  <c r="E5100" i="16"/>
  <c r="G5100" i="16" s="1"/>
  <c r="E5099" i="16"/>
  <c r="G5099" i="16" s="1"/>
  <c r="E5098" i="16"/>
  <c r="G5098" i="16" s="1"/>
  <c r="E5097" i="16"/>
  <c r="G5097" i="16" s="1"/>
  <c r="E5096" i="16"/>
  <c r="G5096" i="16" s="1"/>
  <c r="E5095" i="16"/>
  <c r="G5095" i="16" s="1"/>
  <c r="G5094" i="16"/>
  <c r="E5094" i="16"/>
  <c r="G5093" i="16"/>
  <c r="E5092" i="16"/>
  <c r="G5092" i="16" s="1"/>
  <c r="E5091" i="16"/>
  <c r="G5091" i="16" s="1"/>
  <c r="G5090" i="16"/>
  <c r="G5089" i="16"/>
  <c r="G5088" i="16"/>
  <c r="G5087" i="16"/>
  <c r="G5086" i="16"/>
  <c r="G5085" i="16"/>
  <c r="G5084" i="16"/>
  <c r="G5082" i="16"/>
  <c r="G5081" i="16"/>
  <c r="G5080" i="16"/>
  <c r="E5079" i="16"/>
  <c r="G5079" i="16" s="1"/>
  <c r="E5078" i="16"/>
  <c r="G5078" i="16" s="1"/>
  <c r="G5077" i="16"/>
  <c r="E5076" i="16"/>
  <c r="G5076" i="16" s="1"/>
  <c r="E5075" i="16"/>
  <c r="G5075" i="16" s="1"/>
  <c r="E5074" i="16"/>
  <c r="G5074" i="16" s="1"/>
  <c r="E5073" i="16"/>
  <c r="G5073" i="16" s="1"/>
  <c r="G5072" i="16"/>
  <c r="E5071" i="16"/>
  <c r="G5071" i="16" s="1"/>
  <c r="E5070" i="16"/>
  <c r="G5070" i="16" s="1"/>
  <c r="E5069" i="16"/>
  <c r="G5069" i="16" s="1"/>
  <c r="G5068" i="16"/>
  <c r="G5067" i="16"/>
  <c r="G5066" i="16"/>
  <c r="G5065" i="16"/>
  <c r="G5062" i="16"/>
  <c r="E5061" i="16"/>
  <c r="G5061" i="16" s="1"/>
  <c r="E5060" i="16"/>
  <c r="G5060" i="16" s="1"/>
  <c r="E5059" i="16"/>
  <c r="G5059" i="16" s="1"/>
  <c r="E5058" i="16"/>
  <c r="G5058" i="16" s="1"/>
  <c r="E5057" i="16"/>
  <c r="G5057" i="16" s="1"/>
  <c r="E5056" i="16"/>
  <c r="G5056" i="16" s="1"/>
  <c r="G5055" i="16"/>
  <c r="G4954" i="16" l="1"/>
  <c r="G4929" i="16"/>
  <c r="G4910" i="16"/>
  <c r="G4909" i="16"/>
  <c r="G5050" i="16"/>
  <c r="G5049" i="16"/>
  <c r="G5048" i="16"/>
  <c r="G5047" i="16"/>
  <c r="G5046" i="16"/>
  <c r="G5045" i="16"/>
  <c r="G5044" i="16"/>
  <c r="G5043" i="16"/>
  <c r="G5042" i="16"/>
  <c r="G5041" i="16"/>
  <c r="G5040" i="16"/>
  <c r="G5039" i="16"/>
  <c r="G5038" i="16"/>
  <c r="G5037" i="16"/>
  <c r="G5036" i="16"/>
  <c r="G5035" i="16"/>
  <c r="G5034" i="16"/>
  <c r="G5033" i="16"/>
  <c r="G5032" i="16"/>
  <c r="G5031" i="16"/>
  <c r="G5030" i="16"/>
  <c r="G5029" i="16"/>
  <c r="G5028" i="16"/>
  <c r="G5027" i="16"/>
  <c r="G5026" i="16"/>
  <c r="G5025" i="16"/>
  <c r="G5024" i="16"/>
  <c r="G5023" i="16"/>
  <c r="G5022" i="16"/>
  <c r="G5021" i="16"/>
  <c r="G5020" i="16"/>
  <c r="G5019" i="16"/>
  <c r="G5018" i="16"/>
  <c r="G5017" i="16"/>
  <c r="G5016" i="16"/>
  <c r="G5015" i="16"/>
  <c r="G5014" i="16"/>
  <c r="G5013" i="16"/>
  <c r="G5012" i="16"/>
  <c r="G5011" i="16"/>
  <c r="G5010" i="16"/>
  <c r="G5009" i="16"/>
  <c r="G5008" i="16"/>
  <c r="G5007" i="16"/>
  <c r="G5006" i="16"/>
  <c r="G5005" i="16"/>
  <c r="G5004" i="16"/>
  <c r="G5003" i="16"/>
  <c r="G5002" i="16"/>
  <c r="G5001" i="16"/>
  <c r="G5000" i="16"/>
  <c r="G4999" i="16"/>
  <c r="G4998" i="16"/>
  <c r="G4997" i="16"/>
  <c r="G4996" i="16"/>
  <c r="G4995" i="16"/>
  <c r="G4994" i="16"/>
  <c r="G4993" i="16"/>
  <c r="G4992" i="16"/>
  <c r="G4991" i="16"/>
  <c r="G4990" i="16"/>
  <c r="G4989" i="16"/>
  <c r="G4988" i="16"/>
  <c r="G4987" i="16"/>
  <c r="G4986" i="16"/>
  <c r="G4985" i="16"/>
  <c r="G4984" i="16"/>
  <c r="G4983" i="16"/>
  <c r="G4982" i="16"/>
  <c r="G4981" i="16"/>
  <c r="G4980" i="16"/>
  <c r="G4979" i="16"/>
  <c r="G4978" i="16"/>
  <c r="G4977" i="16"/>
  <c r="G4976" i="16"/>
  <c r="E4975" i="16"/>
  <c r="G4975" i="16" s="1"/>
  <c r="E4974" i="16"/>
  <c r="G4974" i="16" s="1"/>
  <c r="G4973" i="16"/>
  <c r="G4972" i="16"/>
  <c r="G4971" i="16"/>
  <c r="G4970" i="16"/>
  <c r="G4969" i="16"/>
  <c r="G4968" i="16"/>
  <c r="G4967" i="16"/>
  <c r="G4966" i="16"/>
  <c r="E4965" i="16"/>
  <c r="G4965" i="16" s="1"/>
  <c r="E4964" i="16"/>
  <c r="G4964" i="16" s="1"/>
  <c r="G4963" i="16"/>
  <c r="G4962" i="16"/>
  <c r="G4961" i="16"/>
  <c r="E4960" i="16"/>
  <c r="G4960" i="16" s="1"/>
  <c r="E4959" i="16"/>
  <c r="G4959" i="16" s="1"/>
  <c r="G4958" i="16"/>
  <c r="G4957" i="16"/>
  <c r="G4956" i="16"/>
  <c r="G4955" i="16"/>
  <c r="G4953" i="16"/>
  <c r="E4952" i="16"/>
  <c r="G4952" i="16" s="1"/>
  <c r="E4951" i="16"/>
  <c r="G4951" i="16" s="1"/>
  <c r="E4950" i="16"/>
  <c r="G4950" i="16" s="1"/>
  <c r="E4949" i="16"/>
  <c r="G4949" i="16" s="1"/>
  <c r="G4948" i="16"/>
  <c r="E4947" i="16"/>
  <c r="G4947" i="16" s="1"/>
  <c r="E4946" i="16"/>
  <c r="G4946" i="16" s="1"/>
  <c r="G4945" i="16"/>
  <c r="G4944" i="16"/>
  <c r="G4943" i="16"/>
  <c r="G4942" i="16"/>
  <c r="G4941" i="16"/>
  <c r="E4940" i="16"/>
  <c r="G4940" i="16" s="1"/>
  <c r="E4939" i="16"/>
  <c r="G4939" i="16" s="1"/>
  <c r="E4938" i="16"/>
  <c r="G4938" i="16" s="1"/>
  <c r="E4937" i="16"/>
  <c r="G4937" i="16" s="1"/>
  <c r="E4936" i="16"/>
  <c r="G4936" i="16" s="1"/>
  <c r="E4935" i="16"/>
  <c r="G4935" i="16" s="1"/>
  <c r="E4934" i="16"/>
  <c r="G4934" i="16" s="1"/>
  <c r="G4933" i="16"/>
  <c r="E4933" i="16"/>
  <c r="G4932" i="16"/>
  <c r="G4931" i="16"/>
  <c r="G4930" i="16"/>
  <c r="G4928" i="16"/>
  <c r="G4927" i="16"/>
  <c r="G4926" i="16"/>
  <c r="E4925" i="16"/>
  <c r="G4925" i="16" s="1"/>
  <c r="E4924" i="16"/>
  <c r="G4924" i="16" s="1"/>
  <c r="G4923" i="16"/>
  <c r="E4922" i="16"/>
  <c r="G4922" i="16" s="1"/>
  <c r="E4921" i="16"/>
  <c r="G4921" i="16" s="1"/>
  <c r="E4920" i="16"/>
  <c r="G4920" i="16" s="1"/>
  <c r="E4919" i="16"/>
  <c r="G4919" i="16" s="1"/>
  <c r="G4918" i="16"/>
  <c r="E4917" i="16"/>
  <c r="G4917" i="16" s="1"/>
  <c r="E4916" i="16"/>
  <c r="G4916" i="16" s="1"/>
  <c r="E4915" i="16"/>
  <c r="G4915" i="16" s="1"/>
  <c r="G4914" i="16"/>
  <c r="G4913" i="16"/>
  <c r="G4912" i="16"/>
  <c r="G4911" i="16"/>
  <c r="G4908" i="16"/>
  <c r="E4907" i="16"/>
  <c r="G4907" i="16" s="1"/>
  <c r="E4906" i="16"/>
  <c r="G4906" i="16" s="1"/>
  <c r="E4905" i="16"/>
  <c r="G4905" i="16" s="1"/>
  <c r="E4904" i="16"/>
  <c r="G4904" i="16" s="1"/>
  <c r="E4903" i="16"/>
  <c r="G4903" i="16" s="1"/>
  <c r="E4902" i="16"/>
  <c r="G4902" i="16" s="1"/>
  <c r="G4901" i="16"/>
  <c r="G4802" i="16"/>
  <c r="G4777" i="16"/>
  <c r="G4758" i="16"/>
  <c r="G4757" i="16"/>
  <c r="G4898" i="16"/>
  <c r="G4897" i="16"/>
  <c r="G4896" i="16"/>
  <c r="G4895" i="16"/>
  <c r="G4894" i="16"/>
  <c r="G4893" i="16"/>
  <c r="G4892" i="16"/>
  <c r="G4891" i="16"/>
  <c r="G4890" i="16"/>
  <c r="G4889" i="16"/>
  <c r="G4888" i="16"/>
  <c r="G4887" i="16"/>
  <c r="G4886" i="16"/>
  <c r="G4885" i="16"/>
  <c r="G4884" i="16"/>
  <c r="G4883" i="16"/>
  <c r="G4882" i="16"/>
  <c r="G4881" i="16"/>
  <c r="G4880" i="16"/>
  <c r="G4879" i="16"/>
  <c r="G4878" i="16"/>
  <c r="G4877" i="16"/>
  <c r="G4876" i="16"/>
  <c r="G4875" i="16"/>
  <c r="G4874" i="16"/>
  <c r="G4873" i="16"/>
  <c r="G4872" i="16"/>
  <c r="G4871" i="16"/>
  <c r="G4870" i="16"/>
  <c r="G4869" i="16"/>
  <c r="G4868" i="16"/>
  <c r="G4867" i="16"/>
  <c r="G4866" i="16"/>
  <c r="G4865" i="16"/>
  <c r="G4864" i="16"/>
  <c r="G4863" i="16"/>
  <c r="G4862" i="16"/>
  <c r="G4861" i="16"/>
  <c r="G4860" i="16"/>
  <c r="G4859" i="16"/>
  <c r="G4858" i="16"/>
  <c r="G4857" i="16"/>
  <c r="G4856" i="16"/>
  <c r="G4855" i="16"/>
  <c r="G4854" i="16"/>
  <c r="G4853" i="16"/>
  <c r="G4852" i="16"/>
  <c r="G4851" i="16"/>
  <c r="G4850" i="16"/>
  <c r="G4849" i="16"/>
  <c r="G4848" i="16"/>
  <c r="G4847" i="16"/>
  <c r="G4846" i="16"/>
  <c r="G4845" i="16"/>
  <c r="G4844" i="16"/>
  <c r="G4843" i="16"/>
  <c r="G4842" i="16"/>
  <c r="G4841" i="16"/>
  <c r="G4840" i="16"/>
  <c r="G4839" i="16"/>
  <c r="G4838" i="16"/>
  <c r="G4837" i="16"/>
  <c r="G4836" i="16"/>
  <c r="G4835" i="16"/>
  <c r="G4834" i="16"/>
  <c r="G4833" i="16"/>
  <c r="G4832" i="16"/>
  <c r="G4831" i="16"/>
  <c r="G4830" i="16"/>
  <c r="G4829" i="16"/>
  <c r="G4828" i="16"/>
  <c r="G4827" i="16"/>
  <c r="G4826" i="16"/>
  <c r="G4825" i="16"/>
  <c r="G4824" i="16"/>
  <c r="E4823" i="16"/>
  <c r="G4823" i="16" s="1"/>
  <c r="E4822" i="16"/>
  <c r="G4822" i="16" s="1"/>
  <c r="G4821" i="16"/>
  <c r="G4820" i="16"/>
  <c r="G4819" i="16"/>
  <c r="G4818" i="16"/>
  <c r="G4817" i="16"/>
  <c r="G4816" i="16"/>
  <c r="G4815" i="16"/>
  <c r="G4814" i="16"/>
  <c r="E4813" i="16"/>
  <c r="G4813" i="16" s="1"/>
  <c r="E4812" i="16"/>
  <c r="G4812" i="16" s="1"/>
  <c r="G4811" i="16"/>
  <c r="G4810" i="16"/>
  <c r="G4809" i="16"/>
  <c r="E4808" i="16"/>
  <c r="G4808" i="16" s="1"/>
  <c r="E4807" i="16"/>
  <c r="G4807" i="16" s="1"/>
  <c r="G4806" i="16"/>
  <c r="G4805" i="16"/>
  <c r="G4804" i="16"/>
  <c r="G4803" i="16"/>
  <c r="G4801" i="16"/>
  <c r="E4800" i="16"/>
  <c r="G4800" i="16" s="1"/>
  <c r="E4799" i="16"/>
  <c r="G4799" i="16" s="1"/>
  <c r="E4798" i="16"/>
  <c r="G4798" i="16" s="1"/>
  <c r="E4797" i="16"/>
  <c r="G4797" i="16" s="1"/>
  <c r="G4796" i="16"/>
  <c r="E4795" i="16"/>
  <c r="G4795" i="16" s="1"/>
  <c r="E4794" i="16"/>
  <c r="G4794" i="16" s="1"/>
  <c r="G4793" i="16"/>
  <c r="G4792" i="16"/>
  <c r="G4791" i="16"/>
  <c r="G4790" i="16"/>
  <c r="G4789" i="16"/>
  <c r="E4788" i="16"/>
  <c r="G4788" i="16" s="1"/>
  <c r="E4787" i="16"/>
  <c r="G4787" i="16" s="1"/>
  <c r="E4786" i="16"/>
  <c r="G4786" i="16" s="1"/>
  <c r="E4785" i="16"/>
  <c r="G4785" i="16" s="1"/>
  <c r="E4784" i="16"/>
  <c r="G4784" i="16" s="1"/>
  <c r="E4783" i="16"/>
  <c r="G4783" i="16" s="1"/>
  <c r="E4782" i="16"/>
  <c r="G4782" i="16" s="1"/>
  <c r="G4781" i="16"/>
  <c r="E4781" i="16"/>
  <c r="G4780" i="16"/>
  <c r="G4779" i="16"/>
  <c r="G4778" i="16"/>
  <c r="G4776" i="16"/>
  <c r="G4775" i="16"/>
  <c r="G4774" i="16"/>
  <c r="E4773" i="16"/>
  <c r="G4773" i="16" s="1"/>
  <c r="E4772" i="16"/>
  <c r="G4772" i="16" s="1"/>
  <c r="G4771" i="16"/>
  <c r="E4770" i="16"/>
  <c r="G4770" i="16" s="1"/>
  <c r="E4769" i="16"/>
  <c r="G4769" i="16" s="1"/>
  <c r="E4768" i="16"/>
  <c r="G4768" i="16" s="1"/>
  <c r="E4767" i="16"/>
  <c r="G4767" i="16" s="1"/>
  <c r="G4766" i="16"/>
  <c r="E4765" i="16"/>
  <c r="G4765" i="16" s="1"/>
  <c r="E4764" i="16"/>
  <c r="G4764" i="16" s="1"/>
  <c r="E4763" i="16"/>
  <c r="G4763" i="16" s="1"/>
  <c r="G4762" i="16"/>
  <c r="G4761" i="16"/>
  <c r="G4760" i="16"/>
  <c r="G4759" i="16"/>
  <c r="G4756" i="16"/>
  <c r="E4755" i="16"/>
  <c r="G4755" i="16" s="1"/>
  <c r="E4754" i="16"/>
  <c r="G4754" i="16" s="1"/>
  <c r="E4753" i="16"/>
  <c r="G4753" i="16" s="1"/>
  <c r="E4752" i="16"/>
  <c r="G4752" i="16" s="1"/>
  <c r="E4751" i="16"/>
  <c r="G4751" i="16" s="1"/>
  <c r="E4750" i="16"/>
  <c r="G4750" i="16" s="1"/>
  <c r="G4749" i="16"/>
  <c r="G5274" i="16" l="1"/>
  <c r="G5237" i="16"/>
  <c r="G5223" i="16"/>
  <c r="G5218" i="16"/>
  <c r="G5217" i="16"/>
  <c r="G5219" i="16"/>
  <c r="G5221" i="16"/>
  <c r="G5397" i="16"/>
  <c r="G5396" i="16"/>
  <c r="G5395" i="16"/>
  <c r="G5394" i="16"/>
  <c r="G5393" i="16"/>
  <c r="G5392" i="16"/>
  <c r="G5391" i="16"/>
  <c r="G5390" i="16"/>
  <c r="G5389" i="16"/>
  <c r="G5388" i="16"/>
  <c r="G5387" i="16"/>
  <c r="G5386" i="16"/>
  <c r="G5385" i="16"/>
  <c r="G5384" i="16"/>
  <c r="G5383" i="16"/>
  <c r="G5382" i="16"/>
  <c r="G5381" i="16"/>
  <c r="G5380" i="16"/>
  <c r="G5379" i="16"/>
  <c r="G5378" i="16"/>
  <c r="G5377" i="16"/>
  <c r="G5376" i="16"/>
  <c r="G5375" i="16"/>
  <c r="G5374" i="16"/>
  <c r="G5373" i="16"/>
  <c r="G5372" i="16"/>
  <c r="G5371" i="16"/>
  <c r="G5370" i="16"/>
  <c r="G5369" i="16"/>
  <c r="G5368" i="16"/>
  <c r="G5367" i="16"/>
  <c r="G5366" i="16"/>
  <c r="G5365" i="16"/>
  <c r="G5364" i="16"/>
  <c r="G5363" i="16"/>
  <c r="G5362" i="16"/>
  <c r="G5361" i="16"/>
  <c r="G5360" i="16"/>
  <c r="G5359" i="16"/>
  <c r="G5358" i="16"/>
  <c r="G5357" i="16"/>
  <c r="G5356" i="16"/>
  <c r="G5355" i="16"/>
  <c r="G5354" i="16"/>
  <c r="G5353" i="16"/>
  <c r="G5352" i="16"/>
  <c r="G5351" i="16"/>
  <c r="G5350" i="16"/>
  <c r="G5349" i="16"/>
  <c r="G5348" i="16"/>
  <c r="G5347" i="16"/>
  <c r="G5346" i="16"/>
  <c r="G5345" i="16"/>
  <c r="G5344" i="16"/>
  <c r="G5343" i="16"/>
  <c r="G5342" i="16"/>
  <c r="G5341" i="16"/>
  <c r="G5340" i="16"/>
  <c r="G5339" i="16"/>
  <c r="G5338" i="16"/>
  <c r="G5337" i="16"/>
  <c r="G5336" i="16"/>
  <c r="G5335" i="16"/>
  <c r="G5334" i="16"/>
  <c r="G5333" i="16"/>
  <c r="G5332" i="16"/>
  <c r="G5331" i="16"/>
  <c r="G5330" i="16"/>
  <c r="E5329" i="16"/>
  <c r="G5329" i="16" s="1"/>
  <c r="E5328" i="16"/>
  <c r="G5328" i="16" s="1"/>
  <c r="G5327" i="16"/>
  <c r="G5326" i="16"/>
  <c r="E5325" i="16"/>
  <c r="G5325" i="16" s="1"/>
  <c r="E5324" i="16"/>
  <c r="G5324" i="16" s="1"/>
  <c r="G5323" i="16"/>
  <c r="G5322" i="16"/>
  <c r="G5321" i="16"/>
  <c r="G5320" i="16"/>
  <c r="G5319" i="16"/>
  <c r="G5318" i="16"/>
  <c r="G5317" i="16"/>
  <c r="G5316" i="16"/>
  <c r="G5315" i="16"/>
  <c r="G5314" i="16"/>
  <c r="G5313" i="16"/>
  <c r="G5312" i="16"/>
  <c r="E5311" i="16"/>
  <c r="G5311" i="16" s="1"/>
  <c r="E5310" i="16"/>
  <c r="G5310" i="16" s="1"/>
  <c r="G5309" i="16"/>
  <c r="G5308" i="16"/>
  <c r="E5307" i="16"/>
  <c r="G5307" i="16" s="1"/>
  <c r="E5306" i="16"/>
  <c r="G5306" i="16" s="1"/>
  <c r="E5305" i="16"/>
  <c r="G5305" i="16" s="1"/>
  <c r="E5304" i="16"/>
  <c r="G5304" i="16" s="1"/>
  <c r="E5303" i="16"/>
  <c r="G5303" i="16" s="1"/>
  <c r="G5302" i="16"/>
  <c r="G5301" i="16"/>
  <c r="G5300" i="16"/>
  <c r="E5299" i="16"/>
  <c r="G5299" i="16" s="1"/>
  <c r="E5298" i="16"/>
  <c r="G5298" i="16" s="1"/>
  <c r="G5297" i="16"/>
  <c r="E5296" i="16"/>
  <c r="G5296" i="16" s="1"/>
  <c r="E5295" i="16"/>
  <c r="G5295" i="16" s="1"/>
  <c r="G5294" i="16"/>
  <c r="G5293" i="16"/>
  <c r="G5292" i="16"/>
  <c r="G5291" i="16"/>
  <c r="G5290" i="16"/>
  <c r="G5289" i="16"/>
  <c r="G5288" i="16"/>
  <c r="G5287" i="16"/>
  <c r="E5286" i="16"/>
  <c r="G5286" i="16" s="1"/>
  <c r="E5285" i="16"/>
  <c r="G5285" i="16" s="1"/>
  <c r="G5284" i="16"/>
  <c r="G5283" i="16"/>
  <c r="G5282" i="16"/>
  <c r="E5281" i="16"/>
  <c r="G5281" i="16" s="1"/>
  <c r="E5280" i="16"/>
  <c r="G5280" i="16" s="1"/>
  <c r="G5279" i="16"/>
  <c r="G5278" i="16"/>
  <c r="G5277" i="16"/>
  <c r="G5276" i="16"/>
  <c r="G5275" i="16"/>
  <c r="G5273" i="16"/>
  <c r="E5272" i="16"/>
  <c r="G5272" i="16" s="1"/>
  <c r="E5271" i="16"/>
  <c r="G5271" i="16" s="1"/>
  <c r="E5270" i="16"/>
  <c r="G5270" i="16" s="1"/>
  <c r="E5269" i="16"/>
  <c r="G5269" i="16" s="1"/>
  <c r="G5268" i="16"/>
  <c r="E5267" i="16"/>
  <c r="G5267" i="16" s="1"/>
  <c r="E5266" i="16"/>
  <c r="G5266" i="16" s="1"/>
  <c r="E5265" i="16"/>
  <c r="G5265" i="16" s="1"/>
  <c r="G5264" i="16"/>
  <c r="E5263" i="16"/>
  <c r="G5263" i="16" s="1"/>
  <c r="E5262" i="16"/>
  <c r="G5262" i="16" s="1"/>
  <c r="E5261" i="16"/>
  <c r="G5261" i="16" s="1"/>
  <c r="G5260" i="16"/>
  <c r="E5259" i="16"/>
  <c r="G5259" i="16" s="1"/>
  <c r="E5258" i="16"/>
  <c r="G5258" i="16" s="1"/>
  <c r="E5257" i="16"/>
  <c r="G5257" i="16" s="1"/>
  <c r="E5256" i="16"/>
  <c r="G5256" i="16" s="1"/>
  <c r="G5255" i="16"/>
  <c r="E5254" i="16"/>
  <c r="G5254" i="16" s="1"/>
  <c r="E5253" i="16"/>
  <c r="G5253" i="16" s="1"/>
  <c r="G5252" i="16"/>
  <c r="G5251" i="16"/>
  <c r="G5250" i="16"/>
  <c r="G5249" i="16"/>
  <c r="E5248" i="16"/>
  <c r="G5248" i="16" s="1"/>
  <c r="E5247" i="16"/>
  <c r="G5247" i="16" s="1"/>
  <c r="E5246" i="16"/>
  <c r="G5246" i="16" s="1"/>
  <c r="E5245" i="16"/>
  <c r="G5245" i="16" s="1"/>
  <c r="E5244" i="16"/>
  <c r="G5244" i="16" s="1"/>
  <c r="E5243" i="16"/>
  <c r="G5243" i="16" s="1"/>
  <c r="E5242" i="16"/>
  <c r="G5242" i="16" s="1"/>
  <c r="G5241" i="16"/>
  <c r="E5241" i="16"/>
  <c r="G5240" i="16"/>
  <c r="G5239" i="16"/>
  <c r="G5238" i="16"/>
  <c r="G5236" i="16"/>
  <c r="G5235" i="16"/>
  <c r="G5234" i="16"/>
  <c r="E5233" i="16"/>
  <c r="G5233" i="16" s="1"/>
  <c r="E5232" i="16"/>
  <c r="G5232" i="16" s="1"/>
  <c r="G5231" i="16"/>
  <c r="E5230" i="16"/>
  <c r="G5230" i="16" s="1"/>
  <c r="E5229" i="16"/>
  <c r="G5229" i="16" s="1"/>
  <c r="E5228" i="16"/>
  <c r="G5228" i="16" s="1"/>
  <c r="E5227" i="16"/>
  <c r="G5227" i="16" s="1"/>
  <c r="G5226" i="16"/>
  <c r="G5225" i="16"/>
  <c r="G5224" i="16"/>
  <c r="G5222" i="16"/>
  <c r="G5220" i="16"/>
  <c r="G5216" i="16"/>
  <c r="E5215" i="16"/>
  <c r="G5215" i="16" s="1"/>
  <c r="E5214" i="16"/>
  <c r="G5214" i="16" s="1"/>
  <c r="E5213" i="16"/>
  <c r="G5213" i="16" s="1"/>
  <c r="E5212" i="16"/>
  <c r="G5212" i="16" s="1"/>
  <c r="E5211" i="16"/>
  <c r="G5211" i="16" s="1"/>
  <c r="E5210" i="16"/>
  <c r="G5210" i="16" s="1"/>
  <c r="G5209" i="16"/>
  <c r="G4580" i="16"/>
  <c r="G4536" i="16"/>
  <c r="G4522" i="16"/>
  <c r="G4517" i="16"/>
  <c r="G4516" i="16"/>
  <c r="G4745" i="16"/>
  <c r="G4744" i="16"/>
  <c r="G4743" i="16"/>
  <c r="G4742" i="16"/>
  <c r="G4741" i="16"/>
  <c r="G4740" i="16"/>
  <c r="G4739" i="16"/>
  <c r="G4738" i="16"/>
  <c r="G4737" i="16"/>
  <c r="G4736" i="16"/>
  <c r="G4735" i="16"/>
  <c r="G4734" i="16"/>
  <c r="G4733" i="16"/>
  <c r="G4732" i="16"/>
  <c r="G4731" i="16"/>
  <c r="G4730" i="16"/>
  <c r="G4729" i="16"/>
  <c r="G4728" i="16"/>
  <c r="G4727" i="16"/>
  <c r="G4726" i="16"/>
  <c r="G4725" i="16"/>
  <c r="G4724" i="16"/>
  <c r="G4723" i="16"/>
  <c r="G4722" i="16"/>
  <c r="G4721" i="16"/>
  <c r="G4720" i="16"/>
  <c r="G4719" i="16"/>
  <c r="G4718" i="16"/>
  <c r="G4717" i="16"/>
  <c r="G4716" i="16"/>
  <c r="G4715" i="16"/>
  <c r="G4714" i="16"/>
  <c r="G4713" i="16"/>
  <c r="G4712" i="16"/>
  <c r="G4711" i="16"/>
  <c r="G4710" i="16"/>
  <c r="G4709" i="16"/>
  <c r="G4708" i="16"/>
  <c r="G4707" i="16"/>
  <c r="G4706" i="16"/>
  <c r="G4705" i="16"/>
  <c r="G4704" i="16"/>
  <c r="G4703" i="16"/>
  <c r="G4702" i="16"/>
  <c r="G4701" i="16"/>
  <c r="G4700" i="16"/>
  <c r="G4699" i="16"/>
  <c r="G4698" i="16"/>
  <c r="G4697" i="16"/>
  <c r="G4696" i="16"/>
  <c r="G4695" i="16"/>
  <c r="G4694" i="16"/>
  <c r="G4693" i="16"/>
  <c r="G4692" i="16"/>
  <c r="G4691" i="16"/>
  <c r="G4690" i="16"/>
  <c r="G4689" i="16"/>
  <c r="G4688" i="16"/>
  <c r="G4687" i="16"/>
  <c r="G4686" i="16"/>
  <c r="G4685" i="16"/>
  <c r="G4684" i="16"/>
  <c r="G4683" i="16"/>
  <c r="G4682" i="16"/>
  <c r="G4681" i="16"/>
  <c r="G4680" i="16"/>
  <c r="G4679" i="16"/>
  <c r="G4678" i="16"/>
  <c r="G4677" i="16"/>
  <c r="G4676" i="16"/>
  <c r="G4675" i="16"/>
  <c r="G4674" i="16"/>
  <c r="G4673" i="16"/>
  <c r="G4672" i="16"/>
  <c r="G4671" i="16"/>
  <c r="G4670" i="16"/>
  <c r="G4669" i="16"/>
  <c r="E4668" i="16"/>
  <c r="G4668" i="16" s="1"/>
  <c r="E4667" i="16"/>
  <c r="G4667" i="16" s="1"/>
  <c r="G4666" i="16"/>
  <c r="G4665" i="16"/>
  <c r="E4664" i="16"/>
  <c r="G4664" i="16" s="1"/>
  <c r="E4663" i="16"/>
  <c r="G4663" i="16" s="1"/>
  <c r="G4662" i="16"/>
  <c r="E4661" i="16"/>
  <c r="G4661" i="16" s="1"/>
  <c r="E4660" i="16"/>
  <c r="G4660" i="16" s="1"/>
  <c r="G4659" i="16"/>
  <c r="E4658" i="16"/>
  <c r="G4658" i="16" s="1"/>
  <c r="E4657" i="16"/>
  <c r="G4657" i="16" s="1"/>
  <c r="G4656" i="16"/>
  <c r="E4655" i="16"/>
  <c r="G4655" i="16" s="1"/>
  <c r="E4654" i="16"/>
  <c r="G4654" i="16" s="1"/>
  <c r="G4653" i="16"/>
  <c r="E4652" i="16"/>
  <c r="G4652" i="16" s="1"/>
  <c r="E4651" i="16"/>
  <c r="G4651" i="16" s="1"/>
  <c r="G4650" i="16"/>
  <c r="E4649" i="16"/>
  <c r="G4649" i="16" s="1"/>
  <c r="E4648" i="16"/>
  <c r="G4648" i="16" s="1"/>
  <c r="E4647" i="16"/>
  <c r="G4647" i="16" s="1"/>
  <c r="E4646" i="16"/>
  <c r="G4646" i="16" s="1"/>
  <c r="G4645" i="16"/>
  <c r="E4644" i="16"/>
  <c r="G4644" i="16" s="1"/>
  <c r="E4643" i="16"/>
  <c r="G4643" i="16" s="1"/>
  <c r="E4642" i="16"/>
  <c r="G4642" i="16" s="1"/>
  <c r="G4641" i="16"/>
  <c r="G4640" i="16"/>
  <c r="G4639" i="16"/>
  <c r="G4638" i="16"/>
  <c r="G4637" i="16"/>
  <c r="E4636" i="16"/>
  <c r="G4636" i="16" s="1"/>
  <c r="E4635" i="16"/>
  <c r="G4635" i="16" s="1"/>
  <c r="E4634" i="16"/>
  <c r="G4634" i="16" s="1"/>
  <c r="E4633" i="16"/>
  <c r="G4633" i="16" s="1"/>
  <c r="G4632" i="16"/>
  <c r="G4631" i="16"/>
  <c r="G4630" i="16"/>
  <c r="G4629" i="16"/>
  <c r="G4628" i="16"/>
  <c r="G4627" i="16"/>
  <c r="G4626" i="16"/>
  <c r="G4625" i="16"/>
  <c r="G4624" i="16"/>
  <c r="E4623" i="16"/>
  <c r="G4623" i="16" s="1"/>
  <c r="E4622" i="16"/>
  <c r="G4622" i="16" s="1"/>
  <c r="G4621" i="16"/>
  <c r="G4620" i="16"/>
  <c r="E4619" i="16"/>
  <c r="G4619" i="16" s="1"/>
  <c r="E4618" i="16"/>
  <c r="G4618" i="16" s="1"/>
  <c r="E4617" i="16"/>
  <c r="G4617" i="16" s="1"/>
  <c r="E4616" i="16"/>
  <c r="G4616" i="16" s="1"/>
  <c r="E4615" i="16"/>
  <c r="G4615" i="16" s="1"/>
  <c r="E4614" i="16"/>
  <c r="G4614" i="16" s="1"/>
  <c r="E4613" i="16"/>
  <c r="G4613" i="16" s="1"/>
  <c r="G4612" i="16"/>
  <c r="G4611" i="16"/>
  <c r="G4610" i="16"/>
  <c r="E4609" i="16"/>
  <c r="G4609" i="16" s="1"/>
  <c r="E4608" i="16"/>
  <c r="G4608" i="16" s="1"/>
  <c r="E4607" i="16"/>
  <c r="G4607" i="16" s="1"/>
  <c r="G4606" i="16"/>
  <c r="E4605" i="16"/>
  <c r="G4605" i="16" s="1"/>
  <c r="E4604" i="16"/>
  <c r="G4604" i="16" s="1"/>
  <c r="G4603" i="16"/>
  <c r="E4602" i="16"/>
  <c r="G4602" i="16" s="1"/>
  <c r="E4601" i="16"/>
  <c r="G4601" i="16" s="1"/>
  <c r="G4600" i="16"/>
  <c r="G4599" i="16"/>
  <c r="G4598" i="16"/>
  <c r="G4597" i="16"/>
  <c r="G4596" i="16"/>
  <c r="G4595" i="16"/>
  <c r="G4594" i="16"/>
  <c r="G4593" i="16"/>
  <c r="E4592" i="16"/>
  <c r="G4592" i="16" s="1"/>
  <c r="E4591" i="16"/>
  <c r="G4591" i="16" s="1"/>
  <c r="G4590" i="16"/>
  <c r="G4589" i="16"/>
  <c r="G4588" i="16"/>
  <c r="E4587" i="16"/>
  <c r="G4587" i="16" s="1"/>
  <c r="E4586" i="16"/>
  <c r="G4586" i="16" s="1"/>
  <c r="G4585" i="16"/>
  <c r="G4584" i="16"/>
  <c r="G4583" i="16"/>
  <c r="G4582" i="16"/>
  <c r="G4581" i="16"/>
  <c r="G4579" i="16"/>
  <c r="E4578" i="16"/>
  <c r="G4578" i="16" s="1"/>
  <c r="E4577" i="16"/>
  <c r="G4577" i="16" s="1"/>
  <c r="E4576" i="16"/>
  <c r="G4576" i="16" s="1"/>
  <c r="E4575" i="16"/>
  <c r="G4575" i="16" s="1"/>
  <c r="G4574" i="16"/>
  <c r="E4573" i="16"/>
  <c r="G4573" i="16" s="1"/>
  <c r="E4572" i="16"/>
  <c r="G4572" i="16" s="1"/>
  <c r="E4571" i="16"/>
  <c r="G4571" i="16" s="1"/>
  <c r="E4570" i="16"/>
  <c r="G4570" i="16" s="1"/>
  <c r="G4569" i="16"/>
  <c r="E4568" i="16"/>
  <c r="G4568" i="16" s="1"/>
  <c r="E4567" i="16"/>
  <c r="G4567" i="16" s="1"/>
  <c r="E4566" i="16"/>
  <c r="G4566" i="16" s="1"/>
  <c r="G4565" i="16"/>
  <c r="E4564" i="16"/>
  <c r="G4564" i="16" s="1"/>
  <c r="E4563" i="16"/>
  <c r="G4563" i="16" s="1"/>
  <c r="E4562" i="16"/>
  <c r="G4562" i="16" s="1"/>
  <c r="G4561" i="16"/>
  <c r="E4560" i="16"/>
  <c r="G4560" i="16" s="1"/>
  <c r="E4559" i="16"/>
  <c r="G4559" i="16" s="1"/>
  <c r="E4558" i="16"/>
  <c r="G4558" i="16" s="1"/>
  <c r="E4557" i="16"/>
  <c r="G4557" i="16" s="1"/>
  <c r="E4556" i="16"/>
  <c r="G4556" i="16" s="1"/>
  <c r="G4555" i="16"/>
  <c r="E4554" i="16"/>
  <c r="G4554" i="16" s="1"/>
  <c r="E4553" i="16"/>
  <c r="G4553" i="16" s="1"/>
  <c r="G4552" i="16"/>
  <c r="G4551" i="16"/>
  <c r="G4550" i="16"/>
  <c r="G4549" i="16"/>
  <c r="E4548" i="16"/>
  <c r="G4548" i="16" s="1"/>
  <c r="E4547" i="16"/>
  <c r="G4547" i="16" s="1"/>
  <c r="E4546" i="16"/>
  <c r="G4546" i="16" s="1"/>
  <c r="E4545" i="16"/>
  <c r="G4545" i="16" s="1"/>
  <c r="E4544" i="16"/>
  <c r="G4544" i="16" s="1"/>
  <c r="E4543" i="16"/>
  <c r="G4543" i="16" s="1"/>
  <c r="E4542" i="16"/>
  <c r="G4542" i="16" s="1"/>
  <c r="G4541" i="16"/>
  <c r="E4541" i="16"/>
  <c r="G4540" i="16"/>
  <c r="G4539" i="16"/>
  <c r="G4538" i="16"/>
  <c r="G4537" i="16"/>
  <c r="G4535" i="16"/>
  <c r="G4534" i="16"/>
  <c r="G4533" i="16"/>
  <c r="E4532" i="16"/>
  <c r="G4532" i="16" s="1"/>
  <c r="E4531" i="16"/>
  <c r="G4531" i="16" s="1"/>
  <c r="G4530" i="16"/>
  <c r="E4529" i="16"/>
  <c r="G4529" i="16" s="1"/>
  <c r="E4528" i="16"/>
  <c r="G4528" i="16" s="1"/>
  <c r="E4527" i="16"/>
  <c r="G4527" i="16" s="1"/>
  <c r="E4526" i="16"/>
  <c r="G4526" i="16" s="1"/>
  <c r="G4525" i="16"/>
  <c r="G4524" i="16"/>
  <c r="G4523" i="16"/>
  <c r="G4521" i="16"/>
  <c r="G4520" i="16"/>
  <c r="G4519" i="16"/>
  <c r="G4518" i="16"/>
  <c r="G4515" i="16"/>
  <c r="E4514" i="16"/>
  <c r="G4514" i="16" s="1"/>
  <c r="E4513" i="16"/>
  <c r="G4513" i="16" s="1"/>
  <c r="E4512" i="16"/>
  <c r="G4512" i="16" s="1"/>
  <c r="E4511" i="16"/>
  <c r="G4511" i="16" s="1"/>
  <c r="E4510" i="16"/>
  <c r="G4510" i="16" s="1"/>
  <c r="G4509" i="16"/>
  <c r="G5573" i="16"/>
  <c r="E5574" i="16"/>
  <c r="G5574" i="16" s="1"/>
  <c r="E5575" i="16"/>
  <c r="G5575" i="16" s="1"/>
  <c r="E5576" i="16"/>
  <c r="G5576" i="16" s="1"/>
  <c r="E5577" i="16"/>
  <c r="G5577" i="16" s="1"/>
  <c r="E5578" i="16"/>
  <c r="G5578" i="16" s="1"/>
  <c r="E5579" i="16"/>
  <c r="G5579" i="16" s="1"/>
  <c r="G5580" i="16"/>
  <c r="G5581" i="16"/>
  <c r="G5582" i="16"/>
  <c r="G5583" i="16"/>
  <c r="G5584" i="16"/>
  <c r="G5585" i="16"/>
  <c r="G5586" i="16"/>
  <c r="G5587" i="16"/>
  <c r="G5588" i="16"/>
  <c r="G5589" i="16"/>
  <c r="G5590" i="16"/>
  <c r="E5591" i="16"/>
  <c r="G5591" i="16" s="1"/>
  <c r="E5592" i="16"/>
  <c r="G5592" i="16" s="1"/>
  <c r="E5593" i="16"/>
  <c r="G5593" i="16" s="1"/>
  <c r="E5594" i="16"/>
  <c r="G5594" i="16" s="1"/>
  <c r="G5595" i="16"/>
  <c r="E5596" i="16"/>
  <c r="G5596" i="16" s="1"/>
  <c r="E5597" i="16"/>
  <c r="G5597" i="16" s="1"/>
  <c r="G5598" i="16"/>
  <c r="G5599" i="16"/>
  <c r="G3464" i="16"/>
  <c r="G3417" i="16"/>
  <c r="G3403" i="16"/>
  <c r="G3398" i="16"/>
  <c r="G3397" i="16"/>
  <c r="G3608" i="16"/>
  <c r="G3607" i="16"/>
  <c r="G3606" i="16"/>
  <c r="G3605" i="16"/>
  <c r="G3604" i="16"/>
  <c r="G3603" i="16"/>
  <c r="G3602" i="16"/>
  <c r="G3601" i="16"/>
  <c r="G3600" i="16"/>
  <c r="G3599" i="16"/>
  <c r="G3598" i="16"/>
  <c r="G3597" i="16"/>
  <c r="G3596" i="16"/>
  <c r="G3595" i="16"/>
  <c r="G3594" i="16"/>
  <c r="G3593" i="16"/>
  <c r="G3592" i="16"/>
  <c r="G3591" i="16"/>
  <c r="G3590" i="16"/>
  <c r="G3589" i="16"/>
  <c r="G3588" i="16"/>
  <c r="G3587" i="16"/>
  <c r="G3586" i="16"/>
  <c r="G3585" i="16"/>
  <c r="G3584" i="16"/>
  <c r="G3583" i="16"/>
  <c r="G3582" i="16"/>
  <c r="G3581" i="16"/>
  <c r="G3580" i="16"/>
  <c r="G3579" i="16"/>
  <c r="G3578" i="16"/>
  <c r="G3577" i="16"/>
  <c r="G3576" i="16"/>
  <c r="G3575" i="16"/>
  <c r="G3574" i="16"/>
  <c r="G3573" i="16"/>
  <c r="G3572" i="16"/>
  <c r="G3571" i="16"/>
  <c r="G3570" i="16"/>
  <c r="G3569" i="16"/>
  <c r="G3568" i="16"/>
  <c r="G3567" i="16"/>
  <c r="G3566" i="16"/>
  <c r="G3565" i="16"/>
  <c r="G3564" i="16"/>
  <c r="G3563" i="16"/>
  <c r="G3562" i="16"/>
  <c r="G3561" i="16"/>
  <c r="G3560" i="16"/>
  <c r="G3559" i="16"/>
  <c r="G3558" i="16"/>
  <c r="G3557" i="16"/>
  <c r="G3556" i="16"/>
  <c r="G3555" i="16"/>
  <c r="G3554" i="16"/>
  <c r="G3553" i="16"/>
  <c r="G3552" i="16"/>
  <c r="G3551" i="16"/>
  <c r="G3550" i="16"/>
  <c r="G3549" i="16"/>
  <c r="G3548" i="16"/>
  <c r="G3547" i="16"/>
  <c r="G3546" i="16"/>
  <c r="G3545" i="16"/>
  <c r="G3544" i="16"/>
  <c r="G3543" i="16"/>
  <c r="G3542" i="16"/>
  <c r="G3541" i="16"/>
  <c r="G3540" i="16"/>
  <c r="G3539" i="16"/>
  <c r="G3538" i="16"/>
  <c r="G3537" i="16"/>
  <c r="E3536" i="16"/>
  <c r="G3536" i="16" s="1"/>
  <c r="E3535" i="16"/>
  <c r="G3535" i="16" s="1"/>
  <c r="G3534" i="16"/>
  <c r="G3533" i="16"/>
  <c r="E3532" i="16"/>
  <c r="G3532" i="16" s="1"/>
  <c r="E3531" i="16"/>
  <c r="G3531" i="16" s="1"/>
  <c r="G3530" i="16"/>
  <c r="E3529" i="16"/>
  <c r="G3529" i="16" s="1"/>
  <c r="E3528" i="16"/>
  <c r="G3528" i="16" s="1"/>
  <c r="G3527" i="16"/>
  <c r="E3526" i="16"/>
  <c r="G3526" i="16" s="1"/>
  <c r="E3525" i="16"/>
  <c r="G3525" i="16" s="1"/>
  <c r="G3524" i="16"/>
  <c r="E3523" i="16"/>
  <c r="G3523" i="16" s="1"/>
  <c r="E3522" i="16"/>
  <c r="G3522" i="16" s="1"/>
  <c r="G3521" i="16"/>
  <c r="E3520" i="16"/>
  <c r="G3520" i="16" s="1"/>
  <c r="E3519" i="16"/>
  <c r="G3519" i="16" s="1"/>
  <c r="G3518" i="16"/>
  <c r="G3517" i="16"/>
  <c r="G3516" i="16"/>
  <c r="G3515" i="16"/>
  <c r="G3514" i="16"/>
  <c r="G3513" i="16"/>
  <c r="G3512" i="16"/>
  <c r="G3511" i="16"/>
  <c r="G3510" i="16"/>
  <c r="G3509" i="16"/>
  <c r="G3508" i="16"/>
  <c r="G3507" i="16"/>
  <c r="G3506" i="16"/>
  <c r="G3505" i="16"/>
  <c r="G3504" i="16"/>
  <c r="G3503" i="16"/>
  <c r="E3502" i="16"/>
  <c r="G3502" i="16" s="1"/>
  <c r="E3501" i="16"/>
  <c r="G3501" i="16" s="1"/>
  <c r="G3500" i="16"/>
  <c r="G3499" i="16"/>
  <c r="G3498" i="16"/>
  <c r="E3497" i="16"/>
  <c r="G3497" i="16" s="1"/>
  <c r="E3496" i="16"/>
  <c r="G3496" i="16" s="1"/>
  <c r="E3495" i="16"/>
  <c r="G3495" i="16" s="1"/>
  <c r="E3494" i="16"/>
  <c r="G3494" i="16" s="1"/>
  <c r="E3493" i="16"/>
  <c r="G3493" i="16" s="1"/>
  <c r="G3492" i="16"/>
  <c r="G3491" i="16"/>
  <c r="G3490" i="16"/>
  <c r="E3489" i="16"/>
  <c r="G3489" i="16" s="1"/>
  <c r="E3488" i="16"/>
  <c r="G3488" i="16" s="1"/>
  <c r="G3487" i="16"/>
  <c r="E3486" i="16"/>
  <c r="G3486" i="16" s="1"/>
  <c r="E3485" i="16"/>
  <c r="G3485" i="16" s="1"/>
  <c r="G3484" i="16"/>
  <c r="G3483" i="16"/>
  <c r="G3482" i="16"/>
  <c r="G3481" i="16"/>
  <c r="G3480" i="16"/>
  <c r="G3479" i="16"/>
  <c r="G3478" i="16"/>
  <c r="G3477" i="16"/>
  <c r="E3476" i="16"/>
  <c r="G3476" i="16" s="1"/>
  <c r="E3475" i="16"/>
  <c r="G3475" i="16" s="1"/>
  <c r="G3474" i="16"/>
  <c r="G3473" i="16"/>
  <c r="G3472" i="16"/>
  <c r="E3471" i="16"/>
  <c r="G3471" i="16" s="1"/>
  <c r="E3470" i="16"/>
  <c r="G3470" i="16" s="1"/>
  <c r="G3469" i="16"/>
  <c r="G3468" i="16"/>
  <c r="G3467" i="16"/>
  <c r="G3466" i="16"/>
  <c r="G3465" i="16"/>
  <c r="G3463" i="16"/>
  <c r="E3462" i="16"/>
  <c r="G3462" i="16" s="1"/>
  <c r="E3461" i="16"/>
  <c r="G3461" i="16" s="1"/>
  <c r="E3460" i="16"/>
  <c r="G3460" i="16" s="1"/>
  <c r="E3459" i="16"/>
  <c r="G3459" i="16" s="1"/>
  <c r="G3458" i="16"/>
  <c r="G3457" i="16"/>
  <c r="G3456" i="16"/>
  <c r="G3455" i="16"/>
  <c r="E3454" i="16"/>
  <c r="G3454" i="16" s="1"/>
  <c r="E3453" i="16"/>
  <c r="G3453" i="16" s="1"/>
  <c r="G3452" i="16"/>
  <c r="G3451" i="16"/>
  <c r="G3450" i="16"/>
  <c r="G3449" i="16"/>
  <c r="G3448" i="16"/>
  <c r="E3447" i="16"/>
  <c r="G3447" i="16" s="1"/>
  <c r="E3446" i="16"/>
  <c r="G3446" i="16" s="1"/>
  <c r="E3445" i="16"/>
  <c r="G3445" i="16" s="1"/>
  <c r="G3444" i="16"/>
  <c r="E3443" i="16"/>
  <c r="G3443" i="16" s="1"/>
  <c r="E3442" i="16"/>
  <c r="G3442" i="16" s="1"/>
  <c r="E3441" i="16"/>
  <c r="G3441" i="16" s="1"/>
  <c r="G3440" i="16"/>
  <c r="E3439" i="16"/>
  <c r="G3439" i="16" s="1"/>
  <c r="E3438" i="16"/>
  <c r="G3438" i="16" s="1"/>
  <c r="E3437" i="16"/>
  <c r="G3437" i="16" s="1"/>
  <c r="E3436" i="16"/>
  <c r="G3436" i="16" s="1"/>
  <c r="G3435" i="16"/>
  <c r="E3434" i="16"/>
  <c r="G3434" i="16" s="1"/>
  <c r="E3433" i="16"/>
  <c r="G3433" i="16" s="1"/>
  <c r="G3432" i="16"/>
  <c r="G3431" i="16"/>
  <c r="G3430" i="16"/>
  <c r="G3429" i="16"/>
  <c r="E3428" i="16"/>
  <c r="G3428" i="16" s="1"/>
  <c r="E3427" i="16"/>
  <c r="G3427" i="16" s="1"/>
  <c r="E3426" i="16"/>
  <c r="G3426" i="16" s="1"/>
  <c r="E3425" i="16"/>
  <c r="G3425" i="16" s="1"/>
  <c r="E3424" i="16"/>
  <c r="G3424" i="16" s="1"/>
  <c r="E3423" i="16"/>
  <c r="G3423" i="16" s="1"/>
  <c r="E3422" i="16"/>
  <c r="G3422" i="16" s="1"/>
  <c r="G3421" i="16"/>
  <c r="E3421" i="16"/>
  <c r="G3420" i="16"/>
  <c r="G3419" i="16"/>
  <c r="G3418" i="16"/>
  <c r="G3416" i="16"/>
  <c r="G3415" i="16"/>
  <c r="G3414" i="16"/>
  <c r="E3413" i="16"/>
  <c r="G3413" i="16" s="1"/>
  <c r="E3412" i="16"/>
  <c r="G3412" i="16" s="1"/>
  <c r="G3411" i="16"/>
  <c r="E3410" i="16"/>
  <c r="G3410" i="16" s="1"/>
  <c r="E3409" i="16"/>
  <c r="G3409" i="16" s="1"/>
  <c r="E3408" i="16"/>
  <c r="G3408" i="16" s="1"/>
  <c r="E3407" i="16"/>
  <c r="G3407" i="16" s="1"/>
  <c r="G3406" i="16"/>
  <c r="G3405" i="16"/>
  <c r="G3404" i="16"/>
  <c r="G3402" i="16"/>
  <c r="G3401" i="16"/>
  <c r="G3400" i="16"/>
  <c r="G3399" i="16"/>
  <c r="G3396" i="16"/>
  <c r="E3395" i="16"/>
  <c r="G3395" i="16" s="1"/>
  <c r="E3394" i="16"/>
  <c r="G3394" i="16" s="1"/>
  <c r="E3393" i="16"/>
  <c r="G3393" i="16" s="1"/>
  <c r="E3392" i="16"/>
  <c r="G3392" i="16" s="1"/>
  <c r="E3391" i="16"/>
  <c r="G3391" i="16" s="1"/>
  <c r="E3390" i="16"/>
  <c r="G3390" i="16" s="1"/>
  <c r="G3389" i="16"/>
  <c r="G2933" i="16"/>
  <c r="G2886" i="16"/>
  <c r="G2872" i="16"/>
  <c r="G2867" i="16"/>
  <c r="G2866" i="16"/>
  <c r="G3077" i="16"/>
  <c r="G3076" i="16"/>
  <c r="G3075" i="16"/>
  <c r="G3074" i="16"/>
  <c r="G3073" i="16"/>
  <c r="G3072" i="16"/>
  <c r="G3071" i="16"/>
  <c r="G3070" i="16"/>
  <c r="G3069" i="16"/>
  <c r="G3068" i="16"/>
  <c r="G3067" i="16"/>
  <c r="G3066" i="16"/>
  <c r="G3065" i="16"/>
  <c r="G3064" i="16"/>
  <c r="G3063" i="16"/>
  <c r="G3062" i="16"/>
  <c r="G3061" i="16"/>
  <c r="G3060" i="16"/>
  <c r="G3059" i="16"/>
  <c r="G3058" i="16"/>
  <c r="G3057" i="16"/>
  <c r="G3056" i="16"/>
  <c r="G3055" i="16"/>
  <c r="G3054" i="16"/>
  <c r="G3053" i="16"/>
  <c r="G3052" i="16"/>
  <c r="G3051" i="16"/>
  <c r="G3050" i="16"/>
  <c r="G3049" i="16"/>
  <c r="G3048" i="16"/>
  <c r="G3047" i="16"/>
  <c r="G3046" i="16"/>
  <c r="G3045" i="16"/>
  <c r="G3044" i="16"/>
  <c r="G3043" i="16"/>
  <c r="G3042" i="16"/>
  <c r="G3041" i="16"/>
  <c r="G3040" i="16"/>
  <c r="G3039" i="16"/>
  <c r="G3038" i="16"/>
  <c r="G3037" i="16"/>
  <c r="G3036" i="16"/>
  <c r="G3035" i="16"/>
  <c r="G3034" i="16"/>
  <c r="G3033" i="16"/>
  <c r="G3032" i="16"/>
  <c r="G3031" i="16"/>
  <c r="G3030" i="16"/>
  <c r="G3029" i="16"/>
  <c r="G3028" i="16"/>
  <c r="G3027" i="16"/>
  <c r="G3026" i="16"/>
  <c r="G3025" i="16"/>
  <c r="G3024" i="16"/>
  <c r="G3023" i="16"/>
  <c r="G3022" i="16"/>
  <c r="G3021" i="16"/>
  <c r="G3020" i="16"/>
  <c r="G3019" i="16"/>
  <c r="G3018" i="16"/>
  <c r="G3017" i="16"/>
  <c r="G3016" i="16"/>
  <c r="G3015" i="16"/>
  <c r="G3014" i="16"/>
  <c r="G3013" i="16"/>
  <c r="G3012" i="16"/>
  <c r="G3011" i="16"/>
  <c r="G3010" i="16"/>
  <c r="G3009" i="16"/>
  <c r="G3008" i="16"/>
  <c r="G3007" i="16"/>
  <c r="G3006" i="16"/>
  <c r="E3005" i="16"/>
  <c r="G3005" i="16" s="1"/>
  <c r="E3004" i="16"/>
  <c r="G3004" i="16" s="1"/>
  <c r="G3003" i="16"/>
  <c r="G3002" i="16"/>
  <c r="E3001" i="16"/>
  <c r="G3001" i="16" s="1"/>
  <c r="E3000" i="16"/>
  <c r="G3000" i="16" s="1"/>
  <c r="G2999" i="16"/>
  <c r="E2998" i="16"/>
  <c r="G2998" i="16" s="1"/>
  <c r="E2997" i="16"/>
  <c r="G2997" i="16" s="1"/>
  <c r="G2996" i="16"/>
  <c r="E2995" i="16"/>
  <c r="G2995" i="16" s="1"/>
  <c r="E2994" i="16"/>
  <c r="G2994" i="16" s="1"/>
  <c r="G2993" i="16"/>
  <c r="E2992" i="16"/>
  <c r="G2992" i="16" s="1"/>
  <c r="E2991" i="16"/>
  <c r="G2991" i="16" s="1"/>
  <c r="G2990" i="16"/>
  <c r="E2989" i="16"/>
  <c r="G2989" i="16" s="1"/>
  <c r="E2988" i="16"/>
  <c r="G2988" i="16" s="1"/>
  <c r="G2987" i="16"/>
  <c r="G2986" i="16"/>
  <c r="G2985" i="16"/>
  <c r="G2984" i="16"/>
  <c r="G2983" i="16"/>
  <c r="G2982" i="16"/>
  <c r="G2981" i="16"/>
  <c r="G2980" i="16"/>
  <c r="G2979" i="16"/>
  <c r="G2978" i="16"/>
  <c r="G2977" i="16"/>
  <c r="G2976" i="16"/>
  <c r="G2975" i="16"/>
  <c r="G2974" i="16"/>
  <c r="G2973" i="16"/>
  <c r="G2972" i="16"/>
  <c r="E2971" i="16"/>
  <c r="G2971" i="16" s="1"/>
  <c r="E2970" i="16"/>
  <c r="G2970" i="16" s="1"/>
  <c r="G2969" i="16"/>
  <c r="G2968" i="16"/>
  <c r="G2967" i="16"/>
  <c r="E2966" i="16"/>
  <c r="G2966" i="16" s="1"/>
  <c r="E2965" i="16"/>
  <c r="G2965" i="16" s="1"/>
  <c r="E2964" i="16"/>
  <c r="G2964" i="16" s="1"/>
  <c r="E2963" i="16"/>
  <c r="G2963" i="16" s="1"/>
  <c r="E2962" i="16"/>
  <c r="G2962" i="16" s="1"/>
  <c r="G2961" i="16"/>
  <c r="G2960" i="16"/>
  <c r="G2959" i="16"/>
  <c r="E2958" i="16"/>
  <c r="G2958" i="16" s="1"/>
  <c r="E2957" i="16"/>
  <c r="G2957" i="16" s="1"/>
  <c r="G2956" i="16"/>
  <c r="E2955" i="16"/>
  <c r="G2955" i="16" s="1"/>
  <c r="E2954" i="16"/>
  <c r="G2954" i="16" s="1"/>
  <c r="G2953" i="16"/>
  <c r="G2952" i="16"/>
  <c r="G2951" i="16"/>
  <c r="G2950" i="16"/>
  <c r="G2949" i="16"/>
  <c r="G2948" i="16"/>
  <c r="G2947" i="16"/>
  <c r="G2946" i="16"/>
  <c r="E2945" i="16"/>
  <c r="G2945" i="16" s="1"/>
  <c r="E2944" i="16"/>
  <c r="G2944" i="16" s="1"/>
  <c r="G2943" i="16"/>
  <c r="G2942" i="16"/>
  <c r="G2941" i="16"/>
  <c r="E2940" i="16"/>
  <c r="G2940" i="16" s="1"/>
  <c r="E2939" i="16"/>
  <c r="G2939" i="16" s="1"/>
  <c r="G2938" i="16"/>
  <c r="G2937" i="16"/>
  <c r="G2936" i="16"/>
  <c r="G2935" i="16"/>
  <c r="G2934" i="16"/>
  <c r="G2932" i="16"/>
  <c r="E2931" i="16"/>
  <c r="G2931" i="16" s="1"/>
  <c r="E2930" i="16"/>
  <c r="G2930" i="16" s="1"/>
  <c r="E2929" i="16"/>
  <c r="G2929" i="16" s="1"/>
  <c r="E2928" i="16"/>
  <c r="G2928" i="16" s="1"/>
  <c r="G2927" i="16"/>
  <c r="G2926" i="16"/>
  <c r="G2925" i="16"/>
  <c r="G2924" i="16"/>
  <c r="E2923" i="16"/>
  <c r="G2923" i="16" s="1"/>
  <c r="E2922" i="16"/>
  <c r="G2922" i="16" s="1"/>
  <c r="G2921" i="16"/>
  <c r="G2920" i="16"/>
  <c r="G2919" i="16"/>
  <c r="G2918" i="16"/>
  <c r="G2917" i="16"/>
  <c r="E2916" i="16"/>
  <c r="G2916" i="16" s="1"/>
  <c r="E2915" i="16"/>
  <c r="G2915" i="16" s="1"/>
  <c r="E2914" i="16"/>
  <c r="G2914" i="16" s="1"/>
  <c r="G2913" i="16"/>
  <c r="E2912" i="16"/>
  <c r="G2912" i="16" s="1"/>
  <c r="E2911" i="16"/>
  <c r="G2911" i="16" s="1"/>
  <c r="E2910" i="16"/>
  <c r="G2910" i="16" s="1"/>
  <c r="G2909" i="16"/>
  <c r="E2908" i="16"/>
  <c r="G2908" i="16" s="1"/>
  <c r="E2907" i="16"/>
  <c r="G2907" i="16" s="1"/>
  <c r="E2906" i="16"/>
  <c r="G2906" i="16" s="1"/>
  <c r="E2905" i="16"/>
  <c r="G2905" i="16" s="1"/>
  <c r="G2904" i="16"/>
  <c r="E2903" i="16"/>
  <c r="G2903" i="16" s="1"/>
  <c r="E2902" i="16"/>
  <c r="G2902" i="16" s="1"/>
  <c r="G2901" i="16"/>
  <c r="G2900" i="16"/>
  <c r="G2899" i="16"/>
  <c r="G2898" i="16"/>
  <c r="E2897" i="16"/>
  <c r="G2897" i="16" s="1"/>
  <c r="E2896" i="16"/>
  <c r="G2896" i="16" s="1"/>
  <c r="E2895" i="16"/>
  <c r="G2895" i="16" s="1"/>
  <c r="E2894" i="16"/>
  <c r="G2894" i="16" s="1"/>
  <c r="E2893" i="16"/>
  <c r="G2893" i="16" s="1"/>
  <c r="E2892" i="16"/>
  <c r="G2892" i="16" s="1"/>
  <c r="E2891" i="16"/>
  <c r="G2891" i="16" s="1"/>
  <c r="G2890" i="16"/>
  <c r="E2890" i="16"/>
  <c r="G2889" i="16"/>
  <c r="G2888" i="16"/>
  <c r="G2887" i="16"/>
  <c r="G2885" i="16"/>
  <c r="G2884" i="16"/>
  <c r="G2883" i="16"/>
  <c r="E2882" i="16"/>
  <c r="G2882" i="16" s="1"/>
  <c r="E2881" i="16"/>
  <c r="G2881" i="16" s="1"/>
  <c r="G2880" i="16"/>
  <c r="E2879" i="16"/>
  <c r="G2879" i="16" s="1"/>
  <c r="E2878" i="16"/>
  <c r="G2878" i="16" s="1"/>
  <c r="E2877" i="16"/>
  <c r="G2877" i="16" s="1"/>
  <c r="E2876" i="16"/>
  <c r="G2876" i="16" s="1"/>
  <c r="G2875" i="16"/>
  <c r="G2874" i="16"/>
  <c r="G2873" i="16"/>
  <c r="G2871" i="16"/>
  <c r="G2870" i="16"/>
  <c r="G2869" i="16"/>
  <c r="G2868" i="16"/>
  <c r="G2865" i="16"/>
  <c r="E2864" i="16"/>
  <c r="G2864" i="16" s="1"/>
  <c r="E2863" i="16"/>
  <c r="G2863" i="16" s="1"/>
  <c r="E2862" i="16"/>
  <c r="G2862" i="16" s="1"/>
  <c r="E2861" i="16"/>
  <c r="G2861" i="16" s="1"/>
  <c r="E2860" i="16"/>
  <c r="G2860" i="16" s="1"/>
  <c r="E2859" i="16"/>
  <c r="G2859" i="16" s="1"/>
  <c r="G2858" i="16"/>
  <c r="G2342" i="16"/>
  <c r="G2268" i="16"/>
  <c r="G2269" i="16"/>
  <c r="G2274" i="16"/>
  <c r="G2288" i="16"/>
  <c r="G2505" i="16"/>
  <c r="G2504" i="16"/>
  <c r="G2503" i="16"/>
  <c r="G2502" i="16"/>
  <c r="G2501" i="16"/>
  <c r="G2500" i="16"/>
  <c r="G2499" i="16"/>
  <c r="G2498" i="16"/>
  <c r="G2497" i="16"/>
  <c r="G2496" i="16"/>
  <c r="G2495" i="16"/>
  <c r="G2494" i="16"/>
  <c r="G2493" i="16"/>
  <c r="G2492" i="16"/>
  <c r="G2491" i="16"/>
  <c r="G2490" i="16"/>
  <c r="G2489" i="16"/>
  <c r="G2488" i="16"/>
  <c r="G2487" i="16"/>
  <c r="G2486" i="16"/>
  <c r="G2485" i="16"/>
  <c r="G2484" i="16"/>
  <c r="G2483" i="16"/>
  <c r="G2482" i="16"/>
  <c r="G2481" i="16"/>
  <c r="G2480" i="16"/>
  <c r="G2479" i="16"/>
  <c r="G2478" i="16"/>
  <c r="G2477" i="16"/>
  <c r="G2476" i="16"/>
  <c r="G2475" i="16"/>
  <c r="G2474" i="16"/>
  <c r="G2473" i="16"/>
  <c r="G2472" i="16"/>
  <c r="G2471" i="16"/>
  <c r="G2470" i="16"/>
  <c r="G2469" i="16"/>
  <c r="G2468" i="16"/>
  <c r="G2467" i="16"/>
  <c r="G2466" i="16"/>
  <c r="G2465" i="16"/>
  <c r="G2464" i="16"/>
  <c r="G2463" i="16"/>
  <c r="G2462" i="16"/>
  <c r="G2461" i="16"/>
  <c r="G2460" i="16"/>
  <c r="G2459" i="16"/>
  <c r="G2458" i="16"/>
  <c r="G2457" i="16"/>
  <c r="G2456" i="16"/>
  <c r="G2455" i="16"/>
  <c r="G2454" i="16"/>
  <c r="G2453" i="16"/>
  <c r="G2452" i="16"/>
  <c r="G2451" i="16"/>
  <c r="G2450" i="16"/>
  <c r="G2449" i="16"/>
  <c r="G2448" i="16"/>
  <c r="G2447" i="16"/>
  <c r="G2446" i="16"/>
  <c r="G2445" i="16"/>
  <c r="G2444" i="16"/>
  <c r="G2443" i="16"/>
  <c r="G2442" i="16"/>
  <c r="G2441" i="16"/>
  <c r="G2440" i="16"/>
  <c r="G2439" i="16"/>
  <c r="G2438" i="16"/>
  <c r="G2437" i="16"/>
  <c r="G2436" i="16"/>
  <c r="G2435" i="16"/>
  <c r="G2434" i="16"/>
  <c r="G2433" i="16"/>
  <c r="G2432" i="16"/>
  <c r="E2431" i="16"/>
  <c r="G2431" i="16" s="1"/>
  <c r="E2430" i="16"/>
  <c r="G2430" i="16" s="1"/>
  <c r="G2429" i="16"/>
  <c r="G2428" i="16"/>
  <c r="E2427" i="16"/>
  <c r="G2427" i="16" s="1"/>
  <c r="E2426" i="16"/>
  <c r="G2426" i="16" s="1"/>
  <c r="G2425" i="16"/>
  <c r="E2424" i="16"/>
  <c r="G2424" i="16" s="1"/>
  <c r="E2423" i="16"/>
  <c r="G2423" i="16" s="1"/>
  <c r="G2422" i="16"/>
  <c r="E2421" i="16"/>
  <c r="G2421" i="16" s="1"/>
  <c r="E2420" i="16"/>
  <c r="G2420" i="16" s="1"/>
  <c r="G2419" i="16"/>
  <c r="E2418" i="16"/>
  <c r="G2418" i="16" s="1"/>
  <c r="E2417" i="16"/>
  <c r="G2417" i="16" s="1"/>
  <c r="G2416" i="16"/>
  <c r="E2415" i="16"/>
  <c r="G2415" i="16" s="1"/>
  <c r="E2414" i="16"/>
  <c r="G2414" i="16" s="1"/>
  <c r="G2413" i="16"/>
  <c r="E2412" i="16"/>
  <c r="G2412" i="16" s="1"/>
  <c r="E2411" i="16"/>
  <c r="G2411" i="16" s="1"/>
  <c r="E2410" i="16"/>
  <c r="G2410" i="16" s="1"/>
  <c r="E2409" i="16"/>
  <c r="G2409" i="16" s="1"/>
  <c r="G2408" i="16"/>
  <c r="E2407" i="16"/>
  <c r="G2407" i="16" s="1"/>
  <c r="E2406" i="16"/>
  <c r="G2406" i="16" s="1"/>
  <c r="E2405" i="16"/>
  <c r="G2405" i="16" s="1"/>
  <c r="G2404" i="16"/>
  <c r="G2403" i="16"/>
  <c r="G2402" i="16"/>
  <c r="G2401" i="16"/>
  <c r="G2400" i="16"/>
  <c r="E2399" i="16"/>
  <c r="G2399" i="16" s="1"/>
  <c r="E2398" i="16"/>
  <c r="G2398" i="16" s="1"/>
  <c r="E2397" i="16"/>
  <c r="G2397" i="16" s="1"/>
  <c r="E2396" i="16"/>
  <c r="G2396" i="16" s="1"/>
  <c r="G2395" i="16"/>
  <c r="G2394" i="16"/>
  <c r="G2393" i="16"/>
  <c r="G2392" i="16"/>
  <c r="G2391" i="16"/>
  <c r="G2390" i="16"/>
  <c r="G2389" i="16"/>
  <c r="G2388" i="16"/>
  <c r="G2387" i="16"/>
  <c r="E2386" i="16"/>
  <c r="G2386" i="16" s="1"/>
  <c r="E2385" i="16"/>
  <c r="G2385" i="16" s="1"/>
  <c r="G2384" i="16"/>
  <c r="G2383" i="16"/>
  <c r="G2382" i="16"/>
  <c r="E2381" i="16"/>
  <c r="G2381" i="16" s="1"/>
  <c r="E2380" i="16"/>
  <c r="G2380" i="16" s="1"/>
  <c r="E2379" i="16"/>
  <c r="G2379" i="16" s="1"/>
  <c r="E2378" i="16"/>
  <c r="G2378" i="16" s="1"/>
  <c r="E2377" i="16"/>
  <c r="G2377" i="16" s="1"/>
  <c r="E2376" i="16"/>
  <c r="G2376" i="16" s="1"/>
  <c r="E2375" i="16"/>
  <c r="G2375" i="16" s="1"/>
  <c r="G2374" i="16"/>
  <c r="G2373" i="16"/>
  <c r="G2372" i="16"/>
  <c r="E2371" i="16"/>
  <c r="G2371" i="16" s="1"/>
  <c r="E2370" i="16"/>
  <c r="G2370" i="16" s="1"/>
  <c r="E2369" i="16"/>
  <c r="G2369" i="16" s="1"/>
  <c r="G2368" i="16"/>
  <c r="E2367" i="16"/>
  <c r="G2367" i="16" s="1"/>
  <c r="E2366" i="16"/>
  <c r="G2366" i="16" s="1"/>
  <c r="G2365" i="16"/>
  <c r="E2364" i="16"/>
  <c r="G2364" i="16" s="1"/>
  <c r="E2363" i="16"/>
  <c r="G2363" i="16" s="1"/>
  <c r="G2362" i="16"/>
  <c r="G2361" i="16"/>
  <c r="G2360" i="16"/>
  <c r="G2359" i="16"/>
  <c r="G2358" i="16"/>
  <c r="G2357" i="16"/>
  <c r="G2356" i="16"/>
  <c r="G2355" i="16"/>
  <c r="E2354" i="16"/>
  <c r="G2354" i="16" s="1"/>
  <c r="E2353" i="16"/>
  <c r="G2353" i="16" s="1"/>
  <c r="G2352" i="16"/>
  <c r="G2351" i="16"/>
  <c r="G2350" i="16"/>
  <c r="E2349" i="16"/>
  <c r="G2349" i="16" s="1"/>
  <c r="E2348" i="16"/>
  <c r="G2348" i="16" s="1"/>
  <c r="G2347" i="16"/>
  <c r="G2346" i="16"/>
  <c r="G2345" i="16"/>
  <c r="G2344" i="16"/>
  <c r="G2343" i="16"/>
  <c r="G2341" i="16"/>
  <c r="E2340" i="16"/>
  <c r="G2340" i="16" s="1"/>
  <c r="E2339" i="16"/>
  <c r="G2339" i="16" s="1"/>
  <c r="E2338" i="16"/>
  <c r="G2338" i="16" s="1"/>
  <c r="E2337" i="16"/>
  <c r="G2337" i="16" s="1"/>
  <c r="G2336" i="16"/>
  <c r="G2335" i="16"/>
  <c r="G2334" i="16"/>
  <c r="E2333" i="16"/>
  <c r="G2333" i="16" s="1"/>
  <c r="E2332" i="16"/>
  <c r="G2332" i="16" s="1"/>
  <c r="G2331" i="16"/>
  <c r="G2330" i="16"/>
  <c r="G2329" i="16"/>
  <c r="G2328" i="16"/>
  <c r="G2327" i="16"/>
  <c r="G2326" i="16"/>
  <c r="E2325" i="16"/>
  <c r="G2325" i="16" s="1"/>
  <c r="E2324" i="16"/>
  <c r="G2324" i="16" s="1"/>
  <c r="E2323" i="16"/>
  <c r="G2323" i="16" s="1"/>
  <c r="E2322" i="16"/>
  <c r="G2322" i="16" s="1"/>
  <c r="G2321" i="16"/>
  <c r="E2320" i="16"/>
  <c r="G2320" i="16" s="1"/>
  <c r="E2319" i="16"/>
  <c r="G2319" i="16" s="1"/>
  <c r="E2318" i="16"/>
  <c r="G2318" i="16" s="1"/>
  <c r="G2317" i="16"/>
  <c r="E2316" i="16"/>
  <c r="G2316" i="16" s="1"/>
  <c r="E2315" i="16"/>
  <c r="G2315" i="16" s="1"/>
  <c r="E2314" i="16"/>
  <c r="G2314" i="16" s="1"/>
  <c r="G2313" i="16"/>
  <c r="E2312" i="16"/>
  <c r="G2312" i="16" s="1"/>
  <c r="E2311" i="16"/>
  <c r="G2311" i="16" s="1"/>
  <c r="E2310" i="16"/>
  <c r="G2310" i="16" s="1"/>
  <c r="E2309" i="16"/>
  <c r="G2309" i="16" s="1"/>
  <c r="E2308" i="16"/>
  <c r="G2308" i="16" s="1"/>
  <c r="G2307" i="16"/>
  <c r="E2306" i="16"/>
  <c r="G2306" i="16" s="1"/>
  <c r="E2305" i="16"/>
  <c r="G2305" i="16" s="1"/>
  <c r="G2304" i="16"/>
  <c r="G2303" i="16"/>
  <c r="G2302" i="16"/>
  <c r="G2301" i="16"/>
  <c r="E2300" i="16"/>
  <c r="G2300" i="16" s="1"/>
  <c r="E2299" i="16"/>
  <c r="G2299" i="16" s="1"/>
  <c r="E2298" i="16"/>
  <c r="G2298" i="16" s="1"/>
  <c r="E2297" i="16"/>
  <c r="G2297" i="16" s="1"/>
  <c r="E2296" i="16"/>
  <c r="G2296" i="16" s="1"/>
  <c r="E2295" i="16"/>
  <c r="G2295" i="16" s="1"/>
  <c r="E2294" i="16"/>
  <c r="G2294" i="16" s="1"/>
  <c r="G2293" i="16"/>
  <c r="E2293" i="16"/>
  <c r="G2292" i="16"/>
  <c r="G2291" i="16"/>
  <c r="G2290" i="16"/>
  <c r="G2289" i="16"/>
  <c r="G2287" i="16"/>
  <c r="G2286" i="16"/>
  <c r="G2285" i="16"/>
  <c r="E2284" i="16"/>
  <c r="G2284" i="16" s="1"/>
  <c r="E2283" i="16"/>
  <c r="G2283" i="16" s="1"/>
  <c r="G2282" i="16"/>
  <c r="E2281" i="16"/>
  <c r="G2281" i="16" s="1"/>
  <c r="E2280" i="16"/>
  <c r="G2280" i="16" s="1"/>
  <c r="E2279" i="16"/>
  <c r="G2279" i="16" s="1"/>
  <c r="E2278" i="16"/>
  <c r="G2278" i="16" s="1"/>
  <c r="G2277" i="16"/>
  <c r="G2276" i="16"/>
  <c r="G2275" i="16"/>
  <c r="G2273" i="16"/>
  <c r="G2272" i="16"/>
  <c r="G2271" i="16"/>
  <c r="G2270" i="16"/>
  <c r="G2267" i="16"/>
  <c r="E2266" i="16"/>
  <c r="G2266" i="16" s="1"/>
  <c r="E2265" i="16"/>
  <c r="G2265" i="16" s="1"/>
  <c r="E2264" i="16"/>
  <c r="G2264" i="16" s="1"/>
  <c r="E2263" i="16"/>
  <c r="G2263" i="16" s="1"/>
  <c r="E2262" i="16"/>
  <c r="G2262" i="16" s="1"/>
  <c r="G2261" i="16"/>
  <c r="G1502" i="16"/>
  <c r="G1465" i="16"/>
  <c r="G1451" i="16"/>
  <c r="G1446" i="16"/>
  <c r="G1445" i="16"/>
  <c r="G1643" i="16"/>
  <c r="G1642" i="16"/>
  <c r="G1641" i="16"/>
  <c r="G1640" i="16"/>
  <c r="G1639" i="16"/>
  <c r="G1638" i="16"/>
  <c r="G1637" i="16"/>
  <c r="G1636" i="16"/>
  <c r="G1635" i="16"/>
  <c r="G1634" i="16"/>
  <c r="G1633" i="16"/>
  <c r="G1632" i="16"/>
  <c r="G1631" i="16"/>
  <c r="G1630" i="16"/>
  <c r="G1629" i="16"/>
  <c r="G1628" i="16"/>
  <c r="G1627" i="16"/>
  <c r="G1626" i="16"/>
  <c r="G1625" i="16"/>
  <c r="G1624" i="16"/>
  <c r="G1623" i="16"/>
  <c r="G1622" i="16"/>
  <c r="G1621" i="16"/>
  <c r="G1620" i="16"/>
  <c r="G1619" i="16"/>
  <c r="G1618" i="16"/>
  <c r="G1617" i="16"/>
  <c r="G1616" i="16"/>
  <c r="G1615" i="16"/>
  <c r="G1614" i="16"/>
  <c r="G1613" i="16"/>
  <c r="G1612" i="16"/>
  <c r="G1611" i="16"/>
  <c r="G1610" i="16"/>
  <c r="G1609" i="16"/>
  <c r="G1608" i="16"/>
  <c r="G1607" i="16"/>
  <c r="G1606" i="16"/>
  <c r="G1605" i="16"/>
  <c r="G1604" i="16"/>
  <c r="G1603" i="16"/>
  <c r="G1602" i="16"/>
  <c r="G1601" i="16"/>
  <c r="G1600" i="16"/>
  <c r="G1599" i="16"/>
  <c r="G1598" i="16"/>
  <c r="G1597" i="16"/>
  <c r="G1596" i="16"/>
  <c r="G1595" i="16"/>
  <c r="G1594" i="16"/>
  <c r="G1593" i="16"/>
  <c r="G1592" i="16"/>
  <c r="G1591" i="16"/>
  <c r="G1590" i="16"/>
  <c r="G1589" i="16"/>
  <c r="G1588" i="16"/>
  <c r="G1587" i="16"/>
  <c r="G1586" i="16"/>
  <c r="G1585" i="16"/>
  <c r="G1584" i="16"/>
  <c r="G1583" i="16"/>
  <c r="G1582" i="16"/>
  <c r="G1581" i="16"/>
  <c r="G1580" i="16"/>
  <c r="G1579" i="16"/>
  <c r="G1578" i="16"/>
  <c r="G1577" i="16"/>
  <c r="G1576" i="16"/>
  <c r="G1575" i="16"/>
  <c r="G1574" i="16"/>
  <c r="E1573" i="16"/>
  <c r="G1573" i="16" s="1"/>
  <c r="E1572" i="16"/>
  <c r="G1572" i="16" s="1"/>
  <c r="G1571" i="16"/>
  <c r="G1570" i="16"/>
  <c r="E1569" i="16"/>
  <c r="G1569" i="16" s="1"/>
  <c r="E1568" i="16"/>
  <c r="G1568" i="16" s="1"/>
  <c r="G1567" i="16"/>
  <c r="E1566" i="16"/>
  <c r="G1566" i="16" s="1"/>
  <c r="E1565" i="16"/>
  <c r="G1565" i="16" s="1"/>
  <c r="G1564" i="16"/>
  <c r="E1563" i="16"/>
  <c r="G1563" i="16" s="1"/>
  <c r="E1562" i="16"/>
  <c r="G1562" i="16" s="1"/>
  <c r="G1561" i="16"/>
  <c r="E1560" i="16"/>
  <c r="G1560" i="16" s="1"/>
  <c r="E1559" i="16"/>
  <c r="G1559" i="16" s="1"/>
  <c r="G1558" i="16"/>
  <c r="E1557" i="16"/>
  <c r="G1557" i="16" s="1"/>
  <c r="E1556" i="16"/>
  <c r="G1556" i="16" s="1"/>
  <c r="G1555" i="16"/>
  <c r="G1554" i="16"/>
  <c r="G1553" i="16"/>
  <c r="G1552" i="16"/>
  <c r="G1551" i="16"/>
  <c r="G1550" i="16"/>
  <c r="G1549" i="16"/>
  <c r="G1548" i="16"/>
  <c r="G1547" i="16"/>
  <c r="G1546" i="16"/>
  <c r="G1545" i="16"/>
  <c r="G1544" i="16"/>
  <c r="G1543" i="16"/>
  <c r="G1542" i="16"/>
  <c r="G1541" i="16"/>
  <c r="G1540" i="16"/>
  <c r="E1539" i="16"/>
  <c r="G1539" i="16" s="1"/>
  <c r="E1538" i="16"/>
  <c r="G1538" i="16" s="1"/>
  <c r="G1537" i="16"/>
  <c r="G1536" i="16"/>
  <c r="E1535" i="16"/>
  <c r="G1535" i="16" s="1"/>
  <c r="E1534" i="16"/>
  <c r="G1534" i="16" s="1"/>
  <c r="E1533" i="16"/>
  <c r="G1533" i="16" s="1"/>
  <c r="E1532" i="16"/>
  <c r="G1532" i="16" s="1"/>
  <c r="E1531" i="16"/>
  <c r="G1531" i="16" s="1"/>
  <c r="G1530" i="16"/>
  <c r="G1529" i="16"/>
  <c r="G1528" i="16"/>
  <c r="E1527" i="16"/>
  <c r="G1527" i="16" s="1"/>
  <c r="E1526" i="16"/>
  <c r="G1526" i="16" s="1"/>
  <c r="G1525" i="16"/>
  <c r="E1524" i="16"/>
  <c r="G1524" i="16" s="1"/>
  <c r="E1523" i="16"/>
  <c r="G1523" i="16" s="1"/>
  <c r="G1522" i="16"/>
  <c r="G1521" i="16"/>
  <c r="G1520" i="16"/>
  <c r="G1519" i="16"/>
  <c r="G1518" i="16"/>
  <c r="G1517" i="16"/>
  <c r="G1516" i="16"/>
  <c r="G1515" i="16"/>
  <c r="E1514" i="16"/>
  <c r="G1514" i="16" s="1"/>
  <c r="E1513" i="16"/>
  <c r="G1513" i="16" s="1"/>
  <c r="G1512" i="16"/>
  <c r="G1511" i="16"/>
  <c r="G1510" i="16"/>
  <c r="E1509" i="16"/>
  <c r="G1509" i="16" s="1"/>
  <c r="E1508" i="16"/>
  <c r="G1508" i="16" s="1"/>
  <c r="G1507" i="16"/>
  <c r="G1506" i="16"/>
  <c r="G1505" i="16"/>
  <c r="G1504" i="16"/>
  <c r="G1503" i="16"/>
  <c r="G1501" i="16"/>
  <c r="E1500" i="16"/>
  <c r="G1500" i="16" s="1"/>
  <c r="E1499" i="16"/>
  <c r="G1499" i="16" s="1"/>
  <c r="E1498" i="16"/>
  <c r="G1498" i="16" s="1"/>
  <c r="E1497" i="16"/>
  <c r="G1497" i="16" s="1"/>
  <c r="G1496" i="16"/>
  <c r="E1495" i="16"/>
  <c r="G1495" i="16" s="1"/>
  <c r="E1494" i="16"/>
  <c r="G1494" i="16" s="1"/>
  <c r="E1493" i="16"/>
  <c r="G1493" i="16" s="1"/>
  <c r="G1492" i="16"/>
  <c r="E1491" i="16"/>
  <c r="G1491" i="16" s="1"/>
  <c r="E1490" i="16"/>
  <c r="G1490" i="16" s="1"/>
  <c r="E1489" i="16"/>
  <c r="G1489" i="16" s="1"/>
  <c r="G1488" i="16"/>
  <c r="E1487" i="16"/>
  <c r="G1487" i="16" s="1"/>
  <c r="E1486" i="16"/>
  <c r="G1486" i="16" s="1"/>
  <c r="E1485" i="16"/>
  <c r="G1485" i="16" s="1"/>
  <c r="E1484" i="16"/>
  <c r="G1484" i="16" s="1"/>
  <c r="G1483" i="16"/>
  <c r="E1482" i="16"/>
  <c r="G1482" i="16" s="1"/>
  <c r="E1481" i="16"/>
  <c r="G1481" i="16" s="1"/>
  <c r="G1480" i="16"/>
  <c r="G1479" i="16"/>
  <c r="G1478" i="16"/>
  <c r="G1477" i="16"/>
  <c r="E1476" i="16"/>
  <c r="G1476" i="16" s="1"/>
  <c r="E1475" i="16"/>
  <c r="G1475" i="16" s="1"/>
  <c r="E1474" i="16"/>
  <c r="G1474" i="16" s="1"/>
  <c r="E1473" i="16"/>
  <c r="G1473" i="16" s="1"/>
  <c r="E1472" i="16"/>
  <c r="G1472" i="16" s="1"/>
  <c r="E1471" i="16"/>
  <c r="G1471" i="16" s="1"/>
  <c r="E1470" i="16"/>
  <c r="G1470" i="16" s="1"/>
  <c r="G1469" i="16"/>
  <c r="E1469" i="16"/>
  <c r="G1468" i="16"/>
  <c r="G1467" i="16"/>
  <c r="G1466" i="16"/>
  <c r="G1464" i="16"/>
  <c r="G1463" i="16"/>
  <c r="G1462" i="16"/>
  <c r="E1461" i="16"/>
  <c r="G1461" i="16" s="1"/>
  <c r="E1460" i="16"/>
  <c r="G1460" i="16" s="1"/>
  <c r="G1459" i="16"/>
  <c r="E1458" i="16"/>
  <c r="G1458" i="16" s="1"/>
  <c r="E1457" i="16"/>
  <c r="G1457" i="16" s="1"/>
  <c r="E1456" i="16"/>
  <c r="G1456" i="16" s="1"/>
  <c r="E1455" i="16"/>
  <c r="G1455" i="16" s="1"/>
  <c r="G1454" i="16"/>
  <c r="G1453" i="16"/>
  <c r="G1452" i="16"/>
  <c r="G1450" i="16"/>
  <c r="G1449" i="16"/>
  <c r="G1448" i="16"/>
  <c r="G1447" i="16"/>
  <c r="G1444" i="16"/>
  <c r="E1443" i="16"/>
  <c r="G1443" i="16" s="1"/>
  <c r="E1442" i="16"/>
  <c r="G1442" i="16" s="1"/>
  <c r="E1441" i="16"/>
  <c r="G1441" i="16" s="1"/>
  <c r="E1440" i="16"/>
  <c r="G1440" i="16" s="1"/>
  <c r="E1439" i="16"/>
  <c r="G1439" i="16" s="1"/>
  <c r="E1438" i="16"/>
  <c r="G1438" i="16" s="1"/>
  <c r="G1437" i="16"/>
  <c r="G1222" i="16"/>
  <c r="G1208" i="16"/>
  <c r="G1203" i="16"/>
  <c r="G1202" i="16"/>
  <c r="G1432" i="16"/>
  <c r="G1431" i="16"/>
  <c r="G1430" i="16"/>
  <c r="G1429" i="16"/>
  <c r="G1428" i="16"/>
  <c r="G1427" i="16"/>
  <c r="G1426" i="16"/>
  <c r="G1425" i="16"/>
  <c r="G1424" i="16"/>
  <c r="G1423" i="16"/>
  <c r="G1422" i="16"/>
  <c r="G1421" i="16"/>
  <c r="G1420" i="16"/>
  <c r="G1419" i="16"/>
  <c r="G1418" i="16"/>
  <c r="G1417" i="16"/>
  <c r="G1416" i="16"/>
  <c r="G1415" i="16"/>
  <c r="G1414" i="16"/>
  <c r="G1413" i="16"/>
  <c r="G1412" i="16"/>
  <c r="G1411" i="16"/>
  <c r="G1410" i="16"/>
  <c r="G1409" i="16"/>
  <c r="G1408" i="16"/>
  <c r="G1407" i="16"/>
  <c r="G1406" i="16"/>
  <c r="G1405" i="16"/>
  <c r="G1404" i="16"/>
  <c r="G1403" i="16"/>
  <c r="G1402" i="16"/>
  <c r="G1401" i="16"/>
  <c r="G1400" i="16"/>
  <c r="G1399" i="16"/>
  <c r="G1398" i="16"/>
  <c r="G1397" i="16"/>
  <c r="G1396" i="16"/>
  <c r="G1395" i="16"/>
  <c r="G1394" i="16"/>
  <c r="G1393" i="16"/>
  <c r="G1392" i="16"/>
  <c r="G1391" i="16"/>
  <c r="G1390" i="16"/>
  <c r="G1389" i="16"/>
  <c r="G1388" i="16"/>
  <c r="G1387" i="16"/>
  <c r="G1386" i="16"/>
  <c r="G1385" i="16"/>
  <c r="G1384" i="16"/>
  <c r="G1383" i="16"/>
  <c r="G1382" i="16"/>
  <c r="G1381" i="16"/>
  <c r="G1380" i="16"/>
  <c r="G1379" i="16"/>
  <c r="G1378" i="16"/>
  <c r="G1377" i="16"/>
  <c r="G1376" i="16"/>
  <c r="G1375" i="16"/>
  <c r="G1374" i="16"/>
  <c r="G1373" i="16"/>
  <c r="G1372" i="16"/>
  <c r="G1371" i="16"/>
  <c r="G1370" i="16"/>
  <c r="G1369" i="16"/>
  <c r="G1368" i="16"/>
  <c r="G1367" i="16"/>
  <c r="G1366" i="16"/>
  <c r="G1365" i="16"/>
  <c r="G1364" i="16"/>
  <c r="E1363" i="16"/>
  <c r="G1363" i="16" s="1"/>
  <c r="E1362" i="16"/>
  <c r="G1362" i="16" s="1"/>
  <c r="G1361" i="16"/>
  <c r="G1360" i="16"/>
  <c r="E1359" i="16"/>
  <c r="G1359" i="16" s="1"/>
  <c r="E1358" i="16"/>
  <c r="G1358" i="16" s="1"/>
  <c r="G1357" i="16"/>
  <c r="E1356" i="16"/>
  <c r="G1356" i="16" s="1"/>
  <c r="E1355" i="16"/>
  <c r="G1355" i="16" s="1"/>
  <c r="G1354" i="16"/>
  <c r="E1353" i="16"/>
  <c r="G1353" i="16" s="1"/>
  <c r="E1352" i="16"/>
  <c r="G1352" i="16" s="1"/>
  <c r="G1351" i="16"/>
  <c r="E1350" i="16"/>
  <c r="G1350" i="16" s="1"/>
  <c r="E1349" i="16"/>
  <c r="G1349" i="16" s="1"/>
  <c r="G1348" i="16"/>
  <c r="E1347" i="16"/>
  <c r="G1347" i="16" s="1"/>
  <c r="E1346" i="16"/>
  <c r="G1346" i="16" s="1"/>
  <c r="G1345" i="16"/>
  <c r="E1344" i="16"/>
  <c r="G1344" i="16" s="1"/>
  <c r="E1343" i="16"/>
  <c r="G1343" i="16" s="1"/>
  <c r="E1342" i="16"/>
  <c r="G1342" i="16" s="1"/>
  <c r="E1341" i="16"/>
  <c r="G1341" i="16" s="1"/>
  <c r="G1340" i="16"/>
  <c r="E1339" i="16"/>
  <c r="G1339" i="16" s="1"/>
  <c r="E1338" i="16"/>
  <c r="G1338" i="16" s="1"/>
  <c r="E1337" i="16"/>
  <c r="G1337" i="16" s="1"/>
  <c r="E1336" i="16"/>
  <c r="G1336" i="16" s="1"/>
  <c r="G1335" i="16"/>
  <c r="E1334" i="16"/>
  <c r="G1334" i="16" s="1"/>
  <c r="E1333" i="16"/>
  <c r="G1333" i="16" s="1"/>
  <c r="E1332" i="16"/>
  <c r="G1332" i="16" s="1"/>
  <c r="G1331" i="16"/>
  <c r="G1330" i="16"/>
  <c r="G1329" i="16"/>
  <c r="G1328" i="16"/>
  <c r="G1327" i="16"/>
  <c r="E1326" i="16"/>
  <c r="G1326" i="16" s="1"/>
  <c r="E1325" i="16"/>
  <c r="G1325" i="16" s="1"/>
  <c r="E1324" i="16"/>
  <c r="G1324" i="16" s="1"/>
  <c r="E1323" i="16"/>
  <c r="G1323" i="16" s="1"/>
  <c r="G1322" i="16"/>
  <c r="G1321" i="16"/>
  <c r="G1320" i="16"/>
  <c r="G1319" i="16"/>
  <c r="G1318" i="16"/>
  <c r="G1317" i="16"/>
  <c r="G1316" i="16"/>
  <c r="G1315" i="16"/>
  <c r="G1314" i="16"/>
  <c r="G1313" i="16"/>
  <c r="E1312" i="16"/>
  <c r="G1312" i="16" s="1"/>
  <c r="E1311" i="16"/>
  <c r="G1311" i="16" s="1"/>
  <c r="G1310" i="16"/>
  <c r="G1309" i="16"/>
  <c r="E1308" i="16"/>
  <c r="G1308" i="16" s="1"/>
  <c r="E1307" i="16"/>
  <c r="G1307" i="16" s="1"/>
  <c r="G1306" i="16"/>
  <c r="E1305" i="16"/>
  <c r="G1305" i="16" s="1"/>
  <c r="E1304" i="16"/>
  <c r="G1304" i="16" s="1"/>
  <c r="E1303" i="16"/>
  <c r="G1303" i="16" s="1"/>
  <c r="E1302" i="16"/>
  <c r="G1302" i="16" s="1"/>
  <c r="E1301" i="16"/>
  <c r="G1301" i="16" s="1"/>
  <c r="E1300" i="16"/>
  <c r="G1300" i="16" s="1"/>
  <c r="E1299" i="16"/>
  <c r="G1299" i="16" s="1"/>
  <c r="G1298" i="16"/>
  <c r="G1297" i="16"/>
  <c r="G1296" i="16"/>
  <c r="E1295" i="16"/>
  <c r="G1295" i="16" s="1"/>
  <c r="E1294" i="16"/>
  <c r="G1294" i="16" s="1"/>
  <c r="E1293" i="16"/>
  <c r="G1293" i="16" s="1"/>
  <c r="G1292" i="16"/>
  <c r="E1291" i="16"/>
  <c r="G1291" i="16" s="1"/>
  <c r="E1290" i="16"/>
  <c r="G1290" i="16" s="1"/>
  <c r="G1289" i="16"/>
  <c r="E1288" i="16"/>
  <c r="G1288" i="16" s="1"/>
  <c r="E1287" i="16"/>
  <c r="G1287" i="16" s="1"/>
  <c r="G1286" i="16"/>
  <c r="G1285" i="16"/>
  <c r="G1284" i="16"/>
  <c r="G1283" i="16"/>
  <c r="G1282" i="16"/>
  <c r="G1281" i="16"/>
  <c r="G1280" i="16"/>
  <c r="G1279" i="16"/>
  <c r="E1278" i="16"/>
  <c r="G1278" i="16" s="1"/>
  <c r="E1277" i="16"/>
  <c r="G1277" i="16" s="1"/>
  <c r="G1276" i="16"/>
  <c r="G1275" i="16"/>
  <c r="G1274" i="16"/>
  <c r="E1273" i="16"/>
  <c r="G1273" i="16" s="1"/>
  <c r="E1272" i="16"/>
  <c r="G1272" i="16" s="1"/>
  <c r="G1271" i="16"/>
  <c r="G1270" i="16"/>
  <c r="G1269" i="16"/>
  <c r="G1268" i="16"/>
  <c r="G1267" i="16"/>
  <c r="G1265" i="16"/>
  <c r="E1264" i="16"/>
  <c r="G1264" i="16" s="1"/>
  <c r="E1263" i="16"/>
  <c r="G1263" i="16" s="1"/>
  <c r="E1262" i="16"/>
  <c r="G1262" i="16" s="1"/>
  <c r="E1261" i="16"/>
  <c r="G1261" i="16" s="1"/>
  <c r="G1260" i="16"/>
  <c r="E1259" i="16"/>
  <c r="G1259" i="16" s="1"/>
  <c r="E1258" i="16"/>
  <c r="G1258" i="16" s="1"/>
  <c r="E1257" i="16"/>
  <c r="G1257" i="16" s="1"/>
  <c r="E1256" i="16"/>
  <c r="G1256" i="16" s="1"/>
  <c r="G1255" i="16"/>
  <c r="E1254" i="16"/>
  <c r="G1254" i="16" s="1"/>
  <c r="E1253" i="16"/>
  <c r="G1253" i="16" s="1"/>
  <c r="E1252" i="16"/>
  <c r="G1252" i="16" s="1"/>
  <c r="G1251" i="16"/>
  <c r="E1250" i="16"/>
  <c r="G1250" i="16" s="1"/>
  <c r="E1249" i="16"/>
  <c r="G1249" i="16" s="1"/>
  <c r="E1248" i="16"/>
  <c r="G1248" i="16" s="1"/>
  <c r="G1247" i="16"/>
  <c r="E1246" i="16"/>
  <c r="G1246" i="16" s="1"/>
  <c r="E1245" i="16"/>
  <c r="G1245" i="16" s="1"/>
  <c r="E1244" i="16"/>
  <c r="G1244" i="16" s="1"/>
  <c r="E1243" i="16"/>
  <c r="G1243" i="16" s="1"/>
  <c r="E1242" i="16"/>
  <c r="G1242" i="16" s="1"/>
  <c r="G1241" i="16"/>
  <c r="E1240" i="16"/>
  <c r="G1240" i="16" s="1"/>
  <c r="E1239" i="16"/>
  <c r="G1239" i="16" s="1"/>
  <c r="G1238" i="16"/>
  <c r="G1237" i="16"/>
  <c r="G1236" i="16"/>
  <c r="G1235" i="16"/>
  <c r="E1234" i="16"/>
  <c r="G1234" i="16" s="1"/>
  <c r="E1233" i="16"/>
  <c r="G1233" i="16" s="1"/>
  <c r="E1232" i="16"/>
  <c r="G1232" i="16" s="1"/>
  <c r="E1231" i="16"/>
  <c r="G1231" i="16" s="1"/>
  <c r="E1230" i="16"/>
  <c r="G1230" i="16" s="1"/>
  <c r="E1229" i="16"/>
  <c r="G1229" i="16" s="1"/>
  <c r="E1228" i="16"/>
  <c r="G1228" i="16" s="1"/>
  <c r="G1227" i="16"/>
  <c r="E1227" i="16"/>
  <c r="G1226" i="16"/>
  <c r="G1225" i="16"/>
  <c r="G1224" i="16"/>
  <c r="G1223" i="16"/>
  <c r="G1221" i="16"/>
  <c r="G1220" i="16"/>
  <c r="G1219" i="16"/>
  <c r="E1218" i="16"/>
  <c r="G1218" i="16" s="1"/>
  <c r="E1217" i="16"/>
  <c r="G1217" i="16" s="1"/>
  <c r="G1216" i="16"/>
  <c r="E1215" i="16"/>
  <c r="G1215" i="16" s="1"/>
  <c r="E1214" i="16"/>
  <c r="G1214" i="16" s="1"/>
  <c r="E1213" i="16"/>
  <c r="G1213" i="16" s="1"/>
  <c r="E1212" i="16"/>
  <c r="G1212" i="16" s="1"/>
  <c r="G1211" i="16"/>
  <c r="G1210" i="16"/>
  <c r="G1209" i="16"/>
  <c r="G1207" i="16"/>
  <c r="G1206" i="16"/>
  <c r="G1205" i="16"/>
  <c r="G1204" i="16"/>
  <c r="G1201" i="16"/>
  <c r="E1200" i="16"/>
  <c r="G1200" i="16" s="1"/>
  <c r="E1199" i="16"/>
  <c r="G1199" i="16" s="1"/>
  <c r="E1198" i="16"/>
  <c r="G1198" i="16" s="1"/>
  <c r="E1197" i="16"/>
  <c r="G1197" i="16" s="1"/>
  <c r="E1196" i="16"/>
  <c r="G1196" i="16" s="1"/>
  <c r="G1195" i="16"/>
  <c r="G419" i="16"/>
  <c r="G375" i="16"/>
  <c r="G361" i="16"/>
  <c r="G356" i="16"/>
  <c r="G355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E507" i="16"/>
  <c r="G507" i="16" s="1"/>
  <c r="E506" i="16"/>
  <c r="G506" i="16" s="1"/>
  <c r="G505" i="16"/>
  <c r="G504" i="16"/>
  <c r="E503" i="16"/>
  <c r="G503" i="16" s="1"/>
  <c r="E502" i="16"/>
  <c r="G502" i="16" s="1"/>
  <c r="G501" i="16"/>
  <c r="E500" i="16"/>
  <c r="G500" i="16" s="1"/>
  <c r="E499" i="16"/>
  <c r="G499" i="16" s="1"/>
  <c r="G498" i="16"/>
  <c r="E497" i="16"/>
  <c r="G497" i="16" s="1"/>
  <c r="E496" i="16"/>
  <c r="G496" i="16" s="1"/>
  <c r="G495" i="16"/>
  <c r="E494" i="16"/>
  <c r="G494" i="16" s="1"/>
  <c r="E493" i="16"/>
  <c r="G493" i="16" s="1"/>
  <c r="G492" i="16"/>
  <c r="E491" i="16"/>
  <c r="G491" i="16" s="1"/>
  <c r="E490" i="16"/>
  <c r="G490" i="16" s="1"/>
  <c r="G489" i="16"/>
  <c r="E488" i="16"/>
  <c r="G488" i="16" s="1"/>
  <c r="E487" i="16"/>
  <c r="G487" i="16" s="1"/>
  <c r="E486" i="16"/>
  <c r="G486" i="16" s="1"/>
  <c r="E485" i="16"/>
  <c r="G485" i="16" s="1"/>
  <c r="G484" i="16"/>
  <c r="E483" i="16"/>
  <c r="G483" i="16" s="1"/>
  <c r="E482" i="16"/>
  <c r="G482" i="16" s="1"/>
  <c r="E481" i="16"/>
  <c r="G481" i="16" s="1"/>
  <c r="G480" i="16"/>
  <c r="G479" i="16"/>
  <c r="G478" i="16"/>
  <c r="G477" i="16"/>
  <c r="G476" i="16"/>
  <c r="E475" i="16"/>
  <c r="G475" i="16" s="1"/>
  <c r="E474" i="16"/>
  <c r="G474" i="16" s="1"/>
  <c r="E473" i="16"/>
  <c r="G473" i="16" s="1"/>
  <c r="E472" i="16"/>
  <c r="G472" i="16" s="1"/>
  <c r="G471" i="16"/>
  <c r="G470" i="16"/>
  <c r="G469" i="16"/>
  <c r="G468" i="16"/>
  <c r="G467" i="16"/>
  <c r="G466" i="16"/>
  <c r="G465" i="16"/>
  <c r="G464" i="16"/>
  <c r="G463" i="16"/>
  <c r="E462" i="16"/>
  <c r="G462" i="16" s="1"/>
  <c r="E461" i="16"/>
  <c r="G461" i="16" s="1"/>
  <c r="G460" i="16"/>
  <c r="G459" i="16"/>
  <c r="E458" i="16"/>
  <c r="G458" i="16" s="1"/>
  <c r="E457" i="16"/>
  <c r="G457" i="16" s="1"/>
  <c r="E456" i="16"/>
  <c r="G456" i="16" s="1"/>
  <c r="E455" i="16"/>
  <c r="G455" i="16" s="1"/>
  <c r="E454" i="16"/>
  <c r="G454" i="16" s="1"/>
  <c r="E453" i="16"/>
  <c r="G453" i="16" s="1"/>
  <c r="E452" i="16"/>
  <c r="G452" i="16" s="1"/>
  <c r="G451" i="16"/>
  <c r="G450" i="16"/>
  <c r="G449" i="16"/>
  <c r="E448" i="16"/>
  <c r="G448" i="16" s="1"/>
  <c r="E447" i="16"/>
  <c r="G447" i="16" s="1"/>
  <c r="E446" i="16"/>
  <c r="G446" i="16" s="1"/>
  <c r="G445" i="16"/>
  <c r="E444" i="16"/>
  <c r="G444" i="16" s="1"/>
  <c r="E443" i="16"/>
  <c r="G443" i="16" s="1"/>
  <c r="G442" i="16"/>
  <c r="E441" i="16"/>
  <c r="G441" i="16" s="1"/>
  <c r="E440" i="16"/>
  <c r="G440" i="16" s="1"/>
  <c r="G439" i="16"/>
  <c r="G438" i="16"/>
  <c r="G437" i="16"/>
  <c r="G436" i="16"/>
  <c r="G435" i="16"/>
  <c r="G434" i="16"/>
  <c r="G433" i="16"/>
  <c r="G432" i="16"/>
  <c r="E431" i="16"/>
  <c r="G431" i="16" s="1"/>
  <c r="E430" i="16"/>
  <c r="G430" i="16" s="1"/>
  <c r="G429" i="16"/>
  <c r="G428" i="16"/>
  <c r="G427" i="16"/>
  <c r="E426" i="16"/>
  <c r="G426" i="16" s="1"/>
  <c r="E425" i="16"/>
  <c r="G425" i="16" s="1"/>
  <c r="G424" i="16"/>
  <c r="G423" i="16"/>
  <c r="G422" i="16"/>
  <c r="G421" i="16"/>
  <c r="G420" i="16"/>
  <c r="G418" i="16"/>
  <c r="E417" i="16"/>
  <c r="G417" i="16" s="1"/>
  <c r="E416" i="16"/>
  <c r="G416" i="16" s="1"/>
  <c r="E415" i="16"/>
  <c r="G415" i="16" s="1"/>
  <c r="E414" i="16"/>
  <c r="G414" i="16" s="1"/>
  <c r="G413" i="16"/>
  <c r="E412" i="16"/>
  <c r="G412" i="16" s="1"/>
  <c r="E411" i="16"/>
  <c r="G411" i="16" s="1"/>
  <c r="E410" i="16"/>
  <c r="G410" i="16" s="1"/>
  <c r="E409" i="16"/>
  <c r="G409" i="16" s="1"/>
  <c r="G408" i="16"/>
  <c r="E407" i="16"/>
  <c r="G407" i="16" s="1"/>
  <c r="E406" i="16"/>
  <c r="G406" i="16" s="1"/>
  <c r="E405" i="16"/>
  <c r="G405" i="16" s="1"/>
  <c r="G404" i="16"/>
  <c r="E403" i="16"/>
  <c r="G403" i="16" s="1"/>
  <c r="E402" i="16"/>
  <c r="G402" i="16" s="1"/>
  <c r="E401" i="16"/>
  <c r="G401" i="16" s="1"/>
  <c r="G400" i="16"/>
  <c r="E399" i="16"/>
  <c r="G399" i="16" s="1"/>
  <c r="E398" i="16"/>
  <c r="G398" i="16" s="1"/>
  <c r="E397" i="16"/>
  <c r="G397" i="16" s="1"/>
  <c r="E396" i="16"/>
  <c r="G396" i="16" s="1"/>
  <c r="E395" i="16"/>
  <c r="G395" i="16" s="1"/>
  <c r="G394" i="16"/>
  <c r="E393" i="16"/>
  <c r="G393" i="16" s="1"/>
  <c r="E392" i="16"/>
  <c r="G392" i="16" s="1"/>
  <c r="G391" i="16"/>
  <c r="G390" i="16"/>
  <c r="G389" i="16"/>
  <c r="G388" i="16"/>
  <c r="E387" i="16"/>
  <c r="G387" i="16" s="1"/>
  <c r="E386" i="16"/>
  <c r="G386" i="16" s="1"/>
  <c r="E385" i="16"/>
  <c r="G385" i="16" s="1"/>
  <c r="E384" i="16"/>
  <c r="G384" i="16" s="1"/>
  <c r="E383" i="16"/>
  <c r="G383" i="16" s="1"/>
  <c r="E382" i="16"/>
  <c r="G382" i="16" s="1"/>
  <c r="E381" i="16"/>
  <c r="G381" i="16" s="1"/>
  <c r="G380" i="16"/>
  <c r="E380" i="16"/>
  <c r="G379" i="16"/>
  <c r="G378" i="16"/>
  <c r="G377" i="16"/>
  <c r="G376" i="16"/>
  <c r="G374" i="16"/>
  <c r="G373" i="16"/>
  <c r="G372" i="16"/>
  <c r="E371" i="16"/>
  <c r="G371" i="16" s="1"/>
  <c r="E370" i="16"/>
  <c r="G370" i="16" s="1"/>
  <c r="G369" i="16"/>
  <c r="E368" i="16"/>
  <c r="G368" i="16" s="1"/>
  <c r="E367" i="16"/>
  <c r="G367" i="16" s="1"/>
  <c r="E366" i="16"/>
  <c r="G366" i="16" s="1"/>
  <c r="E365" i="16"/>
  <c r="G365" i="16" s="1"/>
  <c r="G364" i="16"/>
  <c r="G363" i="16"/>
  <c r="G362" i="16"/>
  <c r="G360" i="16"/>
  <c r="G359" i="16"/>
  <c r="G358" i="16"/>
  <c r="G357" i="16"/>
  <c r="G354" i="16"/>
  <c r="E353" i="16"/>
  <c r="G353" i="16" s="1"/>
  <c r="E352" i="16"/>
  <c r="G352" i="16" s="1"/>
  <c r="E351" i="16"/>
  <c r="G351" i="16" s="1"/>
  <c r="E350" i="16"/>
  <c r="G350" i="16" s="1"/>
  <c r="E349" i="16"/>
  <c r="G349" i="16" s="1"/>
  <c r="G348" i="16"/>
  <c r="G4119" i="16" l="1"/>
  <c r="G4094" i="16"/>
  <c r="G4074" i="16"/>
  <c r="G4075" i="16"/>
  <c r="G4215" i="16"/>
  <c r="G4214" i="16"/>
  <c r="G4213" i="16"/>
  <c r="G4212" i="16"/>
  <c r="G4211" i="16"/>
  <c r="G4210" i="16"/>
  <c r="G4209" i="16"/>
  <c r="G4208" i="16"/>
  <c r="G4207" i="16"/>
  <c r="G4206" i="16"/>
  <c r="G4205" i="16"/>
  <c r="G4204" i="16"/>
  <c r="G4203" i="16"/>
  <c r="G4202" i="16"/>
  <c r="G4201" i="16"/>
  <c r="G4200" i="16"/>
  <c r="G4199" i="16"/>
  <c r="G4198" i="16"/>
  <c r="G4197" i="16"/>
  <c r="G4196" i="16"/>
  <c r="G4195" i="16"/>
  <c r="G4194" i="16"/>
  <c r="G4193" i="16"/>
  <c r="G4192" i="16"/>
  <c r="G4191" i="16"/>
  <c r="G4190" i="16"/>
  <c r="G4189" i="16"/>
  <c r="G4188" i="16"/>
  <c r="G4187" i="16"/>
  <c r="G4186" i="16"/>
  <c r="G4185" i="16"/>
  <c r="G4184" i="16"/>
  <c r="G4183" i="16"/>
  <c r="G4182" i="16"/>
  <c r="G4181" i="16"/>
  <c r="G4180" i="16"/>
  <c r="G4179" i="16"/>
  <c r="G4178" i="16"/>
  <c r="G4177" i="16"/>
  <c r="G4176" i="16"/>
  <c r="G4175" i="16"/>
  <c r="G4174" i="16"/>
  <c r="G4173" i="16"/>
  <c r="G4172" i="16"/>
  <c r="G4171" i="16"/>
  <c r="G4170" i="16"/>
  <c r="G4169" i="16"/>
  <c r="G4168" i="16"/>
  <c r="G4167" i="16"/>
  <c r="G4166" i="16"/>
  <c r="G4165" i="16"/>
  <c r="G4164" i="16"/>
  <c r="G4163" i="16"/>
  <c r="G4162" i="16"/>
  <c r="G4161" i="16"/>
  <c r="G4160" i="16"/>
  <c r="G4159" i="16"/>
  <c r="G4158" i="16"/>
  <c r="G4157" i="16"/>
  <c r="G4156" i="16"/>
  <c r="G4155" i="16"/>
  <c r="G4154" i="16"/>
  <c r="G4153" i="16"/>
  <c r="G4152" i="16"/>
  <c r="G4151" i="16"/>
  <c r="G4150" i="16"/>
  <c r="G4149" i="16"/>
  <c r="G4148" i="16"/>
  <c r="G4147" i="16"/>
  <c r="G4146" i="16"/>
  <c r="G4145" i="16"/>
  <c r="G4144" i="16"/>
  <c r="G4143" i="16"/>
  <c r="G4142" i="16"/>
  <c r="G4141" i="16"/>
  <c r="E4140" i="16"/>
  <c r="G4140" i="16" s="1"/>
  <c r="E4139" i="16"/>
  <c r="G4139" i="16" s="1"/>
  <c r="G4138" i="16"/>
  <c r="G4137" i="16"/>
  <c r="G4136" i="16"/>
  <c r="G4135" i="16"/>
  <c r="G4134" i="16"/>
  <c r="G4133" i="16"/>
  <c r="G4132" i="16"/>
  <c r="G4131" i="16"/>
  <c r="E4130" i="16"/>
  <c r="G4130" i="16" s="1"/>
  <c r="E4129" i="16"/>
  <c r="G4129" i="16" s="1"/>
  <c r="G4128" i="16"/>
  <c r="G4127" i="16"/>
  <c r="G4126" i="16"/>
  <c r="E4125" i="16"/>
  <c r="G4125" i="16" s="1"/>
  <c r="E4124" i="16"/>
  <c r="G4124" i="16" s="1"/>
  <c r="G4123" i="16"/>
  <c r="G4122" i="16"/>
  <c r="G4121" i="16"/>
  <c r="G4120" i="16"/>
  <c r="G4118" i="16"/>
  <c r="E4117" i="16"/>
  <c r="G4117" i="16" s="1"/>
  <c r="E4116" i="16"/>
  <c r="G4116" i="16" s="1"/>
  <c r="E4115" i="16"/>
  <c r="G4115" i="16" s="1"/>
  <c r="E4114" i="16"/>
  <c r="G4114" i="16" s="1"/>
  <c r="G4113" i="16"/>
  <c r="E4112" i="16"/>
  <c r="G4112" i="16" s="1"/>
  <c r="E4111" i="16"/>
  <c r="G4111" i="16" s="1"/>
  <c r="G4110" i="16"/>
  <c r="G4109" i="16"/>
  <c r="G4108" i="16"/>
  <c r="G4107" i="16"/>
  <c r="G4106" i="16"/>
  <c r="E4105" i="16"/>
  <c r="G4105" i="16" s="1"/>
  <c r="E4104" i="16"/>
  <c r="G4104" i="16" s="1"/>
  <c r="E4103" i="16"/>
  <c r="G4103" i="16" s="1"/>
  <c r="E4102" i="16"/>
  <c r="G4102" i="16" s="1"/>
  <c r="E4101" i="16"/>
  <c r="G4101" i="16" s="1"/>
  <c r="E4100" i="16"/>
  <c r="G4100" i="16" s="1"/>
  <c r="E4099" i="16"/>
  <c r="G4099" i="16" s="1"/>
  <c r="G4098" i="16"/>
  <c r="E4098" i="16"/>
  <c r="G4097" i="16"/>
  <c r="G4096" i="16"/>
  <c r="G4095" i="16"/>
  <c r="G4093" i="16"/>
  <c r="G4092" i="16"/>
  <c r="G4091" i="16"/>
  <c r="E4090" i="16"/>
  <c r="G4090" i="16" s="1"/>
  <c r="E4089" i="16"/>
  <c r="G4089" i="16" s="1"/>
  <c r="G4088" i="16"/>
  <c r="E4087" i="16"/>
  <c r="G4087" i="16" s="1"/>
  <c r="E4086" i="16"/>
  <c r="G4086" i="16" s="1"/>
  <c r="E4085" i="16"/>
  <c r="G4085" i="16" s="1"/>
  <c r="E4084" i="16"/>
  <c r="G4084" i="16" s="1"/>
  <c r="G4083" i="16"/>
  <c r="E4082" i="16"/>
  <c r="G4082" i="16" s="1"/>
  <c r="E4081" i="16"/>
  <c r="G4081" i="16" s="1"/>
  <c r="E4080" i="16"/>
  <c r="G4080" i="16" s="1"/>
  <c r="G4079" i="16"/>
  <c r="G4078" i="16"/>
  <c r="G4077" i="16"/>
  <c r="G4076" i="16"/>
  <c r="G4073" i="16"/>
  <c r="E4072" i="16"/>
  <c r="G4072" i="16" s="1"/>
  <c r="E4071" i="16"/>
  <c r="G4071" i="16" s="1"/>
  <c r="E4070" i="16"/>
  <c r="G4070" i="16" s="1"/>
  <c r="E4069" i="16"/>
  <c r="G4069" i="16" s="1"/>
  <c r="E4068" i="16"/>
  <c r="G4068" i="16" s="1"/>
  <c r="E4067" i="16"/>
  <c r="G4067" i="16" s="1"/>
  <c r="G4066" i="16"/>
  <c r="G3970" i="16"/>
  <c r="G3945" i="16"/>
  <c r="G3926" i="16"/>
  <c r="G3925" i="16"/>
  <c r="G4064" i="16"/>
  <c r="G4063" i="16"/>
  <c r="G4062" i="16"/>
  <c r="G4061" i="16"/>
  <c r="G4060" i="16"/>
  <c r="G4059" i="16"/>
  <c r="G4058" i="16"/>
  <c r="G4057" i="16"/>
  <c r="G4056" i="16"/>
  <c r="G4055" i="16"/>
  <c r="G4054" i="16"/>
  <c r="G4053" i="16"/>
  <c r="G4052" i="16"/>
  <c r="G4051" i="16"/>
  <c r="G4050" i="16"/>
  <c r="G4049" i="16"/>
  <c r="G4048" i="16"/>
  <c r="G4047" i="16"/>
  <c r="G4046" i="16"/>
  <c r="G4045" i="16"/>
  <c r="G4044" i="16"/>
  <c r="G4043" i="16"/>
  <c r="G4042" i="16"/>
  <c r="G4041" i="16"/>
  <c r="G4040" i="16"/>
  <c r="G4039" i="16"/>
  <c r="G4038" i="16"/>
  <c r="G4037" i="16"/>
  <c r="G4036" i="16"/>
  <c r="G4035" i="16"/>
  <c r="G4034" i="16"/>
  <c r="G4033" i="16"/>
  <c r="G4032" i="16"/>
  <c r="G4031" i="16"/>
  <c r="G4030" i="16"/>
  <c r="G4029" i="16"/>
  <c r="G4028" i="16"/>
  <c r="G4027" i="16"/>
  <c r="G4026" i="16"/>
  <c r="G4025" i="16"/>
  <c r="G4024" i="16"/>
  <c r="G4023" i="16"/>
  <c r="G4022" i="16"/>
  <c r="G4021" i="16"/>
  <c r="G4020" i="16"/>
  <c r="G4019" i="16"/>
  <c r="G4018" i="16"/>
  <c r="G4017" i="16"/>
  <c r="G4016" i="16"/>
  <c r="G4015" i="16"/>
  <c r="G4014" i="16"/>
  <c r="G4013" i="16"/>
  <c r="G4012" i="16"/>
  <c r="G4011" i="16"/>
  <c r="G4010" i="16"/>
  <c r="G4009" i="16"/>
  <c r="G4008" i="16"/>
  <c r="G4007" i="16"/>
  <c r="G4006" i="16"/>
  <c r="G4005" i="16"/>
  <c r="G4004" i="16"/>
  <c r="G4003" i="16"/>
  <c r="G4002" i="16"/>
  <c r="G4001" i="16"/>
  <c r="G4000" i="16"/>
  <c r="G3999" i="16"/>
  <c r="G3998" i="16"/>
  <c r="G3997" i="16"/>
  <c r="G3996" i="16"/>
  <c r="G3995" i="16"/>
  <c r="G3994" i="16"/>
  <c r="G3993" i="16"/>
  <c r="G3992" i="16"/>
  <c r="E3991" i="16"/>
  <c r="G3991" i="16" s="1"/>
  <c r="E3990" i="16"/>
  <c r="G3990" i="16" s="1"/>
  <c r="G3989" i="16"/>
  <c r="G3988" i="16"/>
  <c r="G3987" i="16"/>
  <c r="G3986" i="16"/>
  <c r="G3985" i="16"/>
  <c r="G3984" i="16"/>
  <c r="G3983" i="16"/>
  <c r="G3982" i="16"/>
  <c r="E3981" i="16"/>
  <c r="G3981" i="16" s="1"/>
  <c r="E3980" i="16"/>
  <c r="G3980" i="16" s="1"/>
  <c r="G3979" i="16"/>
  <c r="G3978" i="16"/>
  <c r="G3977" i="16"/>
  <c r="E3976" i="16"/>
  <c r="G3976" i="16" s="1"/>
  <c r="E3975" i="16"/>
  <c r="G3975" i="16" s="1"/>
  <c r="G3974" i="16"/>
  <c r="G3973" i="16"/>
  <c r="G3972" i="16"/>
  <c r="G3971" i="16"/>
  <c r="G3969" i="16"/>
  <c r="E3968" i="16"/>
  <c r="G3968" i="16" s="1"/>
  <c r="E3967" i="16"/>
  <c r="G3967" i="16" s="1"/>
  <c r="E3966" i="16"/>
  <c r="G3966" i="16" s="1"/>
  <c r="E3965" i="16"/>
  <c r="G3965" i="16" s="1"/>
  <c r="G3964" i="16"/>
  <c r="E3963" i="16"/>
  <c r="G3963" i="16" s="1"/>
  <c r="E3962" i="16"/>
  <c r="G3962" i="16" s="1"/>
  <c r="G3961" i="16"/>
  <c r="G3960" i="16"/>
  <c r="G3959" i="16"/>
  <c r="G3958" i="16"/>
  <c r="G3957" i="16"/>
  <c r="E3956" i="16"/>
  <c r="G3956" i="16" s="1"/>
  <c r="E3955" i="16"/>
  <c r="G3955" i="16" s="1"/>
  <c r="E3954" i="16"/>
  <c r="G3954" i="16" s="1"/>
  <c r="E3953" i="16"/>
  <c r="G3953" i="16" s="1"/>
  <c r="E3952" i="16"/>
  <c r="G3952" i="16" s="1"/>
  <c r="E3951" i="16"/>
  <c r="G3951" i="16" s="1"/>
  <c r="E3950" i="16"/>
  <c r="G3950" i="16" s="1"/>
  <c r="G3949" i="16"/>
  <c r="E3949" i="16"/>
  <c r="G3948" i="16"/>
  <c r="G3947" i="16"/>
  <c r="G3946" i="16"/>
  <c r="G3944" i="16"/>
  <c r="G3943" i="16"/>
  <c r="G3942" i="16"/>
  <c r="E3941" i="16"/>
  <c r="G3941" i="16" s="1"/>
  <c r="E3940" i="16"/>
  <c r="G3940" i="16" s="1"/>
  <c r="G3939" i="16"/>
  <c r="E3938" i="16"/>
  <c r="G3938" i="16" s="1"/>
  <c r="E3937" i="16"/>
  <c r="G3937" i="16" s="1"/>
  <c r="E3936" i="16"/>
  <c r="G3936" i="16" s="1"/>
  <c r="E3935" i="16"/>
  <c r="G3935" i="16" s="1"/>
  <c r="G3934" i="16"/>
  <c r="E3933" i="16"/>
  <c r="G3933" i="16" s="1"/>
  <c r="E3932" i="16"/>
  <c r="G3932" i="16" s="1"/>
  <c r="E3931" i="16"/>
  <c r="G3931" i="16" s="1"/>
  <c r="G3930" i="16"/>
  <c r="G3929" i="16"/>
  <c r="G3928" i="16"/>
  <c r="G3927" i="16"/>
  <c r="G3924" i="16"/>
  <c r="E3923" i="16"/>
  <c r="G3923" i="16" s="1"/>
  <c r="E3922" i="16"/>
  <c r="G3922" i="16" s="1"/>
  <c r="E3921" i="16"/>
  <c r="G3921" i="16" s="1"/>
  <c r="E3920" i="16"/>
  <c r="G3920" i="16" s="1"/>
  <c r="E3919" i="16"/>
  <c r="G3919" i="16" s="1"/>
  <c r="E3918" i="16"/>
  <c r="G3918" i="16" s="1"/>
  <c r="G3917" i="16"/>
  <c r="G3818" i="16"/>
  <c r="G3791" i="16"/>
  <c r="G3914" i="16"/>
  <c r="G3913" i="16"/>
  <c r="G3912" i="16"/>
  <c r="G3911" i="16"/>
  <c r="G3910" i="16"/>
  <c r="G3909" i="16"/>
  <c r="G3908" i="16"/>
  <c r="G3907" i="16"/>
  <c r="G3906" i="16"/>
  <c r="G3905" i="16"/>
  <c r="G3904" i="16"/>
  <c r="G3903" i="16"/>
  <c r="G3902" i="16"/>
  <c r="G3901" i="16"/>
  <c r="G3900" i="16"/>
  <c r="G3899" i="16"/>
  <c r="G3898" i="16"/>
  <c r="G3897" i="16"/>
  <c r="G3896" i="16"/>
  <c r="G3895" i="16"/>
  <c r="G3894" i="16"/>
  <c r="G3893" i="16"/>
  <c r="G3892" i="16"/>
  <c r="G3891" i="16"/>
  <c r="G3890" i="16"/>
  <c r="G3889" i="16"/>
  <c r="G3888" i="16"/>
  <c r="G3887" i="16"/>
  <c r="G3886" i="16"/>
  <c r="G3885" i="16"/>
  <c r="G3884" i="16"/>
  <c r="G3883" i="16"/>
  <c r="G3882" i="16"/>
  <c r="G3881" i="16"/>
  <c r="G3880" i="16"/>
  <c r="G3879" i="16"/>
  <c r="G3878" i="16"/>
  <c r="G3877" i="16"/>
  <c r="G3876" i="16"/>
  <c r="G3875" i="16"/>
  <c r="G3874" i="16"/>
  <c r="G3873" i="16"/>
  <c r="G3872" i="16"/>
  <c r="G3871" i="16"/>
  <c r="G3870" i="16"/>
  <c r="G3869" i="16"/>
  <c r="G3868" i="16"/>
  <c r="G3867" i="16"/>
  <c r="G3866" i="16"/>
  <c r="G3865" i="16"/>
  <c r="G3864" i="16"/>
  <c r="G3863" i="16"/>
  <c r="G3862" i="16"/>
  <c r="G3861" i="16"/>
  <c r="G3860" i="16"/>
  <c r="G3859" i="16"/>
  <c r="G3858" i="16"/>
  <c r="G3857" i="16"/>
  <c r="G3856" i="16"/>
  <c r="G3855" i="16"/>
  <c r="G3854" i="16"/>
  <c r="G3853" i="16"/>
  <c r="G3852" i="16"/>
  <c r="G3851" i="16"/>
  <c r="G3850" i="16"/>
  <c r="G3849" i="16"/>
  <c r="G3848" i="16"/>
  <c r="G3847" i="16"/>
  <c r="G3846" i="16"/>
  <c r="G3845" i="16"/>
  <c r="G3844" i="16"/>
  <c r="G3843" i="16"/>
  <c r="G3842" i="16"/>
  <c r="G3841" i="16"/>
  <c r="G3840" i="16"/>
  <c r="E3839" i="16"/>
  <c r="G3839" i="16" s="1"/>
  <c r="E3838" i="16"/>
  <c r="G3838" i="16" s="1"/>
  <c r="G3837" i="16"/>
  <c r="G3836" i="16"/>
  <c r="G3835" i="16"/>
  <c r="G3834" i="16"/>
  <c r="G3833" i="16"/>
  <c r="G3832" i="16"/>
  <c r="G3831" i="16"/>
  <c r="G3830" i="16"/>
  <c r="E3829" i="16"/>
  <c r="G3829" i="16" s="1"/>
  <c r="E3828" i="16"/>
  <c r="G3828" i="16" s="1"/>
  <c r="G3827" i="16"/>
  <c r="G3826" i="16"/>
  <c r="G3825" i="16"/>
  <c r="E3824" i="16"/>
  <c r="G3824" i="16" s="1"/>
  <c r="E3823" i="16"/>
  <c r="G3823" i="16" s="1"/>
  <c r="G3822" i="16"/>
  <c r="G3821" i="16"/>
  <c r="G3820" i="16"/>
  <c r="G3819" i="16"/>
  <c r="G3817" i="16"/>
  <c r="E3816" i="16"/>
  <c r="G3816" i="16" s="1"/>
  <c r="E3815" i="16"/>
  <c r="G3815" i="16" s="1"/>
  <c r="E3814" i="16"/>
  <c r="G3814" i="16" s="1"/>
  <c r="E3813" i="16"/>
  <c r="G3813" i="16" s="1"/>
  <c r="G3812" i="16"/>
  <c r="E3811" i="16"/>
  <c r="G3811" i="16" s="1"/>
  <c r="E3810" i="16"/>
  <c r="G3810" i="16" s="1"/>
  <c r="E3809" i="16"/>
  <c r="G3809" i="16" s="1"/>
  <c r="E3808" i="16"/>
  <c r="G3808" i="16" s="1"/>
  <c r="E3807" i="16"/>
  <c r="G3807" i="16" s="1"/>
  <c r="E3806" i="16"/>
  <c r="G3806" i="16" s="1"/>
  <c r="E3805" i="16"/>
  <c r="G3805" i="16" s="1"/>
  <c r="E3804" i="16"/>
  <c r="G3804" i="16" s="1"/>
  <c r="E3803" i="16"/>
  <c r="G3803" i="16" s="1"/>
  <c r="G3802" i="16"/>
  <c r="E3802" i="16"/>
  <c r="G3801" i="16"/>
  <c r="E3800" i="16"/>
  <c r="G3800" i="16" s="1"/>
  <c r="E3799" i="16"/>
  <c r="G3799" i="16" s="1"/>
  <c r="G3798" i="16"/>
  <c r="G3797" i="16"/>
  <c r="G3796" i="16"/>
  <c r="G3795" i="16"/>
  <c r="G3794" i="16"/>
  <c r="G3793" i="16"/>
  <c r="G3792" i="16"/>
  <c r="G3790" i="16"/>
  <c r="G3789" i="16"/>
  <c r="G3788" i="16"/>
  <c r="E3787" i="16"/>
  <c r="G3787" i="16" s="1"/>
  <c r="E3786" i="16"/>
  <c r="G3786" i="16" s="1"/>
  <c r="G3785" i="16"/>
  <c r="E3784" i="16"/>
  <c r="G3784" i="16" s="1"/>
  <c r="E3783" i="16"/>
  <c r="G3783" i="16" s="1"/>
  <c r="E3782" i="16"/>
  <c r="G3782" i="16" s="1"/>
  <c r="E3781" i="16"/>
  <c r="G3781" i="16" s="1"/>
  <c r="G3780" i="16"/>
  <c r="E3779" i="16"/>
  <c r="G3779" i="16" s="1"/>
  <c r="E3778" i="16"/>
  <c r="G3778" i="16" s="1"/>
  <c r="E3777" i="16"/>
  <c r="G3777" i="16" s="1"/>
  <c r="G3776" i="16"/>
  <c r="E3775" i="16"/>
  <c r="G3775" i="16" s="1"/>
  <c r="E3774" i="16"/>
  <c r="G3774" i="16" s="1"/>
  <c r="E3773" i="16"/>
  <c r="G3773" i="16" s="1"/>
  <c r="E3772" i="16"/>
  <c r="G3772" i="16" s="1"/>
  <c r="E3771" i="16"/>
  <c r="G3771" i="16" s="1"/>
  <c r="G3770" i="16"/>
  <c r="E3769" i="16"/>
  <c r="G3769" i="16" s="1"/>
  <c r="E3768" i="16"/>
  <c r="G3768" i="16" s="1"/>
  <c r="E3767" i="16"/>
  <c r="G3767" i="16" s="1"/>
  <c r="E3766" i="16"/>
  <c r="G3766" i="16" s="1"/>
  <c r="E3765" i="16"/>
  <c r="G3765" i="16" s="1"/>
  <c r="E3764" i="16"/>
  <c r="G3764" i="16" s="1"/>
  <c r="G3763" i="16"/>
  <c r="G3667" i="16" l="1"/>
  <c r="G3640" i="16"/>
  <c r="G3621" i="16"/>
  <c r="G3620" i="16"/>
  <c r="G3761" i="16"/>
  <c r="G3760" i="16"/>
  <c r="G3759" i="16"/>
  <c r="G3758" i="16"/>
  <c r="G3757" i="16"/>
  <c r="G3756" i="16"/>
  <c r="G3755" i="16"/>
  <c r="G3754" i="16"/>
  <c r="G3753" i="16"/>
  <c r="G3752" i="16"/>
  <c r="G3751" i="16"/>
  <c r="G3750" i="16"/>
  <c r="G3749" i="16"/>
  <c r="G3748" i="16"/>
  <c r="G3747" i="16"/>
  <c r="G3746" i="16"/>
  <c r="G3745" i="16"/>
  <c r="G3744" i="16"/>
  <c r="G3743" i="16"/>
  <c r="G3742" i="16"/>
  <c r="G3741" i="16"/>
  <c r="G3740" i="16"/>
  <c r="G3739" i="16"/>
  <c r="G3738" i="16"/>
  <c r="G3737" i="16"/>
  <c r="G3736" i="16"/>
  <c r="G3735" i="16"/>
  <c r="G3734" i="16"/>
  <c r="G3733" i="16"/>
  <c r="G3732" i="16"/>
  <c r="G3731" i="16"/>
  <c r="G3730" i="16"/>
  <c r="G3729" i="16"/>
  <c r="G3728" i="16"/>
  <c r="G3727" i="16"/>
  <c r="G3726" i="16"/>
  <c r="G3725" i="16"/>
  <c r="G3724" i="16"/>
  <c r="G3723" i="16"/>
  <c r="G3722" i="16"/>
  <c r="G3721" i="16"/>
  <c r="G3720" i="16"/>
  <c r="G3719" i="16"/>
  <c r="G3718" i="16"/>
  <c r="G3717" i="16"/>
  <c r="G3716" i="16"/>
  <c r="G3715" i="16"/>
  <c r="G3714" i="16"/>
  <c r="G3713" i="16"/>
  <c r="G3712" i="16"/>
  <c r="G3711" i="16"/>
  <c r="G3710" i="16"/>
  <c r="G3709" i="16"/>
  <c r="G3708" i="16"/>
  <c r="G3707" i="16"/>
  <c r="G3706" i="16"/>
  <c r="G3705" i="16"/>
  <c r="G3704" i="16"/>
  <c r="G3703" i="16"/>
  <c r="G3702" i="16"/>
  <c r="G3701" i="16"/>
  <c r="G3700" i="16"/>
  <c r="G3699" i="16"/>
  <c r="G3698" i="16"/>
  <c r="G3697" i="16"/>
  <c r="G3696" i="16"/>
  <c r="G3695" i="16"/>
  <c r="G3694" i="16"/>
  <c r="G3693" i="16"/>
  <c r="G3692" i="16"/>
  <c r="G3691" i="16"/>
  <c r="G3690" i="16"/>
  <c r="G3689" i="16"/>
  <c r="E3688" i="16"/>
  <c r="G3688" i="16" s="1"/>
  <c r="E3687" i="16"/>
  <c r="G3687" i="16" s="1"/>
  <c r="G3686" i="16"/>
  <c r="G3685" i="16"/>
  <c r="G3684" i="16"/>
  <c r="G3683" i="16"/>
  <c r="G3682" i="16"/>
  <c r="G3681" i="16"/>
  <c r="G3680" i="16"/>
  <c r="G3679" i="16"/>
  <c r="E3678" i="16"/>
  <c r="G3678" i="16" s="1"/>
  <c r="E3677" i="16"/>
  <c r="G3677" i="16" s="1"/>
  <c r="G3676" i="16"/>
  <c r="G3675" i="16"/>
  <c r="G3674" i="16"/>
  <c r="E3673" i="16"/>
  <c r="G3673" i="16" s="1"/>
  <c r="E3672" i="16"/>
  <c r="G3672" i="16" s="1"/>
  <c r="G3671" i="16"/>
  <c r="G3670" i="16"/>
  <c r="G3669" i="16"/>
  <c r="G3668" i="16"/>
  <c r="G3666" i="16"/>
  <c r="E3665" i="16"/>
  <c r="G3665" i="16" s="1"/>
  <c r="E3664" i="16"/>
  <c r="G3664" i="16" s="1"/>
  <c r="E3663" i="16"/>
  <c r="G3663" i="16" s="1"/>
  <c r="E3662" i="16"/>
  <c r="G3662" i="16" s="1"/>
  <c r="G3661" i="16"/>
  <c r="E3660" i="16"/>
  <c r="G3660" i="16" s="1"/>
  <c r="E3659" i="16"/>
  <c r="G3659" i="16" s="1"/>
  <c r="E3658" i="16"/>
  <c r="G3658" i="16" s="1"/>
  <c r="E3657" i="16"/>
  <c r="G3657" i="16" s="1"/>
  <c r="E3656" i="16"/>
  <c r="G3656" i="16" s="1"/>
  <c r="E3655" i="16"/>
  <c r="G3655" i="16" s="1"/>
  <c r="E3654" i="16"/>
  <c r="G3654" i="16" s="1"/>
  <c r="E3653" i="16"/>
  <c r="G3653" i="16" s="1"/>
  <c r="E3652" i="16"/>
  <c r="G3652" i="16" s="1"/>
  <c r="G3651" i="16"/>
  <c r="E3651" i="16"/>
  <c r="G3650" i="16"/>
  <c r="E3649" i="16"/>
  <c r="G3649" i="16" s="1"/>
  <c r="E3648" i="16"/>
  <c r="G3648" i="16" s="1"/>
  <c r="G3647" i="16"/>
  <c r="G3646" i="16"/>
  <c r="G3645" i="16"/>
  <c r="G3644" i="16"/>
  <c r="G3643" i="16"/>
  <c r="G3642" i="16"/>
  <c r="G3641" i="16"/>
  <c r="G3639" i="16"/>
  <c r="G3638" i="16"/>
  <c r="G3637" i="16"/>
  <c r="E3636" i="16"/>
  <c r="G3636" i="16" s="1"/>
  <c r="E3635" i="16"/>
  <c r="G3635" i="16" s="1"/>
  <c r="G3634" i="16"/>
  <c r="E3633" i="16"/>
  <c r="G3633" i="16" s="1"/>
  <c r="E3632" i="16"/>
  <c r="G3632" i="16" s="1"/>
  <c r="E3631" i="16"/>
  <c r="G3631" i="16" s="1"/>
  <c r="E3630" i="16"/>
  <c r="G3630" i="16" s="1"/>
  <c r="G3629" i="16"/>
  <c r="E3628" i="16"/>
  <c r="G3628" i="16" s="1"/>
  <c r="E3627" i="16"/>
  <c r="G3627" i="16" s="1"/>
  <c r="E3626" i="16"/>
  <c r="G3626" i="16" s="1"/>
  <c r="G3625" i="16"/>
  <c r="G3624" i="16"/>
  <c r="G3623" i="16"/>
  <c r="G3622" i="16"/>
  <c r="G3619" i="16"/>
  <c r="E3618" i="16"/>
  <c r="G3618" i="16" s="1"/>
  <c r="E3617" i="16"/>
  <c r="G3617" i="16" s="1"/>
  <c r="E3616" i="16"/>
  <c r="G3616" i="16" s="1"/>
  <c r="E3615" i="16"/>
  <c r="G3615" i="16" s="1"/>
  <c r="E3614" i="16"/>
  <c r="G3614" i="16" s="1"/>
  <c r="E3613" i="16"/>
  <c r="G3613" i="16" s="1"/>
  <c r="G3612" i="16"/>
  <c r="G6668" i="16" l="1"/>
  <c r="G6641" i="16"/>
  <c r="G6627" i="16"/>
  <c r="G6622" i="16"/>
  <c r="G6621" i="16"/>
  <c r="G6762" i="16"/>
  <c r="G6761" i="16"/>
  <c r="G6760" i="16"/>
  <c r="G6759" i="16"/>
  <c r="G6758" i="16"/>
  <c r="G6757" i="16"/>
  <c r="G6756" i="16"/>
  <c r="G6755" i="16"/>
  <c r="G6754" i="16"/>
  <c r="G6753" i="16"/>
  <c r="G6752" i="16"/>
  <c r="G6751" i="16"/>
  <c r="G6750" i="16"/>
  <c r="G6749" i="16"/>
  <c r="G6748" i="16"/>
  <c r="G6747" i="16"/>
  <c r="G6746" i="16"/>
  <c r="G6745" i="16"/>
  <c r="G6744" i="16"/>
  <c r="G6743" i="16"/>
  <c r="G6742" i="16"/>
  <c r="G6741" i="16"/>
  <c r="G6740" i="16"/>
  <c r="G6739" i="16"/>
  <c r="G6738" i="16"/>
  <c r="G6737" i="16"/>
  <c r="G6736" i="16"/>
  <c r="G6735" i="16"/>
  <c r="G6734" i="16"/>
  <c r="G6733" i="16"/>
  <c r="G6732" i="16"/>
  <c r="G6731" i="16"/>
  <c r="G6730" i="16"/>
  <c r="G6729" i="16"/>
  <c r="G6728" i="16"/>
  <c r="G6727" i="16"/>
  <c r="G6726" i="16"/>
  <c r="G6725" i="16"/>
  <c r="G6724" i="16"/>
  <c r="G6723" i="16"/>
  <c r="G6722" i="16"/>
  <c r="G6721" i="16"/>
  <c r="G6720" i="16"/>
  <c r="G6719" i="16"/>
  <c r="G6718" i="16"/>
  <c r="G6717" i="16"/>
  <c r="G6716" i="16"/>
  <c r="G6715" i="16"/>
  <c r="G6714" i="16"/>
  <c r="G6713" i="16"/>
  <c r="G6712" i="16"/>
  <c r="G6711" i="16"/>
  <c r="G6710" i="16"/>
  <c r="G6709" i="16"/>
  <c r="G6708" i="16"/>
  <c r="G6707" i="16"/>
  <c r="G6706" i="16"/>
  <c r="G6705" i="16"/>
  <c r="G6704" i="16"/>
  <c r="G6703" i="16"/>
  <c r="G6702" i="16"/>
  <c r="G6701" i="16"/>
  <c r="G6700" i="16"/>
  <c r="G6699" i="16"/>
  <c r="G6698" i="16"/>
  <c r="G6697" i="16"/>
  <c r="G6696" i="16"/>
  <c r="G6695" i="16"/>
  <c r="G6694" i="16"/>
  <c r="G6693" i="16"/>
  <c r="G6692" i="16"/>
  <c r="G6691" i="16"/>
  <c r="G6690" i="16"/>
  <c r="E6689" i="16"/>
  <c r="G6689" i="16" s="1"/>
  <c r="E6688" i="16"/>
  <c r="G6688" i="16" s="1"/>
  <c r="G6687" i="16"/>
  <c r="G6686" i="16"/>
  <c r="G6685" i="16"/>
  <c r="G6684" i="16"/>
  <c r="G6683" i="16"/>
  <c r="G6682" i="16"/>
  <c r="G6681" i="16"/>
  <c r="G6680" i="16"/>
  <c r="E6679" i="16"/>
  <c r="G6679" i="16" s="1"/>
  <c r="E6678" i="16"/>
  <c r="G6678" i="16" s="1"/>
  <c r="G6677" i="16"/>
  <c r="G6676" i="16"/>
  <c r="G6675" i="16"/>
  <c r="E6674" i="16"/>
  <c r="G6674" i="16" s="1"/>
  <c r="E6673" i="16"/>
  <c r="G6673" i="16" s="1"/>
  <c r="G6672" i="16"/>
  <c r="G6671" i="16"/>
  <c r="G6670" i="16"/>
  <c r="G6669" i="16"/>
  <c r="G6667" i="16"/>
  <c r="E6666" i="16"/>
  <c r="G6666" i="16" s="1"/>
  <c r="E6665" i="16"/>
  <c r="G6665" i="16" s="1"/>
  <c r="E6664" i="16"/>
  <c r="G6664" i="16" s="1"/>
  <c r="E6663" i="16"/>
  <c r="G6663" i="16" s="1"/>
  <c r="G6662" i="16"/>
  <c r="E6661" i="16"/>
  <c r="G6661" i="16" s="1"/>
  <c r="E6660" i="16"/>
  <c r="G6660" i="16" s="1"/>
  <c r="E6659" i="16"/>
  <c r="G6659" i="16" s="1"/>
  <c r="E6658" i="16"/>
  <c r="G6658" i="16" s="1"/>
  <c r="E6657" i="16"/>
  <c r="G6657" i="16" s="1"/>
  <c r="E6656" i="16"/>
  <c r="G6656" i="16" s="1"/>
  <c r="E6655" i="16"/>
  <c r="G6655" i="16" s="1"/>
  <c r="E6654" i="16"/>
  <c r="G6654" i="16" s="1"/>
  <c r="E6653" i="16"/>
  <c r="G6653" i="16" s="1"/>
  <c r="G6652" i="16"/>
  <c r="E6652" i="16"/>
  <c r="G6651" i="16"/>
  <c r="E6650" i="16"/>
  <c r="G6650" i="16" s="1"/>
  <c r="E6649" i="16"/>
  <c r="G6649" i="16" s="1"/>
  <c r="G6648" i="16"/>
  <c r="G6647" i="16"/>
  <c r="G6646" i="16"/>
  <c r="G6645" i="16"/>
  <c r="G6644" i="16"/>
  <c r="G6643" i="16"/>
  <c r="G6642" i="16"/>
  <c r="G6640" i="16"/>
  <c r="G6639" i="16"/>
  <c r="G6638" i="16"/>
  <c r="E6637" i="16"/>
  <c r="G6637" i="16" s="1"/>
  <c r="E6636" i="16"/>
  <c r="G6636" i="16" s="1"/>
  <c r="G6635" i="16"/>
  <c r="E6634" i="16"/>
  <c r="G6634" i="16" s="1"/>
  <c r="E6633" i="16"/>
  <c r="G6633" i="16" s="1"/>
  <c r="E6632" i="16"/>
  <c r="G6632" i="16" s="1"/>
  <c r="E6631" i="16"/>
  <c r="G6631" i="16" s="1"/>
  <c r="G6630" i="16"/>
  <c r="G6629" i="16"/>
  <c r="G6628" i="16"/>
  <c r="G6626" i="16"/>
  <c r="G6625" i="16"/>
  <c r="G6624" i="16"/>
  <c r="G6623" i="16"/>
  <c r="G6620" i="16"/>
  <c r="E6619" i="16"/>
  <c r="G6619" i="16" s="1"/>
  <c r="E6618" i="16"/>
  <c r="G6618" i="16" s="1"/>
  <c r="E6617" i="16"/>
  <c r="G6617" i="16" s="1"/>
  <c r="E6616" i="16"/>
  <c r="G6616" i="16" s="1"/>
  <c r="E6615" i="16"/>
  <c r="G6615" i="16" s="1"/>
  <c r="E6614" i="16"/>
  <c r="G6614" i="16" s="1"/>
  <c r="G6613" i="16"/>
  <c r="G6217" i="16"/>
  <c r="G6190" i="16"/>
  <c r="G6171" i="16"/>
  <c r="G6170" i="16"/>
  <c r="G6176" i="16"/>
  <c r="G6311" i="16"/>
  <c r="G6310" i="16"/>
  <c r="G6309" i="16"/>
  <c r="G6308" i="16"/>
  <c r="G6307" i="16"/>
  <c r="G6306" i="16"/>
  <c r="G6305" i="16"/>
  <c r="G6304" i="16"/>
  <c r="G6303" i="16"/>
  <c r="G6302" i="16"/>
  <c r="G6301" i="16"/>
  <c r="G6300" i="16"/>
  <c r="G6299" i="16"/>
  <c r="G6298" i="16"/>
  <c r="G6297" i="16"/>
  <c r="G6296" i="16"/>
  <c r="G6295" i="16"/>
  <c r="G6294" i="16"/>
  <c r="G6293" i="16"/>
  <c r="G6292" i="16"/>
  <c r="G6291" i="16"/>
  <c r="G6290" i="16"/>
  <c r="G6289" i="16"/>
  <c r="G6288" i="16"/>
  <c r="G6287" i="16"/>
  <c r="G6286" i="16"/>
  <c r="G6285" i="16"/>
  <c r="G6284" i="16"/>
  <c r="G6283" i="16"/>
  <c r="G6282" i="16"/>
  <c r="G6281" i="16"/>
  <c r="G6280" i="16"/>
  <c r="G6279" i="16"/>
  <c r="G6278" i="16"/>
  <c r="G6277" i="16"/>
  <c r="G6276" i="16"/>
  <c r="G6275" i="16"/>
  <c r="G6274" i="16"/>
  <c r="G6273" i="16"/>
  <c r="G6272" i="16"/>
  <c r="G6271" i="16"/>
  <c r="G6270" i="16"/>
  <c r="G6269" i="16"/>
  <c r="G6268" i="16"/>
  <c r="G6267" i="16"/>
  <c r="G6266" i="16"/>
  <c r="G6265" i="16"/>
  <c r="G6264" i="16"/>
  <c r="G6263" i="16"/>
  <c r="G6262" i="16"/>
  <c r="G6261" i="16"/>
  <c r="G6260" i="16"/>
  <c r="G6259" i="16"/>
  <c r="G6258" i="16"/>
  <c r="G6257" i="16"/>
  <c r="G6256" i="16"/>
  <c r="G6255" i="16"/>
  <c r="G6254" i="16"/>
  <c r="G6253" i="16"/>
  <c r="G6252" i="16"/>
  <c r="G6251" i="16"/>
  <c r="G6250" i="16"/>
  <c r="G6249" i="16"/>
  <c r="G6248" i="16"/>
  <c r="G6247" i="16"/>
  <c r="G6246" i="16"/>
  <c r="G6245" i="16"/>
  <c r="G6244" i="16"/>
  <c r="G6243" i="16"/>
  <c r="G6242" i="16"/>
  <c r="G6241" i="16"/>
  <c r="G6240" i="16"/>
  <c r="G6239" i="16"/>
  <c r="E6238" i="16"/>
  <c r="G6238" i="16" s="1"/>
  <c r="E6237" i="16"/>
  <c r="G6237" i="16" s="1"/>
  <c r="G6236" i="16"/>
  <c r="G6235" i="16"/>
  <c r="G6234" i="16"/>
  <c r="G6233" i="16"/>
  <c r="G6232" i="16"/>
  <c r="G6231" i="16"/>
  <c r="G6230" i="16"/>
  <c r="G6229" i="16"/>
  <c r="E6228" i="16"/>
  <c r="G6228" i="16" s="1"/>
  <c r="E6227" i="16"/>
  <c r="G6227" i="16" s="1"/>
  <c r="G6226" i="16"/>
  <c r="G6225" i="16"/>
  <c r="G6224" i="16"/>
  <c r="E6223" i="16"/>
  <c r="G6223" i="16" s="1"/>
  <c r="E6222" i="16"/>
  <c r="G6222" i="16" s="1"/>
  <c r="G6221" i="16"/>
  <c r="G6220" i="16"/>
  <c r="G6219" i="16"/>
  <c r="G6218" i="16"/>
  <c r="G6216" i="16"/>
  <c r="E6215" i="16"/>
  <c r="G6215" i="16" s="1"/>
  <c r="E6214" i="16"/>
  <c r="G6214" i="16" s="1"/>
  <c r="E6213" i="16"/>
  <c r="G6213" i="16" s="1"/>
  <c r="E6212" i="16"/>
  <c r="G6212" i="16" s="1"/>
  <c r="G6211" i="16"/>
  <c r="E6210" i="16"/>
  <c r="G6210" i="16" s="1"/>
  <c r="E6209" i="16"/>
  <c r="G6209" i="16" s="1"/>
  <c r="E6208" i="16"/>
  <c r="G6208" i="16" s="1"/>
  <c r="E6207" i="16"/>
  <c r="G6207" i="16" s="1"/>
  <c r="E6206" i="16"/>
  <c r="G6206" i="16" s="1"/>
  <c r="E6205" i="16"/>
  <c r="G6205" i="16" s="1"/>
  <c r="E6204" i="16"/>
  <c r="G6204" i="16" s="1"/>
  <c r="E6203" i="16"/>
  <c r="G6203" i="16" s="1"/>
  <c r="E6202" i="16"/>
  <c r="G6202" i="16" s="1"/>
  <c r="G6201" i="16"/>
  <c r="E6201" i="16"/>
  <c r="G6200" i="16"/>
  <c r="E6199" i="16"/>
  <c r="G6199" i="16" s="1"/>
  <c r="E6198" i="16"/>
  <c r="G6198" i="16" s="1"/>
  <c r="G6197" i="16"/>
  <c r="G6196" i="16"/>
  <c r="G6195" i="16"/>
  <c r="G6194" i="16"/>
  <c r="G6193" i="16"/>
  <c r="G6192" i="16"/>
  <c r="G6191" i="16"/>
  <c r="G6189" i="16"/>
  <c r="G6188" i="16"/>
  <c r="G6187" i="16"/>
  <c r="E6186" i="16"/>
  <c r="G6186" i="16" s="1"/>
  <c r="E6185" i="16"/>
  <c r="G6185" i="16" s="1"/>
  <c r="G6184" i="16"/>
  <c r="E6183" i="16"/>
  <c r="G6183" i="16" s="1"/>
  <c r="E6182" i="16"/>
  <c r="G6182" i="16" s="1"/>
  <c r="E6181" i="16"/>
  <c r="G6181" i="16" s="1"/>
  <c r="E6180" i="16"/>
  <c r="G6180" i="16" s="1"/>
  <c r="G6179" i="16"/>
  <c r="G6178" i="16"/>
  <c r="G6177" i="16"/>
  <c r="G6175" i="16"/>
  <c r="G6174" i="16"/>
  <c r="G6173" i="16"/>
  <c r="G6172" i="16"/>
  <c r="G6169" i="16"/>
  <c r="E6168" i="16"/>
  <c r="G6168" i="16" s="1"/>
  <c r="E6167" i="16"/>
  <c r="G6167" i="16" s="1"/>
  <c r="E6166" i="16"/>
  <c r="G6166" i="16" s="1"/>
  <c r="E6165" i="16"/>
  <c r="G6165" i="16" s="1"/>
  <c r="E6164" i="16"/>
  <c r="G6164" i="16" s="1"/>
  <c r="E6163" i="16"/>
  <c r="G6163" i="16" s="1"/>
  <c r="G6162" i="16"/>
  <c r="G7503" i="16"/>
  <c r="G7459" i="16"/>
  <c r="G7458" i="16"/>
  <c r="G7464" i="16"/>
  <c r="G7597" i="16"/>
  <c r="G7596" i="16"/>
  <c r="G7595" i="16"/>
  <c r="G7594" i="16"/>
  <c r="G7593" i="16"/>
  <c r="G7592" i="16"/>
  <c r="G7591" i="16"/>
  <c r="G7590" i="16"/>
  <c r="G7589" i="16"/>
  <c r="G7588" i="16"/>
  <c r="G7587" i="16"/>
  <c r="G7586" i="16"/>
  <c r="G7585" i="16"/>
  <c r="G7584" i="16"/>
  <c r="G7583" i="16"/>
  <c r="G7582" i="16"/>
  <c r="G7581" i="16"/>
  <c r="G7580" i="16"/>
  <c r="G7579" i="16"/>
  <c r="G7578" i="16"/>
  <c r="G7577" i="16"/>
  <c r="G7576" i="16"/>
  <c r="G7575" i="16"/>
  <c r="G7574" i="16"/>
  <c r="G7573" i="16"/>
  <c r="G7572" i="16"/>
  <c r="G7571" i="16"/>
  <c r="G7570" i="16"/>
  <c r="G7569" i="16"/>
  <c r="G7568" i="16"/>
  <c r="G7567" i="16"/>
  <c r="G7566" i="16"/>
  <c r="G7565" i="16"/>
  <c r="G7564" i="16"/>
  <c r="G7563" i="16"/>
  <c r="G7562" i="16"/>
  <c r="G7561" i="16"/>
  <c r="G7560" i="16"/>
  <c r="G7559" i="16"/>
  <c r="G7558" i="16"/>
  <c r="G7557" i="16"/>
  <c r="G7556" i="16"/>
  <c r="G7555" i="16"/>
  <c r="G7554" i="16"/>
  <c r="G7553" i="16"/>
  <c r="G7552" i="16"/>
  <c r="G7551" i="16"/>
  <c r="G7550" i="16"/>
  <c r="G7549" i="16"/>
  <c r="G7548" i="16"/>
  <c r="G7547" i="16"/>
  <c r="G7546" i="16"/>
  <c r="G7545" i="16"/>
  <c r="G7544" i="16"/>
  <c r="G7543" i="16"/>
  <c r="G7542" i="16"/>
  <c r="G7541" i="16"/>
  <c r="G7540" i="16"/>
  <c r="G7539" i="16"/>
  <c r="G7538" i="16"/>
  <c r="G7537" i="16"/>
  <c r="G7536" i="16"/>
  <c r="G7535" i="16"/>
  <c r="G7534" i="16"/>
  <c r="G7533" i="16"/>
  <c r="G7532" i="16"/>
  <c r="G7531" i="16"/>
  <c r="G7530" i="16"/>
  <c r="G7529" i="16"/>
  <c r="G7528" i="16"/>
  <c r="G7527" i="16"/>
  <c r="G7526" i="16"/>
  <c r="G7525" i="16"/>
  <c r="E7524" i="16"/>
  <c r="G7524" i="16" s="1"/>
  <c r="E7523" i="16"/>
  <c r="G7523" i="16" s="1"/>
  <c r="G7522" i="16"/>
  <c r="G7521" i="16"/>
  <c r="G7520" i="16"/>
  <c r="G7519" i="16"/>
  <c r="G7518" i="16"/>
  <c r="G7517" i="16"/>
  <c r="G7516" i="16"/>
  <c r="G7515" i="16"/>
  <c r="E7514" i="16"/>
  <c r="G7514" i="16" s="1"/>
  <c r="E7513" i="16"/>
  <c r="G7513" i="16" s="1"/>
  <c r="G7512" i="16"/>
  <c r="G7511" i="16"/>
  <c r="G7510" i="16"/>
  <c r="E7509" i="16"/>
  <c r="G7509" i="16" s="1"/>
  <c r="E7508" i="16"/>
  <c r="G7508" i="16" s="1"/>
  <c r="G7507" i="16"/>
  <c r="G7506" i="16"/>
  <c r="G7505" i="16"/>
  <c r="G7504" i="16"/>
  <c r="G7502" i="16"/>
  <c r="E7501" i="16"/>
  <c r="G7501" i="16" s="1"/>
  <c r="E7500" i="16"/>
  <c r="G7500" i="16" s="1"/>
  <c r="E7499" i="16"/>
  <c r="G7499" i="16" s="1"/>
  <c r="E7498" i="16"/>
  <c r="G7498" i="16" s="1"/>
  <c r="G7497" i="16"/>
  <c r="E7496" i="16"/>
  <c r="G7496" i="16" s="1"/>
  <c r="E7495" i="16"/>
  <c r="G7495" i="16" s="1"/>
  <c r="G7494" i="16"/>
  <c r="G7493" i="16"/>
  <c r="G7492" i="16"/>
  <c r="G7491" i="16"/>
  <c r="G7490" i="16"/>
  <c r="E7489" i="16"/>
  <c r="G7489" i="16" s="1"/>
  <c r="E7488" i="16"/>
  <c r="G7488" i="16" s="1"/>
  <c r="E7487" i="16"/>
  <c r="G7487" i="16" s="1"/>
  <c r="E7486" i="16"/>
  <c r="G7486" i="16" s="1"/>
  <c r="E7485" i="16"/>
  <c r="G7485" i="16" s="1"/>
  <c r="E7484" i="16"/>
  <c r="G7484" i="16" s="1"/>
  <c r="E7483" i="16"/>
  <c r="G7483" i="16" s="1"/>
  <c r="G7482" i="16"/>
  <c r="E7482" i="16"/>
  <c r="G7481" i="16"/>
  <c r="G7480" i="16"/>
  <c r="G7479" i="16"/>
  <c r="G7477" i="16"/>
  <c r="G7476" i="16"/>
  <c r="G7475" i="16"/>
  <c r="E7474" i="16"/>
  <c r="G7474" i="16" s="1"/>
  <c r="E7473" i="16"/>
  <c r="G7473" i="16" s="1"/>
  <c r="G7472" i="16"/>
  <c r="E7471" i="16"/>
  <c r="G7471" i="16" s="1"/>
  <c r="E7470" i="16"/>
  <c r="G7470" i="16" s="1"/>
  <c r="E7469" i="16"/>
  <c r="G7469" i="16" s="1"/>
  <c r="E7468" i="16"/>
  <c r="G7468" i="16" s="1"/>
  <c r="G7467" i="16"/>
  <c r="G7466" i="16"/>
  <c r="G7465" i="16"/>
  <c r="G7463" i="16"/>
  <c r="G7462" i="16"/>
  <c r="G7461" i="16"/>
  <c r="G7460" i="16"/>
  <c r="G7457" i="16"/>
  <c r="E7456" i="16"/>
  <c r="G7456" i="16" s="1"/>
  <c r="E7455" i="16"/>
  <c r="G7455" i="16" s="1"/>
  <c r="E7454" i="16"/>
  <c r="G7454" i="16" s="1"/>
  <c r="E7453" i="16"/>
  <c r="G7453" i="16" s="1"/>
  <c r="E7452" i="16"/>
  <c r="G7452" i="16" s="1"/>
  <c r="E7451" i="16"/>
  <c r="G7451" i="16" s="1"/>
  <c r="G7450" i="16"/>
  <c r="G6366" i="16"/>
  <c r="G6341" i="16"/>
  <c r="G6327" i="16"/>
  <c r="G6322" i="16"/>
  <c r="G6321" i="16"/>
  <c r="G6460" i="16"/>
  <c r="G6459" i="16"/>
  <c r="G6458" i="16"/>
  <c r="G6457" i="16"/>
  <c r="G6456" i="16"/>
  <c r="G6455" i="16"/>
  <c r="G6454" i="16"/>
  <c r="G6453" i="16"/>
  <c r="G6452" i="16"/>
  <c r="G6451" i="16"/>
  <c r="G6450" i="16"/>
  <c r="G6449" i="16"/>
  <c r="G6448" i="16"/>
  <c r="G6447" i="16"/>
  <c r="G6446" i="16"/>
  <c r="G6445" i="16"/>
  <c r="G6444" i="16"/>
  <c r="G6443" i="16"/>
  <c r="G6442" i="16"/>
  <c r="G6441" i="16"/>
  <c r="G6440" i="16"/>
  <c r="G6439" i="16"/>
  <c r="G6438" i="16"/>
  <c r="G6437" i="16"/>
  <c r="G6436" i="16"/>
  <c r="G6435" i="16"/>
  <c r="G6434" i="16"/>
  <c r="G6433" i="16"/>
  <c r="G6432" i="16"/>
  <c r="G6431" i="16"/>
  <c r="G6430" i="16"/>
  <c r="G6429" i="16"/>
  <c r="G6428" i="16"/>
  <c r="G6427" i="16"/>
  <c r="G6426" i="16"/>
  <c r="G6425" i="16"/>
  <c r="G6424" i="16"/>
  <c r="G6423" i="16"/>
  <c r="G6422" i="16"/>
  <c r="G6421" i="16"/>
  <c r="G6420" i="16"/>
  <c r="G6419" i="16"/>
  <c r="G6418" i="16"/>
  <c r="G6417" i="16"/>
  <c r="G6416" i="16"/>
  <c r="G6415" i="16"/>
  <c r="G6414" i="16"/>
  <c r="G6413" i="16"/>
  <c r="G6412" i="16"/>
  <c r="G6411" i="16"/>
  <c r="G6410" i="16"/>
  <c r="G6409" i="16"/>
  <c r="G6408" i="16"/>
  <c r="G6407" i="16"/>
  <c r="G6406" i="16"/>
  <c r="G6405" i="16"/>
  <c r="G6404" i="16"/>
  <c r="G6403" i="16"/>
  <c r="G6402" i="16"/>
  <c r="G6401" i="16"/>
  <c r="G6400" i="16"/>
  <c r="G6399" i="16"/>
  <c r="G6398" i="16"/>
  <c r="G6397" i="16"/>
  <c r="G6396" i="16"/>
  <c r="G6395" i="16"/>
  <c r="G6394" i="16"/>
  <c r="G6393" i="16"/>
  <c r="G6392" i="16"/>
  <c r="G6391" i="16"/>
  <c r="G6390" i="16"/>
  <c r="G6389" i="16"/>
  <c r="G6388" i="16"/>
  <c r="E6387" i="16"/>
  <c r="G6387" i="16" s="1"/>
  <c r="E6386" i="16"/>
  <c r="G6386" i="16" s="1"/>
  <c r="G6385" i="16"/>
  <c r="G6384" i="16"/>
  <c r="G6383" i="16"/>
  <c r="G6382" i="16"/>
  <c r="G6381" i="16"/>
  <c r="G6380" i="16"/>
  <c r="G6379" i="16"/>
  <c r="G6378" i="16"/>
  <c r="E6377" i="16"/>
  <c r="G6377" i="16" s="1"/>
  <c r="E6376" i="16"/>
  <c r="G6376" i="16" s="1"/>
  <c r="G6375" i="16"/>
  <c r="G6374" i="16"/>
  <c r="G6373" i="16"/>
  <c r="E6372" i="16"/>
  <c r="G6372" i="16" s="1"/>
  <c r="E6371" i="16"/>
  <c r="G6371" i="16" s="1"/>
  <c r="G6370" i="16"/>
  <c r="G6369" i="16"/>
  <c r="G6368" i="16"/>
  <c r="G6367" i="16"/>
  <c r="G6365" i="16"/>
  <c r="E6364" i="16"/>
  <c r="G6364" i="16" s="1"/>
  <c r="E6363" i="16"/>
  <c r="G6363" i="16" s="1"/>
  <c r="E6362" i="16"/>
  <c r="G6362" i="16" s="1"/>
  <c r="E6361" i="16"/>
  <c r="G6361" i="16" s="1"/>
  <c r="G6360" i="16"/>
  <c r="E6359" i="16"/>
  <c r="G6359" i="16" s="1"/>
  <c r="E6358" i="16"/>
  <c r="G6358" i="16" s="1"/>
  <c r="G6357" i="16"/>
  <c r="G6356" i="16"/>
  <c r="G6355" i="16"/>
  <c r="G6354" i="16"/>
  <c r="G6353" i="16"/>
  <c r="E6352" i="16"/>
  <c r="G6352" i="16" s="1"/>
  <c r="E6351" i="16"/>
  <c r="G6351" i="16" s="1"/>
  <c r="E6350" i="16"/>
  <c r="G6350" i="16" s="1"/>
  <c r="E6349" i="16"/>
  <c r="G6349" i="16" s="1"/>
  <c r="E6348" i="16"/>
  <c r="G6348" i="16" s="1"/>
  <c r="E6347" i="16"/>
  <c r="G6347" i="16" s="1"/>
  <c r="E6346" i="16"/>
  <c r="G6346" i="16" s="1"/>
  <c r="G6345" i="16"/>
  <c r="E6345" i="16"/>
  <c r="G6344" i="16"/>
  <c r="G6343" i="16"/>
  <c r="G6342" i="16"/>
  <c r="G6340" i="16"/>
  <c r="G6339" i="16"/>
  <c r="G6338" i="16"/>
  <c r="E6337" i="16"/>
  <c r="G6337" i="16" s="1"/>
  <c r="E6336" i="16"/>
  <c r="G6336" i="16" s="1"/>
  <c r="G6335" i="16"/>
  <c r="E6334" i="16"/>
  <c r="G6334" i="16" s="1"/>
  <c r="E6333" i="16"/>
  <c r="G6333" i="16" s="1"/>
  <c r="E6332" i="16"/>
  <c r="G6332" i="16" s="1"/>
  <c r="E6331" i="16"/>
  <c r="G6331" i="16" s="1"/>
  <c r="G6330" i="16"/>
  <c r="G6329" i="16"/>
  <c r="G6328" i="16"/>
  <c r="G6326" i="16"/>
  <c r="G6325" i="16"/>
  <c r="G6324" i="16"/>
  <c r="G6323" i="16"/>
  <c r="G6320" i="16"/>
  <c r="E6319" i="16"/>
  <c r="G6319" i="16" s="1"/>
  <c r="E6318" i="16"/>
  <c r="G6318" i="16" s="1"/>
  <c r="E6317" i="16"/>
  <c r="G6317" i="16" s="1"/>
  <c r="E6316" i="16"/>
  <c r="G6316" i="16" s="1"/>
  <c r="E6315" i="16"/>
  <c r="G6315" i="16" s="1"/>
  <c r="E6314" i="16"/>
  <c r="G6314" i="16" s="1"/>
  <c r="G6313" i="16"/>
  <c r="G6072" i="16"/>
  <c r="G6047" i="16"/>
  <c r="G6028" i="16"/>
  <c r="G6027" i="16"/>
  <c r="G6033" i="16"/>
  <c r="G6159" i="16"/>
  <c r="G6158" i="16"/>
  <c r="G6157" i="16"/>
  <c r="G6156" i="16"/>
  <c r="G6155" i="16"/>
  <c r="G6154" i="16"/>
  <c r="G6153" i="16"/>
  <c r="G6152" i="16"/>
  <c r="G6151" i="16"/>
  <c r="G6150" i="16"/>
  <c r="G6149" i="16"/>
  <c r="G6148" i="16"/>
  <c r="G6147" i="16"/>
  <c r="G6146" i="16"/>
  <c r="G6145" i="16"/>
  <c r="G6144" i="16"/>
  <c r="G6143" i="16"/>
  <c r="G6142" i="16"/>
  <c r="G6141" i="16"/>
  <c r="G6140" i="16"/>
  <c r="G6139" i="16"/>
  <c r="G6138" i="16"/>
  <c r="G6137" i="16"/>
  <c r="G6136" i="16"/>
  <c r="G6135" i="16"/>
  <c r="G6134" i="16"/>
  <c r="G6133" i="16"/>
  <c r="G6132" i="16"/>
  <c r="G6131" i="16"/>
  <c r="G6130" i="16"/>
  <c r="G6129" i="16"/>
  <c r="G6128" i="16"/>
  <c r="G6127" i="16"/>
  <c r="G6126" i="16"/>
  <c r="G6125" i="16"/>
  <c r="G6124" i="16"/>
  <c r="G6123" i="16"/>
  <c r="G6122" i="16"/>
  <c r="G6121" i="16"/>
  <c r="G6120" i="16"/>
  <c r="G6119" i="16"/>
  <c r="G6118" i="16"/>
  <c r="G6117" i="16"/>
  <c r="G6116" i="16"/>
  <c r="G6115" i="16"/>
  <c r="G6114" i="16"/>
  <c r="G6113" i="16"/>
  <c r="G6112" i="16"/>
  <c r="G6111" i="16"/>
  <c r="G6110" i="16"/>
  <c r="G6109" i="16"/>
  <c r="G6108" i="16"/>
  <c r="G6107" i="16"/>
  <c r="G6106" i="16"/>
  <c r="G6105" i="16"/>
  <c r="G6104" i="16"/>
  <c r="G6103" i="16"/>
  <c r="G6102" i="16"/>
  <c r="G6101" i="16"/>
  <c r="G6100" i="16"/>
  <c r="G6099" i="16"/>
  <c r="G6098" i="16"/>
  <c r="G6097" i="16"/>
  <c r="G6096" i="16"/>
  <c r="G6095" i="16"/>
  <c r="G6094" i="16"/>
  <c r="G6093" i="16"/>
  <c r="G6092" i="16"/>
  <c r="G6091" i="16"/>
  <c r="G6090" i="16"/>
  <c r="G6089" i="16"/>
  <c r="G6088" i="16"/>
  <c r="G6087" i="16"/>
  <c r="G6086" i="16"/>
  <c r="G6085" i="16"/>
  <c r="G6084" i="16"/>
  <c r="E6083" i="16"/>
  <c r="G6083" i="16" s="1"/>
  <c r="E6082" i="16"/>
  <c r="G6082" i="16" s="1"/>
  <c r="G6081" i="16"/>
  <c r="G6080" i="16"/>
  <c r="G6079" i="16"/>
  <c r="E6078" i="16"/>
  <c r="G6078" i="16" s="1"/>
  <c r="E6077" i="16"/>
  <c r="G6077" i="16" s="1"/>
  <c r="G6076" i="16"/>
  <c r="G6075" i="16"/>
  <c r="G6074" i="16"/>
  <c r="G6073" i="16"/>
  <c r="G6071" i="16"/>
  <c r="E6070" i="16"/>
  <c r="G6070" i="16" s="1"/>
  <c r="E6069" i="16"/>
  <c r="G6069" i="16" s="1"/>
  <c r="E6068" i="16"/>
  <c r="G6068" i="16" s="1"/>
  <c r="E6067" i="16"/>
  <c r="G6067" i="16" s="1"/>
  <c r="G6066" i="16"/>
  <c r="E6065" i="16"/>
  <c r="G6065" i="16" s="1"/>
  <c r="E6064" i="16"/>
  <c r="G6064" i="16" s="1"/>
  <c r="G6063" i="16"/>
  <c r="G6062" i="16"/>
  <c r="G6061" i="16"/>
  <c r="G6060" i="16"/>
  <c r="G6059" i="16"/>
  <c r="E6058" i="16"/>
  <c r="G6058" i="16" s="1"/>
  <c r="E6057" i="16"/>
  <c r="G6057" i="16" s="1"/>
  <c r="E6056" i="16"/>
  <c r="G6056" i="16" s="1"/>
  <c r="E6055" i="16"/>
  <c r="G6055" i="16" s="1"/>
  <c r="E6054" i="16"/>
  <c r="G6054" i="16" s="1"/>
  <c r="E6053" i="16"/>
  <c r="G6053" i="16" s="1"/>
  <c r="E6052" i="16"/>
  <c r="G6052" i="16" s="1"/>
  <c r="G6051" i="16"/>
  <c r="E6051" i="16"/>
  <c r="G6050" i="16"/>
  <c r="G6049" i="16"/>
  <c r="G6048" i="16"/>
  <c r="G6046" i="16"/>
  <c r="G6045" i="16"/>
  <c r="G6044" i="16"/>
  <c r="E6043" i="16"/>
  <c r="G6043" i="16" s="1"/>
  <c r="E6042" i="16"/>
  <c r="G6042" i="16" s="1"/>
  <c r="G6041" i="16"/>
  <c r="E6040" i="16"/>
  <c r="G6040" i="16" s="1"/>
  <c r="E6039" i="16"/>
  <c r="G6039" i="16" s="1"/>
  <c r="E6038" i="16"/>
  <c r="G6038" i="16" s="1"/>
  <c r="E6037" i="16"/>
  <c r="G6037" i="16" s="1"/>
  <c r="G6036" i="16"/>
  <c r="G6035" i="16"/>
  <c r="G6034" i="16"/>
  <c r="G6032" i="16"/>
  <c r="G6031" i="16"/>
  <c r="G6030" i="16"/>
  <c r="G6029" i="16"/>
  <c r="G6026" i="16"/>
  <c r="E6025" i="16"/>
  <c r="G6025" i="16" s="1"/>
  <c r="E6024" i="16"/>
  <c r="G6024" i="16" s="1"/>
  <c r="E6023" i="16"/>
  <c r="G6023" i="16" s="1"/>
  <c r="E6022" i="16"/>
  <c r="G6022" i="16" s="1"/>
  <c r="E6021" i="16"/>
  <c r="G6021" i="16" s="1"/>
  <c r="E6020" i="16"/>
  <c r="G6020" i="16" s="1"/>
  <c r="G6019" i="16"/>
  <c r="G5924" i="16"/>
  <c r="G5899" i="16"/>
  <c r="G5885" i="16"/>
  <c r="G5880" i="16"/>
  <c r="G5879" i="16"/>
  <c r="G6017" i="16"/>
  <c r="G6016" i="16"/>
  <c r="G6015" i="16"/>
  <c r="G6014" i="16"/>
  <c r="G6013" i="16"/>
  <c r="G6012" i="16"/>
  <c r="G6011" i="16"/>
  <c r="G6010" i="16"/>
  <c r="G6009" i="16"/>
  <c r="G6008" i="16"/>
  <c r="G6007" i="16"/>
  <c r="G6006" i="16"/>
  <c r="G6005" i="16"/>
  <c r="G6004" i="16"/>
  <c r="G6003" i="16"/>
  <c r="G6002" i="16"/>
  <c r="G6001" i="16"/>
  <c r="G6000" i="16"/>
  <c r="G5999" i="16"/>
  <c r="G5998" i="16"/>
  <c r="G5997" i="16"/>
  <c r="G5996" i="16"/>
  <c r="G5995" i="16"/>
  <c r="G5994" i="16"/>
  <c r="G5993" i="16"/>
  <c r="G5992" i="16"/>
  <c r="G5991" i="16"/>
  <c r="G5990" i="16"/>
  <c r="G5989" i="16"/>
  <c r="G5988" i="16"/>
  <c r="G5987" i="16"/>
  <c r="G5986" i="16"/>
  <c r="G5985" i="16"/>
  <c r="G5984" i="16"/>
  <c r="G5983" i="16"/>
  <c r="G5982" i="16"/>
  <c r="G5981" i="16"/>
  <c r="G5980" i="16"/>
  <c r="G5979" i="16"/>
  <c r="G5978" i="16"/>
  <c r="G5977" i="16"/>
  <c r="G5976" i="16"/>
  <c r="G5975" i="16"/>
  <c r="G5974" i="16"/>
  <c r="G5973" i="16"/>
  <c r="G5972" i="16"/>
  <c r="G5971" i="16"/>
  <c r="G5970" i="16"/>
  <c r="G5969" i="16"/>
  <c r="G5968" i="16"/>
  <c r="G5967" i="16"/>
  <c r="G5966" i="16"/>
  <c r="G5965" i="16"/>
  <c r="G5964" i="16"/>
  <c r="G5963" i="16"/>
  <c r="G5962" i="16"/>
  <c r="G5961" i="16"/>
  <c r="G5960" i="16"/>
  <c r="G5959" i="16"/>
  <c r="G5958" i="16"/>
  <c r="G5957" i="16"/>
  <c r="G5956" i="16"/>
  <c r="G5955" i="16"/>
  <c r="G5954" i="16"/>
  <c r="G5953" i="16"/>
  <c r="G5952" i="16"/>
  <c r="G5951" i="16"/>
  <c r="G5950" i="16"/>
  <c r="G5949" i="16"/>
  <c r="G5948" i="16"/>
  <c r="G5947" i="16"/>
  <c r="E5946" i="16"/>
  <c r="G5946" i="16" s="1"/>
  <c r="E5945" i="16"/>
  <c r="G5945" i="16" s="1"/>
  <c r="G5944" i="16"/>
  <c r="G5943" i="16"/>
  <c r="G5942" i="16"/>
  <c r="G5941" i="16"/>
  <c r="G5940" i="16"/>
  <c r="G5939" i="16"/>
  <c r="G5938" i="16"/>
  <c r="G5937" i="16"/>
  <c r="G5936" i="16"/>
  <c r="E5935" i="16"/>
  <c r="G5935" i="16" s="1"/>
  <c r="E5934" i="16"/>
  <c r="G5934" i="16" s="1"/>
  <c r="G5933" i="16"/>
  <c r="G5932" i="16"/>
  <c r="G5931" i="16"/>
  <c r="E5930" i="16"/>
  <c r="G5930" i="16" s="1"/>
  <c r="E5929" i="16"/>
  <c r="G5929" i="16" s="1"/>
  <c r="G5928" i="16"/>
  <c r="G5927" i="16"/>
  <c r="G5926" i="16"/>
  <c r="G5925" i="16"/>
  <c r="G5923" i="16"/>
  <c r="E5922" i="16"/>
  <c r="G5922" i="16" s="1"/>
  <c r="E5921" i="16"/>
  <c r="G5921" i="16" s="1"/>
  <c r="E5920" i="16"/>
  <c r="G5920" i="16" s="1"/>
  <c r="E5919" i="16"/>
  <c r="G5919" i="16" s="1"/>
  <c r="G5918" i="16"/>
  <c r="E5917" i="16"/>
  <c r="G5917" i="16" s="1"/>
  <c r="E5916" i="16"/>
  <c r="G5916" i="16" s="1"/>
  <c r="G5915" i="16"/>
  <c r="G5914" i="16"/>
  <c r="G5913" i="16"/>
  <c r="G5912" i="16"/>
  <c r="G5911" i="16"/>
  <c r="E5910" i="16"/>
  <c r="G5910" i="16" s="1"/>
  <c r="E5909" i="16"/>
  <c r="G5909" i="16" s="1"/>
  <c r="E5908" i="16"/>
  <c r="G5908" i="16" s="1"/>
  <c r="E5907" i="16"/>
  <c r="G5907" i="16" s="1"/>
  <c r="E5906" i="16"/>
  <c r="G5906" i="16" s="1"/>
  <c r="E5905" i="16"/>
  <c r="G5905" i="16" s="1"/>
  <c r="E5904" i="16"/>
  <c r="G5904" i="16" s="1"/>
  <c r="G5903" i="16"/>
  <c r="E5903" i="16"/>
  <c r="G5902" i="16"/>
  <c r="G5901" i="16"/>
  <c r="G5900" i="16"/>
  <c r="G5898" i="16"/>
  <c r="G5897" i="16"/>
  <c r="G5896" i="16"/>
  <c r="E5895" i="16"/>
  <c r="G5895" i="16" s="1"/>
  <c r="E5894" i="16"/>
  <c r="G5894" i="16" s="1"/>
  <c r="G5893" i="16"/>
  <c r="E5892" i="16"/>
  <c r="G5892" i="16" s="1"/>
  <c r="E5891" i="16"/>
  <c r="G5891" i="16" s="1"/>
  <c r="E5890" i="16"/>
  <c r="G5890" i="16" s="1"/>
  <c r="E5889" i="16"/>
  <c r="G5889" i="16" s="1"/>
  <c r="G5888" i="16"/>
  <c r="G5887" i="16"/>
  <c r="G5886" i="16"/>
  <c r="G5884" i="16"/>
  <c r="G5883" i="16"/>
  <c r="G5882" i="16"/>
  <c r="G5881" i="16"/>
  <c r="G5878" i="16"/>
  <c r="E5877" i="16"/>
  <c r="G5877" i="16" s="1"/>
  <c r="E5876" i="16"/>
  <c r="G5876" i="16" s="1"/>
  <c r="E5875" i="16"/>
  <c r="G5875" i="16" s="1"/>
  <c r="E5874" i="16"/>
  <c r="G5874" i="16" s="1"/>
  <c r="E5873" i="16"/>
  <c r="G5873" i="16" s="1"/>
  <c r="E5872" i="16"/>
  <c r="G5872" i="16" s="1"/>
  <c r="G5871" i="16"/>
  <c r="G5775" i="16"/>
  <c r="G5736" i="16"/>
  <c r="G5731" i="16"/>
  <c r="G5730" i="16"/>
  <c r="G5869" i="16"/>
  <c r="G5868" i="16"/>
  <c r="G5867" i="16"/>
  <c r="G5866" i="16"/>
  <c r="G5865" i="16"/>
  <c r="G5864" i="16"/>
  <c r="G5863" i="16"/>
  <c r="G5862" i="16"/>
  <c r="G5861" i="16"/>
  <c r="G5860" i="16"/>
  <c r="G5859" i="16"/>
  <c r="G5858" i="16"/>
  <c r="G5857" i="16"/>
  <c r="G5856" i="16"/>
  <c r="G5855" i="16"/>
  <c r="G5854" i="16"/>
  <c r="G5853" i="16"/>
  <c r="G5852" i="16"/>
  <c r="G5851" i="16"/>
  <c r="G5850" i="16"/>
  <c r="G5849" i="16"/>
  <c r="G5848" i="16"/>
  <c r="G5847" i="16"/>
  <c r="G5846" i="16"/>
  <c r="G5845" i="16"/>
  <c r="G5844" i="16"/>
  <c r="G5843" i="16"/>
  <c r="G5842" i="16"/>
  <c r="G5841" i="16"/>
  <c r="G5840" i="16"/>
  <c r="G5839" i="16"/>
  <c r="G5838" i="16"/>
  <c r="G5837" i="16"/>
  <c r="G5836" i="16"/>
  <c r="G5835" i="16"/>
  <c r="G5834" i="16"/>
  <c r="G5833" i="16"/>
  <c r="G5832" i="16"/>
  <c r="G5831" i="16"/>
  <c r="G5830" i="16"/>
  <c r="G5829" i="16"/>
  <c r="G5828" i="16"/>
  <c r="G5827" i="16"/>
  <c r="G5826" i="16"/>
  <c r="G5825" i="16"/>
  <c r="G5824" i="16"/>
  <c r="G5823" i="16"/>
  <c r="G5822" i="16"/>
  <c r="G5821" i="16"/>
  <c r="G5820" i="16"/>
  <c r="G5819" i="16"/>
  <c r="G5818" i="16"/>
  <c r="G5817" i="16"/>
  <c r="G5816" i="16"/>
  <c r="G5815" i="16"/>
  <c r="G5814" i="16"/>
  <c r="G5813" i="16"/>
  <c r="G5812" i="16"/>
  <c r="G5811" i="16"/>
  <c r="G5810" i="16"/>
  <c r="G5809" i="16"/>
  <c r="G5808" i="16"/>
  <c r="G5807" i="16"/>
  <c r="G5806" i="16"/>
  <c r="G5805" i="16"/>
  <c r="G5804" i="16"/>
  <c r="G5803" i="16"/>
  <c r="G5802" i="16"/>
  <c r="G5801" i="16"/>
  <c r="G5800" i="16"/>
  <c r="G5799" i="16"/>
  <c r="G5798" i="16"/>
  <c r="G5797" i="16"/>
  <c r="E5796" i="16"/>
  <c r="G5796" i="16" s="1"/>
  <c r="E5795" i="16"/>
  <c r="G5795" i="16" s="1"/>
  <c r="G5794" i="16"/>
  <c r="G5793" i="16"/>
  <c r="G5792" i="16"/>
  <c r="G5791" i="16"/>
  <c r="G5790" i="16"/>
  <c r="G5789" i="16"/>
  <c r="G5788" i="16"/>
  <c r="G5787" i="16"/>
  <c r="E5786" i="16"/>
  <c r="G5786" i="16" s="1"/>
  <c r="E5785" i="16"/>
  <c r="G5785" i="16" s="1"/>
  <c r="G5784" i="16"/>
  <c r="G5783" i="16"/>
  <c r="G5782" i="16"/>
  <c r="E5781" i="16"/>
  <c r="G5781" i="16" s="1"/>
  <c r="E5780" i="16"/>
  <c r="G5780" i="16" s="1"/>
  <c r="G5779" i="16"/>
  <c r="G5778" i="16"/>
  <c r="G5777" i="16"/>
  <c r="G5776" i="16"/>
  <c r="G5774" i="16"/>
  <c r="E5773" i="16"/>
  <c r="G5773" i="16" s="1"/>
  <c r="E5772" i="16"/>
  <c r="G5772" i="16" s="1"/>
  <c r="E5771" i="16"/>
  <c r="G5771" i="16" s="1"/>
  <c r="E5770" i="16"/>
  <c r="G5770" i="16" s="1"/>
  <c r="G5769" i="16"/>
  <c r="E5768" i="16"/>
  <c r="G5768" i="16" s="1"/>
  <c r="E5767" i="16"/>
  <c r="G5767" i="16" s="1"/>
  <c r="G5766" i="16"/>
  <c r="G5765" i="16"/>
  <c r="G5764" i="16"/>
  <c r="G5763" i="16"/>
  <c r="G5762" i="16"/>
  <c r="E5761" i="16"/>
  <c r="G5761" i="16" s="1"/>
  <c r="E5760" i="16"/>
  <c r="G5760" i="16" s="1"/>
  <c r="E5759" i="16"/>
  <c r="G5759" i="16" s="1"/>
  <c r="E5758" i="16"/>
  <c r="G5758" i="16" s="1"/>
  <c r="E5757" i="16"/>
  <c r="G5757" i="16" s="1"/>
  <c r="E5756" i="16"/>
  <c r="G5756" i="16" s="1"/>
  <c r="E5755" i="16"/>
  <c r="G5755" i="16" s="1"/>
  <c r="G5754" i="16"/>
  <c r="E5754" i="16"/>
  <c r="G5753" i="16"/>
  <c r="G5752" i="16"/>
  <c r="G5751" i="16"/>
  <c r="G5749" i="16"/>
  <c r="G5748" i="16"/>
  <c r="G5747" i="16"/>
  <c r="E5746" i="16"/>
  <c r="G5746" i="16" s="1"/>
  <c r="E5745" i="16"/>
  <c r="G5745" i="16" s="1"/>
  <c r="G5744" i="16"/>
  <c r="E5743" i="16"/>
  <c r="G5743" i="16" s="1"/>
  <c r="E5742" i="16"/>
  <c r="G5742" i="16" s="1"/>
  <c r="E5741" i="16"/>
  <c r="G5741" i="16" s="1"/>
  <c r="E5740" i="16"/>
  <c r="G5740" i="16" s="1"/>
  <c r="G5739" i="16"/>
  <c r="G5738" i="16"/>
  <c r="G5737" i="16"/>
  <c r="G5735" i="16"/>
  <c r="G5734" i="16"/>
  <c r="G5733" i="16"/>
  <c r="G5732" i="16"/>
  <c r="G5729" i="16"/>
  <c r="E5728" i="16"/>
  <c r="G5728" i="16" s="1"/>
  <c r="E5727" i="16"/>
  <c r="G5727" i="16" s="1"/>
  <c r="E5726" i="16"/>
  <c r="G5726" i="16" s="1"/>
  <c r="E5725" i="16"/>
  <c r="G5725" i="16" s="1"/>
  <c r="E5724" i="16"/>
  <c r="G5724" i="16" s="1"/>
  <c r="E5723" i="16"/>
  <c r="G5723" i="16" s="1"/>
  <c r="G5722" i="16"/>
  <c r="G6515" i="16"/>
  <c r="G6490" i="16"/>
  <c r="G6476" i="16"/>
  <c r="G6471" i="16"/>
  <c r="G6470" i="16"/>
  <c r="G6609" i="16"/>
  <c r="G6608" i="16"/>
  <c r="G6607" i="16"/>
  <c r="G6606" i="16"/>
  <c r="G6605" i="16"/>
  <c r="G6604" i="16"/>
  <c r="G6603" i="16"/>
  <c r="G6602" i="16"/>
  <c r="G6601" i="16"/>
  <c r="G6600" i="16"/>
  <c r="G6599" i="16"/>
  <c r="G6598" i="16"/>
  <c r="G6597" i="16"/>
  <c r="G6596" i="16"/>
  <c r="G6595" i="16"/>
  <c r="G6594" i="16"/>
  <c r="G6593" i="16"/>
  <c r="G6592" i="16"/>
  <c r="G6591" i="16"/>
  <c r="G6590" i="16"/>
  <c r="G6589" i="16"/>
  <c r="G6588" i="16"/>
  <c r="G6587" i="16"/>
  <c r="G6586" i="16"/>
  <c r="G6585" i="16"/>
  <c r="G6584" i="16"/>
  <c r="G6583" i="16"/>
  <c r="G6582" i="16"/>
  <c r="G6581" i="16"/>
  <c r="G6580" i="16"/>
  <c r="G6579" i="16"/>
  <c r="G6578" i="16"/>
  <c r="G6577" i="16"/>
  <c r="G6576" i="16"/>
  <c r="G6575" i="16"/>
  <c r="G6574" i="16"/>
  <c r="G6573" i="16"/>
  <c r="G6572" i="16"/>
  <c r="G6571" i="16"/>
  <c r="G6570" i="16"/>
  <c r="G6569" i="16"/>
  <c r="G6568" i="16"/>
  <c r="G6567" i="16"/>
  <c r="G6566" i="16"/>
  <c r="G6565" i="16"/>
  <c r="G6564" i="16"/>
  <c r="G6563" i="16"/>
  <c r="G6562" i="16"/>
  <c r="G6561" i="16"/>
  <c r="G6560" i="16"/>
  <c r="G6559" i="16"/>
  <c r="G6558" i="16"/>
  <c r="G6557" i="16"/>
  <c r="G6556" i="16"/>
  <c r="G6555" i="16"/>
  <c r="G6554" i="16"/>
  <c r="G6553" i="16"/>
  <c r="G6552" i="16"/>
  <c r="G6551" i="16"/>
  <c r="G6550" i="16"/>
  <c r="G6549" i="16"/>
  <c r="G6548" i="16"/>
  <c r="G6547" i="16"/>
  <c r="G6546" i="16"/>
  <c r="G6545" i="16"/>
  <c r="G6544" i="16"/>
  <c r="G6543" i="16"/>
  <c r="G6542" i="16"/>
  <c r="G6541" i="16"/>
  <c r="G6540" i="16"/>
  <c r="G6539" i="16"/>
  <c r="G6538" i="16"/>
  <c r="G6537" i="16"/>
  <c r="E6536" i="16"/>
  <c r="G6536" i="16" s="1"/>
  <c r="E6535" i="16"/>
  <c r="G6535" i="16" s="1"/>
  <c r="G6534" i="16"/>
  <c r="G6533" i="16"/>
  <c r="G6532" i="16"/>
  <c r="G6531" i="16"/>
  <c r="G6530" i="16"/>
  <c r="G6529" i="16"/>
  <c r="G6528" i="16"/>
  <c r="G6527" i="16"/>
  <c r="E6526" i="16"/>
  <c r="G6526" i="16" s="1"/>
  <c r="E6525" i="16"/>
  <c r="G6525" i="16" s="1"/>
  <c r="G6524" i="16"/>
  <c r="G6523" i="16"/>
  <c r="E6522" i="16"/>
  <c r="G6522" i="16" s="1"/>
  <c r="E6521" i="16"/>
  <c r="G6521" i="16" s="1"/>
  <c r="G6520" i="16"/>
  <c r="G6519" i="16"/>
  <c r="G6518" i="16"/>
  <c r="G6517" i="16"/>
  <c r="G6516" i="16"/>
  <c r="G6514" i="16"/>
  <c r="E6513" i="16"/>
  <c r="G6513" i="16" s="1"/>
  <c r="E6512" i="16"/>
  <c r="G6512" i="16" s="1"/>
  <c r="E6511" i="16"/>
  <c r="G6511" i="16" s="1"/>
  <c r="E6510" i="16"/>
  <c r="G6510" i="16" s="1"/>
  <c r="G6509" i="16"/>
  <c r="E6508" i="16"/>
  <c r="G6508" i="16" s="1"/>
  <c r="E6507" i="16"/>
  <c r="G6507" i="16" s="1"/>
  <c r="G6506" i="16"/>
  <c r="G6505" i="16"/>
  <c r="G6504" i="16"/>
  <c r="G6503" i="16"/>
  <c r="G6502" i="16"/>
  <c r="E6501" i="16"/>
  <c r="G6501" i="16" s="1"/>
  <c r="E6500" i="16"/>
  <c r="G6500" i="16" s="1"/>
  <c r="E6499" i="16"/>
  <c r="G6499" i="16" s="1"/>
  <c r="E6498" i="16"/>
  <c r="G6498" i="16" s="1"/>
  <c r="E6497" i="16"/>
  <c r="G6497" i="16" s="1"/>
  <c r="E6496" i="16"/>
  <c r="G6496" i="16" s="1"/>
  <c r="E6495" i="16"/>
  <c r="G6495" i="16" s="1"/>
  <c r="G6494" i="16"/>
  <c r="E6494" i="16"/>
  <c r="G6493" i="16"/>
  <c r="G6492" i="16"/>
  <c r="G6491" i="16"/>
  <c r="G6489" i="16"/>
  <c r="G6488" i="16"/>
  <c r="G6487" i="16"/>
  <c r="E6486" i="16"/>
  <c r="G6486" i="16" s="1"/>
  <c r="E6485" i="16"/>
  <c r="G6485" i="16" s="1"/>
  <c r="G6484" i="16"/>
  <c r="E6483" i="16"/>
  <c r="G6483" i="16" s="1"/>
  <c r="E6482" i="16"/>
  <c r="G6482" i="16" s="1"/>
  <c r="E6481" i="16"/>
  <c r="G6481" i="16" s="1"/>
  <c r="E6480" i="16"/>
  <c r="G6480" i="16" s="1"/>
  <c r="G6479" i="16"/>
  <c r="G6478" i="16"/>
  <c r="G6477" i="16"/>
  <c r="G6475" i="16"/>
  <c r="G6474" i="16"/>
  <c r="G6473" i="16"/>
  <c r="G6472" i="16"/>
  <c r="G6469" i="16"/>
  <c r="E6468" i="16"/>
  <c r="G6468" i="16" s="1"/>
  <c r="E6467" i="16"/>
  <c r="G6467" i="16" s="1"/>
  <c r="E6466" i="16"/>
  <c r="G6466" i="16" s="1"/>
  <c r="E6465" i="16"/>
  <c r="G6465" i="16" s="1"/>
  <c r="E6464" i="16"/>
  <c r="G6464" i="16" s="1"/>
  <c r="E6463" i="16"/>
  <c r="G6463" i="16" s="1"/>
  <c r="G6462" i="16"/>
  <c r="G5601" i="16"/>
  <c r="G5720" i="16"/>
  <c r="G5719" i="16"/>
  <c r="G5718" i="16"/>
  <c r="G5717" i="16"/>
  <c r="G5716" i="16"/>
  <c r="G5715" i="16"/>
  <c r="G5714" i="16"/>
  <c r="G5713" i="16"/>
  <c r="G5712" i="16"/>
  <c r="G5711" i="16"/>
  <c r="G5710" i="16"/>
  <c r="G5709" i="16"/>
  <c r="G5708" i="16"/>
  <c r="G5707" i="16"/>
  <c r="G5706" i="16"/>
  <c r="G5705" i="16"/>
  <c r="G5704" i="16"/>
  <c r="G5703" i="16"/>
  <c r="G5702" i="16"/>
  <c r="G5701" i="16"/>
  <c r="G5700" i="16"/>
  <c r="G5699" i="16"/>
  <c r="G5698" i="16"/>
  <c r="G5697" i="16"/>
  <c r="G5696" i="16"/>
  <c r="G5695" i="16"/>
  <c r="G5694" i="16"/>
  <c r="G5693" i="16"/>
  <c r="G5692" i="16"/>
  <c r="G5691" i="16"/>
  <c r="G5690" i="16"/>
  <c r="G5689" i="16"/>
  <c r="G5688" i="16"/>
  <c r="G5687" i="16"/>
  <c r="G5686" i="16"/>
  <c r="G5685" i="16"/>
  <c r="G5684" i="16"/>
  <c r="G5683" i="16"/>
  <c r="G5682" i="16"/>
  <c r="G5681" i="16"/>
  <c r="G5680" i="16"/>
  <c r="G5679" i="16"/>
  <c r="G5678" i="16"/>
  <c r="G5677" i="16"/>
  <c r="G5676" i="16"/>
  <c r="G5675" i="16"/>
  <c r="G5674" i="16"/>
  <c r="G5673" i="16"/>
  <c r="G5672" i="16"/>
  <c r="G5671" i="16"/>
  <c r="G5670" i="16"/>
  <c r="G5669" i="16"/>
  <c r="G5668" i="16"/>
  <c r="G5667" i="16"/>
  <c r="G5666" i="16"/>
  <c r="G5665" i="16"/>
  <c r="G5664" i="16"/>
  <c r="G5663" i="16"/>
  <c r="G5662" i="16"/>
  <c r="G5661" i="16"/>
  <c r="G5660" i="16"/>
  <c r="G5659" i="16"/>
  <c r="G5658" i="16"/>
  <c r="G5657" i="16"/>
  <c r="G5656" i="16"/>
  <c r="G5655" i="16"/>
  <c r="G5654" i="16"/>
  <c r="G5653" i="16"/>
  <c r="G5652" i="16"/>
  <c r="G5651" i="16"/>
  <c r="G5650" i="16"/>
  <c r="G5649" i="16"/>
  <c r="G5648" i="16"/>
  <c r="E5647" i="16"/>
  <c r="G5647" i="16" s="1"/>
  <c r="E5646" i="16"/>
  <c r="G5646" i="16" s="1"/>
  <c r="G5645" i="16"/>
  <c r="G5644" i="16"/>
  <c r="G5643" i="16"/>
  <c r="G5642" i="16"/>
  <c r="G5641" i="16"/>
  <c r="G5640" i="16"/>
  <c r="G5639" i="16"/>
  <c r="G5638" i="16"/>
  <c r="E5637" i="16"/>
  <c r="G5637" i="16" s="1"/>
  <c r="E5636" i="16"/>
  <c r="G5636" i="16" s="1"/>
  <c r="G5635" i="16"/>
  <c r="G5634" i="16"/>
  <c r="G5633" i="16"/>
  <c r="E5632" i="16"/>
  <c r="G5632" i="16" s="1"/>
  <c r="E5631" i="16"/>
  <c r="G5631" i="16" s="1"/>
  <c r="G5630" i="16"/>
  <c r="G5629" i="16"/>
  <c r="G5628" i="16"/>
  <c r="G5627" i="16"/>
  <c r="G5625" i="16"/>
  <c r="E5624" i="16"/>
  <c r="G5624" i="16" s="1"/>
  <c r="E5623" i="16"/>
  <c r="G5623" i="16" s="1"/>
  <c r="E5622" i="16"/>
  <c r="G5622" i="16" s="1"/>
  <c r="E5621" i="16"/>
  <c r="G5621" i="16" s="1"/>
  <c r="G5620" i="16"/>
  <c r="E5619" i="16"/>
  <c r="G5619" i="16" s="1"/>
  <c r="E5618" i="16"/>
  <c r="G5618" i="16" s="1"/>
  <c r="G5617" i="16"/>
  <c r="G5616" i="16"/>
  <c r="G5615" i="16"/>
  <c r="G5614" i="16"/>
  <c r="G5613" i="16"/>
  <c r="E5612" i="16"/>
  <c r="G5612" i="16" s="1"/>
  <c r="E5611" i="16"/>
  <c r="G5611" i="16" s="1"/>
  <c r="E5610" i="16"/>
  <c r="G5610" i="16" s="1"/>
  <c r="E5609" i="16"/>
  <c r="G5609" i="16" s="1"/>
  <c r="E5608" i="16"/>
  <c r="G5608" i="16" s="1"/>
  <c r="E5607" i="16"/>
  <c r="G5607" i="16" s="1"/>
  <c r="E5606" i="16"/>
  <c r="G5606" i="16" s="1"/>
  <c r="G5605" i="16"/>
  <c r="E5605" i="16"/>
  <c r="G5604" i="16"/>
  <c r="G5603" i="16"/>
  <c r="G5602" i="16"/>
  <c r="G5600" i="16"/>
  <c r="G7660" i="16"/>
  <c r="G7635" i="16"/>
  <c r="G7621" i="16"/>
  <c r="G7616" i="16"/>
  <c r="G7615" i="16"/>
  <c r="G7754" i="16"/>
  <c r="G7753" i="16"/>
  <c r="G7752" i="16"/>
  <c r="G7751" i="16"/>
  <c r="G7750" i="16"/>
  <c r="G7749" i="16"/>
  <c r="G7748" i="16"/>
  <c r="G7747" i="16"/>
  <c r="G7746" i="16"/>
  <c r="G7745" i="16"/>
  <c r="G7744" i="16"/>
  <c r="G7743" i="16"/>
  <c r="G7742" i="16"/>
  <c r="G7741" i="16"/>
  <c r="G7740" i="16"/>
  <c r="G7739" i="16"/>
  <c r="G7738" i="16"/>
  <c r="G7737" i="16"/>
  <c r="G7736" i="16"/>
  <c r="G7735" i="16"/>
  <c r="G7734" i="16"/>
  <c r="G7733" i="16"/>
  <c r="G7732" i="16"/>
  <c r="G7731" i="16"/>
  <c r="G7730" i="16"/>
  <c r="G7729" i="16"/>
  <c r="G7728" i="16"/>
  <c r="G7727" i="16"/>
  <c r="G7726" i="16"/>
  <c r="G7725" i="16"/>
  <c r="G7724" i="16"/>
  <c r="G7723" i="16"/>
  <c r="G7722" i="16"/>
  <c r="G7721" i="16"/>
  <c r="G7720" i="16"/>
  <c r="G7719" i="16"/>
  <c r="G7718" i="16"/>
  <c r="G7717" i="16"/>
  <c r="G7716" i="16"/>
  <c r="G7715" i="16"/>
  <c r="G7714" i="16"/>
  <c r="G7713" i="16"/>
  <c r="G7712" i="16"/>
  <c r="G7711" i="16"/>
  <c r="G7710" i="16"/>
  <c r="G7709" i="16"/>
  <c r="G7708" i="16"/>
  <c r="G7707" i="16"/>
  <c r="G7706" i="16"/>
  <c r="G7705" i="16"/>
  <c r="G7704" i="16"/>
  <c r="G7703" i="16"/>
  <c r="G7702" i="16"/>
  <c r="G7701" i="16"/>
  <c r="G7700" i="16"/>
  <c r="G7699" i="16"/>
  <c r="G7698" i="16"/>
  <c r="G7697" i="16"/>
  <c r="G7696" i="16"/>
  <c r="G7695" i="16"/>
  <c r="G7694" i="16"/>
  <c r="G7693" i="16"/>
  <c r="G7692" i="16"/>
  <c r="G7691" i="16"/>
  <c r="G7690" i="16"/>
  <c r="G7689" i="16"/>
  <c r="G7688" i="16"/>
  <c r="G7687" i="16"/>
  <c r="G7686" i="16"/>
  <c r="G7685" i="16"/>
  <c r="G7684" i="16"/>
  <c r="G7683" i="16"/>
  <c r="G7682" i="16"/>
  <c r="E7681" i="16"/>
  <c r="G7681" i="16" s="1"/>
  <c r="E7680" i="16"/>
  <c r="G7680" i="16" s="1"/>
  <c r="G7679" i="16"/>
  <c r="G7678" i="16"/>
  <c r="G7677" i="16"/>
  <c r="G7676" i="16"/>
  <c r="G7675" i="16"/>
  <c r="G7674" i="16"/>
  <c r="G7673" i="16"/>
  <c r="G7672" i="16"/>
  <c r="E7671" i="16"/>
  <c r="G7671" i="16" s="1"/>
  <c r="E7670" i="16"/>
  <c r="G7670" i="16" s="1"/>
  <c r="G7669" i="16"/>
  <c r="G7668" i="16"/>
  <c r="G7667" i="16"/>
  <c r="E7666" i="16"/>
  <c r="G7666" i="16" s="1"/>
  <c r="E7665" i="16"/>
  <c r="G7665" i="16" s="1"/>
  <c r="G7664" i="16"/>
  <c r="G7663" i="16"/>
  <c r="G7662" i="16"/>
  <c r="G7661" i="16"/>
  <c r="G7659" i="16"/>
  <c r="E7658" i="16"/>
  <c r="G7658" i="16" s="1"/>
  <c r="E7657" i="16"/>
  <c r="G7657" i="16" s="1"/>
  <c r="E7656" i="16"/>
  <c r="G7656" i="16" s="1"/>
  <c r="E7655" i="16"/>
  <c r="G7655" i="16" s="1"/>
  <c r="G7654" i="16"/>
  <c r="E7653" i="16"/>
  <c r="G7653" i="16" s="1"/>
  <c r="E7652" i="16"/>
  <c r="G7652" i="16" s="1"/>
  <c r="G7651" i="16"/>
  <c r="G7650" i="16"/>
  <c r="G7649" i="16"/>
  <c r="G7648" i="16"/>
  <c r="G7647" i="16"/>
  <c r="E7646" i="16"/>
  <c r="G7646" i="16" s="1"/>
  <c r="E7645" i="16"/>
  <c r="G7645" i="16" s="1"/>
  <c r="E7644" i="16"/>
  <c r="G7644" i="16" s="1"/>
  <c r="E7643" i="16"/>
  <c r="G7643" i="16" s="1"/>
  <c r="E7642" i="16"/>
  <c r="G7642" i="16" s="1"/>
  <c r="E7641" i="16"/>
  <c r="G7641" i="16" s="1"/>
  <c r="E7640" i="16"/>
  <c r="G7640" i="16" s="1"/>
  <c r="G7639" i="16"/>
  <c r="E7639" i="16"/>
  <c r="G7638" i="16"/>
  <c r="G7637" i="16"/>
  <c r="G7636" i="16"/>
  <c r="G7634" i="16"/>
  <c r="G7633" i="16"/>
  <c r="G7632" i="16"/>
  <c r="E7631" i="16"/>
  <c r="G7631" i="16" s="1"/>
  <c r="E7630" i="16"/>
  <c r="G7630" i="16" s="1"/>
  <c r="G7629" i="16"/>
  <c r="E7628" i="16"/>
  <c r="G7628" i="16" s="1"/>
  <c r="E7627" i="16"/>
  <c r="G7627" i="16" s="1"/>
  <c r="E7626" i="16"/>
  <c r="G7626" i="16" s="1"/>
  <c r="E7625" i="16"/>
  <c r="G7625" i="16" s="1"/>
  <c r="G7624" i="16"/>
  <c r="G7623" i="16"/>
  <c r="G7622" i="16"/>
  <c r="G7620" i="16"/>
  <c r="G7619" i="16"/>
  <c r="G7618" i="16"/>
  <c r="G7617" i="16"/>
  <c r="G7614" i="16"/>
  <c r="E7613" i="16"/>
  <c r="G7613" i="16" s="1"/>
  <c r="E7612" i="16"/>
  <c r="G7612" i="16" s="1"/>
  <c r="E7611" i="16"/>
  <c r="G7611" i="16" s="1"/>
  <c r="E7610" i="16"/>
  <c r="G7610" i="16" s="1"/>
  <c r="E7609" i="16"/>
  <c r="G7609" i="16" s="1"/>
  <c r="E7608" i="16"/>
  <c r="G7608" i="16" s="1"/>
  <c r="G7607" i="16"/>
  <c r="G4419" i="16"/>
  <c r="G4394" i="16"/>
  <c r="G4375" i="16"/>
  <c r="G4374" i="16"/>
  <c r="G4380" i="16"/>
  <c r="G4506" i="16"/>
  <c r="G4505" i="16"/>
  <c r="G4504" i="16"/>
  <c r="G4503" i="16"/>
  <c r="G4502" i="16"/>
  <c r="G4501" i="16"/>
  <c r="G4500" i="16"/>
  <c r="G4499" i="16"/>
  <c r="G4498" i="16"/>
  <c r="G4497" i="16"/>
  <c r="G4496" i="16"/>
  <c r="G4495" i="16"/>
  <c r="G4494" i="16"/>
  <c r="G4493" i="16"/>
  <c r="G4492" i="16"/>
  <c r="G4491" i="16"/>
  <c r="G4490" i="16"/>
  <c r="G4489" i="16"/>
  <c r="G4488" i="16"/>
  <c r="G4487" i="16"/>
  <c r="G4486" i="16"/>
  <c r="G4485" i="16"/>
  <c r="G4484" i="16"/>
  <c r="G4483" i="16"/>
  <c r="G4482" i="16"/>
  <c r="G4481" i="16"/>
  <c r="G4480" i="16"/>
  <c r="G4479" i="16"/>
  <c r="G4478" i="16"/>
  <c r="G4477" i="16"/>
  <c r="G4476" i="16"/>
  <c r="G4475" i="16"/>
  <c r="G4474" i="16"/>
  <c r="G4473" i="16"/>
  <c r="G4472" i="16"/>
  <c r="G4471" i="16"/>
  <c r="G4470" i="16"/>
  <c r="G4469" i="16"/>
  <c r="G4468" i="16"/>
  <c r="G4467" i="16"/>
  <c r="G4466" i="16"/>
  <c r="G4465" i="16"/>
  <c r="G4464" i="16"/>
  <c r="G4463" i="16"/>
  <c r="G4462" i="16"/>
  <c r="G4461" i="16"/>
  <c r="G4460" i="16"/>
  <c r="G4459" i="16"/>
  <c r="G4458" i="16"/>
  <c r="G4457" i="16"/>
  <c r="G4456" i="16"/>
  <c r="G4455" i="16"/>
  <c r="G4454" i="16"/>
  <c r="G4453" i="16"/>
  <c r="G4452" i="16"/>
  <c r="G4451" i="16"/>
  <c r="G4450" i="16"/>
  <c r="G4449" i="16"/>
  <c r="G4448" i="16"/>
  <c r="G4447" i="16"/>
  <c r="G4446" i="16"/>
  <c r="G4445" i="16"/>
  <c r="G4444" i="16"/>
  <c r="G4443" i="16"/>
  <c r="G4442" i="16"/>
  <c r="G4441" i="16"/>
  <c r="G4440" i="16"/>
  <c r="E4439" i="16"/>
  <c r="G4439" i="16" s="1"/>
  <c r="E4438" i="16"/>
  <c r="G4438" i="16" s="1"/>
  <c r="G4437" i="16"/>
  <c r="G4436" i="16"/>
  <c r="G4435" i="16"/>
  <c r="G4434" i="16"/>
  <c r="G4433" i="16"/>
  <c r="G4432" i="16"/>
  <c r="G4431" i="16"/>
  <c r="E4430" i="16"/>
  <c r="G4430" i="16" s="1"/>
  <c r="E4429" i="16"/>
  <c r="G4429" i="16" s="1"/>
  <c r="G4428" i="16"/>
  <c r="G4427" i="16"/>
  <c r="G4426" i="16"/>
  <c r="E4425" i="16"/>
  <c r="G4425" i="16" s="1"/>
  <c r="E4424" i="16"/>
  <c r="G4424" i="16" s="1"/>
  <c r="G4423" i="16"/>
  <c r="G4422" i="16"/>
  <c r="G4421" i="16"/>
  <c r="G4420" i="16"/>
  <c r="G4418" i="16"/>
  <c r="E4417" i="16"/>
  <c r="G4417" i="16" s="1"/>
  <c r="E4416" i="16"/>
  <c r="G4416" i="16" s="1"/>
  <c r="E4415" i="16"/>
  <c r="G4415" i="16" s="1"/>
  <c r="E4414" i="16"/>
  <c r="G4414" i="16" s="1"/>
  <c r="G4413" i="16"/>
  <c r="E4412" i="16"/>
  <c r="G4412" i="16" s="1"/>
  <c r="E4411" i="16"/>
  <c r="G4411" i="16" s="1"/>
  <c r="E4410" i="16"/>
  <c r="G4410" i="16" s="1"/>
  <c r="E4409" i="16"/>
  <c r="G4409" i="16" s="1"/>
  <c r="E4408" i="16"/>
  <c r="G4408" i="16" s="1"/>
  <c r="E4407" i="16"/>
  <c r="G4407" i="16" s="1"/>
  <c r="E4406" i="16"/>
  <c r="G4406" i="16" s="1"/>
  <c r="G4405" i="16"/>
  <c r="E4405" i="16"/>
  <c r="G4404" i="16"/>
  <c r="E4403" i="16"/>
  <c r="G4403" i="16" s="1"/>
  <c r="E4402" i="16"/>
  <c r="G4402" i="16" s="1"/>
  <c r="G4401" i="16"/>
  <c r="G4400" i="16"/>
  <c r="G4399" i="16"/>
  <c r="G4398" i="16"/>
  <c r="G4397" i="16"/>
  <c r="G4396" i="16"/>
  <c r="G4395" i="16"/>
  <c r="G4393" i="16"/>
  <c r="G4392" i="16"/>
  <c r="G4391" i="16"/>
  <c r="E4390" i="16"/>
  <c r="G4390" i="16" s="1"/>
  <c r="E4389" i="16"/>
  <c r="G4389" i="16" s="1"/>
  <c r="G4388" i="16"/>
  <c r="E4387" i="16"/>
  <c r="G4387" i="16" s="1"/>
  <c r="E4386" i="16"/>
  <c r="G4386" i="16" s="1"/>
  <c r="E4385" i="16"/>
  <c r="G4385" i="16" s="1"/>
  <c r="E4384" i="16"/>
  <c r="G4384" i="16" s="1"/>
  <c r="G4383" i="16"/>
  <c r="G4382" i="16"/>
  <c r="G4381" i="16"/>
  <c r="G4379" i="16"/>
  <c r="G4378" i="16"/>
  <c r="G4377" i="16"/>
  <c r="G4376" i="16"/>
  <c r="G4373" i="16"/>
  <c r="E4372" i="16"/>
  <c r="G4372" i="16" s="1"/>
  <c r="E4371" i="16"/>
  <c r="G4371" i="16" s="1"/>
  <c r="E4370" i="16"/>
  <c r="G4370" i="16" s="1"/>
  <c r="E4369" i="16"/>
  <c r="G4369" i="16" s="1"/>
  <c r="E4368" i="16"/>
  <c r="G4368" i="16" s="1"/>
  <c r="E4367" i="16"/>
  <c r="G4367" i="16" s="1"/>
  <c r="G4366" i="16"/>
  <c r="G4270" i="16"/>
  <c r="G4245" i="16"/>
  <c r="G4231" i="16"/>
  <c r="G4226" i="16"/>
  <c r="G4225" i="16"/>
  <c r="G4364" i="16"/>
  <c r="G4363" i="16"/>
  <c r="G4362" i="16"/>
  <c r="G4361" i="16"/>
  <c r="G4360" i="16"/>
  <c r="G4359" i="16"/>
  <c r="G4358" i="16"/>
  <c r="G4357" i="16"/>
  <c r="G4356" i="16"/>
  <c r="G4355" i="16"/>
  <c r="G4354" i="16"/>
  <c r="G4353" i="16"/>
  <c r="G4352" i="16"/>
  <c r="G4351" i="16"/>
  <c r="G4350" i="16"/>
  <c r="G4349" i="16"/>
  <c r="G4348" i="16"/>
  <c r="G4347" i="16"/>
  <c r="G4346" i="16"/>
  <c r="G4345" i="16"/>
  <c r="G4344" i="16"/>
  <c r="G4343" i="16"/>
  <c r="G4342" i="16"/>
  <c r="G4341" i="16"/>
  <c r="G4340" i="16"/>
  <c r="G4339" i="16"/>
  <c r="G4338" i="16"/>
  <c r="G4337" i="16"/>
  <c r="G4336" i="16"/>
  <c r="G4335" i="16"/>
  <c r="G4334" i="16"/>
  <c r="G4333" i="16"/>
  <c r="G4332" i="16"/>
  <c r="G4331" i="16"/>
  <c r="G4330" i="16"/>
  <c r="G4329" i="16"/>
  <c r="G4328" i="16"/>
  <c r="G4327" i="16"/>
  <c r="G4326" i="16"/>
  <c r="G4325" i="16"/>
  <c r="G4324" i="16"/>
  <c r="G4323" i="16"/>
  <c r="G4322" i="16"/>
  <c r="G4321" i="16"/>
  <c r="G4320" i="16"/>
  <c r="G4319" i="16"/>
  <c r="G4318" i="16"/>
  <c r="G4317" i="16"/>
  <c r="G4316" i="16"/>
  <c r="G4315" i="16"/>
  <c r="G4314" i="16"/>
  <c r="G4313" i="16"/>
  <c r="G4312" i="16"/>
  <c r="G4311" i="16"/>
  <c r="G4310" i="16"/>
  <c r="G4309" i="16"/>
  <c r="G4308" i="16"/>
  <c r="G4307" i="16"/>
  <c r="G4306" i="16"/>
  <c r="G4305" i="16"/>
  <c r="G4304" i="16"/>
  <c r="G4303" i="16"/>
  <c r="G4302" i="16"/>
  <c r="G4301" i="16"/>
  <c r="G4300" i="16"/>
  <c r="G4299" i="16"/>
  <c r="G4298" i="16"/>
  <c r="G4297" i="16"/>
  <c r="G4296" i="16"/>
  <c r="G4295" i="16"/>
  <c r="G4294" i="16"/>
  <c r="G4293" i="16"/>
  <c r="G4292" i="16"/>
  <c r="E4291" i="16"/>
  <c r="G4291" i="16" s="1"/>
  <c r="E4290" i="16"/>
  <c r="G4290" i="16" s="1"/>
  <c r="G4289" i="16"/>
  <c r="G4288" i="16"/>
  <c r="G4287" i="16"/>
  <c r="G4286" i="16"/>
  <c r="G4285" i="16"/>
  <c r="G4284" i="16"/>
  <c r="G4283" i="16"/>
  <c r="G4282" i="16"/>
  <c r="E4281" i="16"/>
  <c r="G4281" i="16" s="1"/>
  <c r="E4280" i="16"/>
  <c r="G4280" i="16" s="1"/>
  <c r="G4279" i="16"/>
  <c r="G4278" i="16"/>
  <c r="G4277" i="16"/>
  <c r="E4276" i="16"/>
  <c r="G4276" i="16" s="1"/>
  <c r="E4275" i="16"/>
  <c r="G4275" i="16" s="1"/>
  <c r="G4274" i="16"/>
  <c r="G4273" i="16"/>
  <c r="G4272" i="16"/>
  <c r="G4271" i="16"/>
  <c r="G4269" i="16"/>
  <c r="E4268" i="16"/>
  <c r="G4268" i="16" s="1"/>
  <c r="E4267" i="16"/>
  <c r="G4267" i="16" s="1"/>
  <c r="E4266" i="16"/>
  <c r="G4266" i="16" s="1"/>
  <c r="E4265" i="16"/>
  <c r="G4265" i="16" s="1"/>
  <c r="G4264" i="16"/>
  <c r="E4263" i="16"/>
  <c r="G4263" i="16" s="1"/>
  <c r="E4262" i="16"/>
  <c r="G4262" i="16" s="1"/>
  <c r="G4261" i="16"/>
  <c r="G4260" i="16"/>
  <c r="G4259" i="16"/>
  <c r="G4258" i="16"/>
  <c r="G4257" i="16"/>
  <c r="E4256" i="16"/>
  <c r="G4256" i="16" s="1"/>
  <c r="E4255" i="16"/>
  <c r="G4255" i="16" s="1"/>
  <c r="E4254" i="16"/>
  <c r="G4254" i="16" s="1"/>
  <c r="E4253" i="16"/>
  <c r="G4253" i="16" s="1"/>
  <c r="E4252" i="16"/>
  <c r="G4252" i="16" s="1"/>
  <c r="E4251" i="16"/>
  <c r="G4251" i="16" s="1"/>
  <c r="E4250" i="16"/>
  <c r="G4250" i="16" s="1"/>
  <c r="G4249" i="16"/>
  <c r="E4249" i="16"/>
  <c r="G4248" i="16"/>
  <c r="G4247" i="16"/>
  <c r="G4246" i="16"/>
  <c r="G4244" i="16"/>
  <c r="G4243" i="16"/>
  <c r="G4242" i="16"/>
  <c r="E4241" i="16"/>
  <c r="G4241" i="16" s="1"/>
  <c r="E4240" i="16"/>
  <c r="G4240" i="16" s="1"/>
  <c r="G4239" i="16"/>
  <c r="E4238" i="16"/>
  <c r="G4238" i="16" s="1"/>
  <c r="E4237" i="16"/>
  <c r="G4237" i="16" s="1"/>
  <c r="E4236" i="16"/>
  <c r="G4236" i="16" s="1"/>
  <c r="E4235" i="16"/>
  <c r="G4235" i="16" s="1"/>
  <c r="G4234" i="16"/>
  <c r="G4233" i="16"/>
  <c r="G4232" i="16"/>
  <c r="G4230" i="16"/>
  <c r="G4229" i="16"/>
  <c r="G4228" i="16"/>
  <c r="G4227" i="16"/>
  <c r="G4224" i="16"/>
  <c r="E4223" i="16"/>
  <c r="G4223" i="16" s="1"/>
  <c r="E4222" i="16"/>
  <c r="G4222" i="16" s="1"/>
  <c r="E4221" i="16"/>
  <c r="G4221" i="16" s="1"/>
  <c r="E4220" i="16"/>
  <c r="G4220" i="16" s="1"/>
  <c r="E4219" i="16"/>
  <c r="G4219" i="16" s="1"/>
  <c r="E4218" i="16"/>
  <c r="G4218" i="16" s="1"/>
  <c r="G4217" i="16"/>
  <c r="G1069" i="16"/>
  <c r="G1055" i="16"/>
  <c r="G1050" i="16"/>
  <c r="G1049" i="16"/>
  <c r="G1190" i="16"/>
  <c r="G1189" i="16"/>
  <c r="G1188" i="16"/>
  <c r="G1187" i="16"/>
  <c r="G1186" i="16"/>
  <c r="G1185" i="16"/>
  <c r="G1184" i="16"/>
  <c r="G1183" i="16"/>
  <c r="G1182" i="16"/>
  <c r="G1181" i="16"/>
  <c r="G1180" i="16"/>
  <c r="G1179" i="16"/>
  <c r="G1178" i="16"/>
  <c r="G1177" i="16"/>
  <c r="G1176" i="16"/>
  <c r="G1175" i="16"/>
  <c r="G1174" i="16"/>
  <c r="G1173" i="16"/>
  <c r="G1172" i="16"/>
  <c r="G1171" i="16"/>
  <c r="G1170" i="16"/>
  <c r="G1169" i="16"/>
  <c r="G1168" i="16"/>
  <c r="G1167" i="16"/>
  <c r="G1166" i="16"/>
  <c r="G1165" i="16"/>
  <c r="G1164" i="16"/>
  <c r="G1163" i="16"/>
  <c r="G1162" i="16"/>
  <c r="G1161" i="16"/>
  <c r="G1160" i="16"/>
  <c r="G1159" i="16"/>
  <c r="G1158" i="16"/>
  <c r="G1157" i="16"/>
  <c r="G1156" i="16"/>
  <c r="G1155" i="16"/>
  <c r="G1154" i="16"/>
  <c r="G1153" i="16"/>
  <c r="G1152" i="16"/>
  <c r="G1151" i="16"/>
  <c r="G1150" i="16"/>
  <c r="G1149" i="16"/>
  <c r="G1148" i="16"/>
  <c r="G1147" i="16"/>
  <c r="G1146" i="16"/>
  <c r="G1145" i="16"/>
  <c r="G1144" i="16"/>
  <c r="G1143" i="16"/>
  <c r="G1142" i="16"/>
  <c r="G1141" i="16"/>
  <c r="G1140" i="16"/>
  <c r="G1139" i="16"/>
  <c r="G1138" i="16"/>
  <c r="G1137" i="16"/>
  <c r="G1136" i="16"/>
  <c r="G1135" i="16"/>
  <c r="G1134" i="16"/>
  <c r="G1133" i="16"/>
  <c r="G1132" i="16"/>
  <c r="G1131" i="16"/>
  <c r="G1130" i="16"/>
  <c r="G1129" i="16"/>
  <c r="G1128" i="16"/>
  <c r="G1127" i="16"/>
  <c r="G1126" i="16"/>
  <c r="G1125" i="16"/>
  <c r="G1124" i="16"/>
  <c r="G1123" i="16"/>
  <c r="G1122" i="16"/>
  <c r="G1121" i="16"/>
  <c r="G1120" i="16"/>
  <c r="G1119" i="16"/>
  <c r="G1118" i="16"/>
  <c r="E1117" i="16"/>
  <c r="G1117" i="16" s="1"/>
  <c r="E1116" i="16"/>
  <c r="G1116" i="16" s="1"/>
  <c r="G1115" i="16"/>
  <c r="G1114" i="16"/>
  <c r="G1113" i="16"/>
  <c r="G1112" i="16"/>
  <c r="G1111" i="16"/>
  <c r="G1110" i="16"/>
  <c r="G1109" i="16"/>
  <c r="G1108" i="16"/>
  <c r="E1107" i="16"/>
  <c r="G1107" i="16" s="1"/>
  <c r="E1106" i="16"/>
  <c r="G1106" i="16" s="1"/>
  <c r="G1105" i="16"/>
  <c r="G1104" i="16"/>
  <c r="G1103" i="16"/>
  <c r="E1102" i="16"/>
  <c r="G1102" i="16" s="1"/>
  <c r="E1101" i="16"/>
  <c r="G1101" i="16" s="1"/>
  <c r="G1100" i="16"/>
  <c r="G1099" i="16"/>
  <c r="G1098" i="16"/>
  <c r="G1097" i="16"/>
  <c r="G1095" i="16"/>
  <c r="E1094" i="16"/>
  <c r="G1094" i="16" s="1"/>
  <c r="E1093" i="16"/>
  <c r="G1093" i="16" s="1"/>
  <c r="E1092" i="16"/>
  <c r="G1092" i="16" s="1"/>
  <c r="E1091" i="16"/>
  <c r="G1091" i="16" s="1"/>
  <c r="G1090" i="16"/>
  <c r="E1089" i="16"/>
  <c r="G1089" i="16" s="1"/>
  <c r="E1088" i="16"/>
  <c r="G1088" i="16" s="1"/>
  <c r="E1087" i="16"/>
  <c r="G1087" i="16" s="1"/>
  <c r="E1086" i="16"/>
  <c r="G1086" i="16" s="1"/>
  <c r="E1085" i="16"/>
  <c r="G1085" i="16" s="1"/>
  <c r="E1084" i="16"/>
  <c r="G1084" i="16" s="1"/>
  <c r="E1083" i="16"/>
  <c r="G1083" i="16" s="1"/>
  <c r="E1082" i="16"/>
  <c r="G1082" i="16" s="1"/>
  <c r="E1081" i="16"/>
  <c r="G1081" i="16" s="1"/>
  <c r="G1080" i="16"/>
  <c r="E1080" i="16"/>
  <c r="G1079" i="16"/>
  <c r="E1078" i="16"/>
  <c r="G1078" i="16" s="1"/>
  <c r="E1077" i="16"/>
  <c r="G1077" i="16" s="1"/>
  <c r="G1076" i="16"/>
  <c r="G1075" i="16"/>
  <c r="G1074" i="16"/>
  <c r="G1073" i="16"/>
  <c r="G1072" i="16"/>
  <c r="G1071" i="16"/>
  <c r="G1070" i="16"/>
  <c r="G1068" i="16"/>
  <c r="G1067" i="16"/>
  <c r="G1066" i="16"/>
  <c r="E1065" i="16"/>
  <c r="G1065" i="16" s="1"/>
  <c r="E1064" i="16"/>
  <c r="G1064" i="16" s="1"/>
  <c r="G1063" i="16"/>
  <c r="E1062" i="16"/>
  <c r="G1062" i="16" s="1"/>
  <c r="E1061" i="16"/>
  <c r="G1061" i="16" s="1"/>
  <c r="E1060" i="16"/>
  <c r="G1060" i="16" s="1"/>
  <c r="E1059" i="16"/>
  <c r="G1059" i="16" s="1"/>
  <c r="G1058" i="16"/>
  <c r="G1057" i="16"/>
  <c r="G1056" i="16"/>
  <c r="G1054" i="16"/>
  <c r="G1053" i="16"/>
  <c r="G1052" i="16"/>
  <c r="G1051" i="16"/>
  <c r="G1048" i="16"/>
  <c r="E1047" i="16"/>
  <c r="G1047" i="16" s="1"/>
  <c r="E1046" i="16"/>
  <c r="G1046" i="16" s="1"/>
  <c r="E1045" i="16"/>
  <c r="G1045" i="16" s="1"/>
  <c r="E1044" i="16"/>
  <c r="G1044" i="16" s="1"/>
  <c r="E1043" i="16"/>
  <c r="G1043" i="16" s="1"/>
  <c r="E1042" i="16"/>
  <c r="G1042" i="16" s="1"/>
  <c r="G1041" i="16"/>
  <c r="G251" i="16"/>
  <c r="G224" i="16"/>
  <c r="G210" i="16"/>
  <c r="G205" i="16"/>
  <c r="G204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E272" i="16"/>
  <c r="G272" i="16" s="1"/>
  <c r="E271" i="16"/>
  <c r="G271" i="16" s="1"/>
  <c r="G270" i="16"/>
  <c r="G269" i="16"/>
  <c r="G268" i="16"/>
  <c r="G267" i="16"/>
  <c r="G266" i="16"/>
  <c r="G265" i="16"/>
  <c r="G264" i="16"/>
  <c r="G263" i="16"/>
  <c r="E262" i="16"/>
  <c r="G262" i="16" s="1"/>
  <c r="E261" i="16"/>
  <c r="G261" i="16" s="1"/>
  <c r="G260" i="16"/>
  <c r="G259" i="16"/>
  <c r="G258" i="16"/>
  <c r="E257" i="16"/>
  <c r="G257" i="16" s="1"/>
  <c r="E256" i="16"/>
  <c r="G256" i="16" s="1"/>
  <c r="G255" i="16"/>
  <c r="G254" i="16"/>
  <c r="G253" i="16"/>
  <c r="G252" i="16"/>
  <c r="G250" i="16"/>
  <c r="E249" i="16"/>
  <c r="G249" i="16" s="1"/>
  <c r="E248" i="16"/>
  <c r="G248" i="16" s="1"/>
  <c r="E247" i="16"/>
  <c r="G247" i="16" s="1"/>
  <c r="E246" i="16"/>
  <c r="G246" i="16" s="1"/>
  <c r="G245" i="16"/>
  <c r="E244" i="16"/>
  <c r="G244" i="16" s="1"/>
  <c r="E243" i="16"/>
  <c r="G243" i="16" s="1"/>
  <c r="E242" i="16"/>
  <c r="G242" i="16" s="1"/>
  <c r="E241" i="16"/>
  <c r="G241" i="16" s="1"/>
  <c r="E240" i="16"/>
  <c r="G240" i="16" s="1"/>
  <c r="E239" i="16"/>
  <c r="G239" i="16" s="1"/>
  <c r="E238" i="16"/>
  <c r="G238" i="16" s="1"/>
  <c r="E237" i="16"/>
  <c r="G237" i="16" s="1"/>
  <c r="E236" i="16"/>
  <c r="G236" i="16" s="1"/>
  <c r="G235" i="16"/>
  <c r="E235" i="16"/>
  <c r="G234" i="16"/>
  <c r="E233" i="16"/>
  <c r="G233" i="16" s="1"/>
  <c r="E232" i="16"/>
  <c r="G232" i="16" s="1"/>
  <c r="G231" i="16"/>
  <c r="G230" i="16"/>
  <c r="G229" i="16"/>
  <c r="G228" i="16"/>
  <c r="G227" i="16"/>
  <c r="G226" i="16"/>
  <c r="G225" i="16"/>
  <c r="G223" i="16"/>
  <c r="G222" i="16"/>
  <c r="G221" i="16"/>
  <c r="E220" i="16"/>
  <c r="G220" i="16" s="1"/>
  <c r="E219" i="16"/>
  <c r="G219" i="16" s="1"/>
  <c r="G218" i="16"/>
  <c r="E217" i="16"/>
  <c r="G217" i="16" s="1"/>
  <c r="E216" i="16"/>
  <c r="G216" i="16" s="1"/>
  <c r="E215" i="16"/>
  <c r="G215" i="16" s="1"/>
  <c r="E214" i="16"/>
  <c r="G214" i="16" s="1"/>
  <c r="G213" i="16"/>
  <c r="G212" i="16"/>
  <c r="G211" i="16"/>
  <c r="G209" i="16"/>
  <c r="G208" i="16"/>
  <c r="G207" i="16"/>
  <c r="G206" i="16"/>
  <c r="G203" i="16"/>
  <c r="E202" i="16"/>
  <c r="G202" i="16" s="1"/>
  <c r="E201" i="16"/>
  <c r="G201" i="16" s="1"/>
  <c r="E200" i="16"/>
  <c r="G200" i="16" s="1"/>
  <c r="E199" i="16"/>
  <c r="G199" i="16" s="1"/>
  <c r="E198" i="16"/>
  <c r="G198" i="16" s="1"/>
  <c r="E197" i="16"/>
  <c r="G197" i="16" s="1"/>
  <c r="G196" i="16"/>
  <c r="G7447" i="16" l="1"/>
  <c r="G7446" i="16"/>
  <c r="G7445" i="16"/>
  <c r="G7444" i="16"/>
  <c r="G7443" i="16"/>
  <c r="G7442" i="16"/>
  <c r="G7441" i="16"/>
  <c r="G7440" i="16"/>
  <c r="G7439" i="16"/>
  <c r="G7438" i="16"/>
  <c r="G7437" i="16"/>
  <c r="G7436" i="16"/>
  <c r="G7435" i="16"/>
  <c r="G7434" i="16"/>
  <c r="G7433" i="16"/>
  <c r="G7432" i="16"/>
  <c r="G7431" i="16"/>
  <c r="G7430" i="16"/>
  <c r="G7429" i="16"/>
  <c r="G7428" i="16"/>
  <c r="G7427" i="16"/>
  <c r="G7426" i="16"/>
  <c r="G7425" i="16"/>
  <c r="G7424" i="16"/>
  <c r="G7423" i="16"/>
  <c r="G7422" i="16"/>
  <c r="G7421" i="16"/>
  <c r="G7420" i="16"/>
  <c r="G7419" i="16"/>
  <c r="G7418" i="16"/>
  <c r="G7417" i="16"/>
  <c r="G7416" i="16"/>
  <c r="G7415" i="16"/>
  <c r="G7414" i="16"/>
  <c r="G7413" i="16"/>
  <c r="G7412" i="16"/>
  <c r="G7411" i="16"/>
  <c r="G7410" i="16"/>
  <c r="G7409" i="16"/>
  <c r="G7408" i="16"/>
  <c r="G7407" i="16"/>
  <c r="G7406" i="16"/>
  <c r="G7405" i="16"/>
  <c r="G7404" i="16"/>
  <c r="G7403" i="16"/>
  <c r="G7402" i="16"/>
  <c r="G7401" i="16"/>
  <c r="G7400" i="16"/>
  <c r="G7399" i="16"/>
  <c r="G7398" i="16"/>
  <c r="G7397" i="16"/>
  <c r="G7396" i="16"/>
  <c r="G7395" i="16"/>
  <c r="G7394" i="16"/>
  <c r="G7393" i="16"/>
  <c r="G7392" i="16"/>
  <c r="G7391" i="16"/>
  <c r="G7390" i="16"/>
  <c r="G7389" i="16"/>
  <c r="G7388" i="16"/>
  <c r="G7387" i="16"/>
  <c r="G7386" i="16"/>
  <c r="G7385" i="16"/>
  <c r="G7384" i="16"/>
  <c r="G7383" i="16"/>
  <c r="G7382" i="16"/>
  <c r="G7381" i="16"/>
  <c r="G7380" i="16"/>
  <c r="G7379" i="16"/>
  <c r="G7378" i="16"/>
  <c r="G7377" i="16"/>
  <c r="G7376" i="16"/>
  <c r="G7375" i="16"/>
  <c r="G7374" i="16"/>
  <c r="G7373" i="16"/>
  <c r="G7372" i="16"/>
  <c r="G7371" i="16"/>
  <c r="G7370" i="16"/>
  <c r="E7369" i="16"/>
  <c r="G7369" i="16" s="1"/>
  <c r="E7368" i="16"/>
  <c r="G7368" i="16" s="1"/>
  <c r="G7367" i="16"/>
  <c r="G7366" i="16"/>
  <c r="G7365" i="16"/>
  <c r="G7364" i="16"/>
  <c r="G7363" i="16"/>
  <c r="G7362" i="16"/>
  <c r="G7361" i="16"/>
  <c r="G7360" i="16"/>
  <c r="E7359" i="16"/>
  <c r="G7359" i="16" s="1"/>
  <c r="E7358" i="16"/>
  <c r="G7358" i="16" s="1"/>
  <c r="G7357" i="16"/>
  <c r="G7356" i="16"/>
  <c r="G7355" i="16"/>
  <c r="E7354" i="16"/>
  <c r="G7354" i="16" s="1"/>
  <c r="E7353" i="16"/>
  <c r="G7353" i="16" s="1"/>
  <c r="G7352" i="16"/>
  <c r="G7351" i="16"/>
  <c r="G7350" i="16"/>
  <c r="G7349" i="16"/>
  <c r="G7347" i="16"/>
  <c r="E7346" i="16"/>
  <c r="G7346" i="16" s="1"/>
  <c r="E7345" i="16"/>
  <c r="G7345" i="16" s="1"/>
  <c r="E7344" i="16"/>
  <c r="G7344" i="16" s="1"/>
  <c r="E7343" i="16"/>
  <c r="G7343" i="16" s="1"/>
  <c r="G7342" i="16"/>
  <c r="E7341" i="16"/>
  <c r="G7341" i="16" s="1"/>
  <c r="E7340" i="16"/>
  <c r="G7340" i="16" s="1"/>
  <c r="E7339" i="16"/>
  <c r="G7339" i="16" s="1"/>
  <c r="E7338" i="16"/>
  <c r="G7338" i="16" s="1"/>
  <c r="E7337" i="16"/>
  <c r="G7337" i="16" s="1"/>
  <c r="E7336" i="16"/>
  <c r="G7336" i="16" s="1"/>
  <c r="E7335" i="16"/>
  <c r="G7335" i="16" s="1"/>
  <c r="G7334" i="16"/>
  <c r="E7334" i="16"/>
  <c r="G7333" i="16"/>
  <c r="E7332" i="16"/>
  <c r="G7332" i="16" s="1"/>
  <c r="E7331" i="16"/>
  <c r="G7331" i="16" s="1"/>
  <c r="G7330" i="16"/>
  <c r="G7329" i="16"/>
  <c r="G7328" i="16"/>
  <c r="G7327" i="16"/>
  <c r="G7326" i="16"/>
  <c r="G7325" i="16"/>
  <c r="G7324" i="16"/>
  <c r="G7323" i="16"/>
  <c r="G7322" i="16"/>
  <c r="E7321" i="16"/>
  <c r="G7321" i="16" s="1"/>
  <c r="E7320" i="16"/>
  <c r="G7320" i="16" s="1"/>
  <c r="G7319" i="16"/>
  <c r="E7318" i="16"/>
  <c r="G7318" i="16" s="1"/>
  <c r="E7317" i="16"/>
  <c r="G7317" i="16" s="1"/>
  <c r="E7316" i="16"/>
  <c r="G7316" i="16" s="1"/>
  <c r="E7315" i="16"/>
  <c r="G7315" i="16" s="1"/>
  <c r="G7314" i="16"/>
  <c r="E7313" i="16"/>
  <c r="G7313" i="16" s="1"/>
  <c r="E7312" i="16"/>
  <c r="G7312" i="16" s="1"/>
  <c r="G7311" i="16"/>
  <c r="G7310" i="16"/>
  <c r="G7309" i="16"/>
  <c r="G7308" i="16"/>
  <c r="G7307" i="16"/>
  <c r="G7306" i="16"/>
  <c r="G7305" i="16"/>
  <c r="G7304" i="16"/>
  <c r="E7303" i="16"/>
  <c r="G7303" i="16" s="1"/>
  <c r="E7302" i="16"/>
  <c r="G7302" i="16" s="1"/>
  <c r="E7301" i="16"/>
  <c r="G7301" i="16" s="1"/>
  <c r="E7300" i="16"/>
  <c r="G7300" i="16" s="1"/>
  <c r="E7299" i="16"/>
  <c r="G7299" i="16" s="1"/>
  <c r="E7298" i="16"/>
  <c r="G7298" i="16" s="1"/>
  <c r="G7297" i="16"/>
  <c r="D7780" i="16"/>
  <c r="E7780" i="16"/>
  <c r="D7789" i="16"/>
  <c r="E7789" i="16"/>
  <c r="E7790" i="16"/>
  <c r="E7791" i="16"/>
  <c r="G3386" i="16" l="1"/>
  <c r="G3385" i="16"/>
  <c r="G3384" i="16"/>
  <c r="G3383" i="16"/>
  <c r="G3382" i="16"/>
  <c r="G3381" i="16"/>
  <c r="G3380" i="16"/>
  <c r="G3379" i="16"/>
  <c r="G3378" i="16"/>
  <c r="G3377" i="16"/>
  <c r="G3376" i="16"/>
  <c r="G3375" i="16"/>
  <c r="G3374" i="16"/>
  <c r="G3373" i="16"/>
  <c r="G3372" i="16"/>
  <c r="G3371" i="16"/>
  <c r="G3370" i="16"/>
  <c r="G3369" i="16"/>
  <c r="G3368" i="16"/>
  <c r="G3367" i="16"/>
  <c r="G3366" i="16"/>
  <c r="G3365" i="16"/>
  <c r="G3364" i="16"/>
  <c r="G3363" i="16"/>
  <c r="G3362" i="16"/>
  <c r="G3361" i="16"/>
  <c r="G3360" i="16"/>
  <c r="G3359" i="16"/>
  <c r="G3358" i="16"/>
  <c r="G3357" i="16"/>
  <c r="G3356" i="16"/>
  <c r="G3355" i="16"/>
  <c r="G3354" i="16"/>
  <c r="G3353" i="16"/>
  <c r="G3352" i="16"/>
  <c r="G3351" i="16"/>
  <c r="G3350" i="16"/>
  <c r="G3349" i="16"/>
  <c r="G3348" i="16"/>
  <c r="G3347" i="16"/>
  <c r="G3346" i="16"/>
  <c r="G3345" i="16"/>
  <c r="G3344" i="16"/>
  <c r="G3343" i="16"/>
  <c r="G3342" i="16"/>
  <c r="G3341" i="16"/>
  <c r="G3340" i="16"/>
  <c r="G3339" i="16"/>
  <c r="G3338" i="16"/>
  <c r="G3337" i="16"/>
  <c r="G3336" i="16"/>
  <c r="G3335" i="16"/>
  <c r="G3334" i="16"/>
  <c r="G3333" i="16"/>
  <c r="G3332" i="16"/>
  <c r="G3331" i="16"/>
  <c r="G3330" i="16"/>
  <c r="G3329" i="16"/>
  <c r="G3328" i="16"/>
  <c r="G3327" i="16"/>
  <c r="G3326" i="16"/>
  <c r="G3325" i="16"/>
  <c r="G3324" i="16"/>
  <c r="G3323" i="16"/>
  <c r="G3322" i="16"/>
  <c r="G3321" i="16"/>
  <c r="G3320" i="16"/>
  <c r="G3319" i="16"/>
  <c r="G3318" i="16"/>
  <c r="G3317" i="16"/>
  <c r="G3316" i="16"/>
  <c r="G3315" i="16"/>
  <c r="G3314" i="16"/>
  <c r="G3313" i="16"/>
  <c r="G3312" i="16"/>
  <c r="G3311" i="16"/>
  <c r="G3310" i="16"/>
  <c r="G3309" i="16"/>
  <c r="G3308" i="16"/>
  <c r="G3307" i="16"/>
  <c r="G3306" i="16"/>
  <c r="G3305" i="16"/>
  <c r="G3304" i="16"/>
  <c r="G3303" i="16"/>
  <c r="G3302" i="16"/>
  <c r="G3301" i="16"/>
  <c r="G3300" i="16"/>
  <c r="G3299" i="16"/>
  <c r="G3298" i="16"/>
  <c r="G3297" i="16"/>
  <c r="G3296" i="16"/>
  <c r="G3295" i="16"/>
  <c r="G3294" i="16"/>
  <c r="G3293" i="16"/>
  <c r="G3292" i="16"/>
  <c r="G3291" i="16"/>
  <c r="G3290" i="16"/>
  <c r="G3289" i="16"/>
  <c r="G3288" i="16"/>
  <c r="G3287" i="16"/>
  <c r="G3286" i="16"/>
  <c r="G3285" i="16"/>
  <c r="G3284" i="16"/>
  <c r="G3283" i="16"/>
  <c r="G3282" i="16"/>
  <c r="G3281" i="16"/>
  <c r="G3280" i="16"/>
  <c r="G3279" i="16"/>
  <c r="G3278" i="16"/>
  <c r="G3277" i="16"/>
  <c r="G3276" i="16"/>
  <c r="G3275" i="16"/>
  <c r="G3274" i="16"/>
  <c r="G3273" i="16"/>
  <c r="G3272" i="16"/>
  <c r="G3271" i="16"/>
  <c r="G3270" i="16"/>
  <c r="G3269" i="16"/>
  <c r="G3268" i="16"/>
  <c r="G3267" i="16"/>
  <c r="G3266" i="16"/>
  <c r="G3265" i="16"/>
  <c r="G3264" i="16"/>
  <c r="G3263" i="16"/>
  <c r="G3262" i="16"/>
  <c r="G3261" i="16"/>
  <c r="G3260" i="16"/>
  <c r="G3259" i="16"/>
  <c r="G3258" i="16"/>
  <c r="G3257" i="16"/>
  <c r="G3256" i="16"/>
  <c r="G3255" i="16"/>
  <c r="G3254" i="16"/>
  <c r="G3253" i="16"/>
  <c r="G3252" i="16"/>
  <c r="E3251" i="16"/>
  <c r="G3251" i="16" s="1"/>
  <c r="E3250" i="16"/>
  <c r="G3250" i="16" s="1"/>
  <c r="E3249" i="16"/>
  <c r="G3249" i="16" s="1"/>
  <c r="G3248" i="16"/>
  <c r="G3247" i="16"/>
  <c r="G3246" i="16"/>
  <c r="G3245" i="16"/>
  <c r="G3244" i="16"/>
  <c r="G3243" i="16"/>
  <c r="G3242" i="16"/>
  <c r="G3241" i="16"/>
  <c r="G3240" i="16"/>
  <c r="G3239" i="16"/>
  <c r="G3238" i="16"/>
  <c r="G3237" i="16"/>
  <c r="G3236" i="16"/>
  <c r="G3235" i="16"/>
  <c r="G3232" i="16"/>
  <c r="G3231" i="16"/>
  <c r="G3230" i="16"/>
  <c r="G3229" i="16"/>
  <c r="G3228" i="16"/>
  <c r="G3227" i="16"/>
  <c r="G3226" i="16"/>
  <c r="G3225" i="16"/>
  <c r="G3224" i="16"/>
  <c r="G3223" i="16"/>
  <c r="G3222" i="16"/>
  <c r="G3221" i="16"/>
  <c r="G3220" i="16"/>
  <c r="G3219" i="16"/>
  <c r="G3218" i="16"/>
  <c r="G3217" i="16"/>
  <c r="G3216" i="16"/>
  <c r="G3215" i="16"/>
  <c r="G3214" i="16"/>
  <c r="G3213" i="16"/>
  <c r="G3212" i="16"/>
  <c r="G3211" i="16"/>
  <c r="G3210" i="16"/>
  <c r="G3209" i="16"/>
  <c r="G3208" i="16"/>
  <c r="G3207" i="16"/>
  <c r="G3206" i="16"/>
  <c r="G3205" i="16"/>
  <c r="G3204" i="16"/>
  <c r="G3203" i="16"/>
  <c r="G3202" i="16"/>
  <c r="G3201" i="16"/>
  <c r="G3200" i="16"/>
  <c r="G3199" i="16"/>
  <c r="G3198" i="16"/>
  <c r="G3197" i="16"/>
  <c r="G3196" i="16"/>
  <c r="G3195" i="16"/>
  <c r="G3194" i="16"/>
  <c r="G3193" i="16"/>
  <c r="G3192" i="16"/>
  <c r="G3191" i="16"/>
  <c r="G3190" i="16"/>
  <c r="G3189" i="16"/>
  <c r="G3188" i="16"/>
  <c r="G3187" i="16"/>
  <c r="G3186" i="16"/>
  <c r="G3185" i="16"/>
  <c r="G3184" i="16"/>
  <c r="G3183" i="16"/>
  <c r="G3182" i="16"/>
  <c r="G3181" i="16"/>
  <c r="G3180" i="16"/>
  <c r="G3179" i="16"/>
  <c r="G3178" i="16"/>
  <c r="G3177" i="16"/>
  <c r="G3176" i="16"/>
  <c r="G3175" i="16"/>
  <c r="G3174" i="16"/>
  <c r="G3173" i="16"/>
  <c r="G3172" i="16"/>
  <c r="G3171" i="16"/>
  <c r="G3170" i="16"/>
  <c r="G3169" i="16"/>
  <c r="G3168" i="16"/>
  <c r="G3167" i="16"/>
  <c r="G3166" i="16"/>
  <c r="G3165" i="16"/>
  <c r="G3164" i="16"/>
  <c r="G3163" i="16"/>
  <c r="G3162" i="16"/>
  <c r="G3161" i="16"/>
  <c r="G3160" i="16"/>
  <c r="G3159" i="16"/>
  <c r="G3158" i="16"/>
  <c r="G3157" i="16"/>
  <c r="G3156" i="16"/>
  <c r="G3155" i="16"/>
  <c r="G3154" i="16"/>
  <c r="G3153" i="16"/>
  <c r="G3152" i="16"/>
  <c r="G3151" i="16"/>
  <c r="G3150" i="16"/>
  <c r="G3149" i="16"/>
  <c r="G3148" i="16"/>
  <c r="G3147" i="16"/>
  <c r="G3146" i="16"/>
  <c r="G3145" i="16"/>
  <c r="G3144" i="16"/>
  <c r="G3143" i="16"/>
  <c r="G3142" i="16"/>
  <c r="G3141" i="16"/>
  <c r="G3140" i="16"/>
  <c r="G3139" i="16"/>
  <c r="G3138" i="16"/>
  <c r="G3137" i="16"/>
  <c r="G3136" i="16"/>
  <c r="G3135" i="16"/>
  <c r="G3134" i="16"/>
  <c r="G3133" i="16"/>
  <c r="G3132" i="16"/>
  <c r="G3131" i="16"/>
  <c r="G3130" i="16"/>
  <c r="G3129" i="16"/>
  <c r="G3128" i="16"/>
  <c r="G3127" i="16"/>
  <c r="G3126" i="16"/>
  <c r="G3125" i="16"/>
  <c r="G3124" i="16"/>
  <c r="G3123" i="16"/>
  <c r="G3122" i="16"/>
  <c r="G3121" i="16"/>
  <c r="G3120" i="16"/>
  <c r="G3119" i="16"/>
  <c r="G3118" i="16"/>
  <c r="G3117" i="16"/>
  <c r="G3116" i="16"/>
  <c r="G3115" i="16"/>
  <c r="G3114" i="16"/>
  <c r="G3113" i="16"/>
  <c r="G3112" i="16"/>
  <c r="G3111" i="16"/>
  <c r="G3110" i="16"/>
  <c r="G3109" i="16"/>
  <c r="G3108" i="16"/>
  <c r="G3107" i="16"/>
  <c r="G3106" i="16"/>
  <c r="G3105" i="16"/>
  <c r="G3104" i="16"/>
  <c r="G3103" i="16"/>
  <c r="G3102" i="16"/>
  <c r="G3101" i="16"/>
  <c r="G3100" i="16"/>
  <c r="G3099" i="16"/>
  <c r="G3098" i="16"/>
  <c r="E3097" i="16"/>
  <c r="G3097" i="16" s="1"/>
  <c r="E3096" i="16"/>
  <c r="G3096" i="16" s="1"/>
  <c r="E3095" i="16"/>
  <c r="G3095" i="16" s="1"/>
  <c r="G3094" i="16"/>
  <c r="G3093" i="16"/>
  <c r="G3092" i="16"/>
  <c r="G3091" i="16"/>
  <c r="G3090" i="16"/>
  <c r="G3089" i="16"/>
  <c r="G3088" i="16"/>
  <c r="G3087" i="16"/>
  <c r="G3086" i="16"/>
  <c r="G3085" i="16"/>
  <c r="G3084" i="16"/>
  <c r="G3083" i="16"/>
  <c r="G3082" i="16"/>
  <c r="G3081" i="16"/>
  <c r="G2563" i="16"/>
  <c r="G2538" i="16"/>
  <c r="G2519" i="16"/>
  <c r="G2518" i="16"/>
  <c r="G2659" i="16"/>
  <c r="G2658" i="16"/>
  <c r="G2657" i="16"/>
  <c r="G2656" i="16"/>
  <c r="G2655" i="16"/>
  <c r="G2654" i="16"/>
  <c r="G2653" i="16"/>
  <c r="G2652" i="16"/>
  <c r="G2651" i="16"/>
  <c r="G2650" i="16"/>
  <c r="G2649" i="16"/>
  <c r="G2648" i="16"/>
  <c r="G2647" i="16"/>
  <c r="G2646" i="16"/>
  <c r="G2645" i="16"/>
  <c r="G2644" i="16"/>
  <c r="G2643" i="16"/>
  <c r="G2642" i="16"/>
  <c r="G2641" i="16"/>
  <c r="G2640" i="16"/>
  <c r="G2639" i="16"/>
  <c r="G2638" i="16"/>
  <c r="G2637" i="16"/>
  <c r="G2636" i="16"/>
  <c r="G2635" i="16"/>
  <c r="G2634" i="16"/>
  <c r="G2633" i="16"/>
  <c r="G2632" i="16"/>
  <c r="G2631" i="16"/>
  <c r="G2630" i="16"/>
  <c r="G2629" i="16"/>
  <c r="G2628" i="16"/>
  <c r="G2627" i="16"/>
  <c r="G2626" i="16"/>
  <c r="G2625" i="16"/>
  <c r="G2624" i="16"/>
  <c r="G2623" i="16"/>
  <c r="G2622" i="16"/>
  <c r="G2621" i="16"/>
  <c r="G2620" i="16"/>
  <c r="G2619" i="16"/>
  <c r="G2618" i="16"/>
  <c r="G2617" i="16"/>
  <c r="G2616" i="16"/>
  <c r="G2615" i="16"/>
  <c r="G2614" i="16"/>
  <c r="G2613" i="16"/>
  <c r="G2612" i="16"/>
  <c r="G2611" i="16"/>
  <c r="G2610" i="16"/>
  <c r="G2609" i="16"/>
  <c r="G2608" i="16"/>
  <c r="G2607" i="16"/>
  <c r="G2606" i="16"/>
  <c r="G2605" i="16"/>
  <c r="G2604" i="16"/>
  <c r="G2603" i="16"/>
  <c r="G2602" i="16"/>
  <c r="G2601" i="16"/>
  <c r="G2600" i="16"/>
  <c r="G2599" i="16"/>
  <c r="G2598" i="16"/>
  <c r="G2597" i="16"/>
  <c r="G2596" i="16"/>
  <c r="G2595" i="16"/>
  <c r="G2594" i="16"/>
  <c r="G2593" i="16"/>
  <c r="G2592" i="16"/>
  <c r="G2591" i="16"/>
  <c r="G2590" i="16"/>
  <c r="G2589" i="16"/>
  <c r="G2588" i="16"/>
  <c r="G2587" i="16"/>
  <c r="G2586" i="16"/>
  <c r="G2585" i="16"/>
  <c r="E2584" i="16"/>
  <c r="G2584" i="16" s="1"/>
  <c r="E2583" i="16"/>
  <c r="G2583" i="16" s="1"/>
  <c r="G2582" i="16"/>
  <c r="G2581" i="16"/>
  <c r="G2580" i="16"/>
  <c r="G2579" i="16"/>
  <c r="G2578" i="16"/>
  <c r="G2577" i="16"/>
  <c r="G2576" i="16"/>
  <c r="G2575" i="16"/>
  <c r="E2574" i="16"/>
  <c r="G2574" i="16" s="1"/>
  <c r="E2573" i="16"/>
  <c r="G2573" i="16" s="1"/>
  <c r="G2572" i="16"/>
  <c r="G2571" i="16"/>
  <c r="G2570" i="16"/>
  <c r="E2569" i="16"/>
  <c r="G2569" i="16" s="1"/>
  <c r="E2568" i="16"/>
  <c r="G2568" i="16" s="1"/>
  <c r="G2567" i="16"/>
  <c r="G2566" i="16"/>
  <c r="G2565" i="16"/>
  <c r="G2564" i="16"/>
  <c r="G2562" i="16"/>
  <c r="E2561" i="16"/>
  <c r="G2561" i="16" s="1"/>
  <c r="E2560" i="16"/>
  <c r="G2560" i="16" s="1"/>
  <c r="E2559" i="16"/>
  <c r="G2559" i="16" s="1"/>
  <c r="E2558" i="16"/>
  <c r="G2558" i="16" s="1"/>
  <c r="G2557" i="16"/>
  <c r="E2556" i="16"/>
  <c r="G2556" i="16" s="1"/>
  <c r="E2555" i="16"/>
  <c r="G2555" i="16" s="1"/>
  <c r="G2554" i="16"/>
  <c r="G2553" i="16"/>
  <c r="G2552" i="16"/>
  <c r="G2551" i="16"/>
  <c r="G2550" i="16"/>
  <c r="E2549" i="16"/>
  <c r="G2549" i="16" s="1"/>
  <c r="E2548" i="16"/>
  <c r="G2548" i="16" s="1"/>
  <c r="E2547" i="16"/>
  <c r="G2547" i="16" s="1"/>
  <c r="E2546" i="16"/>
  <c r="G2546" i="16" s="1"/>
  <c r="E2545" i="16"/>
  <c r="G2545" i="16" s="1"/>
  <c r="E2544" i="16"/>
  <c r="G2544" i="16" s="1"/>
  <c r="E2543" i="16"/>
  <c r="G2543" i="16" s="1"/>
  <c r="G2542" i="16"/>
  <c r="E2542" i="16"/>
  <c r="G2541" i="16"/>
  <c r="G2540" i="16"/>
  <c r="G2539" i="16"/>
  <c r="G2537" i="16"/>
  <c r="G2536" i="16"/>
  <c r="G2535" i="16"/>
  <c r="E2534" i="16"/>
  <c r="G2534" i="16" s="1"/>
  <c r="E2533" i="16"/>
  <c r="G2533" i="16" s="1"/>
  <c r="G2532" i="16"/>
  <c r="E2531" i="16"/>
  <c r="G2531" i="16" s="1"/>
  <c r="E2530" i="16"/>
  <c r="G2530" i="16" s="1"/>
  <c r="E2529" i="16"/>
  <c r="G2529" i="16" s="1"/>
  <c r="E2528" i="16"/>
  <c r="G2528" i="16" s="1"/>
  <c r="G2527" i="16"/>
  <c r="E2526" i="16"/>
  <c r="G2526" i="16" s="1"/>
  <c r="E2525" i="16"/>
  <c r="G2525" i="16" s="1"/>
  <c r="E2524" i="16"/>
  <c r="G2524" i="16" s="1"/>
  <c r="G2523" i="16"/>
  <c r="G2522" i="16"/>
  <c r="G2521" i="16"/>
  <c r="G2520" i="16"/>
  <c r="G2517" i="16"/>
  <c r="E2516" i="16"/>
  <c r="G2516" i="16" s="1"/>
  <c r="E2515" i="16"/>
  <c r="G2515" i="16" s="1"/>
  <c r="E2514" i="16"/>
  <c r="G2514" i="16" s="1"/>
  <c r="E2513" i="16"/>
  <c r="G2513" i="16" s="1"/>
  <c r="E2512" i="16"/>
  <c r="G2512" i="16" s="1"/>
  <c r="E2511" i="16"/>
  <c r="G2511" i="16" s="1"/>
  <c r="G2510" i="16"/>
  <c r="G2158" i="16"/>
  <c r="G2131" i="16"/>
  <c r="G2112" i="16"/>
  <c r="G2111" i="16"/>
  <c r="G2254" i="16"/>
  <c r="G2253" i="16"/>
  <c r="G2252" i="16"/>
  <c r="G2251" i="16"/>
  <c r="G2250" i="16"/>
  <c r="G2249" i="16"/>
  <c r="G2248" i="16"/>
  <c r="G2247" i="16"/>
  <c r="G2246" i="16"/>
  <c r="G2245" i="16"/>
  <c r="G2244" i="16"/>
  <c r="G2243" i="16"/>
  <c r="G2242" i="16"/>
  <c r="G2241" i="16"/>
  <c r="G2240" i="16"/>
  <c r="G2239" i="16"/>
  <c r="G2238" i="16"/>
  <c r="G2237" i="16"/>
  <c r="G2236" i="16"/>
  <c r="G2235" i="16"/>
  <c r="G2234" i="16"/>
  <c r="G2233" i="16"/>
  <c r="G2232" i="16"/>
  <c r="G2231" i="16"/>
  <c r="G2230" i="16"/>
  <c r="G2229" i="16"/>
  <c r="G2228" i="16"/>
  <c r="G2227" i="16"/>
  <c r="G2226" i="16"/>
  <c r="G2225" i="16"/>
  <c r="G2224" i="16"/>
  <c r="G2223" i="16"/>
  <c r="G2222" i="16"/>
  <c r="G2221" i="16"/>
  <c r="G2220" i="16"/>
  <c r="G2219" i="16"/>
  <c r="G2218" i="16"/>
  <c r="G2217" i="16"/>
  <c r="G2216" i="16"/>
  <c r="G2215" i="16"/>
  <c r="G2214" i="16"/>
  <c r="G2213" i="16"/>
  <c r="G2212" i="16"/>
  <c r="G2211" i="16"/>
  <c r="G2210" i="16"/>
  <c r="G2209" i="16"/>
  <c r="G2208" i="16"/>
  <c r="G2207" i="16"/>
  <c r="G2206" i="16"/>
  <c r="G2205" i="16"/>
  <c r="G2204" i="16"/>
  <c r="G2203" i="16"/>
  <c r="G2202" i="16"/>
  <c r="G2201" i="16"/>
  <c r="G2200" i="16"/>
  <c r="G2199" i="16"/>
  <c r="G2198" i="16"/>
  <c r="G2197" i="16"/>
  <c r="G2196" i="16"/>
  <c r="G2195" i="16"/>
  <c r="G2194" i="16"/>
  <c r="G2193" i="16"/>
  <c r="G2192" i="16"/>
  <c r="G2191" i="16"/>
  <c r="G2190" i="16"/>
  <c r="G2189" i="16"/>
  <c r="G2188" i="16"/>
  <c r="G2187" i="16"/>
  <c r="G2186" i="16"/>
  <c r="G2185" i="16"/>
  <c r="G2184" i="16"/>
  <c r="G2183" i="16"/>
  <c r="G2182" i="16"/>
  <c r="G2181" i="16"/>
  <c r="G2180" i="16"/>
  <c r="G2179" i="16"/>
  <c r="G2178" i="16"/>
  <c r="G2177" i="16"/>
  <c r="G2176" i="16"/>
  <c r="G2175" i="16"/>
  <c r="G2174" i="16"/>
  <c r="G2173" i="16"/>
  <c r="G2172" i="16"/>
  <c r="G2171" i="16"/>
  <c r="G2170" i="16"/>
  <c r="G2169" i="16"/>
  <c r="G2168" i="16"/>
  <c r="G2167" i="16"/>
  <c r="G2166" i="16"/>
  <c r="G2165" i="16"/>
  <c r="G2164" i="16"/>
  <c r="G2163" i="16"/>
  <c r="G2162" i="16"/>
  <c r="G2161" i="16"/>
  <c r="G2160" i="16"/>
  <c r="G2159" i="16"/>
  <c r="G2157" i="16"/>
  <c r="G2156" i="16"/>
  <c r="G2155" i="16"/>
  <c r="G2154" i="16"/>
  <c r="G2153" i="16"/>
  <c r="G2152" i="16"/>
  <c r="G2151" i="16"/>
  <c r="G2150" i="16"/>
  <c r="G2149" i="16"/>
  <c r="G2148" i="16"/>
  <c r="G2147" i="16"/>
  <c r="G2146" i="16"/>
  <c r="G2145" i="16"/>
  <c r="G2144" i="16"/>
  <c r="G2143" i="16"/>
  <c r="G2142" i="16"/>
  <c r="G2141" i="16"/>
  <c r="G2140" i="16"/>
  <c r="G2139" i="16"/>
  <c r="G2138" i="16"/>
  <c r="G2137" i="16"/>
  <c r="G2136" i="16"/>
  <c r="G2135" i="16"/>
  <c r="G2134" i="16"/>
  <c r="G2133" i="16"/>
  <c r="G2132" i="16"/>
  <c r="G2130" i="16"/>
  <c r="G2129" i="16"/>
  <c r="G2128" i="16"/>
  <c r="G2127" i="16"/>
  <c r="G2126" i="16"/>
  <c r="G2125" i="16"/>
  <c r="G2124" i="16"/>
  <c r="G2123" i="16"/>
  <c r="G2122" i="16"/>
  <c r="G2121" i="16"/>
  <c r="G2120" i="16"/>
  <c r="E2119" i="16"/>
  <c r="G2119" i="16" s="1"/>
  <c r="E2118" i="16"/>
  <c r="G2118" i="16" s="1"/>
  <c r="E2117" i="16"/>
  <c r="G2117" i="16" s="1"/>
  <c r="G2116" i="16"/>
  <c r="G2115" i="16"/>
  <c r="G2114" i="16"/>
  <c r="G2113" i="16"/>
  <c r="G2110" i="16"/>
  <c r="G2109" i="16"/>
  <c r="G2108" i="16"/>
  <c r="G2107" i="16"/>
  <c r="G2106" i="16"/>
  <c r="G2105" i="16"/>
  <c r="G2104" i="16"/>
  <c r="G2103" i="16"/>
  <c r="G2005" i="16"/>
  <c r="G1980" i="16"/>
  <c r="G2101" i="16"/>
  <c r="G2100" i="16"/>
  <c r="G2099" i="16"/>
  <c r="G2098" i="16"/>
  <c r="G2097" i="16"/>
  <c r="G2096" i="16"/>
  <c r="G2095" i="16"/>
  <c r="G2094" i="16"/>
  <c r="G2093" i="16"/>
  <c r="G2092" i="16"/>
  <c r="G2091" i="16"/>
  <c r="G2090" i="16"/>
  <c r="G2089" i="16"/>
  <c r="G2088" i="16"/>
  <c r="G2087" i="16"/>
  <c r="G2086" i="16"/>
  <c r="G2085" i="16"/>
  <c r="G2084" i="16"/>
  <c r="G2083" i="16"/>
  <c r="G2082" i="16"/>
  <c r="G2081" i="16"/>
  <c r="G2080" i="16"/>
  <c r="G2079" i="16"/>
  <c r="G2078" i="16"/>
  <c r="G2077" i="16"/>
  <c r="G2076" i="16"/>
  <c r="G2075" i="16"/>
  <c r="G2074" i="16"/>
  <c r="G2073" i="16"/>
  <c r="G2072" i="16"/>
  <c r="G2071" i="16"/>
  <c r="G2070" i="16"/>
  <c r="G2069" i="16"/>
  <c r="G2068" i="16"/>
  <c r="G2067" i="16"/>
  <c r="G2066" i="16"/>
  <c r="G2065" i="16"/>
  <c r="G2064" i="16"/>
  <c r="G2063" i="16"/>
  <c r="G2062" i="16"/>
  <c r="G2061" i="16"/>
  <c r="G2060" i="16"/>
  <c r="G2059" i="16"/>
  <c r="G2058" i="16"/>
  <c r="G2057" i="16"/>
  <c r="G2056" i="16"/>
  <c r="G2055" i="16"/>
  <c r="G2054" i="16"/>
  <c r="G2053" i="16"/>
  <c r="G2052" i="16"/>
  <c r="G2051" i="16"/>
  <c r="G2050" i="16"/>
  <c r="G2049" i="16"/>
  <c r="G2048" i="16"/>
  <c r="G2047" i="16"/>
  <c r="G2046" i="16"/>
  <c r="G2045" i="16"/>
  <c r="G2044" i="16"/>
  <c r="G2043" i="16"/>
  <c r="G2042" i="16"/>
  <c r="G2041" i="16"/>
  <c r="G2040" i="16"/>
  <c r="G2039" i="16"/>
  <c r="G2038" i="16"/>
  <c r="G2037" i="16"/>
  <c r="G2036" i="16"/>
  <c r="G2035" i="16"/>
  <c r="G2034" i="16"/>
  <c r="G2033" i="16"/>
  <c r="G2032" i="16"/>
  <c r="G2031" i="16"/>
  <c r="G2030" i="16"/>
  <c r="G2029" i="16"/>
  <c r="G2028" i="16"/>
  <c r="G2027" i="16"/>
  <c r="E2026" i="16"/>
  <c r="G2026" i="16" s="1"/>
  <c r="E2025" i="16"/>
  <c r="G2025" i="16" s="1"/>
  <c r="G2024" i="16"/>
  <c r="G2023" i="16"/>
  <c r="G2022" i="16"/>
  <c r="G2021" i="16"/>
  <c r="G2020" i="16"/>
  <c r="G2019" i="16"/>
  <c r="G2018" i="16"/>
  <c r="G2017" i="16"/>
  <c r="E2016" i="16"/>
  <c r="G2016" i="16" s="1"/>
  <c r="E2015" i="16"/>
  <c r="G2015" i="16" s="1"/>
  <c r="G2014" i="16"/>
  <c r="G2013" i="16"/>
  <c r="G2012" i="16"/>
  <c r="E2011" i="16"/>
  <c r="G2011" i="16" s="1"/>
  <c r="E2010" i="16"/>
  <c r="G2010" i="16" s="1"/>
  <c r="G2009" i="16"/>
  <c r="G2008" i="16"/>
  <c r="G2007" i="16"/>
  <c r="G2006" i="16"/>
  <c r="G2004" i="16"/>
  <c r="E2003" i="16"/>
  <c r="G2003" i="16" s="1"/>
  <c r="E2002" i="16"/>
  <c r="G2002" i="16" s="1"/>
  <c r="E2001" i="16"/>
  <c r="G2001" i="16" s="1"/>
  <c r="E2000" i="16"/>
  <c r="G2000" i="16" s="1"/>
  <c r="G1999" i="16"/>
  <c r="E1998" i="16"/>
  <c r="G1998" i="16" s="1"/>
  <c r="E1997" i="16"/>
  <c r="G1997" i="16" s="1"/>
  <c r="G1996" i="16"/>
  <c r="G1995" i="16"/>
  <c r="G1994" i="16"/>
  <c r="G1993" i="16"/>
  <c r="G1992" i="16"/>
  <c r="E1991" i="16"/>
  <c r="G1991" i="16" s="1"/>
  <c r="E1990" i="16"/>
  <c r="G1990" i="16" s="1"/>
  <c r="E1989" i="16"/>
  <c r="G1989" i="16" s="1"/>
  <c r="E1988" i="16"/>
  <c r="G1988" i="16" s="1"/>
  <c r="E1987" i="16"/>
  <c r="G1987" i="16" s="1"/>
  <c r="E1986" i="16"/>
  <c r="G1986" i="16" s="1"/>
  <c r="E1985" i="16"/>
  <c r="G1985" i="16" s="1"/>
  <c r="G1984" i="16"/>
  <c r="E1984" i="16"/>
  <c r="G1983" i="16"/>
  <c r="G1982" i="16"/>
  <c r="G1981" i="16"/>
  <c r="G1979" i="16"/>
  <c r="G1978" i="16"/>
  <c r="G1977" i="16"/>
  <c r="E1976" i="16"/>
  <c r="G1976" i="16" s="1"/>
  <c r="E1975" i="16"/>
  <c r="G1975" i="16" s="1"/>
  <c r="G1974" i="16"/>
  <c r="E1973" i="16"/>
  <c r="G1973" i="16" s="1"/>
  <c r="E1972" i="16"/>
  <c r="G1972" i="16" s="1"/>
  <c r="E1971" i="16"/>
  <c r="G1971" i="16" s="1"/>
  <c r="E1970" i="16"/>
  <c r="G1970" i="16" s="1"/>
  <c r="G1969" i="16"/>
  <c r="E1968" i="16"/>
  <c r="G1968" i="16" s="1"/>
  <c r="E1967" i="16"/>
  <c r="G1967" i="16" s="1"/>
  <c r="E1966" i="16"/>
  <c r="G1966" i="16" s="1"/>
  <c r="G1965" i="16"/>
  <c r="E1964" i="16"/>
  <c r="G1964" i="16" s="1"/>
  <c r="E1963" i="16"/>
  <c r="G1963" i="16" s="1"/>
  <c r="E1962" i="16"/>
  <c r="G1962" i="16" s="1"/>
  <c r="E1961" i="16"/>
  <c r="G1961" i="16" s="1"/>
  <c r="E1960" i="16"/>
  <c r="G1960" i="16" s="1"/>
  <c r="G1959" i="16"/>
  <c r="E1958" i="16"/>
  <c r="G1958" i="16" s="1"/>
  <c r="E1957" i="16"/>
  <c r="G1957" i="16" s="1"/>
  <c r="E1956" i="16"/>
  <c r="G1956" i="16" s="1"/>
  <c r="E1955" i="16"/>
  <c r="G1955" i="16" s="1"/>
  <c r="E1954" i="16"/>
  <c r="G1954" i="16" s="1"/>
  <c r="E1953" i="16"/>
  <c r="G1953" i="16" s="1"/>
  <c r="G1952" i="16"/>
  <c r="G1826" i="16"/>
  <c r="G1808" i="16"/>
  <c r="G1807" i="16"/>
  <c r="G1950" i="16"/>
  <c r="G1949" i="16"/>
  <c r="G1948" i="16"/>
  <c r="G1947" i="16"/>
  <c r="G1946" i="16"/>
  <c r="G1945" i="16"/>
  <c r="G1944" i="16"/>
  <c r="G1943" i="16"/>
  <c r="G1942" i="16"/>
  <c r="G1941" i="16"/>
  <c r="G1940" i="16"/>
  <c r="G1939" i="16"/>
  <c r="G1938" i="16"/>
  <c r="G1937" i="16"/>
  <c r="G1936" i="16"/>
  <c r="G1935" i="16"/>
  <c r="G1934" i="16"/>
  <c r="G1933" i="16"/>
  <c r="G1932" i="16"/>
  <c r="G1931" i="16"/>
  <c r="G1930" i="16"/>
  <c r="G1929" i="16"/>
  <c r="G1928" i="16"/>
  <c r="G1927" i="16"/>
  <c r="G1926" i="16"/>
  <c r="G1925" i="16"/>
  <c r="G1924" i="16"/>
  <c r="G1923" i="16"/>
  <c r="G1922" i="16"/>
  <c r="G1921" i="16"/>
  <c r="G1920" i="16"/>
  <c r="G1919" i="16"/>
  <c r="G1918" i="16"/>
  <c r="G1917" i="16"/>
  <c r="G1916" i="16"/>
  <c r="G1915" i="16"/>
  <c r="G1914" i="16"/>
  <c r="G1913" i="16"/>
  <c r="G1912" i="16"/>
  <c r="G1911" i="16"/>
  <c r="G1910" i="16"/>
  <c r="G1909" i="16"/>
  <c r="G1908" i="16"/>
  <c r="G1907" i="16"/>
  <c r="G1906" i="16"/>
  <c r="G1905" i="16"/>
  <c r="G1904" i="16"/>
  <c r="G1903" i="16"/>
  <c r="G1902" i="16"/>
  <c r="G1901" i="16"/>
  <c r="G1900" i="16"/>
  <c r="G1899" i="16"/>
  <c r="G1898" i="16"/>
  <c r="G1897" i="16"/>
  <c r="G1896" i="16"/>
  <c r="G1895" i="16"/>
  <c r="G1894" i="16"/>
  <c r="G1893" i="16"/>
  <c r="G1892" i="16"/>
  <c r="G1891" i="16"/>
  <c r="G1890" i="16"/>
  <c r="G1889" i="16"/>
  <c r="G1888" i="16"/>
  <c r="G1887" i="16"/>
  <c r="G1886" i="16"/>
  <c r="G1885" i="16"/>
  <c r="G1884" i="16"/>
  <c r="G1883" i="16"/>
  <c r="G1882" i="16"/>
  <c r="G1881" i="16"/>
  <c r="G1880" i="16"/>
  <c r="G1879" i="16"/>
  <c r="G1878" i="16"/>
  <c r="G1877" i="16"/>
  <c r="G1876" i="16"/>
  <c r="G1875" i="16"/>
  <c r="E1874" i="16"/>
  <c r="G1874" i="16" s="1"/>
  <c r="E1873" i="16"/>
  <c r="G1873" i="16" s="1"/>
  <c r="G1872" i="16"/>
  <c r="G1871" i="16"/>
  <c r="G1870" i="16"/>
  <c r="G1869" i="16"/>
  <c r="G1868" i="16"/>
  <c r="G1867" i="16"/>
  <c r="G1866" i="16"/>
  <c r="G1865" i="16"/>
  <c r="E1864" i="16"/>
  <c r="G1864" i="16" s="1"/>
  <c r="E1863" i="16"/>
  <c r="G1863" i="16" s="1"/>
  <c r="G1862" i="16"/>
  <c r="G1861" i="16"/>
  <c r="G1860" i="16"/>
  <c r="E1859" i="16"/>
  <c r="G1859" i="16" s="1"/>
  <c r="E1858" i="16"/>
  <c r="G1858" i="16" s="1"/>
  <c r="G1857" i="16"/>
  <c r="G1856" i="16"/>
  <c r="E1855" i="16"/>
  <c r="G1855" i="16" s="1"/>
  <c r="E1854" i="16"/>
  <c r="G1854" i="16" s="1"/>
  <c r="E1853" i="16"/>
  <c r="G1853" i="16" s="1"/>
  <c r="G1852" i="16"/>
  <c r="E1851" i="16"/>
  <c r="G1851" i="16" s="1"/>
  <c r="E1850" i="16"/>
  <c r="G1850" i="16" s="1"/>
  <c r="E1849" i="16"/>
  <c r="G1849" i="16" s="1"/>
  <c r="E1848" i="16"/>
  <c r="G1848" i="16" s="1"/>
  <c r="G1847" i="16"/>
  <c r="E1846" i="16"/>
  <c r="G1846" i="16" s="1"/>
  <c r="E1845" i="16"/>
  <c r="G1845" i="16" s="1"/>
  <c r="E1844" i="16"/>
  <c r="G1844" i="16" s="1"/>
  <c r="E1843" i="16"/>
  <c r="G1843" i="16" s="1"/>
  <c r="E1842" i="16"/>
  <c r="G1842" i="16" s="1"/>
  <c r="E1841" i="16"/>
  <c r="G1841" i="16" s="1"/>
  <c r="E1840" i="16"/>
  <c r="G1840" i="16" s="1"/>
  <c r="E1839" i="16"/>
  <c r="G1839" i="16" s="1"/>
  <c r="E1838" i="16"/>
  <c r="G1838" i="16" s="1"/>
  <c r="G1837" i="16"/>
  <c r="E1837" i="16"/>
  <c r="G1836" i="16"/>
  <c r="E1835" i="16"/>
  <c r="G1835" i="16" s="1"/>
  <c r="E1834" i="16"/>
  <c r="G1834" i="16" s="1"/>
  <c r="G1833" i="16"/>
  <c r="G1832" i="16"/>
  <c r="G1831" i="16"/>
  <c r="G1830" i="16"/>
  <c r="G1829" i="16"/>
  <c r="G1828" i="16"/>
  <c r="G1827" i="16"/>
  <c r="G1825" i="16"/>
  <c r="G1824" i="16"/>
  <c r="E1823" i="16"/>
  <c r="G1823" i="16" s="1"/>
  <c r="E1822" i="16"/>
  <c r="G1822" i="16" s="1"/>
  <c r="G1821" i="16"/>
  <c r="E1820" i="16"/>
  <c r="G1820" i="16" s="1"/>
  <c r="E1819" i="16"/>
  <c r="G1819" i="16" s="1"/>
  <c r="E1818" i="16"/>
  <c r="G1818" i="16" s="1"/>
  <c r="E1817" i="16"/>
  <c r="G1817" i="16" s="1"/>
  <c r="G1816" i="16"/>
  <c r="E1815" i="16"/>
  <c r="G1815" i="16" s="1"/>
  <c r="E1814" i="16"/>
  <c r="G1814" i="16" s="1"/>
  <c r="E1813" i="16"/>
  <c r="G1813" i="16" s="1"/>
  <c r="G1812" i="16"/>
  <c r="G1811" i="16"/>
  <c r="G1810" i="16"/>
  <c r="G1809" i="16"/>
  <c r="G1806" i="16"/>
  <c r="E1805" i="16"/>
  <c r="G1805" i="16" s="1"/>
  <c r="E1804" i="16"/>
  <c r="G1804" i="16" s="1"/>
  <c r="E1803" i="16"/>
  <c r="G1803" i="16" s="1"/>
  <c r="E1802" i="16"/>
  <c r="G1802" i="16" s="1"/>
  <c r="E1801" i="16"/>
  <c r="G1801" i="16" s="1"/>
  <c r="E1800" i="16"/>
  <c r="G1800" i="16" s="1"/>
  <c r="G1799" i="16"/>
  <c r="G1676" i="16"/>
  <c r="G1657" i="16"/>
  <c r="G1656" i="16"/>
  <c r="G1797" i="16"/>
  <c r="G1796" i="16"/>
  <c r="G1795" i="16"/>
  <c r="G1794" i="16"/>
  <c r="G1793" i="16"/>
  <c r="G1792" i="16"/>
  <c r="G1791" i="16"/>
  <c r="G1790" i="16"/>
  <c r="G1789" i="16"/>
  <c r="G1788" i="16"/>
  <c r="G1787" i="16"/>
  <c r="G1786" i="16"/>
  <c r="G1785" i="16"/>
  <c r="G1784" i="16"/>
  <c r="G1783" i="16"/>
  <c r="G1782" i="16"/>
  <c r="G1781" i="16"/>
  <c r="G1780" i="16"/>
  <c r="G1779" i="16"/>
  <c r="G1778" i="16"/>
  <c r="G1777" i="16"/>
  <c r="G1776" i="16"/>
  <c r="G1775" i="16"/>
  <c r="G1774" i="16"/>
  <c r="G1773" i="16"/>
  <c r="G1772" i="16"/>
  <c r="G1771" i="16"/>
  <c r="G1770" i="16"/>
  <c r="G1769" i="16"/>
  <c r="G1768" i="16"/>
  <c r="G1767" i="16"/>
  <c r="G1766" i="16"/>
  <c r="G1765" i="16"/>
  <c r="G1764" i="16"/>
  <c r="G1763" i="16"/>
  <c r="G1762" i="16"/>
  <c r="G1761" i="16"/>
  <c r="G1760" i="16"/>
  <c r="G1759" i="16"/>
  <c r="G1758" i="16"/>
  <c r="G1757" i="16"/>
  <c r="G1756" i="16"/>
  <c r="G1755" i="16"/>
  <c r="G1754" i="16"/>
  <c r="G1753" i="16"/>
  <c r="G1752" i="16"/>
  <c r="G1751" i="16"/>
  <c r="G1750" i="16"/>
  <c r="G1749" i="16"/>
  <c r="G1748" i="16"/>
  <c r="G1747" i="16"/>
  <c r="G1746" i="16"/>
  <c r="G1745" i="16"/>
  <c r="G1744" i="16"/>
  <c r="G1743" i="16"/>
  <c r="G1742" i="16"/>
  <c r="G1741" i="16"/>
  <c r="G1740" i="16"/>
  <c r="G1739" i="16"/>
  <c r="G1738" i="16"/>
  <c r="G1737" i="16"/>
  <c r="G1736" i="16"/>
  <c r="G1735" i="16"/>
  <c r="G1734" i="16"/>
  <c r="G1733" i="16"/>
  <c r="G1732" i="16"/>
  <c r="G1731" i="16"/>
  <c r="G1730" i="16"/>
  <c r="G1729" i="16"/>
  <c r="G1728" i="16"/>
  <c r="G1727" i="16"/>
  <c r="G1726" i="16"/>
  <c r="G1725" i="16"/>
  <c r="G1724" i="16"/>
  <c r="G1723" i="16"/>
  <c r="E1722" i="16"/>
  <c r="G1722" i="16" s="1"/>
  <c r="E1721" i="16"/>
  <c r="G1721" i="16" s="1"/>
  <c r="G1720" i="16"/>
  <c r="G1719" i="16"/>
  <c r="G1718" i="16"/>
  <c r="G1717" i="16"/>
  <c r="G1716" i="16"/>
  <c r="G1715" i="16"/>
  <c r="G1714" i="16"/>
  <c r="G1713" i="16"/>
  <c r="E1712" i="16"/>
  <c r="G1712" i="16" s="1"/>
  <c r="E1711" i="16"/>
  <c r="G1711" i="16" s="1"/>
  <c r="G1710" i="16"/>
  <c r="G1709" i="16"/>
  <c r="G1708" i="16"/>
  <c r="E1707" i="16"/>
  <c r="G1707" i="16" s="1"/>
  <c r="E1706" i="16"/>
  <c r="G1706" i="16" s="1"/>
  <c r="G1705" i="16"/>
  <c r="G1704" i="16"/>
  <c r="E1703" i="16"/>
  <c r="G1703" i="16" s="1"/>
  <c r="E1702" i="16"/>
  <c r="G1702" i="16" s="1"/>
  <c r="E1701" i="16"/>
  <c r="G1701" i="16" s="1"/>
  <c r="G1700" i="16"/>
  <c r="E1699" i="16"/>
  <c r="G1699" i="16" s="1"/>
  <c r="E1698" i="16"/>
  <c r="G1698" i="16" s="1"/>
  <c r="E1697" i="16"/>
  <c r="G1697" i="16" s="1"/>
  <c r="E1696" i="16"/>
  <c r="G1696" i="16" s="1"/>
  <c r="G1695" i="16"/>
  <c r="E1694" i="16"/>
  <c r="G1694" i="16" s="1"/>
  <c r="E1693" i="16"/>
  <c r="G1693" i="16" s="1"/>
  <c r="G1692" i="16"/>
  <c r="G1691" i="16"/>
  <c r="G1690" i="16"/>
  <c r="G1689" i="16"/>
  <c r="G1688" i="16"/>
  <c r="E1687" i="16"/>
  <c r="G1687" i="16" s="1"/>
  <c r="E1686" i="16"/>
  <c r="G1686" i="16" s="1"/>
  <c r="E1685" i="16"/>
  <c r="G1685" i="16" s="1"/>
  <c r="E1684" i="16"/>
  <c r="G1684" i="16" s="1"/>
  <c r="E1683" i="16"/>
  <c r="G1683" i="16" s="1"/>
  <c r="E1682" i="16"/>
  <c r="G1682" i="16" s="1"/>
  <c r="E1681" i="16"/>
  <c r="G1681" i="16" s="1"/>
  <c r="G1680" i="16"/>
  <c r="E1680" i="16"/>
  <c r="G1679" i="16"/>
  <c r="G1678" i="16"/>
  <c r="G1677" i="16"/>
  <c r="G1675" i="16"/>
  <c r="G1674" i="16"/>
  <c r="G1673" i="16"/>
  <c r="E1672" i="16"/>
  <c r="G1672" i="16" s="1"/>
  <c r="E1671" i="16"/>
  <c r="G1671" i="16" s="1"/>
  <c r="G1670" i="16"/>
  <c r="E1669" i="16"/>
  <c r="G1669" i="16" s="1"/>
  <c r="E1668" i="16"/>
  <c r="G1668" i="16" s="1"/>
  <c r="E1667" i="16"/>
  <c r="G1667" i="16" s="1"/>
  <c r="E1666" i="16"/>
  <c r="G1666" i="16" s="1"/>
  <c r="G1665" i="16"/>
  <c r="E1664" i="16"/>
  <c r="G1664" i="16" s="1"/>
  <c r="E1663" i="16"/>
  <c r="G1663" i="16" s="1"/>
  <c r="E1662" i="16"/>
  <c r="G1662" i="16" s="1"/>
  <c r="G1661" i="16"/>
  <c r="G1660" i="16"/>
  <c r="G1659" i="16"/>
  <c r="G1658" i="16"/>
  <c r="G1655" i="16"/>
  <c r="E1654" i="16"/>
  <c r="G1654" i="16" s="1"/>
  <c r="E1653" i="16"/>
  <c r="G1653" i="16" s="1"/>
  <c r="E1652" i="16"/>
  <c r="G1652" i="16" s="1"/>
  <c r="E1651" i="16"/>
  <c r="G1651" i="16" s="1"/>
  <c r="E1650" i="16"/>
  <c r="G1650" i="16" s="1"/>
  <c r="E1649" i="16"/>
  <c r="G1649" i="16" s="1"/>
  <c r="G1648" i="16"/>
  <c r="G943" i="16"/>
  <c r="G918" i="16"/>
  <c r="G899" i="16"/>
  <c r="G898" i="16"/>
  <c r="G1039" i="16"/>
  <c r="G1038" i="16"/>
  <c r="G1037" i="16"/>
  <c r="G1036" i="16"/>
  <c r="G1035" i="16"/>
  <c r="G1034" i="16"/>
  <c r="G1033" i="16"/>
  <c r="G1032" i="16"/>
  <c r="G1031" i="16"/>
  <c r="G1030" i="16"/>
  <c r="G1029" i="16"/>
  <c r="G1028" i="16"/>
  <c r="G1027" i="16"/>
  <c r="G1026" i="16"/>
  <c r="G1025" i="16"/>
  <c r="G1024" i="16"/>
  <c r="G1023" i="16"/>
  <c r="G1022" i="16"/>
  <c r="G1021" i="16"/>
  <c r="G1020" i="16"/>
  <c r="G1019" i="16"/>
  <c r="G1018" i="16"/>
  <c r="G1017" i="16"/>
  <c r="G1016" i="16"/>
  <c r="G1015" i="16"/>
  <c r="G1014" i="16"/>
  <c r="G1013" i="16"/>
  <c r="G1012" i="16"/>
  <c r="G1011" i="16"/>
  <c r="G1010" i="16"/>
  <c r="G1009" i="16"/>
  <c r="G1008" i="16"/>
  <c r="G1007" i="16"/>
  <c r="G1006" i="16"/>
  <c r="G1005" i="16"/>
  <c r="G1004" i="16"/>
  <c r="G1003" i="16"/>
  <c r="G1002" i="16"/>
  <c r="G1001" i="16"/>
  <c r="G1000" i="16"/>
  <c r="G999" i="16"/>
  <c r="G998" i="16"/>
  <c r="G997" i="16"/>
  <c r="G996" i="16"/>
  <c r="G995" i="16"/>
  <c r="G994" i="16"/>
  <c r="G993" i="16"/>
  <c r="G992" i="16"/>
  <c r="G991" i="16"/>
  <c r="G990" i="16"/>
  <c r="G989" i="16"/>
  <c r="G988" i="16"/>
  <c r="G987" i="16"/>
  <c r="G986" i="16"/>
  <c r="G985" i="16"/>
  <c r="G984" i="16"/>
  <c r="G983" i="16"/>
  <c r="G982" i="16"/>
  <c r="G981" i="16"/>
  <c r="G980" i="16"/>
  <c r="G979" i="16"/>
  <c r="G978" i="16"/>
  <c r="G977" i="16"/>
  <c r="G976" i="16"/>
  <c r="G975" i="16"/>
  <c r="G974" i="16"/>
  <c r="G973" i="16"/>
  <c r="G972" i="16"/>
  <c r="G971" i="16"/>
  <c r="G970" i="16"/>
  <c r="G969" i="16"/>
  <c r="G968" i="16"/>
  <c r="G967" i="16"/>
  <c r="G966" i="16"/>
  <c r="G965" i="16"/>
  <c r="E964" i="16"/>
  <c r="G964" i="16" s="1"/>
  <c r="E963" i="16"/>
  <c r="G963" i="16" s="1"/>
  <c r="G962" i="16"/>
  <c r="G961" i="16"/>
  <c r="G960" i="16"/>
  <c r="G959" i="16"/>
  <c r="G958" i="16"/>
  <c r="G957" i="16"/>
  <c r="G956" i="16"/>
  <c r="G955" i="16"/>
  <c r="E954" i="16"/>
  <c r="G954" i="16" s="1"/>
  <c r="E953" i="16"/>
  <c r="G953" i="16" s="1"/>
  <c r="G952" i="16"/>
  <c r="G951" i="16"/>
  <c r="G950" i="16"/>
  <c r="E949" i="16"/>
  <c r="G949" i="16" s="1"/>
  <c r="E948" i="16"/>
  <c r="G948" i="16" s="1"/>
  <c r="G947" i="16"/>
  <c r="G946" i="16"/>
  <c r="G945" i="16"/>
  <c r="G944" i="16"/>
  <c r="G942" i="16"/>
  <c r="E941" i="16"/>
  <c r="G941" i="16" s="1"/>
  <c r="E940" i="16"/>
  <c r="G940" i="16" s="1"/>
  <c r="E939" i="16"/>
  <c r="G939" i="16" s="1"/>
  <c r="E938" i="16"/>
  <c r="G938" i="16" s="1"/>
  <c r="G937" i="16"/>
  <c r="E936" i="16"/>
  <c r="G936" i="16" s="1"/>
  <c r="E935" i="16"/>
  <c r="G935" i="16" s="1"/>
  <c r="G934" i="16"/>
  <c r="G933" i="16"/>
  <c r="G932" i="16"/>
  <c r="G931" i="16"/>
  <c r="G930" i="16"/>
  <c r="E929" i="16"/>
  <c r="G929" i="16" s="1"/>
  <c r="E928" i="16"/>
  <c r="G928" i="16" s="1"/>
  <c r="E927" i="16"/>
  <c r="G927" i="16" s="1"/>
  <c r="E926" i="16"/>
  <c r="G926" i="16" s="1"/>
  <c r="E925" i="16"/>
  <c r="G925" i="16" s="1"/>
  <c r="E924" i="16"/>
  <c r="G924" i="16" s="1"/>
  <c r="E923" i="16"/>
  <c r="G923" i="16" s="1"/>
  <c r="G922" i="16"/>
  <c r="E922" i="16"/>
  <c r="G921" i="16"/>
  <c r="G920" i="16"/>
  <c r="G919" i="16"/>
  <c r="G917" i="16"/>
  <c r="G916" i="16"/>
  <c r="G915" i="16"/>
  <c r="E914" i="16"/>
  <c r="G914" i="16" s="1"/>
  <c r="E913" i="16"/>
  <c r="G913" i="16" s="1"/>
  <c r="G912" i="16"/>
  <c r="E911" i="16"/>
  <c r="G911" i="16" s="1"/>
  <c r="E910" i="16"/>
  <c r="G910" i="16" s="1"/>
  <c r="E909" i="16"/>
  <c r="G909" i="16" s="1"/>
  <c r="E908" i="16"/>
  <c r="G908" i="16" s="1"/>
  <c r="G907" i="16"/>
  <c r="E906" i="16"/>
  <c r="G906" i="16" s="1"/>
  <c r="E905" i="16"/>
  <c r="G905" i="16" s="1"/>
  <c r="E904" i="16"/>
  <c r="G904" i="16" s="1"/>
  <c r="G903" i="16"/>
  <c r="G902" i="16"/>
  <c r="G901" i="16"/>
  <c r="G900" i="16"/>
  <c r="G897" i="16"/>
  <c r="E896" i="16"/>
  <c r="G896" i="16" s="1"/>
  <c r="E895" i="16"/>
  <c r="G895" i="16" s="1"/>
  <c r="E894" i="16"/>
  <c r="G894" i="16" s="1"/>
  <c r="E893" i="16"/>
  <c r="G893" i="16" s="1"/>
  <c r="E892" i="16"/>
  <c r="G892" i="16" s="1"/>
  <c r="E891" i="16"/>
  <c r="G891" i="16" s="1"/>
  <c r="G890" i="16"/>
  <c r="G745" i="16"/>
  <c r="G746" i="16"/>
  <c r="G765" i="16"/>
  <c r="G888" i="16"/>
  <c r="G887" i="16"/>
  <c r="G886" i="16"/>
  <c r="G885" i="16"/>
  <c r="G884" i="16"/>
  <c r="G883" i="16"/>
  <c r="G882" i="16"/>
  <c r="G881" i="16"/>
  <c r="G880" i="16"/>
  <c r="G879" i="16"/>
  <c r="G878" i="16"/>
  <c r="G877" i="16"/>
  <c r="G876" i="16"/>
  <c r="G875" i="16"/>
  <c r="G874" i="16"/>
  <c r="G873" i="16"/>
  <c r="G872" i="16"/>
  <c r="G871" i="16"/>
  <c r="G870" i="16"/>
  <c r="G869" i="16"/>
  <c r="G868" i="16"/>
  <c r="G867" i="16"/>
  <c r="G866" i="16"/>
  <c r="G865" i="16"/>
  <c r="G864" i="16"/>
  <c r="G863" i="16"/>
  <c r="G862" i="16"/>
  <c r="G861" i="16"/>
  <c r="G860" i="16"/>
  <c r="G859" i="16"/>
  <c r="G858" i="16"/>
  <c r="G857" i="16"/>
  <c r="G856" i="16"/>
  <c r="G855" i="16"/>
  <c r="G854" i="16"/>
  <c r="G853" i="16"/>
  <c r="G852" i="16"/>
  <c r="G851" i="16"/>
  <c r="G850" i="16"/>
  <c r="G849" i="16"/>
  <c r="G848" i="16"/>
  <c r="G847" i="16"/>
  <c r="G846" i="16"/>
  <c r="G845" i="16"/>
  <c r="G844" i="16"/>
  <c r="G843" i="16"/>
  <c r="G842" i="16"/>
  <c r="G841" i="16"/>
  <c r="G840" i="16"/>
  <c r="G839" i="16"/>
  <c r="G838" i="16"/>
  <c r="G837" i="16"/>
  <c r="G836" i="16"/>
  <c r="G835" i="16"/>
  <c r="G834" i="16"/>
  <c r="G833" i="16"/>
  <c r="G832" i="16"/>
  <c r="G831" i="16"/>
  <c r="G830" i="16"/>
  <c r="G829" i="16"/>
  <c r="G828" i="16"/>
  <c r="G827" i="16"/>
  <c r="G826" i="16"/>
  <c r="G825" i="16"/>
  <c r="G824" i="16"/>
  <c r="G823" i="16"/>
  <c r="G822" i="16"/>
  <c r="G821" i="16"/>
  <c r="G820" i="16"/>
  <c r="G819" i="16"/>
  <c r="G818" i="16"/>
  <c r="G817" i="16"/>
  <c r="G816" i="16"/>
  <c r="G815" i="16"/>
  <c r="G814" i="16"/>
  <c r="E813" i="16"/>
  <c r="G813" i="16" s="1"/>
  <c r="E812" i="16"/>
  <c r="G812" i="16" s="1"/>
  <c r="G811" i="16"/>
  <c r="G810" i="16"/>
  <c r="G809" i="16"/>
  <c r="G808" i="16"/>
  <c r="G807" i="16"/>
  <c r="G806" i="16"/>
  <c r="G805" i="16"/>
  <c r="G804" i="16"/>
  <c r="E803" i="16"/>
  <c r="G803" i="16" s="1"/>
  <c r="E802" i="16"/>
  <c r="G802" i="16" s="1"/>
  <c r="G801" i="16"/>
  <c r="G800" i="16"/>
  <c r="G799" i="16"/>
  <c r="E798" i="16"/>
  <c r="G798" i="16" s="1"/>
  <c r="E797" i="16"/>
  <c r="G797" i="16" s="1"/>
  <c r="G796" i="16"/>
  <c r="G795" i="16"/>
  <c r="E794" i="16"/>
  <c r="G794" i="16" s="1"/>
  <c r="E793" i="16"/>
  <c r="G793" i="16" s="1"/>
  <c r="E792" i="16"/>
  <c r="G792" i="16" s="1"/>
  <c r="G791" i="16"/>
  <c r="E790" i="16"/>
  <c r="G790" i="16" s="1"/>
  <c r="E789" i="16"/>
  <c r="G789" i="16" s="1"/>
  <c r="E788" i="16"/>
  <c r="G788" i="16" s="1"/>
  <c r="E787" i="16"/>
  <c r="G787" i="16" s="1"/>
  <c r="G786" i="16"/>
  <c r="E785" i="16"/>
  <c r="G785" i="16" s="1"/>
  <c r="E784" i="16"/>
  <c r="G784" i="16" s="1"/>
  <c r="E783" i="16"/>
  <c r="G783" i="16" s="1"/>
  <c r="E782" i="16"/>
  <c r="G782" i="16" s="1"/>
  <c r="E781" i="16"/>
  <c r="G781" i="16" s="1"/>
  <c r="E780" i="16"/>
  <c r="G780" i="16" s="1"/>
  <c r="E779" i="16"/>
  <c r="G779" i="16" s="1"/>
  <c r="E778" i="16"/>
  <c r="G778" i="16" s="1"/>
  <c r="E777" i="16"/>
  <c r="G777" i="16" s="1"/>
  <c r="G776" i="16"/>
  <c r="E776" i="16"/>
  <c r="G775" i="16"/>
  <c r="E774" i="16"/>
  <c r="G774" i="16" s="1"/>
  <c r="E773" i="16"/>
  <c r="G773" i="16" s="1"/>
  <c r="G772" i="16"/>
  <c r="G771" i="16"/>
  <c r="G770" i="16"/>
  <c r="G769" i="16"/>
  <c r="G768" i="16"/>
  <c r="G767" i="16"/>
  <c r="G766" i="16"/>
  <c r="G764" i="16"/>
  <c r="G763" i="16"/>
  <c r="G762" i="16"/>
  <c r="E761" i="16"/>
  <c r="G761" i="16" s="1"/>
  <c r="E760" i="16"/>
  <c r="G760" i="16" s="1"/>
  <c r="G759" i="16"/>
  <c r="E758" i="16"/>
  <c r="G758" i="16" s="1"/>
  <c r="E757" i="16"/>
  <c r="G757" i="16" s="1"/>
  <c r="E756" i="16"/>
  <c r="G756" i="16" s="1"/>
  <c r="E755" i="16"/>
  <c r="G755" i="16" s="1"/>
  <c r="G754" i="16"/>
  <c r="E753" i="16"/>
  <c r="G753" i="16" s="1"/>
  <c r="E752" i="16"/>
  <c r="G752" i="16" s="1"/>
  <c r="E751" i="16"/>
  <c r="G751" i="16" s="1"/>
  <c r="G750" i="16"/>
  <c r="G749" i="16"/>
  <c r="G748" i="16"/>
  <c r="G747" i="16"/>
  <c r="G744" i="16"/>
  <c r="E743" i="16"/>
  <c r="G743" i="16" s="1"/>
  <c r="E742" i="16"/>
  <c r="G742" i="16" s="1"/>
  <c r="E741" i="16"/>
  <c r="G741" i="16" s="1"/>
  <c r="E740" i="16"/>
  <c r="G740" i="16" s="1"/>
  <c r="E739" i="16"/>
  <c r="G739" i="16" s="1"/>
  <c r="E738" i="16"/>
  <c r="G738" i="16" s="1"/>
  <c r="G737" i="16"/>
  <c r="G655" i="16"/>
  <c r="G638" i="16"/>
  <c r="G613" i="16"/>
  <c r="G593" i="16"/>
  <c r="G594" i="16"/>
  <c r="G51" i="16"/>
  <c r="G734" i="16"/>
  <c r="G733" i="16"/>
  <c r="G732" i="16"/>
  <c r="G731" i="16"/>
  <c r="G730" i="16"/>
  <c r="G729" i="16"/>
  <c r="G728" i="16"/>
  <c r="G727" i="16"/>
  <c r="G726" i="16"/>
  <c r="G725" i="16"/>
  <c r="G724" i="16"/>
  <c r="G723" i="16"/>
  <c r="G722" i="16"/>
  <c r="G721" i="16"/>
  <c r="G720" i="16"/>
  <c r="G719" i="16"/>
  <c r="G718" i="16"/>
  <c r="G717" i="16"/>
  <c r="G716" i="16"/>
  <c r="G715" i="16"/>
  <c r="G714" i="16"/>
  <c r="G713" i="16"/>
  <c r="G712" i="16"/>
  <c r="G711" i="16"/>
  <c r="G710" i="16"/>
  <c r="G709" i="16"/>
  <c r="G708" i="16"/>
  <c r="G707" i="16"/>
  <c r="G706" i="16"/>
  <c r="G705" i="16"/>
  <c r="G704" i="16"/>
  <c r="G703" i="16"/>
  <c r="G702" i="16"/>
  <c r="G701" i="16"/>
  <c r="G700" i="16"/>
  <c r="G699" i="16"/>
  <c r="G698" i="16"/>
  <c r="G697" i="16"/>
  <c r="G696" i="16"/>
  <c r="G695" i="16"/>
  <c r="G694" i="16"/>
  <c r="G693" i="16"/>
  <c r="G692" i="16"/>
  <c r="G691" i="16"/>
  <c r="G690" i="16"/>
  <c r="G689" i="16"/>
  <c r="G688" i="16"/>
  <c r="G687" i="16"/>
  <c r="G686" i="16"/>
  <c r="G685" i="16"/>
  <c r="G684" i="16"/>
  <c r="G683" i="16"/>
  <c r="G682" i="16"/>
  <c r="G681" i="16"/>
  <c r="G680" i="16"/>
  <c r="G679" i="16"/>
  <c r="G678" i="16"/>
  <c r="G677" i="16"/>
  <c r="G676" i="16"/>
  <c r="G675" i="16"/>
  <c r="G674" i="16"/>
  <c r="G673" i="16"/>
  <c r="G672" i="16"/>
  <c r="G671" i="16"/>
  <c r="G670" i="16"/>
  <c r="G669" i="16"/>
  <c r="G668" i="16"/>
  <c r="G667" i="16"/>
  <c r="G666" i="16"/>
  <c r="G665" i="16"/>
  <c r="G664" i="16"/>
  <c r="G663" i="16"/>
  <c r="G662" i="16"/>
  <c r="G661" i="16"/>
  <c r="G660" i="16"/>
  <c r="E659" i="16"/>
  <c r="G659" i="16" s="1"/>
  <c r="E658" i="16"/>
  <c r="G658" i="16" s="1"/>
  <c r="G657" i="16"/>
  <c r="G656" i="16"/>
  <c r="G654" i="16"/>
  <c r="G653" i="16"/>
  <c r="G652" i="16"/>
  <c r="G651" i="16"/>
  <c r="G650" i="16"/>
  <c r="E649" i="16"/>
  <c r="G649" i="16" s="1"/>
  <c r="E648" i="16"/>
  <c r="G648" i="16" s="1"/>
  <c r="G647" i="16"/>
  <c r="G646" i="16"/>
  <c r="G645" i="16"/>
  <c r="E644" i="16"/>
  <c r="G644" i="16" s="1"/>
  <c r="E643" i="16"/>
  <c r="G643" i="16" s="1"/>
  <c r="G642" i="16"/>
  <c r="G641" i="16"/>
  <c r="G640" i="16"/>
  <c r="G639" i="16"/>
  <c r="G637" i="16"/>
  <c r="E636" i="16"/>
  <c r="G636" i="16" s="1"/>
  <c r="E635" i="16"/>
  <c r="G635" i="16" s="1"/>
  <c r="E634" i="16"/>
  <c r="G634" i="16" s="1"/>
  <c r="E633" i="16"/>
  <c r="G633" i="16" s="1"/>
  <c r="G632" i="16"/>
  <c r="E631" i="16"/>
  <c r="G631" i="16" s="1"/>
  <c r="E630" i="16"/>
  <c r="G630" i="16" s="1"/>
  <c r="G629" i="16"/>
  <c r="G628" i="16"/>
  <c r="G627" i="16"/>
  <c r="G626" i="16"/>
  <c r="G625" i="16"/>
  <c r="E624" i="16"/>
  <c r="G624" i="16" s="1"/>
  <c r="E623" i="16"/>
  <c r="G623" i="16" s="1"/>
  <c r="E622" i="16"/>
  <c r="G622" i="16" s="1"/>
  <c r="E621" i="16"/>
  <c r="G621" i="16" s="1"/>
  <c r="E620" i="16"/>
  <c r="G620" i="16" s="1"/>
  <c r="E619" i="16"/>
  <c r="G619" i="16" s="1"/>
  <c r="E618" i="16"/>
  <c r="G618" i="16" s="1"/>
  <c r="G617" i="16"/>
  <c r="E617" i="16"/>
  <c r="G616" i="16"/>
  <c r="G615" i="16"/>
  <c r="G614" i="16"/>
  <c r="G612" i="16"/>
  <c r="G611" i="16"/>
  <c r="G610" i="16"/>
  <c r="E609" i="16"/>
  <c r="G609" i="16" s="1"/>
  <c r="E608" i="16"/>
  <c r="G608" i="16" s="1"/>
  <c r="G607" i="16"/>
  <c r="E606" i="16"/>
  <c r="G606" i="16" s="1"/>
  <c r="E605" i="16"/>
  <c r="G605" i="16" s="1"/>
  <c r="E604" i="16"/>
  <c r="G604" i="16" s="1"/>
  <c r="E603" i="16"/>
  <c r="G603" i="16" s="1"/>
  <c r="G602" i="16"/>
  <c r="E601" i="16"/>
  <c r="G601" i="16" s="1"/>
  <c r="E600" i="16"/>
  <c r="G600" i="16" s="1"/>
  <c r="E599" i="16"/>
  <c r="G599" i="16" s="1"/>
  <c r="G598" i="16"/>
  <c r="G597" i="16"/>
  <c r="G596" i="16"/>
  <c r="G595" i="16"/>
  <c r="G592" i="16"/>
  <c r="E591" i="16"/>
  <c r="G591" i="16" s="1"/>
  <c r="E590" i="16"/>
  <c r="G590" i="16" s="1"/>
  <c r="E589" i="16"/>
  <c r="G589" i="16" s="1"/>
  <c r="E588" i="16"/>
  <c r="G588" i="16" s="1"/>
  <c r="E587" i="16"/>
  <c r="G587" i="16" s="1"/>
  <c r="E586" i="16"/>
  <c r="G586" i="16" s="1"/>
  <c r="G585" i="16"/>
  <c r="G98" i="16"/>
  <c r="G71" i="16"/>
  <c r="G52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E119" i="16"/>
  <c r="G119" i="16" s="1"/>
  <c r="E118" i="16"/>
  <c r="G118" i="16" s="1"/>
  <c r="G117" i="16"/>
  <c r="G116" i="16"/>
  <c r="G115" i="16"/>
  <c r="G114" i="16"/>
  <c r="G113" i="16"/>
  <c r="G112" i="16"/>
  <c r="G111" i="16"/>
  <c r="G110" i="16"/>
  <c r="E109" i="16"/>
  <c r="G109" i="16" s="1"/>
  <c r="E108" i="16"/>
  <c r="G108" i="16" s="1"/>
  <c r="G107" i="16"/>
  <c r="G106" i="16"/>
  <c r="G105" i="16"/>
  <c r="E104" i="16"/>
  <c r="G104" i="16" s="1"/>
  <c r="E103" i="16"/>
  <c r="G103" i="16" s="1"/>
  <c r="G102" i="16"/>
  <c r="G101" i="16"/>
  <c r="G100" i="16"/>
  <c r="G99" i="16"/>
  <c r="G97" i="16"/>
  <c r="E96" i="16"/>
  <c r="G96" i="16" s="1"/>
  <c r="E95" i="16"/>
  <c r="G95" i="16" s="1"/>
  <c r="E94" i="16"/>
  <c r="G94" i="16" s="1"/>
  <c r="E93" i="16"/>
  <c r="G93" i="16" s="1"/>
  <c r="G92" i="16"/>
  <c r="E91" i="16"/>
  <c r="G91" i="16" s="1"/>
  <c r="E90" i="16"/>
  <c r="G90" i="16" s="1"/>
  <c r="E89" i="16"/>
  <c r="G89" i="16" s="1"/>
  <c r="E88" i="16"/>
  <c r="G88" i="16" s="1"/>
  <c r="E87" i="16"/>
  <c r="G87" i="16" s="1"/>
  <c r="E86" i="16"/>
  <c r="G86" i="16" s="1"/>
  <c r="E85" i="16"/>
  <c r="G85" i="16" s="1"/>
  <c r="E84" i="16"/>
  <c r="G84" i="16" s="1"/>
  <c r="E83" i="16"/>
  <c r="G83" i="16" s="1"/>
  <c r="G82" i="16"/>
  <c r="E82" i="16"/>
  <c r="G81" i="16"/>
  <c r="E80" i="16"/>
  <c r="G80" i="16" s="1"/>
  <c r="E79" i="16"/>
  <c r="G79" i="16" s="1"/>
  <c r="G78" i="16"/>
  <c r="G77" i="16"/>
  <c r="G76" i="16"/>
  <c r="G75" i="16"/>
  <c r="G74" i="16"/>
  <c r="G73" i="16"/>
  <c r="G72" i="16"/>
  <c r="G70" i="16"/>
  <c r="G69" i="16"/>
  <c r="G68" i="16"/>
  <c r="E67" i="16"/>
  <c r="G67" i="16" s="1"/>
  <c r="E66" i="16"/>
  <c r="G66" i="16" s="1"/>
  <c r="G65" i="16"/>
  <c r="E64" i="16"/>
  <c r="G64" i="16" s="1"/>
  <c r="E63" i="16"/>
  <c r="G63" i="16" s="1"/>
  <c r="E62" i="16"/>
  <c r="G62" i="16" s="1"/>
  <c r="E61" i="16"/>
  <c r="G61" i="16" s="1"/>
  <c r="G60" i="16"/>
  <c r="E59" i="16"/>
  <c r="G59" i="16" s="1"/>
  <c r="E58" i="16"/>
  <c r="G58" i="16" s="1"/>
  <c r="E57" i="16"/>
  <c r="G57" i="16" s="1"/>
  <c r="G56" i="16"/>
  <c r="E55" i="16"/>
  <c r="G55" i="16" s="1"/>
  <c r="G54" i="16"/>
  <c r="G53" i="16"/>
  <c r="G50" i="16"/>
  <c r="E49" i="16"/>
  <c r="G49" i="16" s="1"/>
  <c r="E48" i="16"/>
  <c r="G48" i="16" s="1"/>
  <c r="E47" i="16"/>
  <c r="G47" i="16" s="1"/>
  <c r="E46" i="16"/>
  <c r="G46" i="16" s="1"/>
  <c r="E45" i="16"/>
  <c r="G45" i="16" s="1"/>
  <c r="E44" i="16"/>
  <c r="G44" i="16" s="1"/>
  <c r="G43" i="16"/>
  <c r="G7767" i="16" l="1"/>
  <c r="G7765" i="16"/>
  <c r="D4" i="16"/>
  <c r="L3" i="16"/>
  <c r="P4" i="16"/>
  <c r="R3" i="16"/>
</calcChain>
</file>

<file path=xl/sharedStrings.xml><?xml version="1.0" encoding="utf-8"?>
<sst xmlns="http://schemas.openxmlformats.org/spreadsheetml/2006/main" count="34934" uniqueCount="9351">
  <si>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</si>
  <si>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</si>
  <si>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</si>
  <si>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</si>
  <si>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</si>
  <si>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</si>
  <si>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</si>
  <si>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</si>
  <si>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</si>
  <si>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</si>
  <si>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</si>
  <si>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</si>
  <si>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Magazyn PZ</t>
  </si>
  <si>
    <t>Uwagi:</t>
  </si>
  <si>
    <t>Produkcja</t>
  </si>
  <si>
    <t>Różnica</t>
  </si>
  <si>
    <t>Kwota różnicy</t>
  </si>
  <si>
    <t>Koszty z zamowień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</si>
  <si>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</si>
  <si>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</si>
  <si>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</si>
  <si>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</si>
  <si>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</si>
  <si>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</si>
  <si>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</si>
  <si>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</si>
  <si>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</si>
  <si>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</si>
  <si>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</si>
  <si>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</si>
  <si>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</si>
  <si>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</si>
  <si>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</si>
  <si>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</si>
  <si>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</si>
  <si>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</si>
  <si>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</si>
  <si>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Śr. koszt kilograma konstr.</t>
  </si>
  <si>
    <t>Materiałówka</t>
  </si>
  <si>
    <t>Rodzaj</t>
  </si>
  <si>
    <t>Legenda rodzaj - kolor komórki:
"H" - handlowy - żółty,
"M" - materiał - jasnobrązowy,
"Z" - zespół - przezroczysty,
"R" - remont - szary,
"W" - wstrzymane - czerwony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</si>
  <si>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</si>
  <si>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</si>
  <si>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</si>
  <si>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</si>
  <si>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</si>
  <si>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</si>
  <si>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</si>
  <si>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</si>
  <si>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</si>
  <si>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</si>
  <si>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</si>
  <si>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</si>
  <si>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</si>
  <si>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</si>
  <si>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</si>
  <si>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</si>
  <si>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</si>
  <si>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</si>
  <si>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</si>
  <si>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</si>
  <si>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</si>
  <si>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</si>
  <si>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</si>
  <si>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</si>
  <si>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</si>
  <si>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</si>
  <si>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</si>
  <si>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</si>
  <si>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</si>
  <si>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</si>
  <si>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</si>
  <si>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</si>
  <si>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</si>
  <si>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</si>
  <si>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</si>
  <si>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</si>
  <si>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</si>
  <si>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</si>
  <si>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Nr oferty:</t>
  </si>
  <si>
    <t>Zaktualizował:</t>
  </si>
  <si>
    <t>Marcin Czerw</t>
  </si>
  <si>
    <t>Nie puszczone</t>
  </si>
  <si>
    <t>Rozrywarka MATTHIESSEN SRIII K4 2segm</t>
  </si>
  <si>
    <t>STAN MAGAZYNOWY Sortownia Eko Region-Gotartów</t>
  </si>
  <si>
    <t>1.1</t>
  </si>
  <si>
    <t>Konstrukcja wsporcza</t>
  </si>
  <si>
    <t xml:space="preserve"> PTŁ-233.00.00.00-25.2</t>
  </si>
  <si>
    <t>Przenośnik taśmowo łańcuchowy 1600x14950 (WZCW H= 800x6200, WZCZ h=600x8750)</t>
  </si>
  <si>
    <t>DB-159.00.00.00-??</t>
  </si>
  <si>
    <t>Dozator</t>
  </si>
  <si>
    <t>PTU-340.00.00.00-1460KZ-44</t>
  </si>
  <si>
    <t>Przenośnik taśmowy 1400x10500, zastawka 600</t>
  </si>
  <si>
    <t>PTU-340.00.00.00-1430SS-22</t>
  </si>
  <si>
    <t>Przenośnik taśmowy sortowniczy 1400x9500, zastawka 150/300</t>
  </si>
  <si>
    <t>Kabina sortownicza wstępna</t>
  </si>
  <si>
    <t>6.1</t>
  </si>
  <si>
    <t>PKR-184.00.00.00-4.1</t>
  </si>
  <si>
    <t>Prowadnica kotenera</t>
  </si>
  <si>
    <t>6.2</t>
  </si>
  <si>
    <t>Wentylacja i klimatyzacja</t>
  </si>
  <si>
    <t>PTU-340.00.00.00-1460KZ-45</t>
  </si>
  <si>
    <t>Przenośnik taśmowy 1400x9500, zastawka 600</t>
  </si>
  <si>
    <t>PTU-340.00.00.00-1440KG-67</t>
  </si>
  <si>
    <t>Przenośnik taśmowy 1400x3000, zastawka 400</t>
  </si>
  <si>
    <t>SB-236.00.00.00-5.2</t>
  </si>
  <si>
    <t>Stacjonarny przesiewacz bębnowy fi3000x12000</t>
  </si>
  <si>
    <t>PTU-340.00.00.00-1440KRWG-19</t>
  </si>
  <si>
    <t>Przenośnik taśmowy rewersyjny 1400x6200, zastawka 400</t>
  </si>
  <si>
    <t>PTU-340.00.00.00-1240KZ-47</t>
  </si>
  <si>
    <t>Przenośnik taśmowy 1200x9000, zastawka 400</t>
  </si>
  <si>
    <t>M301885R01-3D#b</t>
  </si>
  <si>
    <t>Nadtaśmowy separator elektromagnetyczny MEQL 1201 Q</t>
  </si>
  <si>
    <t>Podstawa separatora elektromagnetycznego I</t>
  </si>
  <si>
    <t>PTU-340.00.00.00-1230SS-24</t>
  </si>
  <si>
    <t>Przenośnik taśmowy sortowniczy 1200x10000, zastawka 150/300</t>
  </si>
  <si>
    <t>Kabina sortownicza II (frakcje; 0-90, Fe i Al.)</t>
  </si>
  <si>
    <t>15.1</t>
  </si>
  <si>
    <t>PTU-340.00.00.00-1030KZ-48</t>
  </si>
  <si>
    <t>Przenośnik taśmowy 1000x10500, zastawka 300</t>
  </si>
  <si>
    <t>PTU-340.00.00.00-1030KG-70</t>
  </si>
  <si>
    <t>Przenośnik taśmowy 1000x46500, zastawka 300</t>
  </si>
  <si>
    <t>PTU-340.00.00.00-1030KG-71</t>
  </si>
  <si>
    <t>Przenośnik taśmowy 1000x34500, zastawka 300</t>
  </si>
  <si>
    <t>PTU-340.00.00.00-1030KG-72</t>
  </si>
  <si>
    <t>Przenośnik taśmowy 1000x30000, zastawka 300</t>
  </si>
  <si>
    <t>PTU-340.00.00.00-1030KG-73</t>
  </si>
  <si>
    <t>Przenośnik taśmowy 1000x24000, zastawka 300</t>
  </si>
  <si>
    <t>PTU-340.00.00.00-1030KG-74</t>
  </si>
  <si>
    <t>PTU-340.00.00.00-1030KG-75</t>
  </si>
  <si>
    <t>PTU-340.00.00.00-1440KZ-46</t>
  </si>
  <si>
    <t>Przenośnik taśmowy 1400x10500, zastawka 400</t>
  </si>
  <si>
    <t>PTU-340.00.00.00-1430SS-23</t>
  </si>
  <si>
    <t>Przenośnik taśmowy sortowniczy 1400x12000, zastawka 15/300</t>
  </si>
  <si>
    <t>Kabina sortownicza III (frakcja powyżej 340)</t>
  </si>
  <si>
    <t>25.1</t>
  </si>
  <si>
    <t>25.2</t>
  </si>
  <si>
    <t>PTU-340.00.00.00-1440KG-68</t>
  </si>
  <si>
    <t>PTU-340.00.00.00-1440KG-76</t>
  </si>
  <si>
    <t>Przenośnik taśmowy 1400x11000, zastawka 400</t>
  </si>
  <si>
    <t>M301886R13-3D#a</t>
  </si>
  <si>
    <t>Nadtaśmowy separator elektromagnetyczny MEQL 1401 S</t>
  </si>
  <si>
    <t>Podstawa separatora MEQL 1401 S</t>
  </si>
  <si>
    <t>PTU-340.00.00.00-1440KZ-49</t>
  </si>
  <si>
    <t>Przenośnik taśmowy 1400x13500, zastawka 400</t>
  </si>
  <si>
    <t>PTU-340.00.00.00-1640KZ-50</t>
  </si>
  <si>
    <t>Przenośnik taśmowy 1600x6000, zastawka 400</t>
  </si>
  <si>
    <t>461_11_15-33.00</t>
  </si>
  <si>
    <t>Separator optyczny tworzyw sztucznych (SOTSZ)</t>
  </si>
  <si>
    <t>33.1</t>
  </si>
  <si>
    <t>PTU-340.00.00.00-2830PKG-12</t>
  </si>
  <si>
    <t>Przenośnik taśmowy przyśpieszający (TWORZYWA) 2800x9000, zastawka 300</t>
  </si>
  <si>
    <t>33.2</t>
  </si>
  <si>
    <t>TITECH autosort 3 [S 2800]</t>
  </si>
  <si>
    <t>33.3</t>
  </si>
  <si>
    <t xml:space="preserve"> SP-253.00.00.00-12</t>
  </si>
  <si>
    <t>Komora separacyjna wraz z konstrukcją wsporczą separatora optycznego 2800</t>
  </si>
  <si>
    <t>PS-273.00.00.00-7</t>
  </si>
  <si>
    <t>Konstrukcja wsporcza separatora optopneumatycznego tworzyw, separatora optopneumatycznego  papieru i innych urządzeń – kaskada I</t>
  </si>
  <si>
    <t>PTU-340.00.00.00-1440KG-77</t>
  </si>
  <si>
    <t>Przenośnik taśmowy przejezdny 1400x5200, zastawka 400</t>
  </si>
  <si>
    <t>35.2</t>
  </si>
  <si>
    <t>PPJ-260.00.00.00-9</t>
  </si>
  <si>
    <t>Układ jezdny</t>
  </si>
  <si>
    <t>PTU-340.00.00.00-1440KZ-51</t>
  </si>
  <si>
    <t>Przenośnik taśmowy 1400x15000, zastawka 400</t>
  </si>
  <si>
    <t>PTU-340.00.00.00-1440KG-78</t>
  </si>
  <si>
    <t>Przenośnik taśmowy 1400x6000, zastawka 400</t>
  </si>
  <si>
    <t>PTU-340.00.00.00-1640KZ-52</t>
  </si>
  <si>
    <t>Przenośnik taśmowy 1600x8000, zastawka 400</t>
  </si>
  <si>
    <t>Balistor 6300</t>
  </si>
  <si>
    <t>PS-273.00.00.00-8</t>
  </si>
  <si>
    <t>Konstrukcja wsporcza separatora balistycznego tworzyw, separatora optopneumatycznego  folii i innych urządzeń – kaskada II</t>
  </si>
  <si>
    <t>Separator optyczny folii PE mix (SOFM)</t>
  </si>
  <si>
    <t>41.1</t>
  </si>
  <si>
    <t>PTU-340.00.00.00-2030PKG-13</t>
  </si>
  <si>
    <t>Przenośnik taśmowy przyśpieszający (FOLIAmix/RDF) 2000x7200, zastawka 300</t>
  </si>
  <si>
    <t>41.2</t>
  </si>
  <si>
    <t>TITECH autosort 4 [S 2000]</t>
  </si>
  <si>
    <t>41.3</t>
  </si>
  <si>
    <t>SP-253.00.00.00-13</t>
  </si>
  <si>
    <t>Komora separacyjna wraz z konstrukcją wsporczą separatora optycznego 2000</t>
  </si>
  <si>
    <t>Separator optyczny folii PE transparent/biała (SOFTB)</t>
  </si>
  <si>
    <t>42.1</t>
  </si>
  <si>
    <t>PTU-340.00.00.00-1430PKG-14</t>
  </si>
  <si>
    <t>Przenośnik taśmowy przyśpieszający (FOLIA/FOLIAmix) 1400x7500, zastawka 300</t>
  </si>
  <si>
    <t>42.2</t>
  </si>
  <si>
    <t>TITECH autosort 4 [S 1400]</t>
  </si>
  <si>
    <t>42.3</t>
  </si>
  <si>
    <t>SP-253.00.00.00-14</t>
  </si>
  <si>
    <t>Komora separacyjna wraz z konstrukcją wsporczą separatora optycznego 1400</t>
  </si>
  <si>
    <t>PTU-340.00.00.00-1040KRWG-20</t>
  </si>
  <si>
    <t>Przenośnik taśmowy rewersyjny1000x4500, zastawka 400</t>
  </si>
  <si>
    <t>PTU-340.00.00.00-1440KRWG-21</t>
  </si>
  <si>
    <t>Przenośnik taśmowy rewersyjny 1400x5000, zastawka 400</t>
  </si>
  <si>
    <t>PTU-340.00.00.00-1440KZ-53</t>
  </si>
  <si>
    <t>Przenośnik taśmowy dwufrakcyjny 1400x18000, zastawka 400</t>
  </si>
  <si>
    <t>PTU-340.00.00.00-1440KG-79</t>
  </si>
  <si>
    <t>Przenośnik taśmowy dwufrakcyjny 1400x4500, zastawka 400</t>
  </si>
  <si>
    <t>PTU-340.00.00.00-1440KZ-54</t>
  </si>
  <si>
    <t>Przenośnik taśmowy dwufrakcyjny 1400x9000, zastawka 400</t>
  </si>
  <si>
    <t>PTU-340.00.00.00-1430SS-25</t>
  </si>
  <si>
    <t>Przenośnik taśmowy sortowniczy dwufrakcyjny 1400x4500, zastawka 150/300</t>
  </si>
  <si>
    <t>PTU-340.00.00.00-1240KG-80</t>
  </si>
  <si>
    <t>Przenośnik taśmowy 1200x15000, zastawka 400</t>
  </si>
  <si>
    <t>PTU-340.00.00.00-1240KZ-55</t>
  </si>
  <si>
    <t>Przenośnik taśmowy 1200x10500, zastawka 400</t>
  </si>
  <si>
    <t>PTU-340.00.00.00-1240KG-81</t>
  </si>
  <si>
    <t>Separator optyczny PET transparent/PP (SOPETTPP)</t>
  </si>
  <si>
    <t>52.1</t>
  </si>
  <si>
    <t>PTU-340.00.00.00-2030PKG-15</t>
  </si>
  <si>
    <t>Przenośnik taśmowy przyśpieszający dwufrakcyjny (PET/PP) 2000x7500, zastawka 300</t>
  </si>
  <si>
    <t>52.2</t>
  </si>
  <si>
    <t>52.3</t>
  </si>
  <si>
    <t xml:space="preserve"> SP-253.00.00.00-9</t>
  </si>
  <si>
    <t>Obudowa powietrzna</t>
  </si>
  <si>
    <t>PS-273.00.00.00-9</t>
  </si>
  <si>
    <t>Konstrukcja wsporcza separatora optopneumatycznego PET, separatora optopneumatycznego  PET/PEPP separatora optopneumatycznego  Tetra/PS i innych urządzeń – kaskada III:</t>
  </si>
  <si>
    <t>PTU-340.00.00.00-1430KG-82</t>
  </si>
  <si>
    <t>Przenośnik taśmowy dwufrakcyjny 1400x4500, zastawka 300</t>
  </si>
  <si>
    <t>PTU-340.00.00.00-1430SS-26</t>
  </si>
  <si>
    <t>Przenośnik taśmowy sortowniczy dwufrakcyjny 1400x8000, zastawka 300</t>
  </si>
  <si>
    <t>Separator optyczny PET niebieski / PET zielony (SOPETNZ)</t>
  </si>
  <si>
    <t>56.1</t>
  </si>
  <si>
    <t>PTU-340.00.00.00-1430PKG-16</t>
  </si>
  <si>
    <t>Przenośnik taśmowy przyśpieszający dwufrakcyjny (TETRA-PS/PP) 1400x9000, zastawka 300</t>
  </si>
  <si>
    <t>56.2</t>
  </si>
  <si>
    <t>56.3</t>
  </si>
  <si>
    <t xml:space="preserve"> SP-253.00.00.00-8</t>
  </si>
  <si>
    <t>PTU-340.00.00.00-1440KZ-56</t>
  </si>
  <si>
    <t>PTU-340.00.00.00-1430SS-27</t>
  </si>
  <si>
    <t>Przenośnik taśmowy sortowniczy dwufrakcyjny 1400x4500, zastawka 300</t>
  </si>
  <si>
    <t>PTU-340.00.00.00-1440KZ-57</t>
  </si>
  <si>
    <t>Separator optyczny PE / kartonik po napojach (SOPEK)</t>
  </si>
  <si>
    <t>60.1</t>
  </si>
  <si>
    <t>PTU-340.00.00.00-1430PKG-17</t>
  </si>
  <si>
    <t>Przenośnik taśmowy przyśpieszający dwufrakcyjny (PET) 1400x7500, zastawka 300</t>
  </si>
  <si>
    <t>60.2</t>
  </si>
  <si>
    <t>60.3</t>
  </si>
  <si>
    <t>SP-253.00.00.00-7</t>
  </si>
  <si>
    <t>PTU-340.00.00.00-1440KZ-58</t>
  </si>
  <si>
    <t>Przenośnik taśmowy dwufrakcyjny 1400x8000, zastawka 400</t>
  </si>
  <si>
    <t>PTU-340.00.00.00-1440KZ-59</t>
  </si>
  <si>
    <t>PTU-340.00.00.00-1430SS-28</t>
  </si>
  <si>
    <t>PTU-340.00.00.00-1430KG-83</t>
  </si>
  <si>
    <t>Przenośnik taśmowy dwufrakcyjny 1400x4000, zastawka 300</t>
  </si>
  <si>
    <t>PTU-340.00.00.00-1430KG-84</t>
  </si>
  <si>
    <t>Przenośnik taśmowy dwufrakcyjny 1400x24000, zastawka 300</t>
  </si>
  <si>
    <t>PTU-340.00.00.00-8030KG-85</t>
  </si>
  <si>
    <t>Przenośnik taśmowy 800x8200, zastawka 300</t>
  </si>
  <si>
    <t>PTU-340.00.00.00-8030KG-86</t>
  </si>
  <si>
    <t>Przenośnik taśmowy 800x2200, zastawka 300</t>
  </si>
  <si>
    <t>Separator optyczny papieru (SOP)</t>
  </si>
  <si>
    <t>68.1</t>
  </si>
  <si>
    <t>PTU-340.00.00.00-2030PKG-18</t>
  </si>
  <si>
    <t>Przenośnik taśmowy przyśpieszający (PAPIER) 2000x9000, zastawka 300</t>
  </si>
  <si>
    <t>68.2</t>
  </si>
  <si>
    <t>68.3</t>
  </si>
  <si>
    <t xml:space="preserve"> SP-253.00.00.00-11</t>
  </si>
  <si>
    <t>Konstrukcja czujnika</t>
  </si>
  <si>
    <t>PTU-340.00.00.00-1440KG-87</t>
  </si>
  <si>
    <t>69.2</t>
  </si>
  <si>
    <t>PTU-340.00.00.00-1430KG-88</t>
  </si>
  <si>
    <t>Przenośnik taśmowy 1400x19500, zastawka 300</t>
  </si>
  <si>
    <t>PTU-340.00.00.00-1430SS-29</t>
  </si>
  <si>
    <t>Przenośnik taśmowy sortowniczy 1400x7500, zastawka 300</t>
  </si>
  <si>
    <t>PTU-340.00.00.00-1640KG-69</t>
  </si>
  <si>
    <t>Przenośnik taśmowy  1600x15000, zastawka 400</t>
  </si>
  <si>
    <t>Separator wiroprądowy IFE</t>
  </si>
  <si>
    <t>PTU-340.00.00.00-1440KZ-60</t>
  </si>
  <si>
    <t>Przenośnik taśmowy 1400x8500, zastawka 400</t>
  </si>
  <si>
    <t>Separator optyczny RDF- frakcji energetycznej (SORDF)</t>
  </si>
  <si>
    <t>76.1</t>
  </si>
  <si>
    <t>PTU-340.00.00.00-1430PKG-19</t>
  </si>
  <si>
    <t>Przenośnik taśmowy przyśpieszający (RDF) 1400x5800, zastawka 300</t>
  </si>
  <si>
    <t>76.2</t>
  </si>
  <si>
    <t>76.3</t>
  </si>
  <si>
    <t xml:space="preserve"> SP-253.00.00.00-10</t>
  </si>
  <si>
    <t>PTU-340.00.00.00-1030KG-89</t>
  </si>
  <si>
    <t>Przenośnik taśmowy przejezdny 1000x6500, zastawka 300</t>
  </si>
  <si>
    <t>77.1</t>
  </si>
  <si>
    <t>PPJ-260.00.00.00-7</t>
  </si>
  <si>
    <t>PTU-340.00.00.00-1230KG-90</t>
  </si>
  <si>
    <t>Przenośnik taśmowy 1200x10500, zastawka 300</t>
  </si>
  <si>
    <t>PTU-340.00.00.00-1230KG-91</t>
  </si>
  <si>
    <t>Przenośnik taśmowy 1200x9000, zastawka 300</t>
  </si>
  <si>
    <t>PTU-340.00.00.00-1230KZ-61</t>
  </si>
  <si>
    <t>Przenośnik taśmowy 1200x10000, zastawka 300</t>
  </si>
  <si>
    <t>PTU-340.00.00.00-1230SS-30</t>
  </si>
  <si>
    <t>Przenośnik taśmowy sortowniczy 1200x4500, zastawka 300</t>
  </si>
  <si>
    <t>PTU-340.00.00.00-1230KZ-62</t>
  </si>
  <si>
    <t>Przenośnik taśmowy 1200x16500, zastawka 300</t>
  </si>
  <si>
    <t>PTU-340.00.00.00-1030KG-92</t>
  </si>
  <si>
    <t>Przenośnik taśmowy 1000x12000, zastawka 300</t>
  </si>
  <si>
    <t>PTU-340.00.00.00-1240KZ-63</t>
  </si>
  <si>
    <t>Przenośnik taśmowy 1200x9500, zastawka 400</t>
  </si>
  <si>
    <t>PTU-340.00.00.00-1430SS-31</t>
  </si>
  <si>
    <t>Przenośnik taśmowy sortowniczy 1400x7500, zastawka 150/300</t>
  </si>
  <si>
    <t>Kabina sortownicza IV (frakcja balastowa)</t>
  </si>
  <si>
    <t>86.1</t>
  </si>
  <si>
    <t>PTU-340.00.00.00-1230KRWZ-22</t>
  </si>
  <si>
    <t>Przenośnik taśmowy rewersyjny 1200x7500, zastawka 300</t>
  </si>
  <si>
    <t>PTU-340.00.00.00-1440KRWG-23</t>
  </si>
  <si>
    <t>Przenośnik taśmowy obrotowy rewersyjny 1400x7500, zastawka 400</t>
  </si>
  <si>
    <t>88.1</t>
  </si>
  <si>
    <t>Układ obrotu</t>
  </si>
  <si>
    <t>PTU-340.00.00.00-1230KG-93</t>
  </si>
  <si>
    <t>Przenośnik taśmowy  1200x30000, zastawka 300</t>
  </si>
  <si>
    <t>PTU-340.00.00.00-1230KZ-64</t>
  </si>
  <si>
    <t>Przenośnik taśmowy  przejezdny1200x7500, zastawka 300</t>
  </si>
  <si>
    <t>90.1</t>
  </si>
  <si>
    <t>PTU-340.00.00.00-1230KZ-65</t>
  </si>
  <si>
    <t>Przenośnik taśmowy  1200x6500, zastawka 300</t>
  </si>
  <si>
    <t>PTU-340.00.00.00-1230KG-94</t>
  </si>
  <si>
    <t>Przenośnik taśmowy  1200x6000, zastawka 300</t>
  </si>
  <si>
    <t>PTU-340.00.00.00-1230KG-95</t>
  </si>
  <si>
    <t>Przenośnik taśmowy dwufrakcyjny 1200x4500, zastawka 300</t>
  </si>
  <si>
    <t>PTU-340.00.00.00-1230KG-96</t>
  </si>
  <si>
    <t>PTU-340.00.00.00-6530KRWG-24</t>
  </si>
  <si>
    <t>Przenośnik taśmowy rewersyjny 650x7000, zastawka 300</t>
  </si>
  <si>
    <t>PTU-340.00.00.00-6530KG-97</t>
  </si>
  <si>
    <t>Przenośnik taśmowy 650x14500, zastawka 300</t>
  </si>
  <si>
    <t>PTU-340.00.00.00-6530KG-98</t>
  </si>
  <si>
    <t>Przenośnik taśmowy 650x6000, zastawka 300</t>
  </si>
  <si>
    <t>PTU-340.00.00.00-6530KG-99</t>
  </si>
  <si>
    <t>Przenośnik taśmowy 650x2000, zastawka 300</t>
  </si>
  <si>
    <t>PTU-340.00.00.00-1030SS-32</t>
  </si>
  <si>
    <t>Przenośnik taśmowy sortowniczy dwufrakcyjny 1000x6000, zastawka 300</t>
  </si>
  <si>
    <t>PTU-340.00.00.00-6530KZ-66</t>
  </si>
  <si>
    <t>Przenośnik taśmowy 650x7500, zastawka 300</t>
  </si>
  <si>
    <t>PTU-340.00.00.00-6530KG-100</t>
  </si>
  <si>
    <t>Przenośnik taśmowy 650x5500, zastawka 300</t>
  </si>
  <si>
    <t>PTU-340.00.00.00-6530KG-101</t>
  </si>
  <si>
    <t>Przenośnik taśmowy 650x18000, zastawka 300</t>
  </si>
  <si>
    <t>102.2</t>
  </si>
  <si>
    <t>PTU-340.00.00.00-1230KG-102</t>
  </si>
  <si>
    <t>Przenośnik taśmowy dwufrakcyjny 1200x7500, zastawka 300</t>
  </si>
  <si>
    <t>PTU-340.00.00.00-6530KZ-67</t>
  </si>
  <si>
    <t>Przenośnik taśmowy 650x12000, zastawka 300</t>
  </si>
  <si>
    <t>Kabina sortownicza V (frakcje materiałowe)</t>
  </si>
  <si>
    <t>105.1</t>
  </si>
  <si>
    <t>PTU-340.00.00.00-1616KRWG-25</t>
  </si>
  <si>
    <t>Przenośnik taśmowy bunkrowy rewersyjny 1600x7500, zastawka 1600</t>
  </si>
  <si>
    <t>PTU-340.00.00.00-1616KRWG-26</t>
  </si>
  <si>
    <t>PTU-340.00.00.00-1460KG-103</t>
  </si>
  <si>
    <t>Przenośnik taśmowy kanałowy 1400x37500, zastawka 600</t>
  </si>
  <si>
    <t>PTU-340.00.00.00-1460KZ-68</t>
  </si>
  <si>
    <t>Przenośnik taśmowy kanałowy 1400x15000, zastawka 600</t>
  </si>
  <si>
    <t>PTU-340.00.00.00-1440KG-104</t>
  </si>
  <si>
    <t>Przenośnik taśmowy przejezdny 1400x7500, zastawka 400</t>
  </si>
  <si>
    <t>HSM</t>
  </si>
  <si>
    <t>Prasa HSM z perforatorem</t>
  </si>
  <si>
    <t>PTU-340.00.00.00-6530KG-105</t>
  </si>
  <si>
    <t>Przenośnik taśmowy 650x10500, zastawka 300</t>
  </si>
  <si>
    <t>PTU-340.00.00.00-1230KZ-69</t>
  </si>
  <si>
    <t>Przenośnik taśmowy  1200x13500, zastawka 300</t>
  </si>
  <si>
    <t>PTU-340.00.00.00-1230KG-106</t>
  </si>
  <si>
    <t>Przenośnik taśmowy 1200x15000, zastawka 300</t>
  </si>
  <si>
    <t>Rozdrabniarka jednowałowa Doppstadt DW 256 CERON</t>
  </si>
  <si>
    <t>PTU-340.00.00.00-1230KRWG-27</t>
  </si>
  <si>
    <t>PTU-340.00.00.00-1230KZ-70</t>
  </si>
  <si>
    <t>M401329R09</t>
  </si>
  <si>
    <t xml:space="preserve">Nadtaśmowy separatormagnetyczny </t>
  </si>
  <si>
    <t>Podstawa separatora magnetycznego</t>
  </si>
  <si>
    <t>PTU-340.00.00.00-1240KRWG-28</t>
  </si>
  <si>
    <t>Przenośnik taśmowy rewersyjny 1200x7500, zastawka 400</t>
  </si>
  <si>
    <t>PTU-340.00.00.00-8030KG-107</t>
  </si>
  <si>
    <t>Przenośnik taśmowy 800x10500, zastawka 300</t>
  </si>
  <si>
    <t>Kompresorownia</t>
  </si>
  <si>
    <t>122.1</t>
  </si>
  <si>
    <t>Instalacja sprężonego powietrza do separatorów</t>
  </si>
  <si>
    <t>Elementy szybkozużywające się (zapasu części) dla:
a)przenośników (dla każdego przenośnika):
b) każdy rodzaj bębna napędowego i zwrotnego,
c) doszczelnienia (do najdłuższego przenośnika),
d) po 10 szt. krążników każdego rodzaju,
e) 3 metry trasy łańcuchowej do przenośnika łańcuchowego,
f) po 2 kpl. opraw łożyskowych każdego typu.</t>
  </si>
  <si>
    <t>Kontener KP 34 z podzałem</t>
  </si>
  <si>
    <t>Pojemnik  samowyładowczych  na  kółkach  o  pojemności  1,3  m3, opróżniany przy pomocy wózka widłowego.</t>
  </si>
  <si>
    <t>Pojemnik  samowyładowczych  na  kółkach  o  pojemności  1,6  m3, opróżniany przy pomocy wózka widłowego.</t>
  </si>
  <si>
    <t>1 kpl.</t>
  </si>
  <si>
    <t>Waga pomostowa z pomostem. Waga pomostowa ma być usytuowana za automatyczną prasą do belowania (w celu ważenie belek po ich zbelowaniu)</t>
  </si>
  <si>
    <t>Kontener Sterownia rozdrabniacza</t>
  </si>
  <si>
    <t>Drut do automatycznej prasy do belowania oraz dwóch dodatkowych zestawów drutu</t>
  </si>
  <si>
    <t>W</t>
  </si>
  <si>
    <t>2016-05-</t>
  </si>
  <si>
    <t>\\K1\Konstrukcyjny\Projekty-2\Harmonogramy\DOŚ\RZ-190_04_16 (Sortownia Eko Region-Gotartów)\Stan Magazynowy Sortownia Eko Region-Gotartów.xlsx</t>
  </si>
  <si>
    <t>Z</t>
  </si>
  <si>
    <t>31.1</t>
  </si>
  <si>
    <t>PTU-340.01.01.00-1235-1</t>
  </si>
  <si>
    <t>Bęben napędowy 1200/fi35</t>
  </si>
  <si>
    <t>M</t>
  </si>
  <si>
    <t>31.1.1</t>
  </si>
  <si>
    <t>PTU-340.01.01.01-0035-1</t>
  </si>
  <si>
    <t>Pręt fi60x321</t>
  </si>
  <si>
    <t>S355J2G3</t>
  </si>
  <si>
    <t>31.1.2</t>
  </si>
  <si>
    <t>PTU-340.01.01.02-1</t>
  </si>
  <si>
    <t>Pręt fi60x181</t>
  </si>
  <si>
    <t>31.1.3</t>
  </si>
  <si>
    <t>PTU-340.01.01.03-12-1</t>
  </si>
  <si>
    <t>Rura fi51x4x1174</t>
  </si>
  <si>
    <t>31.1.4</t>
  </si>
  <si>
    <t>PTU-340.01.01.04-12-1</t>
  </si>
  <si>
    <t>Rura fi219x6,2x1220</t>
  </si>
  <si>
    <t>31.1.5</t>
  </si>
  <si>
    <t>PTU-340.01.01.05-1</t>
  </si>
  <si>
    <t>Blacha fi206,5x8</t>
  </si>
  <si>
    <t>H</t>
  </si>
  <si>
    <t>31.1.6</t>
  </si>
  <si>
    <t>PTU-340.01.01.06-12-1</t>
  </si>
  <si>
    <t>Okładzina gumowa CARO fi239x1220</t>
  </si>
  <si>
    <t>31.2</t>
  </si>
  <si>
    <t>PTU-340.01.02.00-40K-1</t>
  </si>
  <si>
    <t>Bok napędu</t>
  </si>
  <si>
    <t>1+1</t>
  </si>
  <si>
    <t>31.2.1</t>
  </si>
  <si>
    <t>PTU-340.01.02.01-40K-1</t>
  </si>
  <si>
    <t>Blacha 4x750x1160</t>
  </si>
  <si>
    <t>S235JR</t>
  </si>
  <si>
    <t>31.2.2</t>
  </si>
  <si>
    <t>PTU-340.01.02.02-1</t>
  </si>
  <si>
    <t>Blacha 10x226x283</t>
  </si>
  <si>
    <t>31.2.3</t>
  </si>
  <si>
    <t>PTU-340.01.02.03-1</t>
  </si>
  <si>
    <t>Blacha 4x63x202</t>
  </si>
  <si>
    <t>31.2.4</t>
  </si>
  <si>
    <t>PTU-340.01.02.04-1</t>
  </si>
  <si>
    <t>Blacha 4x35x53</t>
  </si>
  <si>
    <t>31.2.5</t>
  </si>
  <si>
    <t>DIN 929</t>
  </si>
  <si>
    <t>Nakrętka do zgrzewania M8</t>
  </si>
  <si>
    <t>31.3</t>
  </si>
  <si>
    <t>PTU-340.01.03.00-1</t>
  </si>
  <si>
    <t>Wspornik motoreduktora</t>
  </si>
  <si>
    <t>31.3.1</t>
  </si>
  <si>
    <t>PTU-340.01.03.01-1</t>
  </si>
  <si>
    <t>Blacha 10x305x523</t>
  </si>
  <si>
    <t>31.3.2</t>
  </si>
  <si>
    <t>PTU-340.01.03.02-1</t>
  </si>
  <si>
    <t>Blacha 6x25x36</t>
  </si>
  <si>
    <t>31.3.3</t>
  </si>
  <si>
    <t>Nakrętka do zgrzewania M12</t>
  </si>
  <si>
    <t>31.4</t>
  </si>
  <si>
    <t>PTU-340.01.04.00-14-1</t>
  </si>
  <si>
    <t>Belka napędu 1400</t>
  </si>
  <si>
    <t>31.4.1</t>
  </si>
  <si>
    <t>PTU-340.01.04.01-14-1</t>
  </si>
  <si>
    <t>Kształt. zam. 80x60x4x1438</t>
  </si>
  <si>
    <t>31.4.2</t>
  </si>
  <si>
    <t>PTU-340.01.04.02-1</t>
  </si>
  <si>
    <t>Blacha 10x158x187</t>
  </si>
  <si>
    <t>31.4.3</t>
  </si>
  <si>
    <t>Nakrętka do zgrzewania M10</t>
  </si>
  <si>
    <t>31.4.4</t>
  </si>
  <si>
    <t>Nakrętka do zgrzewania M16</t>
  </si>
  <si>
    <t>31.5</t>
  </si>
  <si>
    <t>PTU-340.01.05.00-14-1</t>
  </si>
  <si>
    <t>Belka trasa 1400</t>
  </si>
  <si>
    <t>31.5.1</t>
  </si>
  <si>
    <t>31.5.2</t>
  </si>
  <si>
    <t>PTU-340.01.05.02-1</t>
  </si>
  <si>
    <t>Blacha 10x120x142</t>
  </si>
  <si>
    <t>31.6</t>
  </si>
  <si>
    <t>PTU-340.01.06.00-SK9016-1</t>
  </si>
  <si>
    <t>Blacha 8x166x326</t>
  </si>
  <si>
    <t>31.7</t>
  </si>
  <si>
    <t>PTU-340.01.07.00-SK9016-1</t>
  </si>
  <si>
    <t>Blacha 8x111x166</t>
  </si>
  <si>
    <t>31.8</t>
  </si>
  <si>
    <t>PTU-340.01.08.00-1</t>
  </si>
  <si>
    <t>Regulacja zgarniacza</t>
  </si>
  <si>
    <t>31.8.1</t>
  </si>
  <si>
    <t>PTU-340.01.08.01-1</t>
  </si>
  <si>
    <t>Blacha 8x87x118</t>
  </si>
  <si>
    <t>31.8.2</t>
  </si>
  <si>
    <t>PTU-340.01.08.02-1</t>
  </si>
  <si>
    <t>Kołek fi10x25</t>
  </si>
  <si>
    <t>31.9</t>
  </si>
  <si>
    <t>PTU-340.01.09.00-1</t>
  </si>
  <si>
    <t>Blacha 10x100x144</t>
  </si>
  <si>
    <t>31.10</t>
  </si>
  <si>
    <t>PTU-340.01.12.00-1</t>
  </si>
  <si>
    <t>Blacha 6x218x280</t>
  </si>
  <si>
    <t>31.11</t>
  </si>
  <si>
    <t>PTU-340.01.13.00-40-1</t>
  </si>
  <si>
    <t>Blacha 6x80x295</t>
  </si>
  <si>
    <t>31.12</t>
  </si>
  <si>
    <t>PTU-340.01.14.00-1</t>
  </si>
  <si>
    <t>Blacha 4x106x158</t>
  </si>
  <si>
    <t>31.13</t>
  </si>
  <si>
    <t>PTU-340.01.15.00-1</t>
  </si>
  <si>
    <t>Blacha 1,5x402x408</t>
  </si>
  <si>
    <t>31.14</t>
  </si>
  <si>
    <t>PTU-340.01.16.00-1</t>
  </si>
  <si>
    <t>Wspornik k. kierunkowego</t>
  </si>
  <si>
    <t>31.14.1</t>
  </si>
  <si>
    <t>PTU-340.01.16.01-1</t>
  </si>
  <si>
    <t>Blacha 6x81x152</t>
  </si>
  <si>
    <t>31.14.2</t>
  </si>
  <si>
    <t>PTU-340.01.16.02-1</t>
  </si>
  <si>
    <t>Blacha 6x64x104</t>
  </si>
  <si>
    <t>31.15</t>
  </si>
  <si>
    <t>PTU-340.01.18.00-14-1</t>
  </si>
  <si>
    <t>Zgarniacz gumowy t.progowej nabębnowy 1400</t>
  </si>
  <si>
    <t>31.15.1</t>
  </si>
  <si>
    <t>PTU-340.01.18.01-14-1</t>
  </si>
  <si>
    <t>Belka zgarniacza gumowego t.progowej nabębnowego 1400</t>
  </si>
  <si>
    <t>31.15.1.1</t>
  </si>
  <si>
    <t>PTU-340.01.18.01.01-14-1</t>
  </si>
  <si>
    <t>Blacha 6x81x1730</t>
  </si>
  <si>
    <t>31.15.1.2</t>
  </si>
  <si>
    <t>PTU-340.01.18.01.02-1</t>
  </si>
  <si>
    <t>Blacha 6x131x140</t>
  </si>
  <si>
    <t>31.15.2</t>
  </si>
  <si>
    <t>PTU-340.01.10.02-14-1</t>
  </si>
  <si>
    <t>Blacha 4x61x1720</t>
  </si>
  <si>
    <t>31.15.3</t>
  </si>
  <si>
    <t>PTU-340.01.18.03-14-1</t>
  </si>
  <si>
    <t>Guma 20x110x1400</t>
  </si>
  <si>
    <t>31.15.4</t>
  </si>
  <si>
    <t>PTU-340.01.18.04-14-1</t>
  </si>
  <si>
    <t>Guma 10x150x1400</t>
  </si>
  <si>
    <t>31.15.5</t>
  </si>
  <si>
    <t>PTU-340.01.18.05-14-1</t>
  </si>
  <si>
    <t>Guma 10x40x1400</t>
  </si>
  <si>
    <t>31.15.6</t>
  </si>
  <si>
    <t>DIN 603</t>
  </si>
  <si>
    <t>Śruba z podsadzeniem kwadratowym z łbem półkulistym M8 x 40</t>
  </si>
  <si>
    <t>31.15.7</t>
  </si>
  <si>
    <t>PN-86/M-82144</t>
  </si>
  <si>
    <t xml:space="preserve"> Nakrętka M8-8-B-Fe/Zn5</t>
  </si>
  <si>
    <t>31.15.8</t>
  </si>
  <si>
    <t>PN-77/M-82008</t>
  </si>
  <si>
    <t>Podkład. spręż. Z 8,2 Fe/Zn5</t>
  </si>
  <si>
    <t>31.16</t>
  </si>
  <si>
    <t>PTU-340.02.01.00-14-1</t>
  </si>
  <si>
    <t>Bęben zwrotni 1400</t>
  </si>
  <si>
    <t>31.16.1</t>
  </si>
  <si>
    <t>PTU-340.02.01.01-1</t>
  </si>
  <si>
    <t>Pręt fi60x153</t>
  </si>
  <si>
    <t>31.16.2</t>
  </si>
  <si>
    <t>PTU-340.01.01.03-14-1</t>
  </si>
  <si>
    <t>Rura fi51x4x1374</t>
  </si>
  <si>
    <t>31.16.3</t>
  </si>
  <si>
    <t>PTU-340.01.01.04-14-1</t>
  </si>
  <si>
    <t>Rura fi219x6,2x1420</t>
  </si>
  <si>
    <t>31.16.4</t>
  </si>
  <si>
    <t>31.17</t>
  </si>
  <si>
    <t>PTU-340.02.02.00-40K-1</t>
  </si>
  <si>
    <t>Bok zwrotni</t>
  </si>
  <si>
    <t>31.17.1</t>
  </si>
  <si>
    <t>PTU-340.02.02.01-40K-1</t>
  </si>
  <si>
    <t>Blacha 4x750x1298</t>
  </si>
  <si>
    <t>31.17.2</t>
  </si>
  <si>
    <t>31.17.3</t>
  </si>
  <si>
    <t>31.18</t>
  </si>
  <si>
    <t>PTU-340.02.03.00-1440Z-1</t>
  </si>
  <si>
    <t>Blacha 4x447x1488</t>
  </si>
  <si>
    <t>31.19</t>
  </si>
  <si>
    <t>PTU-340.02.05.00-14-1</t>
  </si>
  <si>
    <t>Belka zwrotni 1400</t>
  </si>
  <si>
    <t>31.19.1</t>
  </si>
  <si>
    <t>31.19.2</t>
  </si>
  <si>
    <t>PTU-340.02.05.01-1</t>
  </si>
  <si>
    <t>Blacha 10x150x182</t>
  </si>
  <si>
    <t>31.20</t>
  </si>
  <si>
    <t>PTU-340.02.06.00-1</t>
  </si>
  <si>
    <t>Blacha 15x40x715</t>
  </si>
  <si>
    <t>31.21</t>
  </si>
  <si>
    <t>PTU-340.02.07.00-1</t>
  </si>
  <si>
    <t>Blacha 4x28x715</t>
  </si>
  <si>
    <t>31.22</t>
  </si>
  <si>
    <t>PTU-340.02.08.00-2</t>
  </si>
  <si>
    <t>Wspornik naciągu</t>
  </si>
  <si>
    <t>31.22.1</t>
  </si>
  <si>
    <t>PTU-340.02.08.01-2</t>
  </si>
  <si>
    <t>Blacha 6x112x183</t>
  </si>
  <si>
    <t>31.22.2</t>
  </si>
  <si>
    <t>PTU-340.02.08.02-2</t>
  </si>
  <si>
    <t>Blacha 6x34x65</t>
  </si>
  <si>
    <t>31.23</t>
  </si>
  <si>
    <t>PTU-340.02.09.00-14-1</t>
  </si>
  <si>
    <t>Blacha 3x199x1545</t>
  </si>
  <si>
    <t>31.24</t>
  </si>
  <si>
    <t>PTU-340.02.10.00-14-1</t>
  </si>
  <si>
    <t>Blacha 1,5x764x1546</t>
  </si>
  <si>
    <t>31.25</t>
  </si>
  <si>
    <t>PTU-340.02.11.00-1</t>
  </si>
  <si>
    <t>Blacha 1,5x408x1299</t>
  </si>
  <si>
    <t>31.26</t>
  </si>
  <si>
    <t>PTU-340.02.12.00-1</t>
  </si>
  <si>
    <t>Pręt gwintowany M20x500</t>
  </si>
  <si>
    <t>31.27</t>
  </si>
  <si>
    <t>PTU-340.02.13.00-14-1</t>
  </si>
  <si>
    <t>Blacha 1,5x624x1532</t>
  </si>
  <si>
    <t>31.28</t>
  </si>
  <si>
    <t>PTU-340.02.14.00-1</t>
  </si>
  <si>
    <t>Blacha 4x70x130</t>
  </si>
  <si>
    <t>31.29</t>
  </si>
  <si>
    <t>PTU-340.03.01.00-4015K-1</t>
  </si>
  <si>
    <t>Blacha 4x750x1500</t>
  </si>
  <si>
    <t>31.30</t>
  </si>
  <si>
    <t>PTU-340.03.02.00-4015K-1</t>
  </si>
  <si>
    <t>Bok trasa</t>
  </si>
  <si>
    <t>31.30.1</t>
  </si>
  <si>
    <t>PTU-340.03.02.01-4015K-1</t>
  </si>
  <si>
    <t>31.30.2</t>
  </si>
  <si>
    <t>31.31</t>
  </si>
  <si>
    <t>PTU-340.03.03.00-4015K-1</t>
  </si>
  <si>
    <t>31.32</t>
  </si>
  <si>
    <t>PTU-340.03.04.00-4015K-1</t>
  </si>
  <si>
    <t>31.33</t>
  </si>
  <si>
    <t>PTU-340.03.09.01-14-1</t>
  </si>
  <si>
    <t>Kształt. zam. 40x40x3x1641</t>
  </si>
  <si>
    <t>31.34</t>
  </si>
  <si>
    <t>PTU-340.03.09.02-14-1</t>
  </si>
  <si>
    <t>Blacha 3x40x1498</t>
  </si>
  <si>
    <t>31.35</t>
  </si>
  <si>
    <t>PTU-340.03.09.03-1</t>
  </si>
  <si>
    <t>Blacha 4x62x88</t>
  </si>
  <si>
    <t>31.36</t>
  </si>
  <si>
    <t>PTU-340.03.09.04-1</t>
  </si>
  <si>
    <t>Pręt gwintowany M12x185</t>
  </si>
  <si>
    <t>31.37</t>
  </si>
  <si>
    <t>PTU-340.03.09.05-14-1</t>
  </si>
  <si>
    <t>Guma 20x100x1498</t>
  </si>
  <si>
    <t>31.38</t>
  </si>
  <si>
    <t>PTU-340.03.09.06-1</t>
  </si>
  <si>
    <t>Guma 5x135x150</t>
  </si>
  <si>
    <t>Guma</t>
  </si>
  <si>
    <t>31.39</t>
  </si>
  <si>
    <t>PTU-340.03.10.00-1</t>
  </si>
  <si>
    <t>Blacha 4x107x130</t>
  </si>
  <si>
    <t>31.40</t>
  </si>
  <si>
    <t>PTU-340.03.12.00-14-1</t>
  </si>
  <si>
    <t>Blacha 3x89x1532</t>
  </si>
  <si>
    <t>31.41</t>
  </si>
  <si>
    <t>PTU-340.03.13.00-14-1</t>
  </si>
  <si>
    <t>Blacha 1,5x745x1489</t>
  </si>
  <si>
    <t>31.42</t>
  </si>
  <si>
    <t>PTU-340.03.13.00-14-15</t>
  </si>
  <si>
    <t>Blacha 1,5x895x1488</t>
  </si>
  <si>
    <t>31.43</t>
  </si>
  <si>
    <t>PTU-340.03.14.00-3</t>
  </si>
  <si>
    <t>Pręt gwintowany M8x245</t>
  </si>
  <si>
    <t>31.44</t>
  </si>
  <si>
    <t>PTU-340.04.01.00-1</t>
  </si>
  <si>
    <t>Blacha 3x57x896</t>
  </si>
  <si>
    <t>31.45</t>
  </si>
  <si>
    <t>PTU-340.04.02.00-1</t>
  </si>
  <si>
    <t>Blacha 3x57x746</t>
  </si>
  <si>
    <t>31.46</t>
  </si>
  <si>
    <t>PTU-340.04.03.00-1</t>
  </si>
  <si>
    <t>Blacha 3x57x1496</t>
  </si>
  <si>
    <t>31.47</t>
  </si>
  <si>
    <t>PTU-340.04.04.00-14Z-1</t>
  </si>
  <si>
    <t>Blacha 3x40x1368</t>
  </si>
  <si>
    <t>31.48</t>
  </si>
  <si>
    <t>PTU-340.04.06.00-1</t>
  </si>
  <si>
    <t>Blacha 6x82x746</t>
  </si>
  <si>
    <t>31.49</t>
  </si>
  <si>
    <t>PTU-340.04.07.00-1</t>
  </si>
  <si>
    <t>Blacha 6x82x1496</t>
  </si>
  <si>
    <t>31.50</t>
  </si>
  <si>
    <t>PTU-340.04.08.00-14-1</t>
  </si>
  <si>
    <t>Blacha 6x82x1368</t>
  </si>
  <si>
    <t>31.51</t>
  </si>
  <si>
    <t>PTU-340.04.09.00-1</t>
  </si>
  <si>
    <t>Blacha 2x32x2210</t>
  </si>
  <si>
    <t>31.52</t>
  </si>
  <si>
    <t>PTU-340.04.10.00-14-1</t>
  </si>
  <si>
    <t>Blacha 2x32x1302</t>
  </si>
  <si>
    <t>31.53</t>
  </si>
  <si>
    <t>PTU-340.04.11.00-14Z-1</t>
  </si>
  <si>
    <t>Guma 10x270x1378</t>
  </si>
  <si>
    <t>31.54</t>
  </si>
  <si>
    <t>PTU-340.04.12.00-14Z-1</t>
  </si>
  <si>
    <t>Uszczelnienie HTA 98. Guma 3x200x1376</t>
  </si>
  <si>
    <t>31.55</t>
  </si>
  <si>
    <t>PTU-340.05.00.00-12-1</t>
  </si>
  <si>
    <t>Podpora kpl.</t>
  </si>
  <si>
    <t>PN-85/M-82105</t>
  </si>
  <si>
    <t>Śruba M12x30-8.8-B-Fe/Zn5</t>
  </si>
  <si>
    <t>Nakrętka M12-8-B-Fe/Zn5</t>
  </si>
  <si>
    <t>Podkład. spręż. Z 12,2 Fe/Zn5</t>
  </si>
  <si>
    <t>PN-78/M-82005</t>
  </si>
  <si>
    <t>31.56</t>
  </si>
  <si>
    <t>PTU-340.06.00.00-12-1</t>
  </si>
  <si>
    <t>PN-85/M-82101</t>
  </si>
  <si>
    <t>31.57</t>
  </si>
  <si>
    <t>KA47TDRN100LS4_B_90_3</t>
  </si>
  <si>
    <t>Motoreduktor KA47TDRN100LS4_B_90_3</t>
  </si>
  <si>
    <t>Ogólne</t>
  </si>
  <si>
    <t>31.58</t>
  </si>
  <si>
    <t>PTU-340.TZ.1440.EP400.3.3.1-29,4-1</t>
  </si>
  <si>
    <t>Taśma progowa EP 400/3, 3:1, szerokość=1400mm, długość=29,4mb</t>
  </si>
  <si>
    <t>31.59</t>
  </si>
  <si>
    <t>Guma 3x110x13650</t>
  </si>
  <si>
    <t>Guma Olberts 3x110x13650</t>
  </si>
  <si>
    <t>31.60</t>
  </si>
  <si>
    <t>Zespół łożyskowy RCJY50-N</t>
  </si>
  <si>
    <t>31.61</t>
  </si>
  <si>
    <t>Zespół łożyskowy RTUEY50</t>
  </si>
  <si>
    <t>31.62</t>
  </si>
  <si>
    <t>Napinacz Rosta typ SE 27 Nr Art. 06011004</t>
  </si>
  <si>
    <t>31.63</t>
  </si>
  <si>
    <t>PTU-340.KG.fi89.fi20.1450</t>
  </si>
  <si>
    <t>Krążnik gładki fi89/fi20x1450</t>
  </si>
  <si>
    <t>31.64</t>
  </si>
  <si>
    <t>PTU-340.KT.fi159.fi63,5.fi20.1450</t>
  </si>
  <si>
    <t>Krążnik tarczowy fi159/fi63,5/fi20x1450</t>
  </si>
  <si>
    <t>31.65</t>
  </si>
  <si>
    <t>PTU-340.KK.fi63,5x100</t>
  </si>
  <si>
    <t>Krążnik kierunkowy fi63,5x100</t>
  </si>
  <si>
    <t>31.66</t>
  </si>
  <si>
    <t>Zaczep Elesa GN 831-100-S-ST-1 (bez dolnego zamka)</t>
  </si>
  <si>
    <t>31.67</t>
  </si>
  <si>
    <t>Pokrętło na śruby M8 C36 kolor czarny nr 037080359905</t>
  </si>
  <si>
    <t>Aluminium 6061</t>
  </si>
  <si>
    <t>31.68</t>
  </si>
  <si>
    <t>Guma 10x190x2250</t>
  </si>
  <si>
    <t>31.69</t>
  </si>
  <si>
    <t>Zatyczka tub kołnierz 6'' nr 12629 Moss Express</t>
  </si>
  <si>
    <t>31.70</t>
  </si>
  <si>
    <t>Wkładka do rurek kwadratowych nr 111203 Moss Express</t>
  </si>
  <si>
    <t>31.71</t>
  </si>
  <si>
    <t>PN-70_M-85005</t>
  </si>
  <si>
    <t>Wpust pryzmatyczny A 10x8x100</t>
  </si>
  <si>
    <t>31.72</t>
  </si>
  <si>
    <t>DIN 603-M8x30-8.8-Fe/Zn5</t>
  </si>
  <si>
    <t>Śruba z łbem grzybkowym z podsadzeniem M8x30-8.8-Fe/Zn5</t>
  </si>
  <si>
    <t>31.73</t>
  </si>
  <si>
    <t xml:space="preserve">Śruba M8x75-8.8-B-Fe/Zn5 </t>
  </si>
  <si>
    <t>31.74</t>
  </si>
  <si>
    <t xml:space="preserve">Śruba M8x70-8.8-B-Fe/Zn5 </t>
  </si>
  <si>
    <t>31.75</t>
  </si>
  <si>
    <t>Śruba M16x55-8.8-B-Fe/Zn5</t>
  </si>
  <si>
    <t>31.76</t>
  </si>
  <si>
    <t>Śruba M16x45-8.8-B-Fe/Zn5</t>
  </si>
  <si>
    <t>31.77</t>
  </si>
  <si>
    <t>Śruba M12x65-8.8-B-Fe/Zn5</t>
  </si>
  <si>
    <t>31.78</t>
  </si>
  <si>
    <t>31.79</t>
  </si>
  <si>
    <t>Śruba M10x70-8.8-B-Fe/Zn5</t>
  </si>
  <si>
    <t>31.80</t>
  </si>
  <si>
    <t>Śruba M10x25-8.8-B-Fe/Zn5</t>
  </si>
  <si>
    <t>31.81</t>
  </si>
  <si>
    <t>Śruba M8x20-8.8-B-Fe/Zn5</t>
  </si>
  <si>
    <t>31.82</t>
  </si>
  <si>
    <t>Śruba M8x14-8.8-B-Fe/Zn5</t>
  </si>
  <si>
    <t>31.83</t>
  </si>
  <si>
    <t>Śruba M4x10-8.8-B-Fe/Zn5</t>
  </si>
  <si>
    <t>31.84</t>
  </si>
  <si>
    <t>Śruba z łbem grzybkowym z podsadzeniem M12x35-8.8-Fe/Zn5</t>
  </si>
  <si>
    <t>31.85</t>
  </si>
  <si>
    <t>Śruba z łbem grzybkowym z podsadzeniem M8x50-8.8-Fe/Zn5</t>
  </si>
  <si>
    <t>31.86</t>
  </si>
  <si>
    <t>Śruba z łbem grzybkowym z podsadzeniem M8x35-8.8-Fe/Zn5</t>
  </si>
  <si>
    <t>31.87</t>
  </si>
  <si>
    <t>Śruba z łbem grzybkowym z podsadzeniem M8x25-8.8-Fe/Zn5</t>
  </si>
  <si>
    <t>31.88</t>
  </si>
  <si>
    <t>Śruba z podsadzeniem kwadratowym z łbem półkulistym M8 x 20</t>
  </si>
  <si>
    <t>31.89</t>
  </si>
  <si>
    <t>DIN 15237</t>
  </si>
  <si>
    <t>Śruba czerparkowa (do pasów)-M8x20-3.6-Fe/Zn5</t>
  </si>
  <si>
    <t>31.90</t>
  </si>
  <si>
    <t>Nakrętka M20-8-B-Fe/Zn5</t>
  </si>
  <si>
    <t>31.91</t>
  </si>
  <si>
    <t>Nakrętka M16-8-B-Fe/Zn5</t>
  </si>
  <si>
    <t>31.92</t>
  </si>
  <si>
    <t>31.93</t>
  </si>
  <si>
    <t>Nakrętka M10-8-B-Fe/Zn5</t>
  </si>
  <si>
    <t>31.94</t>
  </si>
  <si>
    <t>31.95</t>
  </si>
  <si>
    <t>Nakrętka M4-8-B-Fe/Zn5</t>
  </si>
  <si>
    <t>31.96</t>
  </si>
  <si>
    <t>Podkład. spręż. Z 16,3 Fe/Zn5</t>
  </si>
  <si>
    <t>31.97</t>
  </si>
  <si>
    <t>31.98</t>
  </si>
  <si>
    <t>Podkład. spręż. Z 10,2-Fe/Zn5</t>
  </si>
  <si>
    <t>31.99</t>
  </si>
  <si>
    <t>31.100</t>
  </si>
  <si>
    <t>Podkład. spręż. Z 4,1-Fe/Zn5</t>
  </si>
  <si>
    <t>31.101</t>
  </si>
  <si>
    <t>Podkładka okrągła zgrubna 21 Fe/Zn5</t>
  </si>
  <si>
    <t>31.102</t>
  </si>
  <si>
    <t>Podkładka okrągła zgrubna 17 Fe/Zn5</t>
  </si>
  <si>
    <t>31.103</t>
  </si>
  <si>
    <t>Podkładka okrągła zgrubna 10,5-Fe/Zn5</t>
  </si>
  <si>
    <t>31.104</t>
  </si>
  <si>
    <t>Podkładka okrągła zgrubna 8,4-Fe/Zn5</t>
  </si>
  <si>
    <t>31.105</t>
  </si>
  <si>
    <t>PN-59_M-82030</t>
  </si>
  <si>
    <t>Podkładka okrągła zgrubna powiększona 8,5-Fe/Zn5</t>
  </si>
  <si>
    <t>35.1</t>
  </si>
  <si>
    <t>35.1.1</t>
  </si>
  <si>
    <t>35.1.2</t>
  </si>
  <si>
    <t>35.1.3</t>
  </si>
  <si>
    <t>35.1.4</t>
  </si>
  <si>
    <t>35.1.5</t>
  </si>
  <si>
    <t>35.1.6</t>
  </si>
  <si>
    <t>35.2.1</t>
  </si>
  <si>
    <t>35.2.2</t>
  </si>
  <si>
    <t>35.2.3</t>
  </si>
  <si>
    <t>35.2.4</t>
  </si>
  <si>
    <t>35.2.5</t>
  </si>
  <si>
    <t>35.3</t>
  </si>
  <si>
    <t>35.3.1</t>
  </si>
  <si>
    <t>35.3.2</t>
  </si>
  <si>
    <t>35.3.3</t>
  </si>
  <si>
    <t>35.4</t>
  </si>
  <si>
    <t>35.4.1</t>
  </si>
  <si>
    <t>35.4.2</t>
  </si>
  <si>
    <t>35.4.3</t>
  </si>
  <si>
    <t>35.4.4</t>
  </si>
  <si>
    <t>35.5</t>
  </si>
  <si>
    <t>35.5.1</t>
  </si>
  <si>
    <t>35.5.2</t>
  </si>
  <si>
    <t>35.6</t>
  </si>
  <si>
    <t>35.7</t>
  </si>
  <si>
    <t>35.8</t>
  </si>
  <si>
    <t>35.8.1</t>
  </si>
  <si>
    <t>35.8.2</t>
  </si>
  <si>
    <t>35.9</t>
  </si>
  <si>
    <t>35.10</t>
  </si>
  <si>
    <t>PTU-340.01.10.00-14-1</t>
  </si>
  <si>
    <t>Zgarniacz gumowy nabębnowy 1400</t>
  </si>
  <si>
    <t>35.10.1</t>
  </si>
  <si>
    <t>PTU-340.01.10.01-14-1</t>
  </si>
  <si>
    <t>Belka zgarniacza nabębnowego gumowego 1400</t>
  </si>
  <si>
    <t>35.10.1.1</t>
  </si>
  <si>
    <t>PTU-340.01.10.01.01-14-1</t>
  </si>
  <si>
    <t>Blacha 6x84x1730</t>
  </si>
  <si>
    <t>35.10.1.2</t>
  </si>
  <si>
    <t>PTU-340.01.10.01.02-1</t>
  </si>
  <si>
    <t>Blacha 6x60x105</t>
  </si>
  <si>
    <t>35.10.2</t>
  </si>
  <si>
    <t>35.10.3</t>
  </si>
  <si>
    <t>PTU-340.01.10.03-14-1</t>
  </si>
  <si>
    <t>Guma 20x70x1400</t>
  </si>
  <si>
    <t>35.10.4</t>
  </si>
  <si>
    <t>Śruba M8x40-8.8-B-Fe/Zn5</t>
  </si>
  <si>
    <t>35.10.5</t>
  </si>
  <si>
    <t>35.10.6</t>
  </si>
  <si>
    <t>35.11</t>
  </si>
  <si>
    <t>35.12</t>
  </si>
  <si>
    <t>35.13</t>
  </si>
  <si>
    <t>35.14</t>
  </si>
  <si>
    <t>35.15</t>
  </si>
  <si>
    <t>35.15.1</t>
  </si>
  <si>
    <t>35.15.2</t>
  </si>
  <si>
    <t>35.16</t>
  </si>
  <si>
    <t>35.16.1</t>
  </si>
  <si>
    <t>35.16.2</t>
  </si>
  <si>
    <t>35.16.3</t>
  </si>
  <si>
    <t>35.16.4</t>
  </si>
  <si>
    <t>35.17</t>
  </si>
  <si>
    <t>35.17.1</t>
  </si>
  <si>
    <t>35.17.2</t>
  </si>
  <si>
    <t>35.17.3</t>
  </si>
  <si>
    <t>35.18</t>
  </si>
  <si>
    <t>PTU-340.02.03.00-1440G-1</t>
  </si>
  <si>
    <t>Blacha 4x513x1488</t>
  </si>
  <si>
    <t>35.19</t>
  </si>
  <si>
    <t>35.19.1</t>
  </si>
  <si>
    <t>35.19.2</t>
  </si>
  <si>
    <t>35.20</t>
  </si>
  <si>
    <t>35.21</t>
  </si>
  <si>
    <t>35.22</t>
  </si>
  <si>
    <t>35.22.1</t>
  </si>
  <si>
    <t>35.22.2</t>
  </si>
  <si>
    <t>35.23</t>
  </si>
  <si>
    <t>35.24</t>
  </si>
  <si>
    <t>35.25</t>
  </si>
  <si>
    <t>35.26</t>
  </si>
  <si>
    <t>35.27</t>
  </si>
  <si>
    <t>35.28</t>
  </si>
  <si>
    <t>35.29</t>
  </si>
  <si>
    <t>35.30</t>
  </si>
  <si>
    <t>35.31</t>
  </si>
  <si>
    <t>35.32</t>
  </si>
  <si>
    <t>35.33</t>
  </si>
  <si>
    <t>35.34</t>
  </si>
  <si>
    <t>35.35</t>
  </si>
  <si>
    <t>35.36</t>
  </si>
  <si>
    <t>35.37</t>
  </si>
  <si>
    <t>35.38</t>
  </si>
  <si>
    <t>35.39</t>
  </si>
  <si>
    <t>35.40</t>
  </si>
  <si>
    <t>35.41</t>
  </si>
  <si>
    <t>35.42</t>
  </si>
  <si>
    <t>PTU-340.03.13.00-12-15</t>
  </si>
  <si>
    <t>35.43</t>
  </si>
  <si>
    <t>35.44</t>
  </si>
  <si>
    <t>35.45</t>
  </si>
  <si>
    <t>35.46</t>
  </si>
  <si>
    <t>35.47</t>
  </si>
  <si>
    <t>35.48</t>
  </si>
  <si>
    <t>PTU-340.04.04.00-14G-1</t>
  </si>
  <si>
    <t>Blacha 3x57x1368</t>
  </si>
  <si>
    <t>35.49</t>
  </si>
  <si>
    <t>35.50</t>
  </si>
  <si>
    <t>35.51</t>
  </si>
  <si>
    <t>35.52</t>
  </si>
  <si>
    <t>35.53</t>
  </si>
  <si>
    <t>35.54</t>
  </si>
  <si>
    <t>PTU-340.04.11.00-14G-1</t>
  </si>
  <si>
    <t>Guma 10x190x1378</t>
  </si>
  <si>
    <t>35.55</t>
  </si>
  <si>
    <t>Guma 3x110x1400</t>
  </si>
  <si>
    <t>Guma Olberts 3x110x1400</t>
  </si>
  <si>
    <t>35.56</t>
  </si>
  <si>
    <t>35.57</t>
  </si>
  <si>
    <t>Taśma gładka EP 400/3, 3:1, szerokość=1400mm, długość=12,8mb</t>
  </si>
  <si>
    <t>35.58</t>
  </si>
  <si>
    <t>35.59</t>
  </si>
  <si>
    <t>35.60</t>
  </si>
  <si>
    <t>35.61</t>
  </si>
  <si>
    <t>35.62</t>
  </si>
  <si>
    <t>PTU-340.KT.fi133.fi63,5.fi20.1450</t>
  </si>
  <si>
    <t>Krążnik tarczowy fi133/fi63,5/fi20x1450</t>
  </si>
  <si>
    <t>35.63</t>
  </si>
  <si>
    <t>35.64</t>
  </si>
  <si>
    <t>35.65</t>
  </si>
  <si>
    <t>35.66</t>
  </si>
  <si>
    <t>35.67</t>
  </si>
  <si>
    <t>35.68</t>
  </si>
  <si>
    <t>Guma Olberts 3x110x5350</t>
  </si>
  <si>
    <t>35.69</t>
  </si>
  <si>
    <t>35.70</t>
  </si>
  <si>
    <t>35.71</t>
  </si>
  <si>
    <t>35.72</t>
  </si>
  <si>
    <t>35.73</t>
  </si>
  <si>
    <t>35.74</t>
  </si>
  <si>
    <t>35.75</t>
  </si>
  <si>
    <t>35.76</t>
  </si>
  <si>
    <t>35.77</t>
  </si>
  <si>
    <t>35.78</t>
  </si>
  <si>
    <t>35.79</t>
  </si>
  <si>
    <t>35.80</t>
  </si>
  <si>
    <t>35.81</t>
  </si>
  <si>
    <t>Śruba z podsadzeniem kwadratowym z łbem półkulistym M12 x 35</t>
  </si>
  <si>
    <t>35.82</t>
  </si>
  <si>
    <t>Śruba z podsadzeniem kwadratowym z łbem półkulistym M8 x 50</t>
  </si>
  <si>
    <t>35.83</t>
  </si>
  <si>
    <t>Śruba z podsadzeniem kwadratowym z łbem półkulistym M8 x 35</t>
  </si>
  <si>
    <t>35.84</t>
  </si>
  <si>
    <t>35.85</t>
  </si>
  <si>
    <t xml:space="preserve">DIN 603 </t>
  </si>
  <si>
    <t>Śruba z podsadzeniem kwadratowym z łbem półkulistym M8 x 25</t>
  </si>
  <si>
    <t>35.86</t>
  </si>
  <si>
    <t>35.87</t>
  </si>
  <si>
    <t>35.88</t>
  </si>
  <si>
    <t>35.89</t>
  </si>
  <si>
    <t>35.90</t>
  </si>
  <si>
    <t>35.91</t>
  </si>
  <si>
    <t>35.92</t>
  </si>
  <si>
    <t>35.93</t>
  </si>
  <si>
    <t>35.94</t>
  </si>
  <si>
    <t>35.95</t>
  </si>
  <si>
    <t>35.96</t>
  </si>
  <si>
    <t>35.97</t>
  </si>
  <si>
    <t>35.98</t>
  </si>
  <si>
    <t>35.99</t>
  </si>
  <si>
    <t>35.100</t>
  </si>
  <si>
    <t>35.101</t>
  </si>
  <si>
    <t>35.102</t>
  </si>
  <si>
    <t>35.103</t>
  </si>
  <si>
    <t>35.104</t>
  </si>
  <si>
    <t>35.105</t>
  </si>
  <si>
    <t>35.30.1</t>
  </si>
  <si>
    <t>35.30.2</t>
  </si>
  <si>
    <t>36.1</t>
  </si>
  <si>
    <t>36.1.1</t>
  </si>
  <si>
    <t>36.1.2</t>
  </si>
  <si>
    <t>36.1.3</t>
  </si>
  <si>
    <t>36.1.4</t>
  </si>
  <si>
    <t>36.1.5</t>
  </si>
  <si>
    <t>36.1.6</t>
  </si>
  <si>
    <t>36.2</t>
  </si>
  <si>
    <t>36.2.1</t>
  </si>
  <si>
    <t>36.2.2</t>
  </si>
  <si>
    <t>36.2.3</t>
  </si>
  <si>
    <t>36.2.4</t>
  </si>
  <si>
    <t>36.2.5</t>
  </si>
  <si>
    <t>36.3</t>
  </si>
  <si>
    <t>36.3.1</t>
  </si>
  <si>
    <t>36.3.2</t>
  </si>
  <si>
    <t>36.3.3</t>
  </si>
  <si>
    <t>36.4</t>
  </si>
  <si>
    <t>36.4.1</t>
  </si>
  <si>
    <t>36.4.2</t>
  </si>
  <si>
    <t>36.4.3</t>
  </si>
  <si>
    <t>36.4.4</t>
  </si>
  <si>
    <t>36.5</t>
  </si>
  <si>
    <t>36.5.1</t>
  </si>
  <si>
    <t>36.5.2</t>
  </si>
  <si>
    <t>36.6</t>
  </si>
  <si>
    <t>36.7</t>
  </si>
  <si>
    <t>36.8</t>
  </si>
  <si>
    <t>36.8.1</t>
  </si>
  <si>
    <t>36.8.2</t>
  </si>
  <si>
    <t>36.9</t>
  </si>
  <si>
    <t>36.10</t>
  </si>
  <si>
    <t>36.11</t>
  </si>
  <si>
    <t>36.12</t>
  </si>
  <si>
    <t>36.13</t>
  </si>
  <si>
    <t>36.14</t>
  </si>
  <si>
    <t>36.14.1</t>
  </si>
  <si>
    <t>36.14.2</t>
  </si>
  <si>
    <t>36.15</t>
  </si>
  <si>
    <t>36.15.1</t>
  </si>
  <si>
    <t>36.15.1.1</t>
  </si>
  <si>
    <t>36.15.1.2</t>
  </si>
  <si>
    <t>36.15.2</t>
  </si>
  <si>
    <t>36.15.3</t>
  </si>
  <si>
    <t>36.15.4</t>
  </si>
  <si>
    <t>36.15.5</t>
  </si>
  <si>
    <t>36.15.6</t>
  </si>
  <si>
    <t>36.15.7</t>
  </si>
  <si>
    <t>36.15.8</t>
  </si>
  <si>
    <t>36.16</t>
  </si>
  <si>
    <t>36.16.1</t>
  </si>
  <si>
    <t>36.16.2</t>
  </si>
  <si>
    <t>36.16.3</t>
  </si>
  <si>
    <t>36.16.4</t>
  </si>
  <si>
    <t>36.17</t>
  </si>
  <si>
    <t>36.17.1</t>
  </si>
  <si>
    <t>36.17.2</t>
  </si>
  <si>
    <t>36.17.3</t>
  </si>
  <si>
    <t>36.18</t>
  </si>
  <si>
    <t>36.19</t>
  </si>
  <si>
    <t>36.19.1</t>
  </si>
  <si>
    <t>36.19.2</t>
  </si>
  <si>
    <t>36.20</t>
  </si>
  <si>
    <t>36.21</t>
  </si>
  <si>
    <t>36.22</t>
  </si>
  <si>
    <t>36.22.1</t>
  </si>
  <si>
    <t>36.22.2</t>
  </si>
  <si>
    <t>36.23</t>
  </si>
  <si>
    <t>36.24</t>
  </si>
  <si>
    <t>36.25</t>
  </si>
  <si>
    <t>36.26</t>
  </si>
  <si>
    <t>36.27</t>
  </si>
  <si>
    <t>36.28</t>
  </si>
  <si>
    <t>36.29</t>
  </si>
  <si>
    <t>36.30</t>
  </si>
  <si>
    <t>36.30.1</t>
  </si>
  <si>
    <t>36.30.2</t>
  </si>
  <si>
    <t>36.31</t>
  </si>
  <si>
    <t>36.32</t>
  </si>
  <si>
    <t>36.33</t>
  </si>
  <si>
    <t>36.34</t>
  </si>
  <si>
    <t>36.35</t>
  </si>
  <si>
    <t>36.36</t>
  </si>
  <si>
    <t>36.37</t>
  </si>
  <si>
    <t>36.38</t>
  </si>
  <si>
    <t>36.39</t>
  </si>
  <si>
    <t>36.40</t>
  </si>
  <si>
    <t>36.41</t>
  </si>
  <si>
    <t>36.42</t>
  </si>
  <si>
    <t>36.43</t>
  </si>
  <si>
    <t>36.44</t>
  </si>
  <si>
    <t>36.45</t>
  </si>
  <si>
    <t>36.46</t>
  </si>
  <si>
    <t>36.47</t>
  </si>
  <si>
    <t>36.48</t>
  </si>
  <si>
    <t>36.49</t>
  </si>
  <si>
    <t>36.50</t>
  </si>
  <si>
    <t>36.51</t>
  </si>
  <si>
    <t>36.52</t>
  </si>
  <si>
    <t>36.53</t>
  </si>
  <si>
    <t>36.54</t>
  </si>
  <si>
    <t>36.55</t>
  </si>
  <si>
    <t>36.56</t>
  </si>
  <si>
    <t>36.57</t>
  </si>
  <si>
    <t>36.58</t>
  </si>
  <si>
    <t>PTU-340.TZ.1440.EP400.3.3.1-32,4-1</t>
  </si>
  <si>
    <t>Taśma progowa EP 400/3, 3:1, szerokość=1400mm, długość=32,4mb</t>
  </si>
  <si>
    <t>36.59</t>
  </si>
  <si>
    <t>Guma Olberts 3x110x15150</t>
  </si>
  <si>
    <t>36.60</t>
  </si>
  <si>
    <t>36.61</t>
  </si>
  <si>
    <t>36.62</t>
  </si>
  <si>
    <t>36.63</t>
  </si>
  <si>
    <t>36.64</t>
  </si>
  <si>
    <t>36.65</t>
  </si>
  <si>
    <t>36.66</t>
  </si>
  <si>
    <t>36.67</t>
  </si>
  <si>
    <t>36.68</t>
  </si>
  <si>
    <t>36.69</t>
  </si>
  <si>
    <t>36.70</t>
  </si>
  <si>
    <t>36.71</t>
  </si>
  <si>
    <t>36.72</t>
  </si>
  <si>
    <t>36.73</t>
  </si>
  <si>
    <t>36.74</t>
  </si>
  <si>
    <t>36.75</t>
  </si>
  <si>
    <t>36.76</t>
  </si>
  <si>
    <t>36.77</t>
  </si>
  <si>
    <t>36.78</t>
  </si>
  <si>
    <t>36.79</t>
  </si>
  <si>
    <t>36.80</t>
  </si>
  <si>
    <t>36.81</t>
  </si>
  <si>
    <t>36.82</t>
  </si>
  <si>
    <t>36.83</t>
  </si>
  <si>
    <t>36.84</t>
  </si>
  <si>
    <t>36.85</t>
  </si>
  <si>
    <t>36.86</t>
  </si>
  <si>
    <t>36.87</t>
  </si>
  <si>
    <t>36.88</t>
  </si>
  <si>
    <t>36.89</t>
  </si>
  <si>
    <t>36.90</t>
  </si>
  <si>
    <t>36.91</t>
  </si>
  <si>
    <t>36.92</t>
  </si>
  <si>
    <t>36.93</t>
  </si>
  <si>
    <t>36.94</t>
  </si>
  <si>
    <t>36.95</t>
  </si>
  <si>
    <t>36.96</t>
  </si>
  <si>
    <t>36.97</t>
  </si>
  <si>
    <t>36.98</t>
  </si>
  <si>
    <t>36.99</t>
  </si>
  <si>
    <t>36.100</t>
  </si>
  <si>
    <t>36.101</t>
  </si>
  <si>
    <t>36.102</t>
  </si>
  <si>
    <t>36.103</t>
  </si>
  <si>
    <t>36.104</t>
  </si>
  <si>
    <t>36.105</t>
  </si>
  <si>
    <t>PTU-340.TG.1400.EP400.3.3.1-14,4-1</t>
  </si>
  <si>
    <t>Taśma gładka EP 400/3, 3:1, szerokość=1400mm, długość=14,4mb</t>
  </si>
  <si>
    <t>SE27_06011004</t>
  </si>
  <si>
    <t>RCJY50-N</t>
  </si>
  <si>
    <t>RTUEY50</t>
  </si>
  <si>
    <t>Guma Olberts 3x110x6150</t>
  </si>
  <si>
    <t>DIN 603-M12x35-8.8-Fe/Zn5</t>
  </si>
  <si>
    <t>DIN 603-M8x50-8.8-Fe/Zn5</t>
  </si>
  <si>
    <t>DIN 603-M8x35-8.8-Fe/Zn5</t>
  </si>
  <si>
    <t>DIN 603-M8x25-8.8-Fe/Zn5</t>
  </si>
  <si>
    <t>DIN 603-M8x20-8.8-Fe/Zn5</t>
  </si>
  <si>
    <t>Śruba z łbem grzybkowym z podsadzeniem M8x20-8.8-Fe/Zn5</t>
  </si>
  <si>
    <t>37.1</t>
  </si>
  <si>
    <t>37.1.1</t>
  </si>
  <si>
    <t>37.1.2</t>
  </si>
  <si>
    <t>37.1.3</t>
  </si>
  <si>
    <t>37.1.4</t>
  </si>
  <si>
    <t>37.1.5</t>
  </si>
  <si>
    <t>37.1.6</t>
  </si>
  <si>
    <t>37.2</t>
  </si>
  <si>
    <t>37.2.1</t>
  </si>
  <si>
    <t>37.2.2</t>
  </si>
  <si>
    <t>37.2.3</t>
  </si>
  <si>
    <t>37.2.4</t>
  </si>
  <si>
    <t>37.2.5</t>
  </si>
  <si>
    <t>37.3</t>
  </si>
  <si>
    <t>37.3.1</t>
  </si>
  <si>
    <t>37.3.2</t>
  </si>
  <si>
    <t>37.3.3</t>
  </si>
  <si>
    <t>37.4</t>
  </si>
  <si>
    <t>37.4.1</t>
  </si>
  <si>
    <t>37.4.2</t>
  </si>
  <si>
    <t>37.4.3</t>
  </si>
  <si>
    <t>37.4.4</t>
  </si>
  <si>
    <t>37.5</t>
  </si>
  <si>
    <t>37.5.1</t>
  </si>
  <si>
    <t>37.5.2</t>
  </si>
  <si>
    <t>37.6</t>
  </si>
  <si>
    <t>37.7</t>
  </si>
  <si>
    <t>37.8</t>
  </si>
  <si>
    <t>37.8.1</t>
  </si>
  <si>
    <t>37.8.2</t>
  </si>
  <si>
    <t>37.9</t>
  </si>
  <si>
    <t>37.10</t>
  </si>
  <si>
    <t>37.10.1</t>
  </si>
  <si>
    <t>37.10.1.1</t>
  </si>
  <si>
    <t>37.10.1.2</t>
  </si>
  <si>
    <t>37.10.2</t>
  </si>
  <si>
    <t>37.10.3</t>
  </si>
  <si>
    <t>37.10.4</t>
  </si>
  <si>
    <t>37.10.5</t>
  </si>
  <si>
    <t>37.10.6</t>
  </si>
  <si>
    <t>37.11</t>
  </si>
  <si>
    <t>37.12</t>
  </si>
  <si>
    <t>37.13</t>
  </si>
  <si>
    <t>37.14</t>
  </si>
  <si>
    <t>37.15</t>
  </si>
  <si>
    <t>37.15.1</t>
  </si>
  <si>
    <t>37.15.2</t>
  </si>
  <si>
    <t>37.16</t>
  </si>
  <si>
    <t>37.16.1</t>
  </si>
  <si>
    <t>37.16.2</t>
  </si>
  <si>
    <t>37.16.3</t>
  </si>
  <si>
    <t>37.16.4</t>
  </si>
  <si>
    <t>37.17</t>
  </si>
  <si>
    <t>37.17.1</t>
  </si>
  <si>
    <t>37.17.2</t>
  </si>
  <si>
    <t>37.17.3</t>
  </si>
  <si>
    <t>37.18</t>
  </si>
  <si>
    <t>37.19</t>
  </si>
  <si>
    <t>37.19.1</t>
  </si>
  <si>
    <t>37.19.2</t>
  </si>
  <si>
    <t>37.20</t>
  </si>
  <si>
    <t>37.21</t>
  </si>
  <si>
    <t>37.22</t>
  </si>
  <si>
    <t>37.22.1</t>
  </si>
  <si>
    <t>37.22.2</t>
  </si>
  <si>
    <t>37.23</t>
  </si>
  <si>
    <t>37.24</t>
  </si>
  <si>
    <t>37.25</t>
  </si>
  <si>
    <t>37.26</t>
  </si>
  <si>
    <t>37.27</t>
  </si>
  <si>
    <t>37.28</t>
  </si>
  <si>
    <t>37.29</t>
  </si>
  <si>
    <t>37.30</t>
  </si>
  <si>
    <t>37.30.1</t>
  </si>
  <si>
    <t>37.30.2</t>
  </si>
  <si>
    <t>37.31</t>
  </si>
  <si>
    <t>37.32</t>
  </si>
  <si>
    <t>37.33</t>
  </si>
  <si>
    <t>37.34</t>
  </si>
  <si>
    <t>37.35</t>
  </si>
  <si>
    <t>37.36</t>
  </si>
  <si>
    <t>37.37</t>
  </si>
  <si>
    <t>37.38</t>
  </si>
  <si>
    <t>37.39</t>
  </si>
  <si>
    <t>37.40</t>
  </si>
  <si>
    <t>37.41</t>
  </si>
  <si>
    <t>37.42</t>
  </si>
  <si>
    <t>37.43</t>
  </si>
  <si>
    <t>37.44</t>
  </si>
  <si>
    <t>37.45</t>
  </si>
  <si>
    <t>37.46</t>
  </si>
  <si>
    <t>37.47</t>
  </si>
  <si>
    <t>37.48</t>
  </si>
  <si>
    <t>37.49</t>
  </si>
  <si>
    <t>37.50</t>
  </si>
  <si>
    <t>37.51</t>
  </si>
  <si>
    <t>37.52</t>
  </si>
  <si>
    <t>37.53</t>
  </si>
  <si>
    <t>37.54</t>
  </si>
  <si>
    <t>37.55</t>
  </si>
  <si>
    <t>37.56</t>
  </si>
  <si>
    <t>37.57</t>
  </si>
  <si>
    <t>37.58</t>
  </si>
  <si>
    <t>37.59</t>
  </si>
  <si>
    <t>37.60</t>
  </si>
  <si>
    <t>37.61</t>
  </si>
  <si>
    <t>37.62</t>
  </si>
  <si>
    <t>37.63</t>
  </si>
  <si>
    <t>37.64</t>
  </si>
  <si>
    <t>37.65</t>
  </si>
  <si>
    <t>37.66</t>
  </si>
  <si>
    <t>37.67</t>
  </si>
  <si>
    <t>37.68</t>
  </si>
  <si>
    <t>37.69</t>
  </si>
  <si>
    <t>37.70</t>
  </si>
  <si>
    <t>37.71</t>
  </si>
  <si>
    <t>37.72</t>
  </si>
  <si>
    <t>37.73</t>
  </si>
  <si>
    <t>37.74</t>
  </si>
  <si>
    <t>37.75</t>
  </si>
  <si>
    <t>37.76</t>
  </si>
  <si>
    <t>37.77</t>
  </si>
  <si>
    <t>37.78</t>
  </si>
  <si>
    <t>37.79</t>
  </si>
  <si>
    <t>37.80</t>
  </si>
  <si>
    <t>37.81</t>
  </si>
  <si>
    <t>37.82</t>
  </si>
  <si>
    <t>37.83</t>
  </si>
  <si>
    <t>37.84</t>
  </si>
  <si>
    <t>37.85</t>
  </si>
  <si>
    <t>37.86</t>
  </si>
  <si>
    <t>37.87</t>
  </si>
  <si>
    <t>37.88</t>
  </si>
  <si>
    <t>37.89</t>
  </si>
  <si>
    <t>37.90</t>
  </si>
  <si>
    <t>37.91</t>
  </si>
  <si>
    <t>37.92</t>
  </si>
  <si>
    <t>37.93</t>
  </si>
  <si>
    <t>37.94</t>
  </si>
  <si>
    <t>37.95</t>
  </si>
  <si>
    <t>37.96</t>
  </si>
  <si>
    <t>37.97</t>
  </si>
  <si>
    <t>37.98</t>
  </si>
  <si>
    <t>37.99</t>
  </si>
  <si>
    <t>37.100</t>
  </si>
  <si>
    <t>37.101</t>
  </si>
  <si>
    <t>37.102</t>
  </si>
  <si>
    <t>37.103</t>
  </si>
  <si>
    <t>37.104</t>
  </si>
  <si>
    <t>37.105</t>
  </si>
  <si>
    <t>44.1</t>
  </si>
  <si>
    <t>44.1.1</t>
  </si>
  <si>
    <t>44.1.2</t>
  </si>
  <si>
    <t>44.1.3</t>
  </si>
  <si>
    <t>44.1.4</t>
  </si>
  <si>
    <t>44.1.5</t>
  </si>
  <si>
    <t>44.1.6</t>
  </si>
  <si>
    <t>44.2</t>
  </si>
  <si>
    <t>44.2.1</t>
  </si>
  <si>
    <t>44.2.2</t>
  </si>
  <si>
    <t>44.2.3</t>
  </si>
  <si>
    <t>44.2.4</t>
  </si>
  <si>
    <t>44.2.5</t>
  </si>
  <si>
    <t>44.3</t>
  </si>
  <si>
    <t>44.3.1</t>
  </si>
  <si>
    <t>44.3.2</t>
  </si>
  <si>
    <t>44.3.3</t>
  </si>
  <si>
    <t>44.4</t>
  </si>
  <si>
    <t>44.4.1</t>
  </si>
  <si>
    <t>44.4.2</t>
  </si>
  <si>
    <t>44.4.3</t>
  </si>
  <si>
    <t>44.4.4</t>
  </si>
  <si>
    <t>44.5</t>
  </si>
  <si>
    <t>44.5.1</t>
  </si>
  <si>
    <t>44.5.2</t>
  </si>
  <si>
    <t>44.6</t>
  </si>
  <si>
    <t>44.7</t>
  </si>
  <si>
    <t>44.8</t>
  </si>
  <si>
    <t>44.8.1</t>
  </si>
  <si>
    <t>44.8.2</t>
  </si>
  <si>
    <t>44.9</t>
  </si>
  <si>
    <t>44.10</t>
  </si>
  <si>
    <t>44.10.1</t>
  </si>
  <si>
    <t>44.10.1.1</t>
  </si>
  <si>
    <t>44.10.1.2</t>
  </si>
  <si>
    <t>44.10.2</t>
  </si>
  <si>
    <t>44.10.3</t>
  </si>
  <si>
    <t>44.10.4</t>
  </si>
  <si>
    <t>44.10.5</t>
  </si>
  <si>
    <t>44.10.6</t>
  </si>
  <si>
    <t>44.11</t>
  </si>
  <si>
    <t>44.12</t>
  </si>
  <si>
    <t>44.13</t>
  </si>
  <si>
    <t>44.14</t>
  </si>
  <si>
    <t>44.15</t>
  </si>
  <si>
    <t>44.15.1</t>
  </si>
  <si>
    <t>44.15.2</t>
  </si>
  <si>
    <t>44.16</t>
  </si>
  <si>
    <t>44.16.1</t>
  </si>
  <si>
    <t>44.16.2</t>
  </si>
  <si>
    <t>44.16.3</t>
  </si>
  <si>
    <t>44.16.4</t>
  </si>
  <si>
    <t>44.17</t>
  </si>
  <si>
    <t>44.17.1</t>
  </si>
  <si>
    <t>44.17.2</t>
  </si>
  <si>
    <t>44.17.3</t>
  </si>
  <si>
    <t>44.18</t>
  </si>
  <si>
    <t>44.19</t>
  </si>
  <si>
    <t>44.19.1</t>
  </si>
  <si>
    <t>44.19.2</t>
  </si>
  <si>
    <t>44.20</t>
  </si>
  <si>
    <t>44.21</t>
  </si>
  <si>
    <t>44.22</t>
  </si>
  <si>
    <t>44.22.1</t>
  </si>
  <si>
    <t>44.22.2</t>
  </si>
  <si>
    <t>44.23</t>
  </si>
  <si>
    <t>44.24</t>
  </si>
  <si>
    <t>44.25</t>
  </si>
  <si>
    <t>44.26</t>
  </si>
  <si>
    <t>44.27</t>
  </si>
  <si>
    <t>44.28</t>
  </si>
  <si>
    <t>44.29</t>
  </si>
  <si>
    <t>44.30</t>
  </si>
  <si>
    <t>44.30.1</t>
  </si>
  <si>
    <t>44.30.2</t>
  </si>
  <si>
    <t>44.31</t>
  </si>
  <si>
    <t>44.32</t>
  </si>
  <si>
    <t>44.33</t>
  </si>
  <si>
    <t>44.34</t>
  </si>
  <si>
    <t>44.35</t>
  </si>
  <si>
    <t>44.36</t>
  </si>
  <si>
    <t>44.37</t>
  </si>
  <si>
    <t>44.38</t>
  </si>
  <si>
    <t>44.39</t>
  </si>
  <si>
    <t>44.40</t>
  </si>
  <si>
    <t>44.41</t>
  </si>
  <si>
    <t>44.42</t>
  </si>
  <si>
    <t>44.43</t>
  </si>
  <si>
    <t>44.44</t>
  </si>
  <si>
    <t>44.45</t>
  </si>
  <si>
    <t>44.46</t>
  </si>
  <si>
    <t>44.47</t>
  </si>
  <si>
    <t>44.48</t>
  </si>
  <si>
    <t>44.49</t>
  </si>
  <si>
    <t>44.50</t>
  </si>
  <si>
    <t>44.51</t>
  </si>
  <si>
    <t>44.52</t>
  </si>
  <si>
    <t>44.53</t>
  </si>
  <si>
    <t>44.54</t>
  </si>
  <si>
    <t>Taśma gładka EP 400/3, 3:1, szerokość=1400mm, długość=12,4mb</t>
  </si>
  <si>
    <t>44.55</t>
  </si>
  <si>
    <t>44.56</t>
  </si>
  <si>
    <t>44.57</t>
  </si>
  <si>
    <t>44.58</t>
  </si>
  <si>
    <t>44.59</t>
  </si>
  <si>
    <t>44.60</t>
  </si>
  <si>
    <t>44.61</t>
  </si>
  <si>
    <t>44.62</t>
  </si>
  <si>
    <t>44.63</t>
  </si>
  <si>
    <t>44.64</t>
  </si>
  <si>
    <t>44.65</t>
  </si>
  <si>
    <t>Guma Olberts 3x110x5150</t>
  </si>
  <si>
    <t>44.66</t>
  </si>
  <si>
    <t>44.67</t>
  </si>
  <si>
    <t>44.68</t>
  </si>
  <si>
    <t>44.69</t>
  </si>
  <si>
    <t>44.70</t>
  </si>
  <si>
    <t>44.71</t>
  </si>
  <si>
    <t>44.72</t>
  </si>
  <si>
    <t>44.73</t>
  </si>
  <si>
    <t>44.74</t>
  </si>
  <si>
    <t>44.75</t>
  </si>
  <si>
    <t>44.76</t>
  </si>
  <si>
    <t>44.77</t>
  </si>
  <si>
    <t>44.78</t>
  </si>
  <si>
    <t>44.79</t>
  </si>
  <si>
    <t>44.80</t>
  </si>
  <si>
    <t>44.81</t>
  </si>
  <si>
    <t>44.82</t>
  </si>
  <si>
    <t>44.83</t>
  </si>
  <si>
    <t>44.84</t>
  </si>
  <si>
    <t>44.85</t>
  </si>
  <si>
    <t>44.86</t>
  </si>
  <si>
    <t>44.87</t>
  </si>
  <si>
    <t>44.88</t>
  </si>
  <si>
    <t>44.89</t>
  </si>
  <si>
    <t>44.90</t>
  </si>
  <si>
    <t>44.91</t>
  </si>
  <si>
    <t>44.92</t>
  </si>
  <si>
    <t>44.93</t>
  </si>
  <si>
    <t>44.94</t>
  </si>
  <si>
    <t>44.95</t>
  </si>
  <si>
    <t>44.96</t>
  </si>
  <si>
    <t>44.97</t>
  </si>
  <si>
    <t>44.98</t>
  </si>
  <si>
    <t>44.99</t>
  </si>
  <si>
    <t>44.100</t>
  </si>
  <si>
    <t>44.101</t>
  </si>
  <si>
    <t>44.102</t>
  </si>
  <si>
    <t>44.103</t>
  </si>
  <si>
    <t>44.104</t>
  </si>
  <si>
    <t>44.105</t>
  </si>
  <si>
    <t>45.1</t>
  </si>
  <si>
    <t>45.1.1</t>
  </si>
  <si>
    <t>45.1.2</t>
  </si>
  <si>
    <t>45.1.3</t>
  </si>
  <si>
    <t>45.1.4</t>
  </si>
  <si>
    <t>45.1.5</t>
  </si>
  <si>
    <t>45.1.6</t>
  </si>
  <si>
    <t>45.2</t>
  </si>
  <si>
    <t>45.2.1</t>
  </si>
  <si>
    <t>45.2.2</t>
  </si>
  <si>
    <t>45.2.3</t>
  </si>
  <si>
    <t>45.2.4</t>
  </si>
  <si>
    <t>45.2.5</t>
  </si>
  <si>
    <t>45.3</t>
  </si>
  <si>
    <t>45.3.1</t>
  </si>
  <si>
    <t>45.3.2</t>
  </si>
  <si>
    <t>45.3.3</t>
  </si>
  <si>
    <t>45.4</t>
  </si>
  <si>
    <t>45.4.1</t>
  </si>
  <si>
    <t>45.4.2</t>
  </si>
  <si>
    <t>45.4.3</t>
  </si>
  <si>
    <t>45.4.4</t>
  </si>
  <si>
    <t>45.5</t>
  </si>
  <si>
    <t>45.5.1</t>
  </si>
  <si>
    <t>45.5.2</t>
  </si>
  <si>
    <t>45.6</t>
  </si>
  <si>
    <t>45.7</t>
  </si>
  <si>
    <t>45.7.1</t>
  </si>
  <si>
    <t>45.7.2</t>
  </si>
  <si>
    <t>45.8</t>
  </si>
  <si>
    <t>45.9</t>
  </si>
  <si>
    <t>45.10</t>
  </si>
  <si>
    <t>45.11</t>
  </si>
  <si>
    <t>45.12</t>
  </si>
  <si>
    <t>45.13</t>
  </si>
  <si>
    <t>45.13.1</t>
  </si>
  <si>
    <t>45.13.2</t>
  </si>
  <si>
    <t>45.14</t>
  </si>
  <si>
    <t>45.14.1</t>
  </si>
  <si>
    <t>45.14.1.1</t>
  </si>
  <si>
    <t>45.14.1.2</t>
  </si>
  <si>
    <t>45.14.2</t>
  </si>
  <si>
    <t>45.14.3</t>
  </si>
  <si>
    <t>45.14.4</t>
  </si>
  <si>
    <t>45.14.5</t>
  </si>
  <si>
    <t>45.14.6</t>
  </si>
  <si>
    <t>45.14.7</t>
  </si>
  <si>
    <t>45.14.8</t>
  </si>
  <si>
    <t>45.15</t>
  </si>
  <si>
    <t>45.15.1</t>
  </si>
  <si>
    <t>45.15.2</t>
  </si>
  <si>
    <t>45.15.3</t>
  </si>
  <si>
    <t>45.15.4</t>
  </si>
  <si>
    <t>45.16</t>
  </si>
  <si>
    <t>45.16.1</t>
  </si>
  <si>
    <t>45.16.2</t>
  </si>
  <si>
    <t>45.16.3</t>
  </si>
  <si>
    <t>45.17</t>
  </si>
  <si>
    <t>45.18</t>
  </si>
  <si>
    <t>45.18.1</t>
  </si>
  <si>
    <t>45.18.2</t>
  </si>
  <si>
    <t>45.19</t>
  </si>
  <si>
    <t>45.20</t>
  </si>
  <si>
    <t>45.21</t>
  </si>
  <si>
    <t>45.21.1</t>
  </si>
  <si>
    <t>45.21.2</t>
  </si>
  <si>
    <t>45.22</t>
  </si>
  <si>
    <t>45.23</t>
  </si>
  <si>
    <t>45.24</t>
  </si>
  <si>
    <t>45.25</t>
  </si>
  <si>
    <t>45.26</t>
  </si>
  <si>
    <t>45.27</t>
  </si>
  <si>
    <t>45.28</t>
  </si>
  <si>
    <t>45.29</t>
  </si>
  <si>
    <t>45.29.1</t>
  </si>
  <si>
    <t>45.29.2</t>
  </si>
  <si>
    <t>45.30</t>
  </si>
  <si>
    <t>45.31</t>
  </si>
  <si>
    <t>45.32</t>
  </si>
  <si>
    <t>45.33</t>
  </si>
  <si>
    <t>45.34</t>
  </si>
  <si>
    <t>45.35</t>
  </si>
  <si>
    <t>45.36</t>
  </si>
  <si>
    <t>45.37</t>
  </si>
  <si>
    <t>45.38</t>
  </si>
  <si>
    <t>45.39</t>
  </si>
  <si>
    <t>45.40</t>
  </si>
  <si>
    <t>45.41</t>
  </si>
  <si>
    <t>45.42</t>
  </si>
  <si>
    <t>45.43</t>
  </si>
  <si>
    <t>45.44</t>
  </si>
  <si>
    <t>45.45</t>
  </si>
  <si>
    <t>45.46</t>
  </si>
  <si>
    <t>45.47</t>
  </si>
  <si>
    <t>45.48</t>
  </si>
  <si>
    <t>45.49</t>
  </si>
  <si>
    <t>45.50</t>
  </si>
  <si>
    <t>45.51</t>
  </si>
  <si>
    <t>45.52</t>
  </si>
  <si>
    <t>45.53</t>
  </si>
  <si>
    <t>45.54</t>
  </si>
  <si>
    <t>45.55</t>
  </si>
  <si>
    <t>45.56</t>
  </si>
  <si>
    <t>45.57</t>
  </si>
  <si>
    <t>Taśma progowa EP 400/3, 3:1, szerokość=1400mm, długość=38,4mb</t>
  </si>
  <si>
    <t>45.58</t>
  </si>
  <si>
    <t>45.59</t>
  </si>
  <si>
    <t>45.60</t>
  </si>
  <si>
    <t>45.61</t>
  </si>
  <si>
    <t>45.62</t>
  </si>
  <si>
    <t>45.63</t>
  </si>
  <si>
    <t>45.64</t>
  </si>
  <si>
    <t>45.65</t>
  </si>
  <si>
    <t>45.66</t>
  </si>
  <si>
    <t>45.67</t>
  </si>
  <si>
    <t>Guma Olberts 3x110x18150</t>
  </si>
  <si>
    <t>45.68</t>
  </si>
  <si>
    <t>45.69</t>
  </si>
  <si>
    <t>45.70</t>
  </si>
  <si>
    <t>45.71</t>
  </si>
  <si>
    <t>45.72</t>
  </si>
  <si>
    <t>45.73</t>
  </si>
  <si>
    <t>45.74</t>
  </si>
  <si>
    <t>45.75</t>
  </si>
  <si>
    <t>45.76</t>
  </si>
  <si>
    <t>45.77</t>
  </si>
  <si>
    <t>45.78</t>
  </si>
  <si>
    <t>45.79</t>
  </si>
  <si>
    <t>45.80</t>
  </si>
  <si>
    <t>4+4</t>
  </si>
  <si>
    <t>45.81</t>
  </si>
  <si>
    <t>45.82</t>
  </si>
  <si>
    <t>45.83</t>
  </si>
  <si>
    <t>45.84</t>
  </si>
  <si>
    <t>45.85</t>
  </si>
  <si>
    <t>45.86</t>
  </si>
  <si>
    <t>45.87</t>
  </si>
  <si>
    <t>45.88</t>
  </si>
  <si>
    <t>45.89</t>
  </si>
  <si>
    <t>45.90</t>
  </si>
  <si>
    <t>45.91</t>
  </si>
  <si>
    <t>45.92</t>
  </si>
  <si>
    <t>45.93</t>
  </si>
  <si>
    <t>45.94</t>
  </si>
  <si>
    <t>45.95</t>
  </si>
  <si>
    <t>45.96</t>
  </si>
  <si>
    <t>45.97</t>
  </si>
  <si>
    <t>45.98</t>
  </si>
  <si>
    <t>45.99</t>
  </si>
  <si>
    <t>45.100</t>
  </si>
  <si>
    <t>45.101</t>
  </si>
  <si>
    <t>45.102</t>
  </si>
  <si>
    <t>45.103</t>
  </si>
  <si>
    <t>45.104</t>
  </si>
  <si>
    <t>45.105</t>
  </si>
  <si>
    <t>46.1</t>
  </si>
  <si>
    <t>46.1.1</t>
  </si>
  <si>
    <t>46.1.2</t>
  </si>
  <si>
    <t>46.1.3</t>
  </si>
  <si>
    <t>46.1.4</t>
  </si>
  <si>
    <t>46.1.5</t>
  </si>
  <si>
    <t>46.1.6</t>
  </si>
  <si>
    <t>46.2</t>
  </si>
  <si>
    <t>46.2.1</t>
  </si>
  <si>
    <t>46.2.2</t>
  </si>
  <si>
    <t>46.2.3</t>
  </si>
  <si>
    <t>46.2.4</t>
  </si>
  <si>
    <t>46.2.5</t>
  </si>
  <si>
    <t>46.3</t>
  </si>
  <si>
    <t>46.3.1</t>
  </si>
  <si>
    <t>46.3.2</t>
  </si>
  <si>
    <t>46.3.3</t>
  </si>
  <si>
    <t>46.4</t>
  </si>
  <si>
    <t>46.4.1</t>
  </si>
  <si>
    <t>46.4.2</t>
  </si>
  <si>
    <t>46.4.3</t>
  </si>
  <si>
    <t>46.4.4</t>
  </si>
  <si>
    <t>46.5</t>
  </si>
  <si>
    <t>46.5.1</t>
  </si>
  <si>
    <t>46.5.2</t>
  </si>
  <si>
    <t>46.6</t>
  </si>
  <si>
    <t>46.7</t>
  </si>
  <si>
    <t>46.8</t>
  </si>
  <si>
    <t>46.8.1</t>
  </si>
  <si>
    <t>46.8.2</t>
  </si>
  <si>
    <t>46.9</t>
  </si>
  <si>
    <t>46.10</t>
  </si>
  <si>
    <t>46.10.1</t>
  </si>
  <si>
    <t>46.10.1.1</t>
  </si>
  <si>
    <t>46.10.1.2</t>
  </si>
  <si>
    <t>46.10.2</t>
  </si>
  <si>
    <t>46.10.3</t>
  </si>
  <si>
    <t>46.10.4</t>
  </si>
  <si>
    <t>46.10.5</t>
  </si>
  <si>
    <t>46.10.6</t>
  </si>
  <si>
    <t>46.11</t>
  </si>
  <si>
    <t>46.12</t>
  </si>
  <si>
    <t>46.13</t>
  </si>
  <si>
    <t>46.14</t>
  </si>
  <si>
    <t>46.15</t>
  </si>
  <si>
    <t>46.15.1</t>
  </si>
  <si>
    <t>46.15.2</t>
  </si>
  <si>
    <t>46.16</t>
  </si>
  <si>
    <t>46.16.1</t>
  </si>
  <si>
    <t>46.16.2</t>
  </si>
  <si>
    <t>46.16.3</t>
  </si>
  <si>
    <t>46.16.4</t>
  </si>
  <si>
    <t>46.17</t>
  </si>
  <si>
    <t>46.17.1</t>
  </si>
  <si>
    <t>46.17.2</t>
  </si>
  <si>
    <t>46.17.3</t>
  </si>
  <si>
    <t>46.18</t>
  </si>
  <si>
    <t>46.19</t>
  </si>
  <si>
    <t>46.19.1</t>
  </si>
  <si>
    <t>46.19.2</t>
  </si>
  <si>
    <t>46.20</t>
  </si>
  <si>
    <t>46.21</t>
  </si>
  <si>
    <t>46.22</t>
  </si>
  <si>
    <t>46.22.1</t>
  </si>
  <si>
    <t>46.22.2</t>
  </si>
  <si>
    <t>46.23</t>
  </si>
  <si>
    <t>46.24</t>
  </si>
  <si>
    <t>46.25</t>
  </si>
  <si>
    <t>46.26</t>
  </si>
  <si>
    <t>46.27</t>
  </si>
  <si>
    <t>46.28</t>
  </si>
  <si>
    <t>46.29</t>
  </si>
  <si>
    <t>46.30</t>
  </si>
  <si>
    <t>46.30.1</t>
  </si>
  <si>
    <t>46.30.2</t>
  </si>
  <si>
    <t>46.31</t>
  </si>
  <si>
    <t>46.32</t>
  </si>
  <si>
    <t>46.33</t>
  </si>
  <si>
    <t>46.34</t>
  </si>
  <si>
    <t>46.35</t>
  </si>
  <si>
    <t>46.36</t>
  </si>
  <si>
    <t>46.37</t>
  </si>
  <si>
    <t>46.38</t>
  </si>
  <si>
    <t>46.39</t>
  </si>
  <si>
    <t>46.40</t>
  </si>
  <si>
    <t>46.41</t>
  </si>
  <si>
    <t>46.42</t>
  </si>
  <si>
    <t>46.43</t>
  </si>
  <si>
    <t>46.44</t>
  </si>
  <si>
    <t>46.45</t>
  </si>
  <si>
    <t>46.46</t>
  </si>
  <si>
    <t>46.47</t>
  </si>
  <si>
    <t>46.48</t>
  </si>
  <si>
    <t>46.49</t>
  </si>
  <si>
    <t>46.50</t>
  </si>
  <si>
    <t>46.51</t>
  </si>
  <si>
    <t>46.52</t>
  </si>
  <si>
    <t>46.53</t>
  </si>
  <si>
    <t>46.54</t>
  </si>
  <si>
    <t>Taśma gładka EP 400/3, 3:1, szerokość=1400mm, długość=11,4mb</t>
  </si>
  <si>
    <t>46.55</t>
  </si>
  <si>
    <t>46.56</t>
  </si>
  <si>
    <t>46.57</t>
  </si>
  <si>
    <t>46.58</t>
  </si>
  <si>
    <t>46.59</t>
  </si>
  <si>
    <t>46.60</t>
  </si>
  <si>
    <t>46.61</t>
  </si>
  <si>
    <t>46.62</t>
  </si>
  <si>
    <t>46.63</t>
  </si>
  <si>
    <t>46.64</t>
  </si>
  <si>
    <t>46.65</t>
  </si>
  <si>
    <t>Guma Olberts 3x110x4650</t>
  </si>
  <si>
    <t>46.66</t>
  </si>
  <si>
    <t>46.67</t>
  </si>
  <si>
    <t>46.68</t>
  </si>
  <si>
    <t>46.69</t>
  </si>
  <si>
    <t>46.70</t>
  </si>
  <si>
    <t>46.71</t>
  </si>
  <si>
    <t>46.72</t>
  </si>
  <si>
    <t>46.73</t>
  </si>
  <si>
    <t>46.74</t>
  </si>
  <si>
    <t>46.75</t>
  </si>
  <si>
    <t>46.76</t>
  </si>
  <si>
    <t>46.77</t>
  </si>
  <si>
    <t>46.78</t>
  </si>
  <si>
    <t>46.79</t>
  </si>
  <si>
    <t>46.80</t>
  </si>
  <si>
    <t>46.81</t>
  </si>
  <si>
    <t>46.82</t>
  </si>
  <si>
    <t>46.83</t>
  </si>
  <si>
    <t>46.84</t>
  </si>
  <si>
    <t>46.85</t>
  </si>
  <si>
    <t>46.86</t>
  </si>
  <si>
    <t>46.87</t>
  </si>
  <si>
    <t>46.88</t>
  </si>
  <si>
    <t>46.89</t>
  </si>
  <si>
    <t>46.90</t>
  </si>
  <si>
    <t>46.91</t>
  </si>
  <si>
    <t>46.92</t>
  </si>
  <si>
    <t>46.93</t>
  </si>
  <si>
    <t>46.94</t>
  </si>
  <si>
    <t>46.95</t>
  </si>
  <si>
    <t>46.96</t>
  </si>
  <si>
    <t>46.97</t>
  </si>
  <si>
    <t>46.98</t>
  </si>
  <si>
    <t>46.99</t>
  </si>
  <si>
    <t>46.100</t>
  </si>
  <si>
    <t>46.101</t>
  </si>
  <si>
    <t>46.102</t>
  </si>
  <si>
    <t>46.103</t>
  </si>
  <si>
    <t>46.104</t>
  </si>
  <si>
    <t>46.105</t>
  </si>
  <si>
    <t>47.1</t>
  </si>
  <si>
    <t>47.1.1</t>
  </si>
  <si>
    <t>47.1.2</t>
  </si>
  <si>
    <t>47.1.3</t>
  </si>
  <si>
    <t>47.1.4</t>
  </si>
  <si>
    <t>47.1.5</t>
  </si>
  <si>
    <t>47.1.6</t>
  </si>
  <si>
    <t>47.2</t>
  </si>
  <si>
    <t>47.2.1</t>
  </si>
  <si>
    <t>47.2.2</t>
  </si>
  <si>
    <t>47.2.3</t>
  </si>
  <si>
    <t>47.2.4</t>
  </si>
  <si>
    <t>47.2.5</t>
  </si>
  <si>
    <t>47.3</t>
  </si>
  <si>
    <t>47.3.1</t>
  </si>
  <si>
    <t>47.3.2</t>
  </si>
  <si>
    <t>47.3.3</t>
  </si>
  <si>
    <t>47.4</t>
  </si>
  <si>
    <t>47.4.1</t>
  </si>
  <si>
    <t>47.4.2</t>
  </si>
  <si>
    <t>47.4.3</t>
  </si>
  <si>
    <t>47.4.4</t>
  </si>
  <si>
    <t>47.5</t>
  </si>
  <si>
    <t>47.5.1</t>
  </si>
  <si>
    <t>47.5.2</t>
  </si>
  <si>
    <t>47.6</t>
  </si>
  <si>
    <t>47.7</t>
  </si>
  <si>
    <t>47.8</t>
  </si>
  <si>
    <t>47.8.1</t>
  </si>
  <si>
    <t>47.8.2</t>
  </si>
  <si>
    <t>47.9</t>
  </si>
  <si>
    <t>47.10</t>
  </si>
  <si>
    <t>47.11</t>
  </si>
  <si>
    <t>47.12</t>
  </si>
  <si>
    <t>47.13</t>
  </si>
  <si>
    <t>47.14</t>
  </si>
  <si>
    <t>47.14.1</t>
  </si>
  <si>
    <t>47.14.2</t>
  </si>
  <si>
    <t>47.15</t>
  </si>
  <si>
    <t>47.15.1</t>
  </si>
  <si>
    <t>47.15.1.1</t>
  </si>
  <si>
    <t>47.15.1.2</t>
  </si>
  <si>
    <t>47.15.2</t>
  </si>
  <si>
    <t>47.15.3</t>
  </si>
  <si>
    <t>47.15.4</t>
  </si>
  <si>
    <t>47.15.5</t>
  </si>
  <si>
    <t>47.15.6</t>
  </si>
  <si>
    <t>47.15.7</t>
  </si>
  <si>
    <t>47.15.8</t>
  </si>
  <si>
    <t>47.16</t>
  </si>
  <si>
    <t>47.16.1</t>
  </si>
  <si>
    <t>47.16.2</t>
  </si>
  <si>
    <t>47.16.3</t>
  </si>
  <si>
    <t>47.16.4</t>
  </si>
  <si>
    <t>47.17</t>
  </si>
  <si>
    <t>47.17.1</t>
  </si>
  <si>
    <t>47.17.2</t>
  </si>
  <si>
    <t>47.17.3</t>
  </si>
  <si>
    <t>47.18</t>
  </si>
  <si>
    <t>47.19</t>
  </si>
  <si>
    <t>47.19.1</t>
  </si>
  <si>
    <t>47.19.2</t>
  </si>
  <si>
    <t>47.20</t>
  </si>
  <si>
    <t>47.21</t>
  </si>
  <si>
    <t>47.22</t>
  </si>
  <si>
    <t>47.22.1</t>
  </si>
  <si>
    <t>47.22.2</t>
  </si>
  <si>
    <t>47.23</t>
  </si>
  <si>
    <t>47.24</t>
  </si>
  <si>
    <t>47.25</t>
  </si>
  <si>
    <t>47.26</t>
  </si>
  <si>
    <t>47.27</t>
  </si>
  <si>
    <t>47.28</t>
  </si>
  <si>
    <t>47.29</t>
  </si>
  <si>
    <t>47.30</t>
  </si>
  <si>
    <t>47.30.1</t>
  </si>
  <si>
    <t>47.30.2</t>
  </si>
  <si>
    <t>47.31</t>
  </si>
  <si>
    <t>47.32</t>
  </si>
  <si>
    <t>47.33</t>
  </si>
  <si>
    <t>47.34</t>
  </si>
  <si>
    <t>47.35</t>
  </si>
  <si>
    <t>47.36</t>
  </si>
  <si>
    <t>47.37</t>
  </si>
  <si>
    <t>47.38</t>
  </si>
  <si>
    <t>47.39</t>
  </si>
  <si>
    <t>47.40</t>
  </si>
  <si>
    <t>47.41</t>
  </si>
  <si>
    <t>47.42</t>
  </si>
  <si>
    <t>47.43</t>
  </si>
  <si>
    <t>47.44</t>
  </si>
  <si>
    <t>47.45</t>
  </si>
  <si>
    <t>47.46</t>
  </si>
  <si>
    <t>47.47</t>
  </si>
  <si>
    <t>47.48</t>
  </si>
  <si>
    <t>47.49</t>
  </si>
  <si>
    <t>47.50</t>
  </si>
  <si>
    <t>47.51</t>
  </si>
  <si>
    <t>47.52</t>
  </si>
  <si>
    <t>47.53</t>
  </si>
  <si>
    <t>47.54</t>
  </si>
  <si>
    <t>47.55</t>
  </si>
  <si>
    <t>47.56</t>
  </si>
  <si>
    <t>47.57</t>
  </si>
  <si>
    <t>47.58</t>
  </si>
  <si>
    <t>PTU-340.TZ.1440.EP400.3.3.1-20,4-1</t>
  </si>
  <si>
    <t>Taśma progowa EP 400/3, 3:1, szerokość=1400mm, długość=20,4mb</t>
  </si>
  <si>
    <t>47.59</t>
  </si>
  <si>
    <t>47.60</t>
  </si>
  <si>
    <t>47.61</t>
  </si>
  <si>
    <t>47.62</t>
  </si>
  <si>
    <t>47.63</t>
  </si>
  <si>
    <t>47.64</t>
  </si>
  <si>
    <t>47.65</t>
  </si>
  <si>
    <t>47.66</t>
  </si>
  <si>
    <t>47.67</t>
  </si>
  <si>
    <t>Guma Olberts 3x110x9150</t>
  </si>
  <si>
    <t>47.68</t>
  </si>
  <si>
    <t>47.69</t>
  </si>
  <si>
    <t>47.70</t>
  </si>
  <si>
    <t>47.71</t>
  </si>
  <si>
    <t>47.72</t>
  </si>
  <si>
    <t>47.73</t>
  </si>
  <si>
    <t>47.74</t>
  </si>
  <si>
    <t>47.75</t>
  </si>
  <si>
    <t>47.76</t>
  </si>
  <si>
    <t>47.77</t>
  </si>
  <si>
    <t>47.78</t>
  </si>
  <si>
    <t>47.79</t>
  </si>
  <si>
    <t>47.80</t>
  </si>
  <si>
    <t>47.81</t>
  </si>
  <si>
    <t>47.82</t>
  </si>
  <si>
    <t>47.83</t>
  </si>
  <si>
    <t>47.84</t>
  </si>
  <si>
    <t>47.85</t>
  </si>
  <si>
    <t>47.86</t>
  </si>
  <si>
    <t>47.87</t>
  </si>
  <si>
    <t>47.88</t>
  </si>
  <si>
    <t>47.89</t>
  </si>
  <si>
    <t>47.90</t>
  </si>
  <si>
    <t>47.91</t>
  </si>
  <si>
    <t>47.92</t>
  </si>
  <si>
    <t>47.93</t>
  </si>
  <si>
    <t>47.94</t>
  </si>
  <si>
    <t>47.95</t>
  </si>
  <si>
    <t>47.96</t>
  </si>
  <si>
    <t>47.97</t>
  </si>
  <si>
    <t>47.98</t>
  </si>
  <si>
    <t>47.99</t>
  </si>
  <si>
    <t>47.100</t>
  </si>
  <si>
    <t>47.101</t>
  </si>
  <si>
    <t>47.102</t>
  </si>
  <si>
    <t>47.103</t>
  </si>
  <si>
    <t>47.104</t>
  </si>
  <si>
    <t>47.105</t>
  </si>
  <si>
    <t>54.1</t>
  </si>
  <si>
    <t>54.1.1</t>
  </si>
  <si>
    <t>54.1.2</t>
  </si>
  <si>
    <t>54.1.3</t>
  </si>
  <si>
    <t>54.1.4</t>
  </si>
  <si>
    <t>54.1.5</t>
  </si>
  <si>
    <t>54.1.6</t>
  </si>
  <si>
    <t>54.2</t>
  </si>
  <si>
    <t>PTU-340.01.02.00-30K-1</t>
  </si>
  <si>
    <t>54.2.1</t>
  </si>
  <si>
    <t>PTU-340.01.02.01-30K-1</t>
  </si>
  <si>
    <t>Blacha 4x650x1160</t>
  </si>
  <si>
    <t>54.2.2</t>
  </si>
  <si>
    <t>54.2.3</t>
  </si>
  <si>
    <t>54.2.4</t>
  </si>
  <si>
    <t>54.2.5</t>
  </si>
  <si>
    <t>54.3</t>
  </si>
  <si>
    <t>54.3.1</t>
  </si>
  <si>
    <t>54.3.2</t>
  </si>
  <si>
    <t>54.3.3</t>
  </si>
  <si>
    <t>54.4</t>
  </si>
  <si>
    <t>54.4.1</t>
  </si>
  <si>
    <t>54.4.2</t>
  </si>
  <si>
    <t>54.4.3</t>
  </si>
  <si>
    <t>54.4.4</t>
  </si>
  <si>
    <t>54.5</t>
  </si>
  <si>
    <t>54.5.1</t>
  </si>
  <si>
    <t>54.5.2</t>
  </si>
  <si>
    <t>54.6</t>
  </si>
  <si>
    <t>54.7</t>
  </si>
  <si>
    <t>54.8</t>
  </si>
  <si>
    <t>54.8.1</t>
  </si>
  <si>
    <t>54.8.2</t>
  </si>
  <si>
    <t>54.9</t>
  </si>
  <si>
    <t>54.10</t>
  </si>
  <si>
    <t>54.10.1</t>
  </si>
  <si>
    <t>54.10.1.1</t>
  </si>
  <si>
    <t>54.10.1.2</t>
  </si>
  <si>
    <t>54.10.2</t>
  </si>
  <si>
    <t>54.10.3</t>
  </si>
  <si>
    <t>54.10.4</t>
  </si>
  <si>
    <t>54.10.5</t>
  </si>
  <si>
    <t>54.10.6</t>
  </si>
  <si>
    <t>54.11</t>
  </si>
  <si>
    <t>54.12</t>
  </si>
  <si>
    <t>PTU-340.01.13.00-30-1</t>
  </si>
  <si>
    <t>Blacha 6x80x195</t>
  </si>
  <si>
    <t>54.13</t>
  </si>
  <si>
    <t>54.14</t>
  </si>
  <si>
    <t>54.15</t>
  </si>
  <si>
    <t>54.15.1</t>
  </si>
  <si>
    <t>54.15.2</t>
  </si>
  <si>
    <t>54.16</t>
  </si>
  <si>
    <t>54.16.1</t>
  </si>
  <si>
    <t>54.16.2</t>
  </si>
  <si>
    <t>54.16.3</t>
  </si>
  <si>
    <t>54.16.4</t>
  </si>
  <si>
    <t>54.17</t>
  </si>
  <si>
    <t>PTU-340.02.02.00-30K-1</t>
  </si>
  <si>
    <t>54.17.1</t>
  </si>
  <si>
    <t>PTU-340.02.02.01-30K-1</t>
  </si>
  <si>
    <t>Blacha 4x650x1298</t>
  </si>
  <si>
    <t>54.17.2</t>
  </si>
  <si>
    <t>54.17.3</t>
  </si>
  <si>
    <t>54.18</t>
  </si>
  <si>
    <t>PTU-340.02.03.00-1430G-1</t>
  </si>
  <si>
    <t>Blacha 4x413x1488</t>
  </si>
  <si>
    <t>54.19</t>
  </si>
  <si>
    <t>54.19.1</t>
  </si>
  <si>
    <t>54.19.2</t>
  </si>
  <si>
    <t>54.20</t>
  </si>
  <si>
    <t>54.21</t>
  </si>
  <si>
    <t>54.22</t>
  </si>
  <si>
    <t>54.22.1</t>
  </si>
  <si>
    <t>54.22.2</t>
  </si>
  <si>
    <t>54.23</t>
  </si>
  <si>
    <t>54.24</t>
  </si>
  <si>
    <t>54.25</t>
  </si>
  <si>
    <t>54.26</t>
  </si>
  <si>
    <t>54.27</t>
  </si>
  <si>
    <t>54.28</t>
  </si>
  <si>
    <t>54.29</t>
  </si>
  <si>
    <t>PTU-340.03.01.00-3015K-1</t>
  </si>
  <si>
    <t>Blacha 4x650x1500</t>
  </si>
  <si>
    <t>54.30</t>
  </si>
  <si>
    <t>PTU-340.03.02.00-3015K-1</t>
  </si>
  <si>
    <t>54.30.1</t>
  </si>
  <si>
    <t>PTU-340.03.02.01-3015K-1</t>
  </si>
  <si>
    <t>54.30.2</t>
  </si>
  <si>
    <t>54.31</t>
  </si>
  <si>
    <t>PTU-340.03.03.00-3015K-1</t>
  </si>
  <si>
    <t>54.32</t>
  </si>
  <si>
    <t>PTU-340.03.04.00-3015K-1</t>
  </si>
  <si>
    <t>54.33</t>
  </si>
  <si>
    <t>54.34</t>
  </si>
  <si>
    <t>54.35</t>
  </si>
  <si>
    <t>54.36</t>
  </si>
  <si>
    <t>54.37</t>
  </si>
  <si>
    <t>54.38</t>
  </si>
  <si>
    <t>54.39</t>
  </si>
  <si>
    <t>54.40</t>
  </si>
  <si>
    <t>54.41</t>
  </si>
  <si>
    <t>54.42</t>
  </si>
  <si>
    <t>54.43</t>
  </si>
  <si>
    <t>54.44</t>
  </si>
  <si>
    <t>54.45</t>
  </si>
  <si>
    <t>54.46</t>
  </si>
  <si>
    <t>54.47</t>
  </si>
  <si>
    <t>54.48</t>
  </si>
  <si>
    <t>54.49</t>
  </si>
  <si>
    <t>54.50</t>
  </si>
  <si>
    <t>54.51</t>
  </si>
  <si>
    <t>54.52</t>
  </si>
  <si>
    <t>54.53</t>
  </si>
  <si>
    <t>54.54</t>
  </si>
  <si>
    <t>54.55</t>
  </si>
  <si>
    <t>54.56</t>
  </si>
  <si>
    <t>54.57</t>
  </si>
  <si>
    <t>54.58</t>
  </si>
  <si>
    <t>54.59</t>
  </si>
  <si>
    <t>54.60</t>
  </si>
  <si>
    <t>54.61</t>
  </si>
  <si>
    <t>54.62</t>
  </si>
  <si>
    <t>54.63</t>
  </si>
  <si>
    <t>54.64</t>
  </si>
  <si>
    <t>54.65</t>
  </si>
  <si>
    <t>54.66</t>
  </si>
  <si>
    <t>54.67</t>
  </si>
  <si>
    <t>54.68</t>
  </si>
  <si>
    <t>54.69</t>
  </si>
  <si>
    <t>54.70</t>
  </si>
  <si>
    <t>54.71</t>
  </si>
  <si>
    <t>54.72</t>
  </si>
  <si>
    <t>54.73</t>
  </si>
  <si>
    <t>54.74</t>
  </si>
  <si>
    <t>54.75</t>
  </si>
  <si>
    <t>54.76</t>
  </si>
  <si>
    <t>54.77</t>
  </si>
  <si>
    <t>54.78</t>
  </si>
  <si>
    <t>54.79</t>
  </si>
  <si>
    <t>54.80</t>
  </si>
  <si>
    <t>54.81</t>
  </si>
  <si>
    <t>54.82</t>
  </si>
  <si>
    <t>54.83</t>
  </si>
  <si>
    <t>54.84</t>
  </si>
  <si>
    <t>54.85</t>
  </si>
  <si>
    <t>54.86</t>
  </si>
  <si>
    <t>54.87</t>
  </si>
  <si>
    <t>54.88</t>
  </si>
  <si>
    <t>54.89</t>
  </si>
  <si>
    <t>54.90</t>
  </si>
  <si>
    <t>54.91</t>
  </si>
  <si>
    <t>54.92</t>
  </si>
  <si>
    <t>54.93</t>
  </si>
  <si>
    <t>54.94</t>
  </si>
  <si>
    <t>54.95</t>
  </si>
  <si>
    <t>54.96</t>
  </si>
  <si>
    <t>54.97</t>
  </si>
  <si>
    <t>54.98</t>
  </si>
  <si>
    <t>54.99</t>
  </si>
  <si>
    <t>54.100</t>
  </si>
  <si>
    <t>54.101</t>
  </si>
  <si>
    <t>54.102</t>
  </si>
  <si>
    <t>54.103</t>
  </si>
  <si>
    <t>54.104</t>
  </si>
  <si>
    <t>54.105</t>
  </si>
  <si>
    <t>57.1</t>
  </si>
  <si>
    <t>57.1.1</t>
  </si>
  <si>
    <t>57.1.2</t>
  </si>
  <si>
    <t>57.1.3</t>
  </si>
  <si>
    <t>57.1.4</t>
  </si>
  <si>
    <t>57.1.5</t>
  </si>
  <si>
    <t>57.1.6</t>
  </si>
  <si>
    <t>57.2</t>
  </si>
  <si>
    <t>57.2.1</t>
  </si>
  <si>
    <t>57.2.2</t>
  </si>
  <si>
    <t>57.2.3</t>
  </si>
  <si>
    <t>57.2.4</t>
  </si>
  <si>
    <t>57.2.5</t>
  </si>
  <si>
    <t>57.3</t>
  </si>
  <si>
    <t>57.3.1</t>
  </si>
  <si>
    <t>57.3.2</t>
  </si>
  <si>
    <t>57.3.3</t>
  </si>
  <si>
    <t>57.4</t>
  </si>
  <si>
    <t>57.4.1</t>
  </si>
  <si>
    <t>57.4.2</t>
  </si>
  <si>
    <t>57.4.3</t>
  </si>
  <si>
    <t>57.4.4</t>
  </si>
  <si>
    <t>57.5</t>
  </si>
  <si>
    <t>57.5.1</t>
  </si>
  <si>
    <t>57.5.2</t>
  </si>
  <si>
    <t>57.6</t>
  </si>
  <si>
    <t>57.7</t>
  </si>
  <si>
    <t>57.8</t>
  </si>
  <si>
    <t>57.8.1</t>
  </si>
  <si>
    <t>57.8.2</t>
  </si>
  <si>
    <t>57.9</t>
  </si>
  <si>
    <t>57.10</t>
  </si>
  <si>
    <t>57.11</t>
  </si>
  <si>
    <t>57.12</t>
  </si>
  <si>
    <t>57.13</t>
  </si>
  <si>
    <t>57.14</t>
  </si>
  <si>
    <t>57.14.1</t>
  </si>
  <si>
    <t>57.14.2</t>
  </si>
  <si>
    <t>57.15</t>
  </si>
  <si>
    <t>57.15.1</t>
  </si>
  <si>
    <t>57.15.1.1</t>
  </si>
  <si>
    <t>57.15.1.2</t>
  </si>
  <si>
    <t>57.15.2</t>
  </si>
  <si>
    <t>57.15.3</t>
  </si>
  <si>
    <t>57.15.4</t>
  </si>
  <si>
    <t>57.15.5</t>
  </si>
  <si>
    <t>57.15.6</t>
  </si>
  <si>
    <t>57.15.7</t>
  </si>
  <si>
    <t>57.15.8</t>
  </si>
  <si>
    <t>57.16</t>
  </si>
  <si>
    <t>57.16.1</t>
  </si>
  <si>
    <t>57.16.2</t>
  </si>
  <si>
    <t>57.16.3</t>
  </si>
  <si>
    <t>57.16.4</t>
  </si>
  <si>
    <t>57.17</t>
  </si>
  <si>
    <t>57.17.1</t>
  </si>
  <si>
    <t>57.17.2</t>
  </si>
  <si>
    <t>57.17.3</t>
  </si>
  <si>
    <t>57.18</t>
  </si>
  <si>
    <t>57.19</t>
  </si>
  <si>
    <t>57.19.1</t>
  </si>
  <si>
    <t>57.19.2</t>
  </si>
  <si>
    <t>57.20</t>
  </si>
  <si>
    <t>57.21</t>
  </si>
  <si>
    <t>57.22</t>
  </si>
  <si>
    <t>57.22.1</t>
  </si>
  <si>
    <t>57.22.2</t>
  </si>
  <si>
    <t>57.23</t>
  </si>
  <si>
    <t>57.24</t>
  </si>
  <si>
    <t>57.25</t>
  </si>
  <si>
    <t>57.26</t>
  </si>
  <si>
    <t>57.27</t>
  </si>
  <si>
    <t>57.28</t>
  </si>
  <si>
    <t>57.29</t>
  </si>
  <si>
    <t>57.30</t>
  </si>
  <si>
    <t>57.30.1</t>
  </si>
  <si>
    <t>57.30.2</t>
  </si>
  <si>
    <t>57.31</t>
  </si>
  <si>
    <t>57.32</t>
  </si>
  <si>
    <t>57.33</t>
  </si>
  <si>
    <t>57.34</t>
  </si>
  <si>
    <t>57.35</t>
  </si>
  <si>
    <t>57.36</t>
  </si>
  <si>
    <t>57.37</t>
  </si>
  <si>
    <t>57.38</t>
  </si>
  <si>
    <t>57.39</t>
  </si>
  <si>
    <t>57.40</t>
  </si>
  <si>
    <t>57.41</t>
  </si>
  <si>
    <t>57.42</t>
  </si>
  <si>
    <t>57.43</t>
  </si>
  <si>
    <t>57.44</t>
  </si>
  <si>
    <t>57.45</t>
  </si>
  <si>
    <t>57.46</t>
  </si>
  <si>
    <t>57.47</t>
  </si>
  <si>
    <t>57.48</t>
  </si>
  <si>
    <t>57.49</t>
  </si>
  <si>
    <t>57.50</t>
  </si>
  <si>
    <t>57.51</t>
  </si>
  <si>
    <t>57.52</t>
  </si>
  <si>
    <t>57.53</t>
  </si>
  <si>
    <t>57.54</t>
  </si>
  <si>
    <t>57.55</t>
  </si>
  <si>
    <t>57.56</t>
  </si>
  <si>
    <t>57.57</t>
  </si>
  <si>
    <t>57.58</t>
  </si>
  <si>
    <t>57.59</t>
  </si>
  <si>
    <t>57.60</t>
  </si>
  <si>
    <t>57.61</t>
  </si>
  <si>
    <t>57.62</t>
  </si>
  <si>
    <t>57.63</t>
  </si>
  <si>
    <t>57.64</t>
  </si>
  <si>
    <t>57.65</t>
  </si>
  <si>
    <t>57.66</t>
  </si>
  <si>
    <t>57.67</t>
  </si>
  <si>
    <t>57.68</t>
  </si>
  <si>
    <t>57.69</t>
  </si>
  <si>
    <t>57.70</t>
  </si>
  <si>
    <t>57.71</t>
  </si>
  <si>
    <t>57.72</t>
  </si>
  <si>
    <t>57.73</t>
  </si>
  <si>
    <t>57.74</t>
  </si>
  <si>
    <t>57.75</t>
  </si>
  <si>
    <t>57.76</t>
  </si>
  <si>
    <t>57.77</t>
  </si>
  <si>
    <t>57.78</t>
  </si>
  <si>
    <t>57.79</t>
  </si>
  <si>
    <t>57.80</t>
  </si>
  <si>
    <t>57.81</t>
  </si>
  <si>
    <t>57.82</t>
  </si>
  <si>
    <t>57.83</t>
  </si>
  <si>
    <t>57.84</t>
  </si>
  <si>
    <t>57.85</t>
  </si>
  <si>
    <t>57.86</t>
  </si>
  <si>
    <t>57.87</t>
  </si>
  <si>
    <t>57.88</t>
  </si>
  <si>
    <t>57.89</t>
  </si>
  <si>
    <t>57.90</t>
  </si>
  <si>
    <t>57.91</t>
  </si>
  <si>
    <t>57.92</t>
  </si>
  <si>
    <t>57.93</t>
  </si>
  <si>
    <t>57.94</t>
  </si>
  <si>
    <t>57.95</t>
  </si>
  <si>
    <t>57.96</t>
  </si>
  <si>
    <t>57.97</t>
  </si>
  <si>
    <t>57.98</t>
  </si>
  <si>
    <t>57.99</t>
  </si>
  <si>
    <t>57.100</t>
  </si>
  <si>
    <t>57.101</t>
  </si>
  <si>
    <t>57.102</t>
  </si>
  <si>
    <t>57.103</t>
  </si>
  <si>
    <t>57.104</t>
  </si>
  <si>
    <t>57.105</t>
  </si>
  <si>
    <t>59.1</t>
  </si>
  <si>
    <t>59.1.1</t>
  </si>
  <si>
    <t>59.1.2</t>
  </si>
  <si>
    <t>59.1.3</t>
  </si>
  <si>
    <t>59.1.4</t>
  </si>
  <si>
    <t>59.1.5</t>
  </si>
  <si>
    <t>59.1.6</t>
  </si>
  <si>
    <t>59.2</t>
  </si>
  <si>
    <t>59.2.1</t>
  </si>
  <si>
    <t>59.2.2</t>
  </si>
  <si>
    <t>59.2.3</t>
  </si>
  <si>
    <t>59.2.4</t>
  </si>
  <si>
    <t>59.2.5</t>
  </si>
  <si>
    <t>59.3</t>
  </si>
  <si>
    <t>59.3.1</t>
  </si>
  <si>
    <t>59.3.2</t>
  </si>
  <si>
    <t>59.3.3</t>
  </si>
  <si>
    <t>59.4</t>
  </si>
  <si>
    <t>59.4.1</t>
  </si>
  <si>
    <t>59.4.2</t>
  </si>
  <si>
    <t>59.4.3</t>
  </si>
  <si>
    <t>59.4.4</t>
  </si>
  <si>
    <t>59.5</t>
  </si>
  <si>
    <t>59.5.1</t>
  </si>
  <si>
    <t>59.5.2</t>
  </si>
  <si>
    <t>59.6</t>
  </si>
  <si>
    <t>59.7</t>
  </si>
  <si>
    <t>59.8</t>
  </si>
  <si>
    <t>59.8.1</t>
  </si>
  <si>
    <t>59.8.2</t>
  </si>
  <si>
    <t>59.9</t>
  </si>
  <si>
    <t>59.10</t>
  </si>
  <si>
    <t>59.11</t>
  </si>
  <si>
    <t>59.12</t>
  </si>
  <si>
    <t>59.13</t>
  </si>
  <si>
    <t>59.14</t>
  </si>
  <si>
    <t>59.14.1</t>
  </si>
  <si>
    <t>59.14.2</t>
  </si>
  <si>
    <t>59.15</t>
  </si>
  <si>
    <t>59.15.1</t>
  </si>
  <si>
    <t>59.15.1.1</t>
  </si>
  <si>
    <t>59.15.1.2</t>
  </si>
  <si>
    <t>59.15.2</t>
  </si>
  <si>
    <t>59.15.3</t>
  </si>
  <si>
    <t>59.15.4</t>
  </si>
  <si>
    <t>59.15.5</t>
  </si>
  <si>
    <t>59.15.6</t>
  </si>
  <si>
    <t>59.15.7</t>
  </si>
  <si>
    <t>59.15.8</t>
  </si>
  <si>
    <t>59.16</t>
  </si>
  <si>
    <t>59.16.1</t>
  </si>
  <si>
    <t>59.16.2</t>
  </si>
  <si>
    <t>59.16.3</t>
  </si>
  <si>
    <t>59.16.4</t>
  </si>
  <si>
    <t>59.17</t>
  </si>
  <si>
    <t>59.17.1</t>
  </si>
  <si>
    <t>59.17.2</t>
  </si>
  <si>
    <t>59.17.3</t>
  </si>
  <si>
    <t>59.18</t>
  </si>
  <si>
    <t>59.19</t>
  </si>
  <si>
    <t>59.19.1</t>
  </si>
  <si>
    <t>59.19.2</t>
  </si>
  <si>
    <t>59.20</t>
  </si>
  <si>
    <t>59.21</t>
  </si>
  <si>
    <t>59.22</t>
  </si>
  <si>
    <t>59.22.1</t>
  </si>
  <si>
    <t>59.22.2</t>
  </si>
  <si>
    <t>59.23</t>
  </si>
  <si>
    <t>59.24</t>
  </si>
  <si>
    <t>59.25</t>
  </si>
  <si>
    <t>59.26</t>
  </si>
  <si>
    <t>59.27</t>
  </si>
  <si>
    <t>59.28</t>
  </si>
  <si>
    <t>59.29</t>
  </si>
  <si>
    <t>59.30</t>
  </si>
  <si>
    <t>59.30.1</t>
  </si>
  <si>
    <t>59.30.2</t>
  </si>
  <si>
    <t>59.31</t>
  </si>
  <si>
    <t>59.32</t>
  </si>
  <si>
    <t>59.33</t>
  </si>
  <si>
    <t>59.34</t>
  </si>
  <si>
    <t>59.35</t>
  </si>
  <si>
    <t>59.36</t>
  </si>
  <si>
    <t>59.37</t>
  </si>
  <si>
    <t>59.38</t>
  </si>
  <si>
    <t>59.39</t>
  </si>
  <si>
    <t>59.40</t>
  </si>
  <si>
    <t>59.41</t>
  </si>
  <si>
    <t>59.42</t>
  </si>
  <si>
    <t>59.43</t>
  </si>
  <si>
    <t>59.44</t>
  </si>
  <si>
    <t>59.45</t>
  </si>
  <si>
    <t>59.46</t>
  </si>
  <si>
    <t>59.47</t>
  </si>
  <si>
    <t>59.48</t>
  </si>
  <si>
    <t>59.49</t>
  </si>
  <si>
    <t>59.50</t>
  </si>
  <si>
    <t>59.51</t>
  </si>
  <si>
    <t>59.52</t>
  </si>
  <si>
    <t>59.53</t>
  </si>
  <si>
    <t>59.54</t>
  </si>
  <si>
    <t>59.55</t>
  </si>
  <si>
    <t>59.56</t>
  </si>
  <si>
    <t>59.57</t>
  </si>
  <si>
    <t>59.58</t>
  </si>
  <si>
    <t>59.59</t>
  </si>
  <si>
    <t>59.60</t>
  </si>
  <si>
    <t>59.61</t>
  </si>
  <si>
    <t>59.62</t>
  </si>
  <si>
    <t>59.63</t>
  </si>
  <si>
    <t>59.64</t>
  </si>
  <si>
    <t>59.65</t>
  </si>
  <si>
    <t>59.66</t>
  </si>
  <si>
    <t>59.67</t>
  </si>
  <si>
    <t>59.68</t>
  </si>
  <si>
    <t>59.69</t>
  </si>
  <si>
    <t>59.70</t>
  </si>
  <si>
    <t>59.71</t>
  </si>
  <si>
    <t>59.72</t>
  </si>
  <si>
    <t>59.73</t>
  </si>
  <si>
    <t>59.74</t>
  </si>
  <si>
    <t>59.75</t>
  </si>
  <si>
    <t>59.76</t>
  </si>
  <si>
    <t>59.77</t>
  </si>
  <si>
    <t>59.78</t>
  </si>
  <si>
    <t>59.79</t>
  </si>
  <si>
    <t>59.80</t>
  </si>
  <si>
    <t>59.81</t>
  </si>
  <si>
    <t>59.82</t>
  </si>
  <si>
    <t>59.83</t>
  </si>
  <si>
    <t>59.84</t>
  </si>
  <si>
    <t>59.85</t>
  </si>
  <si>
    <t>59.86</t>
  </si>
  <si>
    <t>59.87</t>
  </si>
  <si>
    <t>59.88</t>
  </si>
  <si>
    <t>59.89</t>
  </si>
  <si>
    <t>59.90</t>
  </si>
  <si>
    <t>59.91</t>
  </si>
  <si>
    <t>59.92</t>
  </si>
  <si>
    <t>59.93</t>
  </si>
  <si>
    <t>59.94</t>
  </si>
  <si>
    <t>59.95</t>
  </si>
  <si>
    <t>59.96</t>
  </si>
  <si>
    <t>59.97</t>
  </si>
  <si>
    <t>59.98</t>
  </si>
  <si>
    <t>59.99</t>
  </si>
  <si>
    <t>59.100</t>
  </si>
  <si>
    <t>59.101</t>
  </si>
  <si>
    <t>59.102</t>
  </si>
  <si>
    <t>59.103</t>
  </si>
  <si>
    <t>59.104</t>
  </si>
  <si>
    <t>59.105</t>
  </si>
  <si>
    <t>110.1</t>
  </si>
  <si>
    <t>110.1.1</t>
  </si>
  <si>
    <t>110.1.2</t>
  </si>
  <si>
    <t>110.1.3</t>
  </si>
  <si>
    <t>110.1.4</t>
  </si>
  <si>
    <t>110.1.5</t>
  </si>
  <si>
    <t>110.1.6</t>
  </si>
  <si>
    <t>110.2</t>
  </si>
  <si>
    <t>110.2.1</t>
  </si>
  <si>
    <t>110.2.2</t>
  </si>
  <si>
    <t>110.2.3</t>
  </si>
  <si>
    <t>110.2.4</t>
  </si>
  <si>
    <t>110.2.5</t>
  </si>
  <si>
    <t>110.3</t>
  </si>
  <si>
    <t>110.3.1</t>
  </si>
  <si>
    <t>110.3.2</t>
  </si>
  <si>
    <t>110.3.3</t>
  </si>
  <si>
    <t>110.4</t>
  </si>
  <si>
    <t>110.4.1</t>
  </si>
  <si>
    <t>110.4.2</t>
  </si>
  <si>
    <t>110.4.3</t>
  </si>
  <si>
    <t>110.4.4</t>
  </si>
  <si>
    <t>110.5</t>
  </si>
  <si>
    <t>110.5.1</t>
  </si>
  <si>
    <t>110.5.2</t>
  </si>
  <si>
    <t>110.6</t>
  </si>
  <si>
    <t>110.6.1</t>
  </si>
  <si>
    <t>110.6.2</t>
  </si>
  <si>
    <t>110.7</t>
  </si>
  <si>
    <t>110.8</t>
  </si>
  <si>
    <t>110.9</t>
  </si>
  <si>
    <t>110.10</t>
  </si>
  <si>
    <t>110.11</t>
  </si>
  <si>
    <t>110.12</t>
  </si>
  <si>
    <t>110.12.1</t>
  </si>
  <si>
    <t>110.12.2</t>
  </si>
  <si>
    <t>110.13</t>
  </si>
  <si>
    <t>110.13.1</t>
  </si>
  <si>
    <t>110.13.1.1</t>
  </si>
  <si>
    <t>110.13.1.2</t>
  </si>
  <si>
    <t>110.13.2</t>
  </si>
  <si>
    <t>110.13.3</t>
  </si>
  <si>
    <t>110.13.4</t>
  </si>
  <si>
    <t>110.13.5</t>
  </si>
  <si>
    <t>110.13.6</t>
  </si>
  <si>
    <t>110.14</t>
  </si>
  <si>
    <t>110.14.1</t>
  </si>
  <si>
    <t>110.14.2</t>
  </si>
  <si>
    <t>110.14.3</t>
  </si>
  <si>
    <t>110.14.4</t>
  </si>
  <si>
    <t>110.15</t>
  </si>
  <si>
    <t>110.15.1</t>
  </si>
  <si>
    <t>110.15.2</t>
  </si>
  <si>
    <t>110.15.3</t>
  </si>
  <si>
    <t>110.16</t>
  </si>
  <si>
    <t>110.17</t>
  </si>
  <si>
    <t>110.17.1</t>
  </si>
  <si>
    <t>110.17.2</t>
  </si>
  <si>
    <t>110.18</t>
  </si>
  <si>
    <t>110.19</t>
  </si>
  <si>
    <t>110.20</t>
  </si>
  <si>
    <t>110.20.1</t>
  </si>
  <si>
    <t>110.20.2</t>
  </si>
  <si>
    <t>110.21</t>
  </si>
  <si>
    <t>110.22</t>
  </si>
  <si>
    <t>110.23</t>
  </si>
  <si>
    <t>110.24</t>
  </si>
  <si>
    <t>110.25</t>
  </si>
  <si>
    <t>110.26</t>
  </si>
  <si>
    <t>110.27</t>
  </si>
  <si>
    <t>110.28</t>
  </si>
  <si>
    <t>110.28.1</t>
  </si>
  <si>
    <t>110.28.2</t>
  </si>
  <si>
    <t>110.29</t>
  </si>
  <si>
    <t>110.30</t>
  </si>
  <si>
    <t>110.31</t>
  </si>
  <si>
    <t>110.32</t>
  </si>
  <si>
    <t>110.33</t>
  </si>
  <si>
    <t>110.34</t>
  </si>
  <si>
    <t>110.35</t>
  </si>
  <si>
    <t>110.36</t>
  </si>
  <si>
    <t>110.37</t>
  </si>
  <si>
    <t>110.38</t>
  </si>
  <si>
    <t>110.39</t>
  </si>
  <si>
    <t>110.40</t>
  </si>
  <si>
    <t>110.41</t>
  </si>
  <si>
    <t>110.42</t>
  </si>
  <si>
    <t>110.43</t>
  </si>
  <si>
    <t>110.44</t>
  </si>
  <si>
    <t>110.45</t>
  </si>
  <si>
    <t>110.46</t>
  </si>
  <si>
    <t>110.47</t>
  </si>
  <si>
    <t>110.48</t>
  </si>
  <si>
    <t>110.49</t>
  </si>
  <si>
    <t>110.50</t>
  </si>
  <si>
    <t>Taśma gładka EP 400/3, 3:1, szerokość=1400mm, długość=17,4mb</t>
  </si>
  <si>
    <t>110.51</t>
  </si>
  <si>
    <t>110.52</t>
  </si>
  <si>
    <t>110.53</t>
  </si>
  <si>
    <t>110.54</t>
  </si>
  <si>
    <t>110.55</t>
  </si>
  <si>
    <t>110.56</t>
  </si>
  <si>
    <t>110.57</t>
  </si>
  <si>
    <t>110.58</t>
  </si>
  <si>
    <t>110.59</t>
  </si>
  <si>
    <t>110.60</t>
  </si>
  <si>
    <t>110.61</t>
  </si>
  <si>
    <t>110.62</t>
  </si>
  <si>
    <t>110.63</t>
  </si>
  <si>
    <t>110.64</t>
  </si>
  <si>
    <t>110.65</t>
  </si>
  <si>
    <t>110.66</t>
  </si>
  <si>
    <t>110.67</t>
  </si>
  <si>
    <t>110.68</t>
  </si>
  <si>
    <t>110.69</t>
  </si>
  <si>
    <t>110.70</t>
  </si>
  <si>
    <t>110.71</t>
  </si>
  <si>
    <t>110.72</t>
  </si>
  <si>
    <t>110.73</t>
  </si>
  <si>
    <t>110.74</t>
  </si>
  <si>
    <t>110.75</t>
  </si>
  <si>
    <t>110.76</t>
  </si>
  <si>
    <t>110.77</t>
  </si>
  <si>
    <t>110.78</t>
  </si>
  <si>
    <t>110.79</t>
  </si>
  <si>
    <t>110.80</t>
  </si>
  <si>
    <t>110.81</t>
  </si>
  <si>
    <t>110.82</t>
  </si>
  <si>
    <t>110.83</t>
  </si>
  <si>
    <t>110.84</t>
  </si>
  <si>
    <t>110.85</t>
  </si>
  <si>
    <t>110.86</t>
  </si>
  <si>
    <t>110.87</t>
  </si>
  <si>
    <t>110.88</t>
  </si>
  <si>
    <t>110.89</t>
  </si>
  <si>
    <t>110.90</t>
  </si>
  <si>
    <t>110.91</t>
  </si>
  <si>
    <t>110.92</t>
  </si>
  <si>
    <t>110.93</t>
  </si>
  <si>
    <t>110.94</t>
  </si>
  <si>
    <t>Pokrętło na śruby M8 C36 nr 037080359905</t>
  </si>
  <si>
    <t>110.95</t>
  </si>
  <si>
    <t>110.96</t>
  </si>
  <si>
    <t>110.97</t>
  </si>
  <si>
    <t>110.98</t>
  </si>
  <si>
    <t>110.99</t>
  </si>
  <si>
    <t>110.100</t>
  </si>
  <si>
    <t>110.101</t>
  </si>
  <si>
    <t>110.102</t>
  </si>
  <si>
    <t>110.103</t>
  </si>
  <si>
    <t>110.104</t>
  </si>
  <si>
    <t>PTU-340.03.13.00-12-10</t>
  </si>
  <si>
    <t>Blacha 1,5x895x1312</t>
  </si>
  <si>
    <t>110.105</t>
  </si>
  <si>
    <t>DIN 603 - M8 x 20</t>
  </si>
  <si>
    <t>Śruba z podsadzeniem kwadratowym z łbem półkulistym M8x20</t>
  </si>
  <si>
    <t>110.106</t>
  </si>
  <si>
    <t>32.1</t>
  </si>
  <si>
    <t>32.1.1</t>
  </si>
  <si>
    <t>32.1.2</t>
  </si>
  <si>
    <t>32.1.3</t>
  </si>
  <si>
    <t>32.1.4</t>
  </si>
  <si>
    <t>32.1.5</t>
  </si>
  <si>
    <t>32.1.6</t>
  </si>
  <si>
    <t>32.2</t>
  </si>
  <si>
    <t>32.2.1</t>
  </si>
  <si>
    <t>32.2.2</t>
  </si>
  <si>
    <t>32.2.3</t>
  </si>
  <si>
    <t>32.2.4</t>
  </si>
  <si>
    <t>32.2.5</t>
  </si>
  <si>
    <t>32.3</t>
  </si>
  <si>
    <t>32.3.1</t>
  </si>
  <si>
    <t>32.3.2</t>
  </si>
  <si>
    <t>32.3.3</t>
  </si>
  <si>
    <t>32.4</t>
  </si>
  <si>
    <t>PTU-340.01.04.00-16-1</t>
  </si>
  <si>
    <t>Belka napędu 1600</t>
  </si>
  <si>
    <t>32.4.1</t>
  </si>
  <si>
    <t>PTU-340.01.04.01-16-1</t>
  </si>
  <si>
    <t>Kształt. zam. 80x60x4x1638</t>
  </si>
  <si>
    <t>32.4.2</t>
  </si>
  <si>
    <t>32.4.3</t>
  </si>
  <si>
    <t>32.4.4</t>
  </si>
  <si>
    <t>32.5</t>
  </si>
  <si>
    <t>PTU-340.01.05.00-16-1</t>
  </si>
  <si>
    <t>Belka trasa 1600</t>
  </si>
  <si>
    <t>32.5.1</t>
  </si>
  <si>
    <t>32.5.2</t>
  </si>
  <si>
    <t>32.6</t>
  </si>
  <si>
    <t>32.7</t>
  </si>
  <si>
    <t>32.8</t>
  </si>
  <si>
    <t>32.8.1</t>
  </si>
  <si>
    <t>32.8.2</t>
  </si>
  <si>
    <t>32.9</t>
  </si>
  <si>
    <t>32.10</t>
  </si>
  <si>
    <t>32.11</t>
  </si>
  <si>
    <t>32.12</t>
  </si>
  <si>
    <t>32.13</t>
  </si>
  <si>
    <t>32.14</t>
  </si>
  <si>
    <t>32.14.1</t>
  </si>
  <si>
    <t>32.14.2</t>
  </si>
  <si>
    <t>32.15</t>
  </si>
  <si>
    <t>PTU-340.01.18.00-16-1</t>
  </si>
  <si>
    <t>Zgarniacz gumowy t.progowej nabębnowy 1600</t>
  </si>
  <si>
    <t>32.15.1</t>
  </si>
  <si>
    <t>PTU-340.01.18.01-16-1</t>
  </si>
  <si>
    <t>Belka zgarniacza gumowego t.progowej nabębnowego 1600</t>
  </si>
  <si>
    <t>32.15.1.1</t>
  </si>
  <si>
    <t>PTU-340.01.18.01.01-16-1</t>
  </si>
  <si>
    <t>Blacha 6x81x1930</t>
  </si>
  <si>
    <t>32.15.1.2</t>
  </si>
  <si>
    <t>32.15.2</t>
  </si>
  <si>
    <t>PTU-340.01.10.02-16-1</t>
  </si>
  <si>
    <t>Blacha 4x61x1920</t>
  </si>
  <si>
    <t>32.15.3</t>
  </si>
  <si>
    <t>PTU-340.01.18.03-16-1</t>
  </si>
  <si>
    <t>Guma 20x110x1600</t>
  </si>
  <si>
    <t>32.15.4</t>
  </si>
  <si>
    <t>PTU-340.01.18.04-16-1</t>
  </si>
  <si>
    <t>Guma 10x150x1600</t>
  </si>
  <si>
    <t>32.15.5</t>
  </si>
  <si>
    <t>PTU-340.01.18.05-16-1</t>
  </si>
  <si>
    <t>Guma 10x40x1600</t>
  </si>
  <si>
    <t>32.15.6</t>
  </si>
  <si>
    <t>32.15.7</t>
  </si>
  <si>
    <t>32.15.8</t>
  </si>
  <si>
    <t>32.16</t>
  </si>
  <si>
    <t>PTU-340.02.01.00-16-1</t>
  </si>
  <si>
    <t>Bęben zwrotni 1600</t>
  </si>
  <si>
    <t>32.16.1</t>
  </si>
  <si>
    <t>32.16.2</t>
  </si>
  <si>
    <t>PTU-340.01.01.03-16-1</t>
  </si>
  <si>
    <t>Rura fi51x4x1574</t>
  </si>
  <si>
    <t>32.16.3</t>
  </si>
  <si>
    <t>PTU-340.01.01.04-16-1</t>
  </si>
  <si>
    <t>Rura fi219x6,2x1620</t>
  </si>
  <si>
    <t>32.16.4</t>
  </si>
  <si>
    <t>32.17</t>
  </si>
  <si>
    <t>32.17.1</t>
  </si>
  <si>
    <t>32.17.2</t>
  </si>
  <si>
    <t>32.17.3</t>
  </si>
  <si>
    <t>32.18</t>
  </si>
  <si>
    <t>PTU-340.02.03.00-1640Z-1</t>
  </si>
  <si>
    <t>Blacha 4x447x1688</t>
  </si>
  <si>
    <t>32.19</t>
  </si>
  <si>
    <t>PTU-340.02.05.00-16-1</t>
  </si>
  <si>
    <t>Belka zwrotni 1600</t>
  </si>
  <si>
    <t>32.19.1</t>
  </si>
  <si>
    <t>32.19.2</t>
  </si>
  <si>
    <t>32.20</t>
  </si>
  <si>
    <t>32.21</t>
  </si>
  <si>
    <t>32.22</t>
  </si>
  <si>
    <t>32.22.1</t>
  </si>
  <si>
    <t>32.22.2</t>
  </si>
  <si>
    <t>32.23</t>
  </si>
  <si>
    <t>PTU-340.02.09.00-16-1</t>
  </si>
  <si>
    <t>Blacha 3x199x1745</t>
  </si>
  <si>
    <t>32.24</t>
  </si>
  <si>
    <t>PTU-340.02.10.00-16-1</t>
  </si>
  <si>
    <t>Blacha 1,5x764x1746</t>
  </si>
  <si>
    <t>32.25</t>
  </si>
  <si>
    <t>32.26</t>
  </si>
  <si>
    <t>32.27</t>
  </si>
  <si>
    <t>PTU-340.02.13.00-16-1</t>
  </si>
  <si>
    <t>Blacha 1,5x624x1732</t>
  </si>
  <si>
    <t>32.28</t>
  </si>
  <si>
    <t>32.29</t>
  </si>
  <si>
    <t>32.30</t>
  </si>
  <si>
    <t>32.30.1</t>
  </si>
  <si>
    <t>32.30.2</t>
  </si>
  <si>
    <t>32.31</t>
  </si>
  <si>
    <t>32.32</t>
  </si>
  <si>
    <t>32.33</t>
  </si>
  <si>
    <t>PTU-340.03.09.01-16-1</t>
  </si>
  <si>
    <t>Kształt. zam. 40x40x3x1831</t>
  </si>
  <si>
    <t>32.34</t>
  </si>
  <si>
    <t>PTU-340.03.09.02-16-1</t>
  </si>
  <si>
    <t>Blacha 3x40x1690</t>
  </si>
  <si>
    <t>32.35</t>
  </si>
  <si>
    <t>32.36</t>
  </si>
  <si>
    <t>32.37</t>
  </si>
  <si>
    <t>32.38</t>
  </si>
  <si>
    <t>PTU-340.03.09.05-16-1</t>
  </si>
  <si>
    <t>Guma 20x100x1690</t>
  </si>
  <si>
    <t>32.39</t>
  </si>
  <si>
    <t>32.40</t>
  </si>
  <si>
    <t>PTU-340.03.12.00-16-1</t>
  </si>
  <si>
    <t>Blacha 3x109x1732</t>
  </si>
  <si>
    <t>32.41</t>
  </si>
  <si>
    <t>PTU-340.03.13.00-16-1</t>
  </si>
  <si>
    <t>Blacha 1,5x745x1700</t>
  </si>
  <si>
    <t>32.42</t>
  </si>
  <si>
    <t>PTU-340.03.13.00-16-10</t>
  </si>
  <si>
    <t>Blacha 1,5x895x1700</t>
  </si>
  <si>
    <t>32.43</t>
  </si>
  <si>
    <t>32.44</t>
  </si>
  <si>
    <t>32.45</t>
  </si>
  <si>
    <t>32.46</t>
  </si>
  <si>
    <t>32.47</t>
  </si>
  <si>
    <t>PTU-340.04.04.00-16Z-1</t>
  </si>
  <si>
    <t>Blacha 3x40x1568</t>
  </si>
  <si>
    <t>32.48</t>
  </si>
  <si>
    <t>32.49</t>
  </si>
  <si>
    <t>32.50</t>
  </si>
  <si>
    <t>PTU-340.04.08.00-16-1</t>
  </si>
  <si>
    <t>Blacha 6x82x1568</t>
  </si>
  <si>
    <t>32.51</t>
  </si>
  <si>
    <t>32.52</t>
  </si>
  <si>
    <t>PTU-340.04.10.00-16-1</t>
  </si>
  <si>
    <t>Blacha 2x32x1502</t>
  </si>
  <si>
    <t>32.53</t>
  </si>
  <si>
    <t>PTU-340.04.11.00-16Z-1</t>
  </si>
  <si>
    <t>Guma 10x270x1578</t>
  </si>
  <si>
    <t>32.54</t>
  </si>
  <si>
    <t>PTU-340.04.12.00-16Z-1</t>
  </si>
  <si>
    <t>Uszczelnienie HTA 98. Guma 3x200x1576</t>
  </si>
  <si>
    <t>32.55</t>
  </si>
  <si>
    <t>Guma 3x110x6150</t>
  </si>
  <si>
    <t>32.56</t>
  </si>
  <si>
    <t>32.57</t>
  </si>
  <si>
    <t>32.58</t>
  </si>
  <si>
    <t>Taśma progowa EP 400/3, 3:1, szerokość=1600mm, długość=14,4mb</t>
  </si>
  <si>
    <t>32.59</t>
  </si>
  <si>
    <t>32.60</t>
  </si>
  <si>
    <t>32.61</t>
  </si>
  <si>
    <t>32.62</t>
  </si>
  <si>
    <t>PTU-340.KG.fi89.fi20.1650</t>
  </si>
  <si>
    <t>Krążnik gładki fi89/fi20x1650</t>
  </si>
  <si>
    <t>32.63</t>
  </si>
  <si>
    <t>PTU-340.KT.fi159.fi63,5.fi20.1650</t>
  </si>
  <si>
    <t>Krążnik tarczowy fi159/fi63,5/fi20x1650</t>
  </si>
  <si>
    <t>32.64</t>
  </si>
  <si>
    <t>32.65</t>
  </si>
  <si>
    <t>32.66</t>
  </si>
  <si>
    <t>32.67</t>
  </si>
  <si>
    <t>32.68</t>
  </si>
  <si>
    <t>32.69</t>
  </si>
  <si>
    <t>32.70</t>
  </si>
  <si>
    <t>32.71</t>
  </si>
  <si>
    <t>32.72</t>
  </si>
  <si>
    <t>32.73</t>
  </si>
  <si>
    <t>32.74</t>
  </si>
  <si>
    <t>32.75</t>
  </si>
  <si>
    <t>32.76</t>
  </si>
  <si>
    <t>32.77</t>
  </si>
  <si>
    <t>32.78</t>
  </si>
  <si>
    <t>32.79</t>
  </si>
  <si>
    <t>32.80</t>
  </si>
  <si>
    <t>32.81</t>
  </si>
  <si>
    <t>32.82</t>
  </si>
  <si>
    <t>32.83</t>
  </si>
  <si>
    <t>32.84</t>
  </si>
  <si>
    <t>32.85</t>
  </si>
  <si>
    <t>32.86</t>
  </si>
  <si>
    <t>32.87</t>
  </si>
  <si>
    <t>32.88</t>
  </si>
  <si>
    <t>32.89</t>
  </si>
  <si>
    <t>32.90</t>
  </si>
  <si>
    <t>32.91</t>
  </si>
  <si>
    <t>32.92</t>
  </si>
  <si>
    <t>32.93</t>
  </si>
  <si>
    <t>32.94</t>
  </si>
  <si>
    <t>32.95</t>
  </si>
  <si>
    <t>32.96</t>
  </si>
  <si>
    <t>32.97</t>
  </si>
  <si>
    <t>32.98</t>
  </si>
  <si>
    <t>32.99</t>
  </si>
  <si>
    <t>32.100</t>
  </si>
  <si>
    <t>32.101</t>
  </si>
  <si>
    <t>32.102</t>
  </si>
  <si>
    <t>32.103</t>
  </si>
  <si>
    <t>38.1</t>
  </si>
  <si>
    <t>38.1.1</t>
  </si>
  <si>
    <t>38.1.2</t>
  </si>
  <si>
    <t>38.1.3</t>
  </si>
  <si>
    <t>38.1.4</t>
  </si>
  <si>
    <t>38.1.5</t>
  </si>
  <si>
    <t>38.1.6</t>
  </si>
  <si>
    <t>38.2</t>
  </si>
  <si>
    <t>38.2.1</t>
  </si>
  <si>
    <t>38.2.2</t>
  </si>
  <si>
    <t>38.2.3</t>
  </si>
  <si>
    <t>38.2.4</t>
  </si>
  <si>
    <t>38.2.5</t>
  </si>
  <si>
    <t>38.3</t>
  </si>
  <si>
    <t>38.3.1</t>
  </si>
  <si>
    <t>38.3.2</t>
  </si>
  <si>
    <t>38.3.3</t>
  </si>
  <si>
    <t>38.4</t>
  </si>
  <si>
    <t>38.4.1</t>
  </si>
  <si>
    <t>38.4.2</t>
  </si>
  <si>
    <t>38.4.3</t>
  </si>
  <si>
    <t>38.4.4</t>
  </si>
  <si>
    <t>38.5</t>
  </si>
  <si>
    <t>38.5.1</t>
  </si>
  <si>
    <t>38.5.2</t>
  </si>
  <si>
    <t>38.6</t>
  </si>
  <si>
    <t>38.7</t>
  </si>
  <si>
    <t>38.8</t>
  </si>
  <si>
    <t>38.8.1</t>
  </si>
  <si>
    <t>38.8.2</t>
  </si>
  <si>
    <t>38.9</t>
  </si>
  <si>
    <t>38.10</t>
  </si>
  <si>
    <t>38.11</t>
  </si>
  <si>
    <t>38.12</t>
  </si>
  <si>
    <t>38.13</t>
  </si>
  <si>
    <t>38.14</t>
  </si>
  <si>
    <t>38.14.1</t>
  </si>
  <si>
    <t>38.14.2</t>
  </si>
  <si>
    <t>38.15</t>
  </si>
  <si>
    <t>38.15.1</t>
  </si>
  <si>
    <t>38.15.1.1</t>
  </si>
  <si>
    <t>38.15.1.2</t>
  </si>
  <si>
    <t>38.15.2</t>
  </si>
  <si>
    <t>38.15.3</t>
  </si>
  <si>
    <t>38.15.4</t>
  </si>
  <si>
    <t>38.15.5</t>
  </si>
  <si>
    <t>38.15.6</t>
  </si>
  <si>
    <t>38.15.7</t>
  </si>
  <si>
    <t>38.15.8</t>
  </si>
  <si>
    <t>38.16</t>
  </si>
  <si>
    <t>38.16.1</t>
  </si>
  <si>
    <t>38.16.2</t>
  </si>
  <si>
    <t>38.16.3</t>
  </si>
  <si>
    <t>38.16.4</t>
  </si>
  <si>
    <t>38.17</t>
  </si>
  <si>
    <t>38.17.1</t>
  </si>
  <si>
    <t>38.17.2</t>
  </si>
  <si>
    <t>38.17.3</t>
  </si>
  <si>
    <t>38.18</t>
  </si>
  <si>
    <t>38.19</t>
  </si>
  <si>
    <t>38.19.1</t>
  </si>
  <si>
    <t>38.19.2</t>
  </si>
  <si>
    <t>38.20</t>
  </si>
  <si>
    <t>38.21</t>
  </si>
  <si>
    <t>38.22</t>
  </si>
  <si>
    <t>38.22.1</t>
  </si>
  <si>
    <t>38.22.2</t>
  </si>
  <si>
    <t>38.23</t>
  </si>
  <si>
    <t>38.24</t>
  </si>
  <si>
    <t>38.25</t>
  </si>
  <si>
    <t>38.26</t>
  </si>
  <si>
    <t>38.27</t>
  </si>
  <si>
    <t>38.28</t>
  </si>
  <si>
    <t>38.29</t>
  </si>
  <si>
    <t>38.30</t>
  </si>
  <si>
    <t>38.30.1</t>
  </si>
  <si>
    <t>38.30.2</t>
  </si>
  <si>
    <t>38.31</t>
  </si>
  <si>
    <t>38.32</t>
  </si>
  <si>
    <t>38.33</t>
  </si>
  <si>
    <t>38.34</t>
  </si>
  <si>
    <t>38.35</t>
  </si>
  <si>
    <t>38.36</t>
  </si>
  <si>
    <t>38.37</t>
  </si>
  <si>
    <t>38.38</t>
  </si>
  <si>
    <t>38.39</t>
  </si>
  <si>
    <t>38.40</t>
  </si>
  <si>
    <t>38.41</t>
  </si>
  <si>
    <t>38.42</t>
  </si>
  <si>
    <t>38.43</t>
  </si>
  <si>
    <t>38.44</t>
  </si>
  <si>
    <t>38.45</t>
  </si>
  <si>
    <t>38.46</t>
  </si>
  <si>
    <t>38.47</t>
  </si>
  <si>
    <t>38.48</t>
  </si>
  <si>
    <t>38.49</t>
  </si>
  <si>
    <t>38.50</t>
  </si>
  <si>
    <t>38.51</t>
  </si>
  <si>
    <t>38.52</t>
  </si>
  <si>
    <t>38.53</t>
  </si>
  <si>
    <t>38.54</t>
  </si>
  <si>
    <t>38.55</t>
  </si>
  <si>
    <t>Guma Olberts 3x110x8150</t>
  </si>
  <si>
    <t>38.56</t>
  </si>
  <si>
    <t>38.57</t>
  </si>
  <si>
    <t>38.58</t>
  </si>
  <si>
    <t>Taśma progowa EP 400/3, 3:1, szerokość=1600mm, długość=18,4mb</t>
  </si>
  <si>
    <t>38.59</t>
  </si>
  <si>
    <t>38.60</t>
  </si>
  <si>
    <t>38.61</t>
  </si>
  <si>
    <t>38.62</t>
  </si>
  <si>
    <t>38.63</t>
  </si>
  <si>
    <t>38.64</t>
  </si>
  <si>
    <t>38.65</t>
  </si>
  <si>
    <t>38.66</t>
  </si>
  <si>
    <t>38.67</t>
  </si>
  <si>
    <t>38.68</t>
  </si>
  <si>
    <t>38.69</t>
  </si>
  <si>
    <t>38.70</t>
  </si>
  <si>
    <t>38.71</t>
  </si>
  <si>
    <t>38.72</t>
  </si>
  <si>
    <t>38.73</t>
  </si>
  <si>
    <t>38.74</t>
  </si>
  <si>
    <t>38.75</t>
  </si>
  <si>
    <t>38.76</t>
  </si>
  <si>
    <t>38.77</t>
  </si>
  <si>
    <t>38.78</t>
  </si>
  <si>
    <t>38.79</t>
  </si>
  <si>
    <t>38.80</t>
  </si>
  <si>
    <t>38.81</t>
  </si>
  <si>
    <t>38.82</t>
  </si>
  <si>
    <t>38.83</t>
  </si>
  <si>
    <t>38.84</t>
  </si>
  <si>
    <t>38.85</t>
  </si>
  <si>
    <t>38.86</t>
  </si>
  <si>
    <t>38.87</t>
  </si>
  <si>
    <t>38.88</t>
  </si>
  <si>
    <t>38.89</t>
  </si>
  <si>
    <t>38.90</t>
  </si>
  <si>
    <t>38.91</t>
  </si>
  <si>
    <t>38.92</t>
  </si>
  <si>
    <t>38.93</t>
  </si>
  <si>
    <t>38.94</t>
  </si>
  <si>
    <t>38.95</t>
  </si>
  <si>
    <t>38.96</t>
  </si>
  <si>
    <t>38.97</t>
  </si>
  <si>
    <t>38.98</t>
  </si>
  <si>
    <t>38.99</t>
  </si>
  <si>
    <t>38.100</t>
  </si>
  <si>
    <t>38.101</t>
  </si>
  <si>
    <t>38.102</t>
  </si>
  <si>
    <t>38.103</t>
  </si>
  <si>
    <t>66.1</t>
  </si>
  <si>
    <t>66.1.1</t>
  </si>
  <si>
    <t>66.1.2</t>
  </si>
  <si>
    <t>66.1.3</t>
  </si>
  <si>
    <t>66.1.4</t>
  </si>
  <si>
    <t>66.1.5</t>
  </si>
  <si>
    <t>66.1.6</t>
  </si>
  <si>
    <t>66.2</t>
  </si>
  <si>
    <t>66.2.1</t>
  </si>
  <si>
    <t>66.2.2</t>
  </si>
  <si>
    <t>66.2.3</t>
  </si>
  <si>
    <t>66.2.4</t>
  </si>
  <si>
    <t>66.2.5</t>
  </si>
  <si>
    <t>66.3</t>
  </si>
  <si>
    <t>66.3.1</t>
  </si>
  <si>
    <t>66.3.2</t>
  </si>
  <si>
    <t>66.3.3</t>
  </si>
  <si>
    <t>66.4</t>
  </si>
  <si>
    <t>PTU-340.01.04.00-80-1</t>
  </si>
  <si>
    <t>Belka napędu 800</t>
  </si>
  <si>
    <t>66.4.1</t>
  </si>
  <si>
    <t>PTU-340.01.04.01-80-1</t>
  </si>
  <si>
    <t>Kształt. zam. 80x60x4x838</t>
  </si>
  <si>
    <t>66.4.2</t>
  </si>
  <si>
    <t>66.4.3</t>
  </si>
  <si>
    <t>66.4.4</t>
  </si>
  <si>
    <t>66.5</t>
  </si>
  <si>
    <t>PTU-340.01.05.00-80-1</t>
  </si>
  <si>
    <t>Belka trasa 800</t>
  </si>
  <si>
    <t>66.5.1</t>
  </si>
  <si>
    <t>66.5.2</t>
  </si>
  <si>
    <t>66.6</t>
  </si>
  <si>
    <t>66.7</t>
  </si>
  <si>
    <t>66.8</t>
  </si>
  <si>
    <t>66.8.1</t>
  </si>
  <si>
    <t>66.8.2</t>
  </si>
  <si>
    <t>66.9</t>
  </si>
  <si>
    <t>66.10</t>
  </si>
  <si>
    <t>PTU-340.01.10.00-80-1</t>
  </si>
  <si>
    <t>Zgarniacz gumowy nabębnowy 800</t>
  </si>
  <si>
    <t>66.10.1</t>
  </si>
  <si>
    <t>PTU-340.01.10.01-80-1</t>
  </si>
  <si>
    <t>Belka zgarniacza nabębnowego gumowego 800</t>
  </si>
  <si>
    <t>66.10.1.1</t>
  </si>
  <si>
    <t>PTU-340.01.10.01.01-80-1</t>
  </si>
  <si>
    <t>Blacha 6x71x1130</t>
  </si>
  <si>
    <t>66.10.1.2</t>
  </si>
  <si>
    <t>66.10.2</t>
  </si>
  <si>
    <t>PTU-340.01.10.02-80-1</t>
  </si>
  <si>
    <t>Blacha 4x61x1120</t>
  </si>
  <si>
    <t>66.10.3</t>
  </si>
  <si>
    <t>PTU-340.01.10.03-80-1</t>
  </si>
  <si>
    <t>Guma 20x70x800</t>
  </si>
  <si>
    <t>66.10.4</t>
  </si>
  <si>
    <t>66.10.5</t>
  </si>
  <si>
    <t>66.10.6</t>
  </si>
  <si>
    <t>66.11</t>
  </si>
  <si>
    <t>66.12</t>
  </si>
  <si>
    <t>66.13</t>
  </si>
  <si>
    <t>66.14</t>
  </si>
  <si>
    <t>66.15</t>
  </si>
  <si>
    <t>66.15.1</t>
  </si>
  <si>
    <t>66.15.2</t>
  </si>
  <si>
    <t>66.16</t>
  </si>
  <si>
    <t>PTU-340.02.01.00-80-1</t>
  </si>
  <si>
    <t>Bęben zwrotni 800</t>
  </si>
  <si>
    <t>66.16.1</t>
  </si>
  <si>
    <t>66.16.2</t>
  </si>
  <si>
    <t>PTU-340.01.01.03-80-1</t>
  </si>
  <si>
    <t>Rura fi51x4x774</t>
  </si>
  <si>
    <t>66.16.3</t>
  </si>
  <si>
    <t>PTU-340.01.01.04-80-1</t>
  </si>
  <si>
    <t>Rura fi219x6,2x820</t>
  </si>
  <si>
    <t>66.16.4</t>
  </si>
  <si>
    <t>66.17</t>
  </si>
  <si>
    <t>66.17.1</t>
  </si>
  <si>
    <t>66.17.2</t>
  </si>
  <si>
    <t>66.17.3</t>
  </si>
  <si>
    <t>66.18</t>
  </si>
  <si>
    <t>PTU-340.02.03.00-8030G-1</t>
  </si>
  <si>
    <t>Blacha 4x413x888</t>
  </si>
  <si>
    <t>66.19</t>
  </si>
  <si>
    <t>PTU-340.02.05.00-80-1</t>
  </si>
  <si>
    <t>Belka zwrotni 800</t>
  </si>
  <si>
    <t>66.19.1</t>
  </si>
  <si>
    <t>66.19.2</t>
  </si>
  <si>
    <t>66.20</t>
  </si>
  <si>
    <t>66.21</t>
  </si>
  <si>
    <t>66.22</t>
  </si>
  <si>
    <t>66.22.1</t>
  </si>
  <si>
    <t>66.22.2</t>
  </si>
  <si>
    <t>66.23</t>
  </si>
  <si>
    <t>PTU-340.02.09.00-80-1</t>
  </si>
  <si>
    <t>Blacha 3x199x945</t>
  </si>
  <si>
    <t>66.24</t>
  </si>
  <si>
    <t>PTU-340.02.10.00-80-1</t>
  </si>
  <si>
    <t>Blacha 1,5x764x946</t>
  </si>
  <si>
    <t>66.25</t>
  </si>
  <si>
    <t>66.26</t>
  </si>
  <si>
    <t>66.27</t>
  </si>
  <si>
    <t>PTU-340.02.13.00-80-1</t>
  </si>
  <si>
    <t>Blacha 1,5x624x932</t>
  </si>
  <si>
    <t>66.28</t>
  </si>
  <si>
    <t>66.29</t>
  </si>
  <si>
    <t>66.30</t>
  </si>
  <si>
    <t>66.30.1</t>
  </si>
  <si>
    <t>66.30.2</t>
  </si>
  <si>
    <t>66.31</t>
  </si>
  <si>
    <t>66.32</t>
  </si>
  <si>
    <t>66.33</t>
  </si>
  <si>
    <t>PTU-340.03.09.01-80-1</t>
  </si>
  <si>
    <t>Kształt. zam. 40x40x3x1093</t>
  </si>
  <si>
    <t>66.34</t>
  </si>
  <si>
    <t>PTU-340.03.09.02-80-1</t>
  </si>
  <si>
    <t>Blacha 3x40x941</t>
  </si>
  <si>
    <t>66.35</t>
  </si>
  <si>
    <t>66.36</t>
  </si>
  <si>
    <t>66.37</t>
  </si>
  <si>
    <t>PTU-340.03.09.05-80-1</t>
  </si>
  <si>
    <t>Guma 20x100x941</t>
  </si>
  <si>
    <t>66.38</t>
  </si>
  <si>
    <t>66.39</t>
  </si>
  <si>
    <t>PTU-340.03.12.00-80-1</t>
  </si>
  <si>
    <t>Blacha 3x79x932</t>
  </si>
  <si>
    <t>66.40</t>
  </si>
  <si>
    <t>PTU-340.03.13.00-80-1</t>
  </si>
  <si>
    <t>Blacha 1,5x745x900</t>
  </si>
  <si>
    <t>66.41</t>
  </si>
  <si>
    <t>PTU-340.03.13.00-80-10</t>
  </si>
  <si>
    <t>Blacha 1,5x895x900</t>
  </si>
  <si>
    <t>66.42</t>
  </si>
  <si>
    <t>66.43</t>
  </si>
  <si>
    <t>66.44</t>
  </si>
  <si>
    <t>66.45</t>
  </si>
  <si>
    <t>66.46</t>
  </si>
  <si>
    <t>PTU-340.04.04.00-80G-1</t>
  </si>
  <si>
    <t>Blacha 3x57x768</t>
  </si>
  <si>
    <t>66.47</t>
  </si>
  <si>
    <t>66.48</t>
  </si>
  <si>
    <t>66.49</t>
  </si>
  <si>
    <t>PTU-340.04.08.00-80-1</t>
  </si>
  <si>
    <t>Blacha 6x82x768</t>
  </si>
  <si>
    <t>66.50</t>
  </si>
  <si>
    <t>66.51</t>
  </si>
  <si>
    <t>PTU-340.04.10.00-80-1</t>
  </si>
  <si>
    <t>Blacha 2x32x702</t>
  </si>
  <si>
    <t>66.52</t>
  </si>
  <si>
    <t>PTU-340.04.11.00-80G-1</t>
  </si>
  <si>
    <t>Guma 10x190x778</t>
  </si>
  <si>
    <t>66.53</t>
  </si>
  <si>
    <t>Guma 3x110x8350</t>
  </si>
  <si>
    <t>Guma Olberts 3x110x8350</t>
  </si>
  <si>
    <t>66.54</t>
  </si>
  <si>
    <t>66.55</t>
  </si>
  <si>
    <t>Guma 3x110x800</t>
  </si>
  <si>
    <t>Guma Olberts 3x110x800</t>
  </si>
  <si>
    <t>66.56</t>
  </si>
  <si>
    <t>66.57</t>
  </si>
  <si>
    <t>66.58</t>
  </si>
  <si>
    <t>Taśma gładka EP 400/3, 3:1, szerokość=800mm, długość=18,6mb</t>
  </si>
  <si>
    <t>66.59</t>
  </si>
  <si>
    <t>66.60</t>
  </si>
  <si>
    <t>66.61</t>
  </si>
  <si>
    <t>66.62</t>
  </si>
  <si>
    <t>66.63</t>
  </si>
  <si>
    <t>PTU-340.KG.fi89.fi20.850</t>
  </si>
  <si>
    <t>Krążnik gładki fi89/fi20x850</t>
  </si>
  <si>
    <t>66.64</t>
  </si>
  <si>
    <t>PTU-340.KT.fi133.fi63,5.fi20.850</t>
  </si>
  <si>
    <t>Krążnik tarczowy fi133/fi63,5/fi20x850</t>
  </si>
  <si>
    <t>66.65</t>
  </si>
  <si>
    <t>66.66</t>
  </si>
  <si>
    <t>66.67</t>
  </si>
  <si>
    <t>66.68</t>
  </si>
  <si>
    <t>66.69</t>
  </si>
  <si>
    <t>66.70</t>
  </si>
  <si>
    <t>66.71</t>
  </si>
  <si>
    <t>66.72</t>
  </si>
  <si>
    <t>66.73</t>
  </si>
  <si>
    <t>66.74</t>
  </si>
  <si>
    <t>66.75</t>
  </si>
  <si>
    <t>66.76</t>
  </si>
  <si>
    <t>66.77</t>
  </si>
  <si>
    <t>66.78</t>
  </si>
  <si>
    <t>66.79</t>
  </si>
  <si>
    <t>66.80</t>
  </si>
  <si>
    <t>66.81</t>
  </si>
  <si>
    <t>66.82</t>
  </si>
  <si>
    <t>66.83</t>
  </si>
  <si>
    <t>66.84</t>
  </si>
  <si>
    <t>66.85</t>
  </si>
  <si>
    <t>66.86</t>
  </si>
  <si>
    <t>66.87</t>
  </si>
  <si>
    <t>66.88</t>
  </si>
  <si>
    <t>66.89</t>
  </si>
  <si>
    <t>66.90</t>
  </si>
  <si>
    <t>66.91</t>
  </si>
  <si>
    <t>66.92</t>
  </si>
  <si>
    <t>66.93</t>
  </si>
  <si>
    <t>66.94</t>
  </si>
  <si>
    <t>66.95</t>
  </si>
  <si>
    <t>66.96</t>
  </si>
  <si>
    <t>66.97</t>
  </si>
  <si>
    <t>66.98</t>
  </si>
  <si>
    <t>66.99</t>
  </si>
  <si>
    <t>66.100</t>
  </si>
  <si>
    <t>66.101</t>
  </si>
  <si>
    <t>66.102</t>
  </si>
  <si>
    <t>66.103</t>
  </si>
  <si>
    <t>67.1</t>
  </si>
  <si>
    <t>PTU-340.01.01.00-8030-1</t>
  </si>
  <si>
    <t>Bęben napędowy 800/fi30</t>
  </si>
  <si>
    <t>67.1.1</t>
  </si>
  <si>
    <t>PTU-340.01.01.01-0030-1</t>
  </si>
  <si>
    <t>Pręt fi60x301</t>
  </si>
  <si>
    <t>67.1.2</t>
  </si>
  <si>
    <t>67.1.3</t>
  </si>
  <si>
    <t>67.1.4</t>
  </si>
  <si>
    <t>67.1.5</t>
  </si>
  <si>
    <t>67.1.6</t>
  </si>
  <si>
    <t>PTU-340.01.01.06-80-1</t>
  </si>
  <si>
    <t>Okładzina gumowa CARO fi239x820</t>
  </si>
  <si>
    <t>67.2</t>
  </si>
  <si>
    <t>67.2.1</t>
  </si>
  <si>
    <t>67.2.2</t>
  </si>
  <si>
    <t>67.2.3</t>
  </si>
  <si>
    <t>67.2.4</t>
  </si>
  <si>
    <t>67.2.5</t>
  </si>
  <si>
    <t>67.3</t>
  </si>
  <si>
    <t>67.3.1</t>
  </si>
  <si>
    <t>67.3.2</t>
  </si>
  <si>
    <t>67.3.3</t>
  </si>
  <si>
    <t>67.4</t>
  </si>
  <si>
    <t>67.4.1</t>
  </si>
  <si>
    <t>67.4.2</t>
  </si>
  <si>
    <t>67.4.3</t>
  </si>
  <si>
    <t>67.4.4</t>
  </si>
  <si>
    <t>67.5</t>
  </si>
  <si>
    <t>67.5.1</t>
  </si>
  <si>
    <t>67.5.2</t>
  </si>
  <si>
    <t>67.6</t>
  </si>
  <si>
    <t>PTU-340.01.06.00-KA37-1</t>
  </si>
  <si>
    <t>Blacha 8x268x321</t>
  </si>
  <si>
    <t>67.7</t>
  </si>
  <si>
    <t>67.8</t>
  </si>
  <si>
    <t>67.8.1</t>
  </si>
  <si>
    <t>67.8.2</t>
  </si>
  <si>
    <t>67.9</t>
  </si>
  <si>
    <t>67.10</t>
  </si>
  <si>
    <t>67.11</t>
  </si>
  <si>
    <t>67.12</t>
  </si>
  <si>
    <t>67.13</t>
  </si>
  <si>
    <t>67.14</t>
  </si>
  <si>
    <t>67.14.1</t>
  </si>
  <si>
    <t>67.14.2</t>
  </si>
  <si>
    <t>67.15</t>
  </si>
  <si>
    <t>67.15.1</t>
  </si>
  <si>
    <t>67.15.1.1</t>
  </si>
  <si>
    <t>67.15.1.2</t>
  </si>
  <si>
    <t>67.15.2</t>
  </si>
  <si>
    <t>67.15.3</t>
  </si>
  <si>
    <t>67.15.4</t>
  </si>
  <si>
    <t>67.15.5</t>
  </si>
  <si>
    <t>67.15.6</t>
  </si>
  <si>
    <t>67.16</t>
  </si>
  <si>
    <t>67.16.1</t>
  </si>
  <si>
    <t>67.16.2</t>
  </si>
  <si>
    <t>67.16.3</t>
  </si>
  <si>
    <t>67.16.4</t>
  </si>
  <si>
    <t>67.17</t>
  </si>
  <si>
    <t>67.17.1</t>
  </si>
  <si>
    <t>67.17.2</t>
  </si>
  <si>
    <t>67.17.3</t>
  </si>
  <si>
    <t>67.18</t>
  </si>
  <si>
    <t>67.19</t>
  </si>
  <si>
    <t>67.19.1</t>
  </si>
  <si>
    <t>67.19.2</t>
  </si>
  <si>
    <t>67.20</t>
  </si>
  <si>
    <t>67.21</t>
  </si>
  <si>
    <t>67.22</t>
  </si>
  <si>
    <t>67.22.1</t>
  </si>
  <si>
    <t>67.22.2</t>
  </si>
  <si>
    <t>67.23</t>
  </si>
  <si>
    <t>67.24</t>
  </si>
  <si>
    <t>67.25</t>
  </si>
  <si>
    <t>67.26</t>
  </si>
  <si>
    <t>67.27</t>
  </si>
  <si>
    <t>67.28</t>
  </si>
  <si>
    <t>PTU-340.03.01.00-8030KG-40</t>
  </si>
  <si>
    <t>Blacha 4x650x700</t>
  </si>
  <si>
    <t>67.29</t>
  </si>
  <si>
    <t>PTU-340.03.02.00-8030KG-40</t>
  </si>
  <si>
    <t>67.29.1</t>
  </si>
  <si>
    <t>PTU-340.03.02.01-8030KG-40</t>
  </si>
  <si>
    <t>67.29.2</t>
  </si>
  <si>
    <t>Nakrętka sześciokątna do zgrzewania M12-5</t>
  </si>
  <si>
    <t>67.30</t>
  </si>
  <si>
    <t>PTU-340.03.09.01-8030KG-40</t>
  </si>
  <si>
    <t>Kształt. zam. 40x40x3x1008</t>
  </si>
  <si>
    <t>67.31</t>
  </si>
  <si>
    <t>PTU-340.03.09.02-8030KG-40</t>
  </si>
  <si>
    <t>Blacha 3x40x856</t>
  </si>
  <si>
    <t>67.32</t>
  </si>
  <si>
    <t>67.33</t>
  </si>
  <si>
    <t>67.34</t>
  </si>
  <si>
    <t>PTU-340.03.09.05-8030KG-40</t>
  </si>
  <si>
    <t>Guma 20x100x856</t>
  </si>
  <si>
    <t>67.35</t>
  </si>
  <si>
    <t>67.36</t>
  </si>
  <si>
    <t>67.37</t>
  </si>
  <si>
    <t>67.38</t>
  </si>
  <si>
    <t>67.39</t>
  </si>
  <si>
    <t>67.40</t>
  </si>
  <si>
    <t>67.41</t>
  </si>
  <si>
    <t>PTU-340.04.03.00-8030KG-40</t>
  </si>
  <si>
    <t>Blacha 3x57x696</t>
  </si>
  <si>
    <t>67.42</t>
  </si>
  <si>
    <t>67.43</t>
  </si>
  <si>
    <t>67.44</t>
  </si>
  <si>
    <t>PTU-340.04.07.00-3</t>
  </si>
  <si>
    <t>Blacha 6x82x550</t>
  </si>
  <si>
    <t>67.45</t>
  </si>
  <si>
    <t>67.46</t>
  </si>
  <si>
    <t>PTU-340.04.09.00-5</t>
  </si>
  <si>
    <t>Blacha 2x32x1260</t>
  </si>
  <si>
    <t>67.47</t>
  </si>
  <si>
    <t>67.48</t>
  </si>
  <si>
    <t>67.49</t>
  </si>
  <si>
    <t>KA37TDRN90S4_A_90_3</t>
  </si>
  <si>
    <t>Motoreduktor KA37TDRN90S4_A _90_3_TF , n=62 [obr_min],  M=168[Nm], i=23,36, N=1,1[kW], fi wału=30, M3</t>
  </si>
  <si>
    <t>67.50</t>
  </si>
  <si>
    <t>PTU-340.TG.800.EP400.3.3.1-6,6-1</t>
  </si>
  <si>
    <t>Taśma gładka EP 400/3, 3:1, szerokość=800mm, długość=6,6mb</t>
  </si>
  <si>
    <t>67.51</t>
  </si>
  <si>
    <t>67.52</t>
  </si>
  <si>
    <t>67.53</t>
  </si>
  <si>
    <t>67.54</t>
  </si>
  <si>
    <t>67.55</t>
  </si>
  <si>
    <t>67.56</t>
  </si>
  <si>
    <t>St3S</t>
  </si>
  <si>
    <t>67.57</t>
  </si>
  <si>
    <t>GN_831_100_S_ST_1 bez dolnego zamka</t>
  </si>
  <si>
    <t>67.58</t>
  </si>
  <si>
    <t>67.59</t>
  </si>
  <si>
    <t>67.60</t>
  </si>
  <si>
    <t>Guma Olberts 3x110x2350</t>
  </si>
  <si>
    <t>67.61</t>
  </si>
  <si>
    <t>67.62</t>
  </si>
  <si>
    <t>Guma 10x190x1296</t>
  </si>
  <si>
    <t>67.63</t>
  </si>
  <si>
    <t>Wpust pryzmatyczny A 8x7x80</t>
  </si>
  <si>
    <t>67.64</t>
  </si>
  <si>
    <t>67.65</t>
  </si>
  <si>
    <t>67.66</t>
  </si>
  <si>
    <t>67.67</t>
  </si>
  <si>
    <t>67.68</t>
  </si>
  <si>
    <t>67.69</t>
  </si>
  <si>
    <t>67.70</t>
  </si>
  <si>
    <t>67.71</t>
  </si>
  <si>
    <t>67.72</t>
  </si>
  <si>
    <t>67.73</t>
  </si>
  <si>
    <t>67.74</t>
  </si>
  <si>
    <t>67.75</t>
  </si>
  <si>
    <t>67.76</t>
  </si>
  <si>
    <t>67.77</t>
  </si>
  <si>
    <t>67.78</t>
  </si>
  <si>
    <t>67.79</t>
  </si>
  <si>
    <t>67.80</t>
  </si>
  <si>
    <t>DIN 15237-M8x20-3.6-Fe/Zn5</t>
  </si>
  <si>
    <t>67.81</t>
  </si>
  <si>
    <t>67.82</t>
  </si>
  <si>
    <t>67.83</t>
  </si>
  <si>
    <t>67.84</t>
  </si>
  <si>
    <t>67.85</t>
  </si>
  <si>
    <t>67.86</t>
  </si>
  <si>
    <t>67.87</t>
  </si>
  <si>
    <t>67.88</t>
  </si>
  <si>
    <t>67.89</t>
  </si>
  <si>
    <t>67.90</t>
  </si>
  <si>
    <t>67.91</t>
  </si>
  <si>
    <t>67.92</t>
  </si>
  <si>
    <t>67.93</t>
  </si>
  <si>
    <t>67.94</t>
  </si>
  <si>
    <t>67.95</t>
  </si>
  <si>
    <t>67.96</t>
  </si>
  <si>
    <t>121.1</t>
  </si>
  <si>
    <t>121.1.1</t>
  </si>
  <si>
    <t>121.1.2</t>
  </si>
  <si>
    <t>121.1.3</t>
  </si>
  <si>
    <t>121.1.4</t>
  </si>
  <si>
    <t>121.1.5</t>
  </si>
  <si>
    <t>121.1.6</t>
  </si>
  <si>
    <t>121.2</t>
  </si>
  <si>
    <t>121.2.1</t>
  </si>
  <si>
    <t>121.2.2</t>
  </si>
  <si>
    <t>121.2.3</t>
  </si>
  <si>
    <t>121.2.4</t>
  </si>
  <si>
    <t>121.2.5</t>
  </si>
  <si>
    <t>121.3</t>
  </si>
  <si>
    <t>121.3.1</t>
  </si>
  <si>
    <t>121.3.2</t>
  </si>
  <si>
    <t>121.3.3</t>
  </si>
  <si>
    <t>121.4</t>
  </si>
  <si>
    <t>121.4.1</t>
  </si>
  <si>
    <t>121.4.2</t>
  </si>
  <si>
    <t>121.4.3</t>
  </si>
  <si>
    <t>121.4.4</t>
  </si>
  <si>
    <t>121.5</t>
  </si>
  <si>
    <t>121.5.1</t>
  </si>
  <si>
    <t>121.5.2</t>
  </si>
  <si>
    <t>121.6</t>
  </si>
  <si>
    <t>121.7</t>
  </si>
  <si>
    <t>121.8</t>
  </si>
  <si>
    <t>121.8.1</t>
  </si>
  <si>
    <t>121.8.2</t>
  </si>
  <si>
    <t>121.9</t>
  </si>
  <si>
    <t>121.10</t>
  </si>
  <si>
    <t>121.10.1</t>
  </si>
  <si>
    <t>121.10.1.1</t>
  </si>
  <si>
    <t>121.10.1.2</t>
  </si>
  <si>
    <t>121.10.2</t>
  </si>
  <si>
    <t>121.10.3</t>
  </si>
  <si>
    <t>121.10.4</t>
  </si>
  <si>
    <t>121.10.5</t>
  </si>
  <si>
    <t>121.10.6</t>
  </si>
  <si>
    <t>121.11</t>
  </si>
  <si>
    <t>121.12</t>
  </si>
  <si>
    <t>121.13</t>
  </si>
  <si>
    <t>121.14</t>
  </si>
  <si>
    <t>121.15</t>
  </si>
  <si>
    <t>121.15.1</t>
  </si>
  <si>
    <t>121.15.2</t>
  </si>
  <si>
    <t>121.16</t>
  </si>
  <si>
    <t>121.16.1</t>
  </si>
  <si>
    <t>121.16.2</t>
  </si>
  <si>
    <t>121.16.3</t>
  </si>
  <si>
    <t>121.16.4</t>
  </si>
  <si>
    <t>121.17</t>
  </si>
  <si>
    <t>121.17.1</t>
  </si>
  <si>
    <t>121.17.2</t>
  </si>
  <si>
    <t>121.17.3</t>
  </si>
  <si>
    <t>121.18</t>
  </si>
  <si>
    <t>121.19</t>
  </si>
  <si>
    <t>121.19.1</t>
  </si>
  <si>
    <t>121.19.2</t>
  </si>
  <si>
    <t>121.20</t>
  </si>
  <si>
    <t>121.21</t>
  </si>
  <si>
    <t>121.22</t>
  </si>
  <si>
    <t>121.22.1</t>
  </si>
  <si>
    <t>121.22.2</t>
  </si>
  <si>
    <t>121.23</t>
  </si>
  <si>
    <t>121.24</t>
  </si>
  <si>
    <t>121.25</t>
  </si>
  <si>
    <t>121.26</t>
  </si>
  <si>
    <t>121.27</t>
  </si>
  <si>
    <t>121.28</t>
  </si>
  <si>
    <t>121.29</t>
  </si>
  <si>
    <t>121.30</t>
  </si>
  <si>
    <t>121.30.1</t>
  </si>
  <si>
    <t>121.30.2</t>
  </si>
  <si>
    <t>121.31</t>
  </si>
  <si>
    <t>121.32</t>
  </si>
  <si>
    <t>121.33</t>
  </si>
  <si>
    <t>121.34</t>
  </si>
  <si>
    <t>121.35</t>
  </si>
  <si>
    <t>121.36</t>
  </si>
  <si>
    <t>121.37</t>
  </si>
  <si>
    <t>121.38</t>
  </si>
  <si>
    <t>121.39</t>
  </si>
  <si>
    <t>121.40</t>
  </si>
  <si>
    <t>121.41</t>
  </si>
  <si>
    <t>121.42</t>
  </si>
  <si>
    <t>121.43</t>
  </si>
  <si>
    <t>121.44</t>
  </si>
  <si>
    <t>121.45</t>
  </si>
  <si>
    <t>121.46</t>
  </si>
  <si>
    <t>121.47</t>
  </si>
  <si>
    <t>121.48</t>
  </si>
  <si>
    <t>121.49</t>
  </si>
  <si>
    <t>121.50</t>
  </si>
  <si>
    <t>121.51</t>
  </si>
  <si>
    <t>121.52</t>
  </si>
  <si>
    <t>121.53</t>
  </si>
  <si>
    <t>121.54</t>
  </si>
  <si>
    <t>Guma 3x110x10650</t>
  </si>
  <si>
    <t>Guma Olberts 3x110x10650</t>
  </si>
  <si>
    <t>121.55</t>
  </si>
  <si>
    <t>121.56</t>
  </si>
  <si>
    <t>121.57</t>
  </si>
  <si>
    <t>121.58</t>
  </si>
  <si>
    <t>Taśma gładka EP 400/3, 3:1, szerokość=800mm, długość=23,2mb</t>
  </si>
  <si>
    <t>121.59</t>
  </si>
  <si>
    <t>121.60</t>
  </si>
  <si>
    <t>121.61</t>
  </si>
  <si>
    <t>121.62</t>
  </si>
  <si>
    <t>121.63</t>
  </si>
  <si>
    <t>121.64</t>
  </si>
  <si>
    <t>121.65</t>
  </si>
  <si>
    <t>121.66</t>
  </si>
  <si>
    <t>121.67</t>
  </si>
  <si>
    <t>121.68</t>
  </si>
  <si>
    <t>121.69</t>
  </si>
  <si>
    <t>121.70</t>
  </si>
  <si>
    <t>121.71</t>
  </si>
  <si>
    <t>121.72</t>
  </si>
  <si>
    <t>121.73</t>
  </si>
  <si>
    <t>121.74</t>
  </si>
  <si>
    <t>121.75</t>
  </si>
  <si>
    <t>121.76</t>
  </si>
  <si>
    <t>121.77</t>
  </si>
  <si>
    <t>121.78</t>
  </si>
  <si>
    <t>121.79</t>
  </si>
  <si>
    <t>121.80</t>
  </si>
  <si>
    <t>121.81</t>
  </si>
  <si>
    <t>121.82</t>
  </si>
  <si>
    <t>121.83</t>
  </si>
  <si>
    <t>121.84</t>
  </si>
  <si>
    <t>121.85</t>
  </si>
  <si>
    <t>121.86</t>
  </si>
  <si>
    <t>121.87</t>
  </si>
  <si>
    <t>121.88</t>
  </si>
  <si>
    <t>121.89</t>
  </si>
  <si>
    <t>121.90</t>
  </si>
  <si>
    <t>121.91</t>
  </si>
  <si>
    <t>121.92</t>
  </si>
  <si>
    <t>121.93</t>
  </si>
  <si>
    <t>121.94</t>
  </si>
  <si>
    <t>121.95</t>
  </si>
  <si>
    <t>121.96</t>
  </si>
  <si>
    <t>121.97</t>
  </si>
  <si>
    <t>121.98</t>
  </si>
  <si>
    <t>121.99</t>
  </si>
  <si>
    <t>121.100</t>
  </si>
  <si>
    <t>121.101</t>
  </si>
  <si>
    <t>121.102</t>
  </si>
  <si>
    <t>121.103</t>
  </si>
  <si>
    <t>95.1</t>
  </si>
  <si>
    <t>95.1.1</t>
  </si>
  <si>
    <t>95.1.2</t>
  </si>
  <si>
    <t>95.1.3</t>
  </si>
  <si>
    <t>95.1.4</t>
  </si>
  <si>
    <t>95.1.5</t>
  </si>
  <si>
    <t>95.1.6</t>
  </si>
  <si>
    <t>95.2</t>
  </si>
  <si>
    <t>95.2.1</t>
  </si>
  <si>
    <t>95.2.2</t>
  </si>
  <si>
    <t>95.2.3</t>
  </si>
  <si>
    <t>95.2.4</t>
  </si>
  <si>
    <t>95.2.5</t>
  </si>
  <si>
    <t>95.3</t>
  </si>
  <si>
    <t>95.3.1</t>
  </si>
  <si>
    <t>95.3.2</t>
  </si>
  <si>
    <t>95.3.3</t>
  </si>
  <si>
    <t>95.4</t>
  </si>
  <si>
    <t>PTU-340.01.04.00-65-1</t>
  </si>
  <si>
    <t>Belka napędu 650</t>
  </si>
  <si>
    <t>95.4.1</t>
  </si>
  <si>
    <t>PTU-340.01.04.01-65-1</t>
  </si>
  <si>
    <t>Kształt. zam. 80x60x4x688</t>
  </si>
  <si>
    <t>95.4.2</t>
  </si>
  <si>
    <t>95.4.3</t>
  </si>
  <si>
    <t>95.4.4</t>
  </si>
  <si>
    <t>95.5</t>
  </si>
  <si>
    <t>PTU-340.01.05.00-65-1</t>
  </si>
  <si>
    <t>Belka trasa 650</t>
  </si>
  <si>
    <t>95.5.1</t>
  </si>
  <si>
    <t>95.5.2</t>
  </si>
  <si>
    <t>95.6</t>
  </si>
  <si>
    <t>95.7</t>
  </si>
  <si>
    <t>95.8</t>
  </si>
  <si>
    <t>95.8.1</t>
  </si>
  <si>
    <t>95.8.2</t>
  </si>
  <si>
    <t>95.9</t>
  </si>
  <si>
    <t>95.10</t>
  </si>
  <si>
    <t>PTU-340.01.10.00-65-1</t>
  </si>
  <si>
    <t>Zgarniacz gumowy nabębnowy 650</t>
  </si>
  <si>
    <t>95.10.1</t>
  </si>
  <si>
    <t>PTU-340.01.10.01-65-1</t>
  </si>
  <si>
    <t>Belka zgarniacza nabębnowego gumowego 650</t>
  </si>
  <si>
    <t>95.10.1.1</t>
  </si>
  <si>
    <t>PTU-340.01.10.01.01-65-1</t>
  </si>
  <si>
    <t>Blacha 6x71x980</t>
  </si>
  <si>
    <t>95.10.1.2</t>
  </si>
  <si>
    <t>95.10.2</t>
  </si>
  <si>
    <t>PTU-340.01.10.02-65-1</t>
  </si>
  <si>
    <t>Blacha 4x61x970</t>
  </si>
  <si>
    <t>95.10.3</t>
  </si>
  <si>
    <t>PTU-340.01.10.03-65-1</t>
  </si>
  <si>
    <t>Guma 20x70x650</t>
  </si>
  <si>
    <t>95.10.4</t>
  </si>
  <si>
    <t>95.10.5</t>
  </si>
  <si>
    <t>95.10.6</t>
  </si>
  <si>
    <t>95.11</t>
  </si>
  <si>
    <t>95.12</t>
  </si>
  <si>
    <t>95.13</t>
  </si>
  <si>
    <t>95.14</t>
  </si>
  <si>
    <t>95.15</t>
  </si>
  <si>
    <t>95.15.1</t>
  </si>
  <si>
    <t>95.15.2</t>
  </si>
  <si>
    <t>95.16</t>
  </si>
  <si>
    <t>PTU-340.02.01.00-65-1</t>
  </si>
  <si>
    <t>Bęben zwrotni 650</t>
  </si>
  <si>
    <t>95.16.1</t>
  </si>
  <si>
    <t>95.16.2</t>
  </si>
  <si>
    <t>PTU-340.01.01.03-65-1</t>
  </si>
  <si>
    <t>Rura fi51x4x624</t>
  </si>
  <si>
    <t>95.16.3</t>
  </si>
  <si>
    <t>PTU-340.01.01.04-65-1</t>
  </si>
  <si>
    <t>Rura fi219x6,2x670</t>
  </si>
  <si>
    <t>95.16.4</t>
  </si>
  <si>
    <t>95.17</t>
  </si>
  <si>
    <t>95.17.1</t>
  </si>
  <si>
    <t>95.17.2</t>
  </si>
  <si>
    <t>95.17.3</t>
  </si>
  <si>
    <t>95.18</t>
  </si>
  <si>
    <t>PTU-340.02.03.00-6530G-1</t>
  </si>
  <si>
    <t>Blacha 4x413x738</t>
  </si>
  <si>
    <t>95.19</t>
  </si>
  <si>
    <t>PTU-340.02.05.00-65-1</t>
  </si>
  <si>
    <t>Belka zwrotni 650</t>
  </si>
  <si>
    <t>95.19.1</t>
  </si>
  <si>
    <t>95.19.2</t>
  </si>
  <si>
    <t>95.20</t>
  </si>
  <si>
    <t>95.21</t>
  </si>
  <si>
    <t>95.22</t>
  </si>
  <si>
    <t>95.22.1</t>
  </si>
  <si>
    <t>95.22.2</t>
  </si>
  <si>
    <t>95.23</t>
  </si>
  <si>
    <t>PTU-340.02.09.00-65-1</t>
  </si>
  <si>
    <t>Blacha 3x199x795</t>
  </si>
  <si>
    <t>95.24</t>
  </si>
  <si>
    <t>PTU-340.02.10.00-65-1</t>
  </si>
  <si>
    <t>Blacha 1,5x764x796</t>
  </si>
  <si>
    <t>95.25</t>
  </si>
  <si>
    <t>95.26</t>
  </si>
  <si>
    <t>95.27</t>
  </si>
  <si>
    <t>PTU-340.02.13.00-65-1</t>
  </si>
  <si>
    <t>Blacha 1,5x624x782</t>
  </si>
  <si>
    <t>95.28</t>
  </si>
  <si>
    <t>95.29</t>
  </si>
  <si>
    <t>95.30</t>
  </si>
  <si>
    <t>95.30.1</t>
  </si>
  <si>
    <t>95.30.2</t>
  </si>
  <si>
    <t>95.31</t>
  </si>
  <si>
    <t>95.32</t>
  </si>
  <si>
    <t>95.33</t>
  </si>
  <si>
    <t>PTU-340.03.09.01-65-1</t>
  </si>
  <si>
    <t>Kształt. zam. 40x40x3x966,4</t>
  </si>
  <si>
    <t>95.34</t>
  </si>
  <si>
    <t>PTU-340.03.09.02-65-1</t>
  </si>
  <si>
    <t>Blacha 3x40x812</t>
  </si>
  <si>
    <t>95.35</t>
  </si>
  <si>
    <t>95.36</t>
  </si>
  <si>
    <t>95.37</t>
  </si>
  <si>
    <t>PTU-340.03.09.05-65-1</t>
  </si>
  <si>
    <t>Guma 20x100x812</t>
  </si>
  <si>
    <t>95.38</t>
  </si>
  <si>
    <t>95.39</t>
  </si>
  <si>
    <t>95.40</t>
  </si>
  <si>
    <t>PTU-340.03.12.00-65-1</t>
  </si>
  <si>
    <t>Blacha 3x79x782</t>
  </si>
  <si>
    <t>95.41</t>
  </si>
  <si>
    <t>PTU-340.03.13.00-65-1</t>
  </si>
  <si>
    <t>Blacha 1,5x739x745</t>
  </si>
  <si>
    <t>95.42</t>
  </si>
  <si>
    <t>PTU-340.03.13.00-65-10</t>
  </si>
  <si>
    <t>Blacha 1,5x739x895</t>
  </si>
  <si>
    <t>95.43</t>
  </si>
  <si>
    <t>95.44</t>
  </si>
  <si>
    <t>95.45</t>
  </si>
  <si>
    <t>95.46</t>
  </si>
  <si>
    <t>95.47</t>
  </si>
  <si>
    <t>PTU-340.04.04.00-65G-1</t>
  </si>
  <si>
    <t>Blacha 3x57x618</t>
  </si>
  <si>
    <t>95.48</t>
  </si>
  <si>
    <t>95.49</t>
  </si>
  <si>
    <t>95.50</t>
  </si>
  <si>
    <t>PTU-340.04.08.00-65-1</t>
  </si>
  <si>
    <t>Blacha 6x82x618</t>
  </si>
  <si>
    <t>95.51</t>
  </si>
  <si>
    <t>95.52</t>
  </si>
  <si>
    <t>PTU-340.04.10.00-65-1</t>
  </si>
  <si>
    <t>Blacha 2x32x552</t>
  </si>
  <si>
    <t>95.53</t>
  </si>
  <si>
    <t>PTU-340.04.11.00-65G-1</t>
  </si>
  <si>
    <t>Guma 10x190x628</t>
  </si>
  <si>
    <t>95.54</t>
  </si>
  <si>
    <t>Guma Olberts 3x110x7150</t>
  </si>
  <si>
    <t>95.55</t>
  </si>
  <si>
    <t>95.56</t>
  </si>
  <si>
    <t>Guma 3x110x650</t>
  </si>
  <si>
    <t>Guma Olberts 3x110x650</t>
  </si>
  <si>
    <t>95.57</t>
  </si>
  <si>
    <t>95.58</t>
  </si>
  <si>
    <t>PTU-340.TG.650.EP400.3.3.1-16.1-1</t>
  </si>
  <si>
    <t>Taśma gładka EP 400/3, 3:1, szerokość=650mm, długość=16,1mb</t>
  </si>
  <si>
    <t>95.59</t>
  </si>
  <si>
    <t>95.60</t>
  </si>
  <si>
    <t>95.61</t>
  </si>
  <si>
    <t>95.62</t>
  </si>
  <si>
    <t>95.63</t>
  </si>
  <si>
    <t>95.64</t>
  </si>
  <si>
    <t>95.65</t>
  </si>
  <si>
    <t>PTU-340.KG.fi89.fi20.700</t>
  </si>
  <si>
    <t>Krążnik gładki fi89/fi20x700</t>
  </si>
  <si>
    <t>95.66</t>
  </si>
  <si>
    <t>95.67</t>
  </si>
  <si>
    <t>PTU-340.KT.fi133.fi63,5.fi20.700</t>
  </si>
  <si>
    <t>Krążnik tarczowy fi133/fi63,5/fi20x700</t>
  </si>
  <si>
    <t>95.68</t>
  </si>
  <si>
    <t>95.69</t>
  </si>
  <si>
    <t>95.70</t>
  </si>
  <si>
    <t>95.71</t>
  </si>
  <si>
    <t>95.72</t>
  </si>
  <si>
    <t>95.73</t>
  </si>
  <si>
    <t>95.74</t>
  </si>
  <si>
    <t>95.75</t>
  </si>
  <si>
    <t>95.76</t>
  </si>
  <si>
    <t>95.77</t>
  </si>
  <si>
    <t>95.78</t>
  </si>
  <si>
    <t>95.79</t>
  </si>
  <si>
    <t>95.80</t>
  </si>
  <si>
    <t>95.81</t>
  </si>
  <si>
    <t>95.82</t>
  </si>
  <si>
    <t>95.83</t>
  </si>
  <si>
    <t>95.84</t>
  </si>
  <si>
    <t>95.85</t>
  </si>
  <si>
    <t>95.86</t>
  </si>
  <si>
    <t>95.87</t>
  </si>
  <si>
    <t>95.88</t>
  </si>
  <si>
    <t>95.89</t>
  </si>
  <si>
    <t>95.90</t>
  </si>
  <si>
    <t>95.91</t>
  </si>
  <si>
    <t>95.92</t>
  </si>
  <si>
    <t>95.93</t>
  </si>
  <si>
    <t>95.94</t>
  </si>
  <si>
    <t>95.95</t>
  </si>
  <si>
    <t>95.96</t>
  </si>
  <si>
    <t>95.97</t>
  </si>
  <si>
    <t>95.98</t>
  </si>
  <si>
    <t>95.99</t>
  </si>
  <si>
    <t>95.100</t>
  </si>
  <si>
    <t>95.101</t>
  </si>
  <si>
    <t>95.102</t>
  </si>
  <si>
    <t>95.103</t>
  </si>
  <si>
    <t>102.1</t>
  </si>
  <si>
    <t>102.1.1</t>
  </si>
  <si>
    <t>102.1.2</t>
  </si>
  <si>
    <t>102.1.3</t>
  </si>
  <si>
    <t>102.1.4</t>
  </si>
  <si>
    <t>102.1.5</t>
  </si>
  <si>
    <t>102.1.6</t>
  </si>
  <si>
    <t>102.2.1</t>
  </si>
  <si>
    <t>102.2.2</t>
  </si>
  <si>
    <t>102.2.3</t>
  </si>
  <si>
    <t>102.2.4</t>
  </si>
  <si>
    <t>102.2.5</t>
  </si>
  <si>
    <t>102.3</t>
  </si>
  <si>
    <t>102.3.1</t>
  </si>
  <si>
    <t>102.3.2</t>
  </si>
  <si>
    <t>102.3.3</t>
  </si>
  <si>
    <t>102.4</t>
  </si>
  <si>
    <t>102.4.1</t>
  </si>
  <si>
    <t>102.4.2</t>
  </si>
  <si>
    <t>102.4.3</t>
  </si>
  <si>
    <t>102.4.4</t>
  </si>
  <si>
    <t>102.5</t>
  </si>
  <si>
    <t>102.5.1</t>
  </si>
  <si>
    <t>102.5.2</t>
  </si>
  <si>
    <t>102.6</t>
  </si>
  <si>
    <t>102.7</t>
  </si>
  <si>
    <t>102.8</t>
  </si>
  <si>
    <t>102.8.1</t>
  </si>
  <si>
    <t>102.8.2</t>
  </si>
  <si>
    <t>102.9</t>
  </si>
  <si>
    <t>102.10</t>
  </si>
  <si>
    <t>102.10.1</t>
  </si>
  <si>
    <t>102.10.1.1</t>
  </si>
  <si>
    <t>102.10.1.2</t>
  </si>
  <si>
    <t>102.10.2</t>
  </si>
  <si>
    <t>102.10.3</t>
  </si>
  <si>
    <t>102.10.4</t>
  </si>
  <si>
    <t>102.10.5</t>
  </si>
  <si>
    <t>102.10.6</t>
  </si>
  <si>
    <t>102.11</t>
  </si>
  <si>
    <t>102.12</t>
  </si>
  <si>
    <t>102.13</t>
  </si>
  <si>
    <t>102.14</t>
  </si>
  <si>
    <t>102.15</t>
  </si>
  <si>
    <t>102.15.1</t>
  </si>
  <si>
    <t>102.15.2</t>
  </si>
  <si>
    <t>102.16</t>
  </si>
  <si>
    <t>102.16.1</t>
  </si>
  <si>
    <t>102.16.2</t>
  </si>
  <si>
    <t>102.16.3</t>
  </si>
  <si>
    <t>102.16.4</t>
  </si>
  <si>
    <t>102.17</t>
  </si>
  <si>
    <t>102.17.1</t>
  </si>
  <si>
    <t>102.17.2</t>
  </si>
  <si>
    <t>102.17.3</t>
  </si>
  <si>
    <t>102.18</t>
  </si>
  <si>
    <t>102.19</t>
  </si>
  <si>
    <t>102.20</t>
  </si>
  <si>
    <t>102.20.1</t>
  </si>
  <si>
    <t>102.20.2</t>
  </si>
  <si>
    <t>102.21</t>
  </si>
  <si>
    <t>102.22</t>
  </si>
  <si>
    <t>102.22.1</t>
  </si>
  <si>
    <t>102.22.2</t>
  </si>
  <si>
    <t>102.23</t>
  </si>
  <si>
    <t>102.24</t>
  </si>
  <si>
    <t>102.25</t>
  </si>
  <si>
    <t>102.26</t>
  </si>
  <si>
    <t>102.27</t>
  </si>
  <si>
    <t>102.28</t>
  </si>
  <si>
    <t>102.29</t>
  </si>
  <si>
    <t>102.30</t>
  </si>
  <si>
    <t>102.30.1</t>
  </si>
  <si>
    <t>102.30.2</t>
  </si>
  <si>
    <t>102.31</t>
  </si>
  <si>
    <t>102.32</t>
  </si>
  <si>
    <t>102.33</t>
  </si>
  <si>
    <t>102.34</t>
  </si>
  <si>
    <t>102.35</t>
  </si>
  <si>
    <t>102.36</t>
  </si>
  <si>
    <t>102.37</t>
  </si>
  <si>
    <t>102.38</t>
  </si>
  <si>
    <t>102.39</t>
  </si>
  <si>
    <t>102.40</t>
  </si>
  <si>
    <t>102.41</t>
  </si>
  <si>
    <t>102.42</t>
  </si>
  <si>
    <t>102.43</t>
  </si>
  <si>
    <t>102.44</t>
  </si>
  <si>
    <t>102.45</t>
  </si>
  <si>
    <t>102.46</t>
  </si>
  <si>
    <t>102.47</t>
  </si>
  <si>
    <t>102.48</t>
  </si>
  <si>
    <t>102.49</t>
  </si>
  <si>
    <t>102.50</t>
  </si>
  <si>
    <t>102.51</t>
  </si>
  <si>
    <t>102.52</t>
  </si>
  <si>
    <t>102.53</t>
  </si>
  <si>
    <t>102.54</t>
  </si>
  <si>
    <t>102.55</t>
  </si>
  <si>
    <t>Taśma gładka EP 400/3, 3:1, szerokość=650mm, długość=38,1mb</t>
  </si>
  <si>
    <t>102.56</t>
  </si>
  <si>
    <t>102.57</t>
  </si>
  <si>
    <t>102.58</t>
  </si>
  <si>
    <t>102.59</t>
  </si>
  <si>
    <t>102.60</t>
  </si>
  <si>
    <t>102.61</t>
  </si>
  <si>
    <t>102.62</t>
  </si>
  <si>
    <t>102.63</t>
  </si>
  <si>
    <t>102.64</t>
  </si>
  <si>
    <t>102.65</t>
  </si>
  <si>
    <t>102.66</t>
  </si>
  <si>
    <t>102.67</t>
  </si>
  <si>
    <t>102.68</t>
  </si>
  <si>
    <t>102.69</t>
  </si>
  <si>
    <t>102.70</t>
  </si>
  <si>
    <t>102.71</t>
  </si>
  <si>
    <t>102.72</t>
  </si>
  <si>
    <t>102.73</t>
  </si>
  <si>
    <t>102.74</t>
  </si>
  <si>
    <t>102.75</t>
  </si>
  <si>
    <t>102.76</t>
  </si>
  <si>
    <t>102.77</t>
  </si>
  <si>
    <t>102.78</t>
  </si>
  <si>
    <t>102.79</t>
  </si>
  <si>
    <t>102.80</t>
  </si>
  <si>
    <t>102.81</t>
  </si>
  <si>
    <t>102.82</t>
  </si>
  <si>
    <t>102.83</t>
  </si>
  <si>
    <t>102.84</t>
  </si>
  <si>
    <t>102.85</t>
  </si>
  <si>
    <t>102.86</t>
  </si>
  <si>
    <t>102.87</t>
  </si>
  <si>
    <t>102.88</t>
  </si>
  <si>
    <t>102.89</t>
  </si>
  <si>
    <t>102.90</t>
  </si>
  <si>
    <t>102.91</t>
  </si>
  <si>
    <t>102.92</t>
  </si>
  <si>
    <t>102.93</t>
  </si>
  <si>
    <t>102.94</t>
  </si>
  <si>
    <t>102.95</t>
  </si>
  <si>
    <t>102.96</t>
  </si>
  <si>
    <t>102.97</t>
  </si>
  <si>
    <t>102.98</t>
  </si>
  <si>
    <t>102.99</t>
  </si>
  <si>
    <t>102.100</t>
  </si>
  <si>
    <t>102.101</t>
  </si>
  <si>
    <t>102.102</t>
  </si>
  <si>
    <t>102.103</t>
  </si>
  <si>
    <t>96.1</t>
  </si>
  <si>
    <t>96.1.1</t>
  </si>
  <si>
    <t>96.1.2</t>
  </si>
  <si>
    <t>96.1.3</t>
  </si>
  <si>
    <t>96.1.4</t>
  </si>
  <si>
    <t>96.1.5</t>
  </si>
  <si>
    <t>96.1.6</t>
  </si>
  <si>
    <t>96.2</t>
  </si>
  <si>
    <t>96.2.1</t>
  </si>
  <si>
    <t>96.2.2</t>
  </si>
  <si>
    <t>96.2.3</t>
  </si>
  <si>
    <t>96.2.4</t>
  </si>
  <si>
    <t>96.2.5</t>
  </si>
  <si>
    <t>96.3</t>
  </si>
  <si>
    <t>96.3.1</t>
  </si>
  <si>
    <t>96.3.2</t>
  </si>
  <si>
    <t>96.3.3</t>
  </si>
  <si>
    <t>96.4</t>
  </si>
  <si>
    <t>96.4.1</t>
  </si>
  <si>
    <t>96.4.2</t>
  </si>
  <si>
    <t>96.4.3</t>
  </si>
  <si>
    <t>96.4.4</t>
  </si>
  <si>
    <t>96.5</t>
  </si>
  <si>
    <t>96.5.1</t>
  </si>
  <si>
    <t>96.5.2</t>
  </si>
  <si>
    <t>96.6</t>
  </si>
  <si>
    <t>96.7</t>
  </si>
  <si>
    <t>96.8</t>
  </si>
  <si>
    <t>96.8.1</t>
  </si>
  <si>
    <t>96.8.2</t>
  </si>
  <si>
    <t>96.9</t>
  </si>
  <si>
    <t>96.10</t>
  </si>
  <si>
    <t>96.10.1</t>
  </si>
  <si>
    <t>96.10.1.1</t>
  </si>
  <si>
    <t>96.10.1.2</t>
  </si>
  <si>
    <t>96.10.2</t>
  </si>
  <si>
    <t>96.10.3</t>
  </si>
  <si>
    <t>96.10.4</t>
  </si>
  <si>
    <t>96.10.5</t>
  </si>
  <si>
    <t>96.10.6</t>
  </si>
  <si>
    <t>96.11</t>
  </si>
  <si>
    <t>96.12</t>
  </si>
  <si>
    <t>96.13</t>
  </si>
  <si>
    <t>96.14</t>
  </si>
  <si>
    <t>96.15</t>
  </si>
  <si>
    <t>96.15.1</t>
  </si>
  <si>
    <t>96.15.2</t>
  </si>
  <si>
    <t>96.16</t>
  </si>
  <si>
    <t>96.16.1</t>
  </si>
  <si>
    <t>96.16.2</t>
  </si>
  <si>
    <t>96.16.3</t>
  </si>
  <si>
    <t>96.16.4</t>
  </si>
  <si>
    <t>96.17</t>
  </si>
  <si>
    <t>96.17.1</t>
  </si>
  <si>
    <t>96.17.2</t>
  </si>
  <si>
    <t>96.17.3</t>
  </si>
  <si>
    <t>96.18</t>
  </si>
  <si>
    <t>96.19</t>
  </si>
  <si>
    <t>96.19.1</t>
  </si>
  <si>
    <t>96.19.2</t>
  </si>
  <si>
    <t>96.20</t>
  </si>
  <si>
    <t>96.21</t>
  </si>
  <si>
    <t>96.22</t>
  </si>
  <si>
    <t>96.22.1</t>
  </si>
  <si>
    <t>96.22.2</t>
  </si>
  <si>
    <t>96.23</t>
  </si>
  <si>
    <t>96.24</t>
  </si>
  <si>
    <t>96.25</t>
  </si>
  <si>
    <t>96.26</t>
  </si>
  <si>
    <t>96.27</t>
  </si>
  <si>
    <t>96.28</t>
  </si>
  <si>
    <t>96.29</t>
  </si>
  <si>
    <t>96.30</t>
  </si>
  <si>
    <t>96.30.1</t>
  </si>
  <si>
    <t>96.30.2</t>
  </si>
  <si>
    <t>96.31</t>
  </si>
  <si>
    <t>96.32</t>
  </si>
  <si>
    <t>96.33</t>
  </si>
  <si>
    <t>96.34</t>
  </si>
  <si>
    <t>96.35</t>
  </si>
  <si>
    <t>96.36</t>
  </si>
  <si>
    <t>96.37</t>
  </si>
  <si>
    <t>96.38</t>
  </si>
  <si>
    <t>96.39</t>
  </si>
  <si>
    <t>96.40</t>
  </si>
  <si>
    <t>96.41</t>
  </si>
  <si>
    <t>96.42</t>
  </si>
  <si>
    <t>96.43</t>
  </si>
  <si>
    <t>96.44</t>
  </si>
  <si>
    <t>96.45</t>
  </si>
  <si>
    <t>96.46</t>
  </si>
  <si>
    <t>96.47</t>
  </si>
  <si>
    <t>96.48</t>
  </si>
  <si>
    <t>96.49</t>
  </si>
  <si>
    <t>96.50</t>
  </si>
  <si>
    <t>96.51</t>
  </si>
  <si>
    <t>96.52</t>
  </si>
  <si>
    <t>96.53</t>
  </si>
  <si>
    <t>96.54</t>
  </si>
  <si>
    <t>96.55</t>
  </si>
  <si>
    <t>Taśma gładka EP 400/3, 3:1, szerokość=650mm, długość=31,1mb</t>
  </si>
  <si>
    <t>96.56</t>
  </si>
  <si>
    <t>96.57</t>
  </si>
  <si>
    <t>96.58</t>
  </si>
  <si>
    <t>96.59</t>
  </si>
  <si>
    <t>96.60</t>
  </si>
  <si>
    <t>96.61</t>
  </si>
  <si>
    <t>96.62</t>
  </si>
  <si>
    <t>96.63</t>
  </si>
  <si>
    <t>96.64</t>
  </si>
  <si>
    <t>96.65</t>
  </si>
  <si>
    <t>96.66</t>
  </si>
  <si>
    <t>Guma 3x110x14650</t>
  </si>
  <si>
    <t>96.67</t>
  </si>
  <si>
    <t>96.68</t>
  </si>
  <si>
    <t>96.69</t>
  </si>
  <si>
    <t>96.70</t>
  </si>
  <si>
    <t>96.71</t>
  </si>
  <si>
    <t>96.72</t>
  </si>
  <si>
    <t>96.73</t>
  </si>
  <si>
    <t>96.74</t>
  </si>
  <si>
    <t>96.75</t>
  </si>
  <si>
    <t>96.76</t>
  </si>
  <si>
    <t>96.77</t>
  </si>
  <si>
    <t>96.78</t>
  </si>
  <si>
    <t>96.79</t>
  </si>
  <si>
    <t>96.80</t>
  </si>
  <si>
    <t>96.81</t>
  </si>
  <si>
    <t>96.82</t>
  </si>
  <si>
    <t>96.83</t>
  </si>
  <si>
    <t>96.84</t>
  </si>
  <si>
    <t>96.85</t>
  </si>
  <si>
    <t>96.86</t>
  </si>
  <si>
    <t>96.87</t>
  </si>
  <si>
    <t>96.88</t>
  </si>
  <si>
    <t>96.89</t>
  </si>
  <si>
    <t>96.90</t>
  </si>
  <si>
    <t>96.91</t>
  </si>
  <si>
    <t>96.92</t>
  </si>
  <si>
    <t>96.93</t>
  </si>
  <si>
    <t>96.94</t>
  </si>
  <si>
    <t>96.95</t>
  </si>
  <si>
    <t>96.96</t>
  </si>
  <si>
    <t>96.97</t>
  </si>
  <si>
    <t>96.98</t>
  </si>
  <si>
    <t>96.99</t>
  </si>
  <si>
    <t>96.100</t>
  </si>
  <si>
    <t>96.101</t>
  </si>
  <si>
    <t>96.102</t>
  </si>
  <si>
    <t>96.103</t>
  </si>
  <si>
    <t>97.1</t>
  </si>
  <si>
    <t>97.1.1</t>
  </si>
  <si>
    <t>97.1.2</t>
  </si>
  <si>
    <t>97.1.3</t>
  </si>
  <si>
    <t>97.1.4</t>
  </si>
  <si>
    <t>97.1.5</t>
  </si>
  <si>
    <t>97.1.6</t>
  </si>
  <si>
    <t>97.2</t>
  </si>
  <si>
    <t>97.2.1</t>
  </si>
  <si>
    <t>97.2.2</t>
  </si>
  <si>
    <t>97.2.3</t>
  </si>
  <si>
    <t>97.2.4</t>
  </si>
  <si>
    <t>97.2.5</t>
  </si>
  <si>
    <t>97.3</t>
  </si>
  <si>
    <t>97.3.1</t>
  </si>
  <si>
    <t>97.3.2</t>
  </si>
  <si>
    <t>97.3.3</t>
  </si>
  <si>
    <t>97.4</t>
  </si>
  <si>
    <t>97.4.1</t>
  </si>
  <si>
    <t>97.4.2</t>
  </si>
  <si>
    <t>97.4.3</t>
  </si>
  <si>
    <t>97.4.4</t>
  </si>
  <si>
    <t>97.5</t>
  </si>
  <si>
    <t>97.5.1</t>
  </si>
  <si>
    <t>97.5.2</t>
  </si>
  <si>
    <t>97.6</t>
  </si>
  <si>
    <t>97.7</t>
  </si>
  <si>
    <t>97.8</t>
  </si>
  <si>
    <t>97.8.1</t>
  </si>
  <si>
    <t>97.8.2</t>
  </si>
  <si>
    <t>97.9</t>
  </si>
  <si>
    <t>97.10</t>
  </si>
  <si>
    <t>97.10.1</t>
  </si>
  <si>
    <t>97.10.1.1</t>
  </si>
  <si>
    <t>97.10.1.2</t>
  </si>
  <si>
    <t>97.10.2</t>
  </si>
  <si>
    <t>97.10.3</t>
  </si>
  <si>
    <t>97.10.4</t>
  </si>
  <si>
    <t>97.10.5</t>
  </si>
  <si>
    <t>97.10.6</t>
  </si>
  <si>
    <t>97.11</t>
  </si>
  <si>
    <t>97.12</t>
  </si>
  <si>
    <t>97.13</t>
  </si>
  <si>
    <t>97.14</t>
  </si>
  <si>
    <t>97.15</t>
  </si>
  <si>
    <t>97.15.1</t>
  </si>
  <si>
    <t>97.15.2</t>
  </si>
  <si>
    <t>97.16</t>
  </si>
  <si>
    <t>97.16.1</t>
  </si>
  <si>
    <t>97.16.2</t>
  </si>
  <si>
    <t>97.16.3</t>
  </si>
  <si>
    <t>97.16.4</t>
  </si>
  <si>
    <t>97.17</t>
  </si>
  <si>
    <t>97.17.1</t>
  </si>
  <si>
    <t>97.17.2</t>
  </si>
  <si>
    <t>97.17.3</t>
  </si>
  <si>
    <t>97.18</t>
  </si>
  <si>
    <t>97.19</t>
  </si>
  <si>
    <t>97.19.1</t>
  </si>
  <si>
    <t>97.19.2</t>
  </si>
  <si>
    <t>97.20</t>
  </si>
  <si>
    <t>97.21</t>
  </si>
  <si>
    <t>97.22</t>
  </si>
  <si>
    <t>97.22.1</t>
  </si>
  <si>
    <t>97.22.2</t>
  </si>
  <si>
    <t>97.23</t>
  </si>
  <si>
    <t>97.24</t>
  </si>
  <si>
    <t>97.25</t>
  </si>
  <si>
    <t>97.26</t>
  </si>
  <si>
    <t>97.27</t>
  </si>
  <si>
    <t>97.28</t>
  </si>
  <si>
    <t>97.29</t>
  </si>
  <si>
    <t>97.30</t>
  </si>
  <si>
    <t>97.31</t>
  </si>
  <si>
    <t>97.31.1</t>
  </si>
  <si>
    <t>97.31.2</t>
  </si>
  <si>
    <t>97.32</t>
  </si>
  <si>
    <t>97.33</t>
  </si>
  <si>
    <t>97.34</t>
  </si>
  <si>
    <t>97.35</t>
  </si>
  <si>
    <t>97.36</t>
  </si>
  <si>
    <t>97.37</t>
  </si>
  <si>
    <t>97.38</t>
  </si>
  <si>
    <t>97.39</t>
  </si>
  <si>
    <t>97.40</t>
  </si>
  <si>
    <t>97.41</t>
  </si>
  <si>
    <t>97.42</t>
  </si>
  <si>
    <t>97.43</t>
  </si>
  <si>
    <t>97.44</t>
  </si>
  <si>
    <t>97.45</t>
  </si>
  <si>
    <t>97.46</t>
  </si>
  <si>
    <t>97.47</t>
  </si>
  <si>
    <t>97.48</t>
  </si>
  <si>
    <t>97.49</t>
  </si>
  <si>
    <t>97.50</t>
  </si>
  <si>
    <t>97.51</t>
  </si>
  <si>
    <t>97.52</t>
  </si>
  <si>
    <t>97.53</t>
  </si>
  <si>
    <t>97.54</t>
  </si>
  <si>
    <t>Taśma gładka EP 400/3, 3:1, szerokość=650mm, długość=14,1mb</t>
  </si>
  <si>
    <t>97.55</t>
  </si>
  <si>
    <t>97.56</t>
  </si>
  <si>
    <t>97.57</t>
  </si>
  <si>
    <t>97.58</t>
  </si>
  <si>
    <t>97.59</t>
  </si>
  <si>
    <t>97.60</t>
  </si>
  <si>
    <t>97.61</t>
  </si>
  <si>
    <t>97.62</t>
  </si>
  <si>
    <t>97.63</t>
  </si>
  <si>
    <t>97.64</t>
  </si>
  <si>
    <t>97.65</t>
  </si>
  <si>
    <t>97.66</t>
  </si>
  <si>
    <t>97.67</t>
  </si>
  <si>
    <t>97.68</t>
  </si>
  <si>
    <t>97.69</t>
  </si>
  <si>
    <t>97.70</t>
  </si>
  <si>
    <t>97.71</t>
  </si>
  <si>
    <t>97.72</t>
  </si>
  <si>
    <t>97.73</t>
  </si>
  <si>
    <t>97.74</t>
  </si>
  <si>
    <t>97.75</t>
  </si>
  <si>
    <t>97.76</t>
  </si>
  <si>
    <t>97.77</t>
  </si>
  <si>
    <t>97.78</t>
  </si>
  <si>
    <t>97.79</t>
  </si>
  <si>
    <t>97.80</t>
  </si>
  <si>
    <t>97.81</t>
  </si>
  <si>
    <t>97.82</t>
  </si>
  <si>
    <t>97.83</t>
  </si>
  <si>
    <t>97.84</t>
  </si>
  <si>
    <t>97.85</t>
  </si>
  <si>
    <t>97.86</t>
  </si>
  <si>
    <t>97.87</t>
  </si>
  <si>
    <t>97.88</t>
  </si>
  <si>
    <t>97.89</t>
  </si>
  <si>
    <t>97.90</t>
  </si>
  <si>
    <t>97.91</t>
  </si>
  <si>
    <t>97.92</t>
  </si>
  <si>
    <t>97.93</t>
  </si>
  <si>
    <t>97.94</t>
  </si>
  <si>
    <t>97.95</t>
  </si>
  <si>
    <t>97.96</t>
  </si>
  <si>
    <t>97.97</t>
  </si>
  <si>
    <t>97.98</t>
  </si>
  <si>
    <t>97.99</t>
  </si>
  <si>
    <t>97.100</t>
  </si>
  <si>
    <t>97.101</t>
  </si>
  <si>
    <t>97.102</t>
  </si>
  <si>
    <t>98.1</t>
  </si>
  <si>
    <t>98.1.1</t>
  </si>
  <si>
    <t>98.1.2</t>
  </si>
  <si>
    <t>98.1.3</t>
  </si>
  <si>
    <t>98.1.4</t>
  </si>
  <si>
    <t>98.1.5</t>
  </si>
  <si>
    <t>98.1.6</t>
  </si>
  <si>
    <t>98.2</t>
  </si>
  <si>
    <t>98.2.1</t>
  </si>
  <si>
    <t>98.2.2</t>
  </si>
  <si>
    <t>98.2.3</t>
  </si>
  <si>
    <t>98.2.4</t>
  </si>
  <si>
    <t>98.2.5</t>
  </si>
  <si>
    <t>98.3</t>
  </si>
  <si>
    <t>98.3.1</t>
  </si>
  <si>
    <t>98.3.2</t>
  </si>
  <si>
    <t>98.3.3</t>
  </si>
  <si>
    <t>98.4</t>
  </si>
  <si>
    <t>98.4.1</t>
  </si>
  <si>
    <t>98.4.2</t>
  </si>
  <si>
    <t>98.4.3</t>
  </si>
  <si>
    <t>98.4.4</t>
  </si>
  <si>
    <t>98.5</t>
  </si>
  <si>
    <t>98.5.1</t>
  </si>
  <si>
    <t>98.5.2</t>
  </si>
  <si>
    <t>98.6</t>
  </si>
  <si>
    <t>98.7</t>
  </si>
  <si>
    <t>98.8</t>
  </si>
  <si>
    <t>98.8.1</t>
  </si>
  <si>
    <t>98.8.2</t>
  </si>
  <si>
    <t>98.9</t>
  </si>
  <si>
    <t>98.10</t>
  </si>
  <si>
    <t>98.10.1</t>
  </si>
  <si>
    <t>98.10.1.1</t>
  </si>
  <si>
    <t>98.10.1.2</t>
  </si>
  <si>
    <t>98.10.2</t>
  </si>
  <si>
    <t>98.10.3</t>
  </si>
  <si>
    <t>98.10.4</t>
  </si>
  <si>
    <t>98.10.5</t>
  </si>
  <si>
    <t>98.10.6</t>
  </si>
  <si>
    <t>98.11</t>
  </si>
  <si>
    <t>98.12</t>
  </si>
  <si>
    <t>98.13</t>
  </si>
  <si>
    <t>98.14</t>
  </si>
  <si>
    <t>98.15</t>
  </si>
  <si>
    <t>98.15.1</t>
  </si>
  <si>
    <t>98.15.2</t>
  </si>
  <si>
    <t>98.16</t>
  </si>
  <si>
    <t>98.16.1</t>
  </si>
  <si>
    <t>98.16.2</t>
  </si>
  <si>
    <t>98.16.3</t>
  </si>
  <si>
    <t>98.16.4</t>
  </si>
  <si>
    <t>98.17</t>
  </si>
  <si>
    <t>98.17.1</t>
  </si>
  <si>
    <t>98.17.2</t>
  </si>
  <si>
    <t>98.17.3</t>
  </si>
  <si>
    <t>98.18</t>
  </si>
  <si>
    <t>98.19</t>
  </si>
  <si>
    <t>98.19.1</t>
  </si>
  <si>
    <t>98.19.2</t>
  </si>
  <si>
    <t>98.20</t>
  </si>
  <si>
    <t>98.21</t>
  </si>
  <si>
    <t>98.22</t>
  </si>
  <si>
    <t>98.22.1</t>
  </si>
  <si>
    <t>98.22.2</t>
  </si>
  <si>
    <t>98.23</t>
  </si>
  <si>
    <t>98.24</t>
  </si>
  <si>
    <t>98.25</t>
  </si>
  <si>
    <t>98.26</t>
  </si>
  <si>
    <t>98.27</t>
  </si>
  <si>
    <t>98.28</t>
  </si>
  <si>
    <t>98.29</t>
  </si>
  <si>
    <t>98.30</t>
  </si>
  <si>
    <t>98.31</t>
  </si>
  <si>
    <t>98.32</t>
  </si>
  <si>
    <t>98.33</t>
  </si>
  <si>
    <t>98.34</t>
  </si>
  <si>
    <t>98.35</t>
  </si>
  <si>
    <t>98.36</t>
  </si>
  <si>
    <t>98.37</t>
  </si>
  <si>
    <t>98.38</t>
  </si>
  <si>
    <t>98.39</t>
  </si>
  <si>
    <t>98.40</t>
  </si>
  <si>
    <t>98.41</t>
  </si>
  <si>
    <t>98.42</t>
  </si>
  <si>
    <t>98.43</t>
  </si>
  <si>
    <t>98.44</t>
  </si>
  <si>
    <t>98.45</t>
  </si>
  <si>
    <t>98.46</t>
  </si>
  <si>
    <t>98.47</t>
  </si>
  <si>
    <t>98.48</t>
  </si>
  <si>
    <t>98.49</t>
  </si>
  <si>
    <t>98.50</t>
  </si>
  <si>
    <t>Taśma gładka EP 400/3, 3:1, szerokość=650mm, długość=6,1mb</t>
  </si>
  <si>
    <t>98.51</t>
  </si>
  <si>
    <t>98.52</t>
  </si>
  <si>
    <t>98.53</t>
  </si>
  <si>
    <t>98.54</t>
  </si>
  <si>
    <t>98.55</t>
  </si>
  <si>
    <t>98.56</t>
  </si>
  <si>
    <t>98.57</t>
  </si>
  <si>
    <t>Guma 3x110x2150</t>
  </si>
  <si>
    <t>Guma Olberts 3x110x2150</t>
  </si>
  <si>
    <t>98.58</t>
  </si>
  <si>
    <t>98.59</t>
  </si>
  <si>
    <t>98.60</t>
  </si>
  <si>
    <t>98.61</t>
  </si>
  <si>
    <t>98.62</t>
  </si>
  <si>
    <t>98.63</t>
  </si>
  <si>
    <t>98.64</t>
  </si>
  <si>
    <t>98.65</t>
  </si>
  <si>
    <t>98.66</t>
  </si>
  <si>
    <t>98.67</t>
  </si>
  <si>
    <t>98.68</t>
  </si>
  <si>
    <t>98.69</t>
  </si>
  <si>
    <t>98.70</t>
  </si>
  <si>
    <t>98.71</t>
  </si>
  <si>
    <t>98.72</t>
  </si>
  <si>
    <t>98.73</t>
  </si>
  <si>
    <t>98.74</t>
  </si>
  <si>
    <t>98.75</t>
  </si>
  <si>
    <t>98.76</t>
  </si>
  <si>
    <t>98.77</t>
  </si>
  <si>
    <t>98.78</t>
  </si>
  <si>
    <t>98.79</t>
  </si>
  <si>
    <t>98.80</t>
  </si>
  <si>
    <t>98.81</t>
  </si>
  <si>
    <t>98.82</t>
  </si>
  <si>
    <t>98.83</t>
  </si>
  <si>
    <t>98.84</t>
  </si>
  <si>
    <t>98.85</t>
  </si>
  <si>
    <t>98.86</t>
  </si>
  <si>
    <t>98.87</t>
  </si>
  <si>
    <t>98.88</t>
  </si>
  <si>
    <t>98.89</t>
  </si>
  <si>
    <t>98.90</t>
  </si>
  <si>
    <t>98.91</t>
  </si>
  <si>
    <t>98.92</t>
  </si>
  <si>
    <t>98.93</t>
  </si>
  <si>
    <t>98.94</t>
  </si>
  <si>
    <t>98.95</t>
  </si>
  <si>
    <t>98.96</t>
  </si>
  <si>
    <t>98.97</t>
  </si>
  <si>
    <t>98.98</t>
  </si>
  <si>
    <t>101.1</t>
  </si>
  <si>
    <t>101.1.1</t>
  </si>
  <si>
    <t>101.1.2</t>
  </si>
  <si>
    <t>101.1.3</t>
  </si>
  <si>
    <t>101.1.4</t>
  </si>
  <si>
    <t>101.1.5</t>
  </si>
  <si>
    <t>101.1.6</t>
  </si>
  <si>
    <t>101.2</t>
  </si>
  <si>
    <t>101.2.1</t>
  </si>
  <si>
    <t>101.2.2</t>
  </si>
  <si>
    <t>101.2.3</t>
  </si>
  <si>
    <t>101.2.4</t>
  </si>
  <si>
    <t>101.2.5</t>
  </si>
  <si>
    <t>101.3</t>
  </si>
  <si>
    <t>101.3.1</t>
  </si>
  <si>
    <t>101.3.2</t>
  </si>
  <si>
    <t>101.3.3</t>
  </si>
  <si>
    <t>101.4</t>
  </si>
  <si>
    <t>101.4.1</t>
  </si>
  <si>
    <t>101.4.2</t>
  </si>
  <si>
    <t>101.4.3</t>
  </si>
  <si>
    <t>101.4.4</t>
  </si>
  <si>
    <t>101.5</t>
  </si>
  <si>
    <t>101.5.1</t>
  </si>
  <si>
    <t>101.5.2</t>
  </si>
  <si>
    <t>101.6</t>
  </si>
  <si>
    <t>101.7</t>
  </si>
  <si>
    <t>101.8</t>
  </si>
  <si>
    <t>101.8.1</t>
  </si>
  <si>
    <t>101.8.2</t>
  </si>
  <si>
    <t>101.9</t>
  </si>
  <si>
    <t>101.10</t>
  </si>
  <si>
    <t>101.10.1</t>
  </si>
  <si>
    <t>101.10.1.1</t>
  </si>
  <si>
    <t>101.10.1.2</t>
  </si>
  <si>
    <t>101.10.2</t>
  </si>
  <si>
    <t>101.10.3</t>
  </si>
  <si>
    <t>101.10.4</t>
  </si>
  <si>
    <t>101.10.5</t>
  </si>
  <si>
    <t>101.10.6</t>
  </si>
  <si>
    <t>101.11</t>
  </si>
  <si>
    <t>101.12</t>
  </si>
  <si>
    <t>101.13</t>
  </si>
  <si>
    <t>101.14</t>
  </si>
  <si>
    <t>101.15</t>
  </si>
  <si>
    <t>101.15.1</t>
  </si>
  <si>
    <t>101.15.2</t>
  </si>
  <si>
    <t>101.16</t>
  </si>
  <si>
    <t>101.16.1</t>
  </si>
  <si>
    <t>101.16.2</t>
  </si>
  <si>
    <t>101.16.3</t>
  </si>
  <si>
    <t>101.16.4</t>
  </si>
  <si>
    <t>101.17</t>
  </si>
  <si>
    <t>101.17.1</t>
  </si>
  <si>
    <t>101.17.2</t>
  </si>
  <si>
    <t>101.17.3</t>
  </si>
  <si>
    <t>101.18</t>
  </si>
  <si>
    <t>101.19</t>
  </si>
  <si>
    <t>101.19.1</t>
  </si>
  <si>
    <t>101.19.2</t>
  </si>
  <si>
    <t>101.20</t>
  </si>
  <si>
    <t>101.21</t>
  </si>
  <si>
    <t>101.22</t>
  </si>
  <si>
    <t>101.22.1</t>
  </si>
  <si>
    <t>101.22.2</t>
  </si>
  <si>
    <t>101.23</t>
  </si>
  <si>
    <t>101.24</t>
  </si>
  <si>
    <t>101.25</t>
  </si>
  <si>
    <t>101.26</t>
  </si>
  <si>
    <t>101.27</t>
  </si>
  <si>
    <t>101.28</t>
  </si>
  <si>
    <t>101.29</t>
  </si>
  <si>
    <t>101.30</t>
  </si>
  <si>
    <t>101.30.1</t>
  </si>
  <si>
    <t>101.30.2</t>
  </si>
  <si>
    <t>101.31</t>
  </si>
  <si>
    <t>101.32</t>
  </si>
  <si>
    <t>101.33</t>
  </si>
  <si>
    <t>101.34</t>
  </si>
  <si>
    <t>101.35</t>
  </si>
  <si>
    <t>101.36</t>
  </si>
  <si>
    <t>101.37</t>
  </si>
  <si>
    <t>101.38</t>
  </si>
  <si>
    <t>101.39</t>
  </si>
  <si>
    <t>101.40</t>
  </si>
  <si>
    <t>101.41</t>
  </si>
  <si>
    <t>101.42</t>
  </si>
  <si>
    <t>101.43</t>
  </si>
  <si>
    <t>101.44</t>
  </si>
  <si>
    <t>101.45</t>
  </si>
  <si>
    <t>101.46</t>
  </si>
  <si>
    <t>101.47</t>
  </si>
  <si>
    <t>101.48</t>
  </si>
  <si>
    <t>101.49</t>
  </si>
  <si>
    <t>101.50</t>
  </si>
  <si>
    <t>101.51</t>
  </si>
  <si>
    <t>101.52</t>
  </si>
  <si>
    <t>101.53</t>
  </si>
  <si>
    <t>101.54</t>
  </si>
  <si>
    <t>101.55</t>
  </si>
  <si>
    <t>Taśma gładka EP 400/3, 3:1, szerokość=650mm, długość=13,1mb</t>
  </si>
  <si>
    <t>101.56</t>
  </si>
  <si>
    <t>101.57</t>
  </si>
  <si>
    <t>101.58</t>
  </si>
  <si>
    <t>101.59</t>
  </si>
  <si>
    <t>101.60</t>
  </si>
  <si>
    <t>101.61</t>
  </si>
  <si>
    <t>101.62</t>
  </si>
  <si>
    <t>101.63</t>
  </si>
  <si>
    <t>101.64</t>
  </si>
  <si>
    <t>101.65</t>
  </si>
  <si>
    <t>Guma Olberts 3x110x5650</t>
  </si>
  <si>
    <t>101.66</t>
  </si>
  <si>
    <t>101.67</t>
  </si>
  <si>
    <t>101.68</t>
  </si>
  <si>
    <t>101.69</t>
  </si>
  <si>
    <t>101.70</t>
  </si>
  <si>
    <t>101.71</t>
  </si>
  <si>
    <t>101.72</t>
  </si>
  <si>
    <t>101.73</t>
  </si>
  <si>
    <t>101.74</t>
  </si>
  <si>
    <t>101.75</t>
  </si>
  <si>
    <t>101.76</t>
  </si>
  <si>
    <t>101.77</t>
  </si>
  <si>
    <t>101.78</t>
  </si>
  <si>
    <t>101.79</t>
  </si>
  <si>
    <t>101.80</t>
  </si>
  <si>
    <t>101.81</t>
  </si>
  <si>
    <t>101.82</t>
  </si>
  <si>
    <t>101.83</t>
  </si>
  <si>
    <t>101.84</t>
  </si>
  <si>
    <t>101.85</t>
  </si>
  <si>
    <t>101.86</t>
  </si>
  <si>
    <t>101.87</t>
  </si>
  <si>
    <t>101.88</t>
  </si>
  <si>
    <t>101.89</t>
  </si>
  <si>
    <t>101.90</t>
  </si>
  <si>
    <t>101.91</t>
  </si>
  <si>
    <t>101.92</t>
  </si>
  <si>
    <t>101.93</t>
  </si>
  <si>
    <t>101.94</t>
  </si>
  <si>
    <t>101.95</t>
  </si>
  <si>
    <t>101.96</t>
  </si>
  <si>
    <t>101.97</t>
  </si>
  <si>
    <t>101.98</t>
  </si>
  <si>
    <t>101.99</t>
  </si>
  <si>
    <t>101.100</t>
  </si>
  <si>
    <t>101.101</t>
  </si>
  <si>
    <t>101.102</t>
  </si>
  <si>
    <t>101.103</t>
  </si>
  <si>
    <t>112.1</t>
  </si>
  <si>
    <t>112.1.1</t>
  </si>
  <si>
    <t>112.1.2</t>
  </si>
  <si>
    <t>112.1.3</t>
  </si>
  <si>
    <t>112.1.4</t>
  </si>
  <si>
    <t>112.1.5</t>
  </si>
  <si>
    <t>112.1.6</t>
  </si>
  <si>
    <t>112.2</t>
  </si>
  <si>
    <t>112.2.1</t>
  </si>
  <si>
    <t>112.2.2</t>
  </si>
  <si>
    <t>112.2.3</t>
  </si>
  <si>
    <t>112.2.4</t>
  </si>
  <si>
    <t>112.2.5</t>
  </si>
  <si>
    <t>112.3</t>
  </si>
  <si>
    <t>112.3.1</t>
  </si>
  <si>
    <t>112.3.2</t>
  </si>
  <si>
    <t>112.3.3</t>
  </si>
  <si>
    <t>112.4</t>
  </si>
  <si>
    <t>112.4.1</t>
  </si>
  <si>
    <t>112.4.2</t>
  </si>
  <si>
    <t>112.4.3</t>
  </si>
  <si>
    <t>112.4.4</t>
  </si>
  <si>
    <t>112.5</t>
  </si>
  <si>
    <t>112.5.1</t>
  </si>
  <si>
    <t>112.5.2</t>
  </si>
  <si>
    <t>112.6</t>
  </si>
  <si>
    <t>112.7</t>
  </si>
  <si>
    <t>112.8</t>
  </si>
  <si>
    <t>112.8.1</t>
  </si>
  <si>
    <t>112.8.2</t>
  </si>
  <si>
    <t>112.9</t>
  </si>
  <si>
    <t>112.10</t>
  </si>
  <si>
    <t>112.10.1</t>
  </si>
  <si>
    <t>112.10.1.1</t>
  </si>
  <si>
    <t>112.10.1.2</t>
  </si>
  <si>
    <t>112.10.2</t>
  </si>
  <si>
    <t>112.10.3</t>
  </si>
  <si>
    <t>112.10.4</t>
  </si>
  <si>
    <t>112.10.5</t>
  </si>
  <si>
    <t>112.10.6</t>
  </si>
  <si>
    <t>112.11</t>
  </si>
  <si>
    <t>112.12</t>
  </si>
  <si>
    <t>112.13</t>
  </si>
  <si>
    <t>112.14</t>
  </si>
  <si>
    <t>112.15</t>
  </si>
  <si>
    <t>112.15.1</t>
  </si>
  <si>
    <t>112.15.2</t>
  </si>
  <si>
    <t>112.16</t>
  </si>
  <si>
    <t>112.16.1</t>
  </si>
  <si>
    <t>112.16.2</t>
  </si>
  <si>
    <t>112.16.3</t>
  </si>
  <si>
    <t>112.16.4</t>
  </si>
  <si>
    <t>112.17</t>
  </si>
  <si>
    <t>112.17.1</t>
  </si>
  <si>
    <t>112.17.2</t>
  </si>
  <si>
    <t>112.17.3</t>
  </si>
  <si>
    <t>112.18</t>
  </si>
  <si>
    <t>112.19</t>
  </si>
  <si>
    <t>112.19.1</t>
  </si>
  <si>
    <t>112.19.2</t>
  </si>
  <si>
    <t>112.20</t>
  </si>
  <si>
    <t>112.21</t>
  </si>
  <si>
    <t>112.22</t>
  </si>
  <si>
    <t>112.22.1</t>
  </si>
  <si>
    <t>112.22.2</t>
  </si>
  <si>
    <t>112.23</t>
  </si>
  <si>
    <t>112.24</t>
  </si>
  <si>
    <t>112.25</t>
  </si>
  <si>
    <t>112.26</t>
  </si>
  <si>
    <t>112.27</t>
  </si>
  <si>
    <t>112.28</t>
  </si>
  <si>
    <t>112.29</t>
  </si>
  <si>
    <t>112.30</t>
  </si>
  <si>
    <t>112.30.1</t>
  </si>
  <si>
    <t>112.30.2</t>
  </si>
  <si>
    <t>112.31</t>
  </si>
  <si>
    <t>112.32</t>
  </si>
  <si>
    <t>112.33</t>
  </si>
  <si>
    <t>112.34</t>
  </si>
  <si>
    <t>112.35</t>
  </si>
  <si>
    <t>112.36</t>
  </si>
  <si>
    <t>112.37</t>
  </si>
  <si>
    <t>112.38</t>
  </si>
  <si>
    <t>112.39</t>
  </si>
  <si>
    <t>112.40</t>
  </si>
  <si>
    <t>112.41</t>
  </si>
  <si>
    <t>112.42</t>
  </si>
  <si>
    <t>112.43</t>
  </si>
  <si>
    <t>112.44</t>
  </si>
  <si>
    <t>112.45</t>
  </si>
  <si>
    <t>112.46</t>
  </si>
  <si>
    <t>112.47</t>
  </si>
  <si>
    <t>112.48</t>
  </si>
  <si>
    <t>112.49</t>
  </si>
  <si>
    <t>112.50</t>
  </si>
  <si>
    <t>112.51</t>
  </si>
  <si>
    <t>112.52</t>
  </si>
  <si>
    <t>112.53</t>
  </si>
  <si>
    <t>112.54</t>
  </si>
  <si>
    <t>112.55</t>
  </si>
  <si>
    <t>Taśma gładka EP 400/3, 3:1, szerokość=650mm, długość=23,1mb</t>
  </si>
  <si>
    <t>112.56</t>
  </si>
  <si>
    <t>112.57</t>
  </si>
  <si>
    <t>112.58</t>
  </si>
  <si>
    <t>112.59</t>
  </si>
  <si>
    <t>112.60</t>
  </si>
  <si>
    <t>112.61</t>
  </si>
  <si>
    <t>112.62</t>
  </si>
  <si>
    <t>112.63</t>
  </si>
  <si>
    <t>112.64</t>
  </si>
  <si>
    <t>112.65</t>
  </si>
  <si>
    <t>112.66</t>
  </si>
  <si>
    <t>112.67</t>
  </si>
  <si>
    <t>112.68</t>
  </si>
  <si>
    <t>112.69</t>
  </si>
  <si>
    <t>112.70</t>
  </si>
  <si>
    <t>112.71</t>
  </si>
  <si>
    <t>112.72</t>
  </si>
  <si>
    <t>112.73</t>
  </si>
  <si>
    <t>112.74</t>
  </si>
  <si>
    <t>112.75</t>
  </si>
  <si>
    <t>112.76</t>
  </si>
  <si>
    <t>112.77</t>
  </si>
  <si>
    <t>112.78</t>
  </si>
  <si>
    <t>112.79</t>
  </si>
  <si>
    <t>112.80</t>
  </si>
  <si>
    <t>112.81</t>
  </si>
  <si>
    <t>112.82</t>
  </si>
  <si>
    <t>112.83</t>
  </si>
  <si>
    <t>112.84</t>
  </si>
  <si>
    <t>112.85</t>
  </si>
  <si>
    <t>112.86</t>
  </si>
  <si>
    <t>112.87</t>
  </si>
  <si>
    <t>112.88</t>
  </si>
  <si>
    <t>112.89</t>
  </si>
  <si>
    <t>112.90</t>
  </si>
  <si>
    <t>112.91</t>
  </si>
  <si>
    <t>112.92</t>
  </si>
  <si>
    <t>112.93</t>
  </si>
  <si>
    <t>112.94</t>
  </si>
  <si>
    <t>112.95</t>
  </si>
  <si>
    <t>112.96</t>
  </si>
  <si>
    <t>112.97</t>
  </si>
  <si>
    <t>112.98</t>
  </si>
  <si>
    <t>112.99</t>
  </si>
  <si>
    <t>112.100</t>
  </si>
  <si>
    <t>112.101</t>
  </si>
  <si>
    <t>112.102</t>
  </si>
  <si>
    <t>112.103</t>
  </si>
  <si>
    <t>100.1</t>
  </si>
  <si>
    <t>100.1.1</t>
  </si>
  <si>
    <t>100.1.2</t>
  </si>
  <si>
    <t>100.1.3</t>
  </si>
  <si>
    <t>100.1.4</t>
  </si>
  <si>
    <t>100.1.5</t>
  </si>
  <si>
    <t>100.1.6</t>
  </si>
  <si>
    <t>100.2</t>
  </si>
  <si>
    <t>100.2.1</t>
  </si>
  <si>
    <t>100.2.2</t>
  </si>
  <si>
    <t>100.2.3</t>
  </si>
  <si>
    <t>100.2.4</t>
  </si>
  <si>
    <t>100.2.5</t>
  </si>
  <si>
    <t>100.3</t>
  </si>
  <si>
    <t>100.3.1</t>
  </si>
  <si>
    <t>100.3.2</t>
  </si>
  <si>
    <t>100.3.3</t>
  </si>
  <si>
    <t>100.4</t>
  </si>
  <si>
    <t>100.4.1</t>
  </si>
  <si>
    <t>100.4.2</t>
  </si>
  <si>
    <t>100.4.3</t>
  </si>
  <si>
    <t>100.4.4</t>
  </si>
  <si>
    <t>100.5</t>
  </si>
  <si>
    <t>100.5.1</t>
  </si>
  <si>
    <t>100.5.2</t>
  </si>
  <si>
    <t>100.6</t>
  </si>
  <si>
    <t>100.7</t>
  </si>
  <si>
    <t>100.8</t>
  </si>
  <si>
    <t>100.8.1</t>
  </si>
  <si>
    <t>100.8.2</t>
  </si>
  <si>
    <t>100.9</t>
  </si>
  <si>
    <t>100.10</t>
  </si>
  <si>
    <t>100.11</t>
  </si>
  <si>
    <t>100.12</t>
  </si>
  <si>
    <t>100.13</t>
  </si>
  <si>
    <t>100.14</t>
  </si>
  <si>
    <t>100.14.1</t>
  </si>
  <si>
    <t>100.14.2</t>
  </si>
  <si>
    <t>100.15</t>
  </si>
  <si>
    <t>PTU-340.01.18.00-65-1</t>
  </si>
  <si>
    <t>Zgarniacz gumowy t.progowej nabębnowy 650</t>
  </si>
  <si>
    <t>100.15.1</t>
  </si>
  <si>
    <t>PTU-340.01.18.01-65-1</t>
  </si>
  <si>
    <t>Belka zgarniacza gumowego t.progowej nabębnowego 650</t>
  </si>
  <si>
    <t>100.15.1.1</t>
  </si>
  <si>
    <t>PTU-340.01.18.01.01-65-1</t>
  </si>
  <si>
    <t>100.15.1.2</t>
  </si>
  <si>
    <t>100.15.2</t>
  </si>
  <si>
    <t>100.15.3</t>
  </si>
  <si>
    <t>PTU-340.01.18.03-65-1</t>
  </si>
  <si>
    <t>Guma 20x110x650</t>
  </si>
  <si>
    <t>100.15.4</t>
  </si>
  <si>
    <t>PTU-340.01.18.04-65-1</t>
  </si>
  <si>
    <t>Guma 10x150x650</t>
  </si>
  <si>
    <t>100.15.5</t>
  </si>
  <si>
    <t>PTU-340.01.18.05-65-1</t>
  </si>
  <si>
    <t>Guma 10x40x650</t>
  </si>
  <si>
    <t>100.15.6</t>
  </si>
  <si>
    <t>100.15.7</t>
  </si>
  <si>
    <t>100.15.8</t>
  </si>
  <si>
    <t>100.16</t>
  </si>
  <si>
    <t>100.16.1</t>
  </si>
  <si>
    <t>100.16.2</t>
  </si>
  <si>
    <t>100.16.3</t>
  </si>
  <si>
    <t>100.16.4</t>
  </si>
  <si>
    <t>100.17</t>
  </si>
  <si>
    <t>100.17.1</t>
  </si>
  <si>
    <t>100.17.2</t>
  </si>
  <si>
    <t>100.17.3</t>
  </si>
  <si>
    <t>100.18</t>
  </si>
  <si>
    <t>PTU-340.02.03.00-6530Z-1</t>
  </si>
  <si>
    <t>Blacha 4x347x738</t>
  </si>
  <si>
    <t>100.19</t>
  </si>
  <si>
    <t>100.19.1</t>
  </si>
  <si>
    <t>100.19.2</t>
  </si>
  <si>
    <t>100.20</t>
  </si>
  <si>
    <t>100.21</t>
  </si>
  <si>
    <t>100.22</t>
  </si>
  <si>
    <t>100.22.1</t>
  </si>
  <si>
    <t>100.22.2</t>
  </si>
  <si>
    <t>100.23</t>
  </si>
  <si>
    <t>100.24</t>
  </si>
  <si>
    <t>100.25</t>
  </si>
  <si>
    <t>100.26</t>
  </si>
  <si>
    <t>100.27</t>
  </si>
  <si>
    <t>100.28</t>
  </si>
  <si>
    <t>100.29</t>
  </si>
  <si>
    <t>100.30</t>
  </si>
  <si>
    <t>100.30.1</t>
  </si>
  <si>
    <t>100.30.2</t>
  </si>
  <si>
    <t>100.31</t>
  </si>
  <si>
    <t>100.32</t>
  </si>
  <si>
    <t>100.33</t>
  </si>
  <si>
    <t>100.34</t>
  </si>
  <si>
    <t>100.35</t>
  </si>
  <si>
    <t>100.36</t>
  </si>
  <si>
    <t>100.37</t>
  </si>
  <si>
    <t>100.38</t>
  </si>
  <si>
    <t>100.39</t>
  </si>
  <si>
    <t>100.40</t>
  </si>
  <si>
    <t>100.41</t>
  </si>
  <si>
    <t>100.42</t>
  </si>
  <si>
    <t>100.43</t>
  </si>
  <si>
    <t>100.44</t>
  </si>
  <si>
    <t>100.45</t>
  </si>
  <si>
    <t>100.46</t>
  </si>
  <si>
    <t>100.47</t>
  </si>
  <si>
    <t>PTU-340.04.04.00-65Z-1</t>
  </si>
  <si>
    <t>Blacha 3x40x618</t>
  </si>
  <si>
    <t>100.48</t>
  </si>
  <si>
    <t>100.49</t>
  </si>
  <si>
    <t>100.50</t>
  </si>
  <si>
    <t>100.51</t>
  </si>
  <si>
    <t>100.52</t>
  </si>
  <si>
    <t>100.53</t>
  </si>
  <si>
    <t>PTU-340.04.11.00-65Z-1</t>
  </si>
  <si>
    <t>Guma 10x270x628</t>
  </si>
  <si>
    <t>100.54</t>
  </si>
  <si>
    <t>PTU-340.04.12.00-65Z-1</t>
  </si>
  <si>
    <t>Uszczelnienie HTA 98. Guma 3x200x626</t>
  </si>
  <si>
    <t>100.55</t>
  </si>
  <si>
    <t>100.56</t>
  </si>
  <si>
    <t>PTU-340.TZ.6540.EP400.3.3.1-17,1-1</t>
  </si>
  <si>
    <t>Taśma progowa EP 400/3, 3:1, szerokość=650mm, długość=17,1mb</t>
  </si>
  <si>
    <t>100.57</t>
  </si>
  <si>
    <t>100.58</t>
  </si>
  <si>
    <t>100.59</t>
  </si>
  <si>
    <t>100.60</t>
  </si>
  <si>
    <t>100.61</t>
  </si>
  <si>
    <t>PTU-340.KT.fi159.fi63,5.fi20.700</t>
  </si>
  <si>
    <t>Krążnik tarczowy fi159/fi63,5/fi20x700</t>
  </si>
  <si>
    <t>100.62</t>
  </si>
  <si>
    <t>100.63</t>
  </si>
  <si>
    <t>100.64</t>
  </si>
  <si>
    <t>Guma Olberts 3x110x7650</t>
  </si>
  <si>
    <t>100.65</t>
  </si>
  <si>
    <t>100.66</t>
  </si>
  <si>
    <t>100.67</t>
  </si>
  <si>
    <t>100.68</t>
  </si>
  <si>
    <t>100.69</t>
  </si>
  <si>
    <t>100.70</t>
  </si>
  <si>
    <t>100.71</t>
  </si>
  <si>
    <t>100.72</t>
  </si>
  <si>
    <t>100.73</t>
  </si>
  <si>
    <t>100.74</t>
  </si>
  <si>
    <t>100.75</t>
  </si>
  <si>
    <t>100.76</t>
  </si>
  <si>
    <t>100.77</t>
  </si>
  <si>
    <t>100.78</t>
  </si>
  <si>
    <t>100.79</t>
  </si>
  <si>
    <t>100.80</t>
  </si>
  <si>
    <t>100.81</t>
  </si>
  <si>
    <t>100.82</t>
  </si>
  <si>
    <t>100.83</t>
  </si>
  <si>
    <t>100.84</t>
  </si>
  <si>
    <t>100.85</t>
  </si>
  <si>
    <t>100.86</t>
  </si>
  <si>
    <t>100.87</t>
  </si>
  <si>
    <t>100.88</t>
  </si>
  <si>
    <t>100.89</t>
  </si>
  <si>
    <t>100.90</t>
  </si>
  <si>
    <t>100.91</t>
  </si>
  <si>
    <t>100.92</t>
  </si>
  <si>
    <t>100.93</t>
  </si>
  <si>
    <t>100.94</t>
  </si>
  <si>
    <t>100.95</t>
  </si>
  <si>
    <t>100.96</t>
  </si>
  <si>
    <t>100.97</t>
  </si>
  <si>
    <t>100.98</t>
  </si>
  <si>
    <t>100.99</t>
  </si>
  <si>
    <t>100.100</t>
  </si>
  <si>
    <t>100.101</t>
  </si>
  <si>
    <t>100.102</t>
  </si>
  <si>
    <t>100.103</t>
  </si>
  <si>
    <t>104.1</t>
  </si>
  <si>
    <t>104.1.1</t>
  </si>
  <si>
    <t>104.1.2</t>
  </si>
  <si>
    <t>104.1.3</t>
  </si>
  <si>
    <t>104.1.4</t>
  </si>
  <si>
    <t>104.1.5</t>
  </si>
  <si>
    <t>104.1.6</t>
  </si>
  <si>
    <t>104.2</t>
  </si>
  <si>
    <t>104.2.1</t>
  </si>
  <si>
    <t>104.2.2</t>
  </si>
  <si>
    <t>104.2.3</t>
  </si>
  <si>
    <t>104.2.4</t>
  </si>
  <si>
    <t>104.2.5</t>
  </si>
  <si>
    <t>104.3</t>
  </si>
  <si>
    <t>104.3.1</t>
  </si>
  <si>
    <t>104.3.2</t>
  </si>
  <si>
    <t>104.3.3</t>
  </si>
  <si>
    <t>104.4</t>
  </si>
  <si>
    <t>104.4.1</t>
  </si>
  <si>
    <t>104.4.2</t>
  </si>
  <si>
    <t>104.4.3</t>
  </si>
  <si>
    <t>104.4.4</t>
  </si>
  <si>
    <t>104.5</t>
  </si>
  <si>
    <t>104.5.1</t>
  </si>
  <si>
    <t>104.5.2</t>
  </si>
  <si>
    <t>104.6</t>
  </si>
  <si>
    <t>104.7</t>
  </si>
  <si>
    <t>104.8</t>
  </si>
  <si>
    <t>104.8.1</t>
  </si>
  <si>
    <t>104.8.2</t>
  </si>
  <si>
    <t>104.9</t>
  </si>
  <si>
    <t>104.10</t>
  </si>
  <si>
    <t>104.11</t>
  </si>
  <si>
    <t>104.12</t>
  </si>
  <si>
    <t>104.13</t>
  </si>
  <si>
    <t>104.14</t>
  </si>
  <si>
    <t>104.14.1</t>
  </si>
  <si>
    <t>104.14.2</t>
  </si>
  <si>
    <t>104.15</t>
  </si>
  <si>
    <t>104.15.1</t>
  </si>
  <si>
    <t>104.15.1.1</t>
  </si>
  <si>
    <t>104.15.1.2</t>
  </si>
  <si>
    <t>104.15.2</t>
  </si>
  <si>
    <t>104.15.3</t>
  </si>
  <si>
    <t>104.15.4</t>
  </si>
  <si>
    <t>104.15.5</t>
  </si>
  <si>
    <t>104.15.6</t>
  </si>
  <si>
    <t>104.15.7</t>
  </si>
  <si>
    <t>104.15.8</t>
  </si>
  <si>
    <t>104.16</t>
  </si>
  <si>
    <t>104.16.1</t>
  </si>
  <si>
    <t>104.16.2</t>
  </si>
  <si>
    <t>104.16.3</t>
  </si>
  <si>
    <t>104.16.4</t>
  </si>
  <si>
    <t>104.17</t>
  </si>
  <si>
    <t>104.17.1</t>
  </si>
  <si>
    <t>104.17.2</t>
  </si>
  <si>
    <t>104.17.3</t>
  </si>
  <si>
    <t>104.18</t>
  </si>
  <si>
    <t>104.19</t>
  </si>
  <si>
    <t>104.19.1</t>
  </si>
  <si>
    <t>104.19.2</t>
  </si>
  <si>
    <t>104.20</t>
  </si>
  <si>
    <t>104.21</t>
  </si>
  <si>
    <t>104.22</t>
  </si>
  <si>
    <t>104.22.1</t>
  </si>
  <si>
    <t>104.22.2</t>
  </si>
  <si>
    <t>104.23</t>
  </si>
  <si>
    <t>104.24</t>
  </si>
  <si>
    <t>104.25</t>
  </si>
  <si>
    <t>104.26</t>
  </si>
  <si>
    <t>104.27</t>
  </si>
  <si>
    <t>104.28</t>
  </si>
  <si>
    <t>104.29</t>
  </si>
  <si>
    <t>104.30</t>
  </si>
  <si>
    <t>104.30.1</t>
  </si>
  <si>
    <t>104.30.2</t>
  </si>
  <si>
    <t>104.31</t>
  </si>
  <si>
    <t>104.32</t>
  </si>
  <si>
    <t>104.33</t>
  </si>
  <si>
    <t>104.34</t>
  </si>
  <si>
    <t>104.35</t>
  </si>
  <si>
    <t>104.36</t>
  </si>
  <si>
    <t>104.37</t>
  </si>
  <si>
    <t>104.38</t>
  </si>
  <si>
    <t>104.39</t>
  </si>
  <si>
    <t>104.40</t>
  </si>
  <si>
    <t>104.41</t>
  </si>
  <si>
    <t>104.42</t>
  </si>
  <si>
    <t>104.43</t>
  </si>
  <si>
    <t>104.44</t>
  </si>
  <si>
    <t>104.45</t>
  </si>
  <si>
    <t>104.46</t>
  </si>
  <si>
    <t>104.47</t>
  </si>
  <si>
    <t>104.48</t>
  </si>
  <si>
    <t>104.49</t>
  </si>
  <si>
    <t>104.50</t>
  </si>
  <si>
    <t>104.51</t>
  </si>
  <si>
    <t>104.52</t>
  </si>
  <si>
    <t>104.53</t>
  </si>
  <si>
    <t>104.54</t>
  </si>
  <si>
    <t>104.55</t>
  </si>
  <si>
    <t>104.56</t>
  </si>
  <si>
    <t>PTU-340.TZ.6540.EP400.3.3.1-26,3-1</t>
  </si>
  <si>
    <t>Taśma progowa EP 400/3, 3:1, szerokość=650mm, długość=26,1mb</t>
  </si>
  <si>
    <t>104.57</t>
  </si>
  <si>
    <t>104.58</t>
  </si>
  <si>
    <t>104.59</t>
  </si>
  <si>
    <t>104.60</t>
  </si>
  <si>
    <t>104.61</t>
  </si>
  <si>
    <t>104.62</t>
  </si>
  <si>
    <t>104.63</t>
  </si>
  <si>
    <t>104.64</t>
  </si>
  <si>
    <t>Guma Olberts 3x110x12150</t>
  </si>
  <si>
    <t>104.65</t>
  </si>
  <si>
    <t>104.66</t>
  </si>
  <si>
    <t>104.67</t>
  </si>
  <si>
    <t>104.68</t>
  </si>
  <si>
    <t>104.69</t>
  </si>
  <si>
    <t>104.70</t>
  </si>
  <si>
    <t>104.71</t>
  </si>
  <si>
    <t>104.72</t>
  </si>
  <si>
    <t>104.73</t>
  </si>
  <si>
    <t>104.74</t>
  </si>
  <si>
    <t>104.75</t>
  </si>
  <si>
    <t>104.76</t>
  </si>
  <si>
    <t>104.77</t>
  </si>
  <si>
    <t>104.78</t>
  </si>
  <si>
    <t>104.79</t>
  </si>
  <si>
    <t>104.80</t>
  </si>
  <si>
    <t>104.81</t>
  </si>
  <si>
    <t>104.82</t>
  </si>
  <si>
    <t>104.83</t>
  </si>
  <si>
    <t>104.84</t>
  </si>
  <si>
    <t>104.85</t>
  </si>
  <si>
    <t>104.86</t>
  </si>
  <si>
    <t>104.87</t>
  </si>
  <si>
    <t>104.88</t>
  </si>
  <si>
    <t>104.89</t>
  </si>
  <si>
    <t>104.90</t>
  </si>
  <si>
    <t>104.91</t>
  </si>
  <si>
    <t>104.92</t>
  </si>
  <si>
    <t>104.93</t>
  </si>
  <si>
    <t>104.94</t>
  </si>
  <si>
    <t>104.95</t>
  </si>
  <si>
    <t>104.96</t>
  </si>
  <si>
    <t>104.97</t>
  </si>
  <si>
    <t>104.98</t>
  </si>
  <si>
    <t>104.99</t>
  </si>
  <si>
    <t>104.100</t>
  </si>
  <si>
    <t>104.101</t>
  </si>
  <si>
    <t>104.102</t>
  </si>
  <si>
    <t>104.103</t>
  </si>
  <si>
    <t>61.1</t>
  </si>
  <si>
    <t>61.1.1</t>
  </si>
  <si>
    <t>61.1.2</t>
  </si>
  <si>
    <t>61.1.3</t>
  </si>
  <si>
    <t>61.1.4</t>
  </si>
  <si>
    <t>61.1.5</t>
  </si>
  <si>
    <t>61.1.6</t>
  </si>
  <si>
    <t>61.2</t>
  </si>
  <si>
    <t>61.2.1</t>
  </si>
  <si>
    <t>61.2.2</t>
  </si>
  <si>
    <t>61.2.3</t>
  </si>
  <si>
    <t>61.2.4</t>
  </si>
  <si>
    <t>61.2.5</t>
  </si>
  <si>
    <t>61.3</t>
  </si>
  <si>
    <t>61.3.1</t>
  </si>
  <si>
    <t>61.3.2</t>
  </si>
  <si>
    <t>61.3.3</t>
  </si>
  <si>
    <t>61.4</t>
  </si>
  <si>
    <t>61.4.1</t>
  </si>
  <si>
    <t>61.4.2</t>
  </si>
  <si>
    <t>61.4.3</t>
  </si>
  <si>
    <t>61.4.4</t>
  </si>
  <si>
    <t>61.5</t>
  </si>
  <si>
    <t>61.5.1</t>
  </si>
  <si>
    <t>61.5.2</t>
  </si>
  <si>
    <t>61.6</t>
  </si>
  <si>
    <t>61.7</t>
  </si>
  <si>
    <t>61.8</t>
  </si>
  <si>
    <t>61.8.1</t>
  </si>
  <si>
    <t>61.8.2</t>
  </si>
  <si>
    <t>61.9</t>
  </si>
  <si>
    <t>61.10</t>
  </si>
  <si>
    <t>61.11</t>
  </si>
  <si>
    <t>61.12</t>
  </si>
  <si>
    <t>61.13</t>
  </si>
  <si>
    <t>61.14</t>
  </si>
  <si>
    <t>61.14.1</t>
  </si>
  <si>
    <t>61.14.2</t>
  </si>
  <si>
    <t>61.15</t>
  </si>
  <si>
    <t>61.15.1</t>
  </si>
  <si>
    <t>61.15.1.1</t>
  </si>
  <si>
    <t>61.15.1.2</t>
  </si>
  <si>
    <t>61.15.2</t>
  </si>
  <si>
    <t>61.15.3</t>
  </si>
  <si>
    <t>61.15.4</t>
  </si>
  <si>
    <t>61.15.5</t>
  </si>
  <si>
    <t>61.15.6</t>
  </si>
  <si>
    <t>61.15.7</t>
  </si>
  <si>
    <t>61.15.8</t>
  </si>
  <si>
    <t>61.16</t>
  </si>
  <si>
    <t>61.16.1</t>
  </si>
  <si>
    <t>61.16.2</t>
  </si>
  <si>
    <t>61.16.3</t>
  </si>
  <si>
    <t>61.16.4</t>
  </si>
  <si>
    <t>61.17</t>
  </si>
  <si>
    <t>61.17.1</t>
  </si>
  <si>
    <t>61.17.2</t>
  </si>
  <si>
    <t>61.17.3</t>
  </si>
  <si>
    <t>61.18</t>
  </si>
  <si>
    <t>61.19</t>
  </si>
  <si>
    <t>61.19.1</t>
  </si>
  <si>
    <t>61.19.2</t>
  </si>
  <si>
    <t>61.20</t>
  </si>
  <si>
    <t>61.21</t>
  </si>
  <si>
    <t>61.22</t>
  </si>
  <si>
    <t>61.22.1</t>
  </si>
  <si>
    <t>61.22.2</t>
  </si>
  <si>
    <t>61.23</t>
  </si>
  <si>
    <t>61.24</t>
  </si>
  <si>
    <t>61.25</t>
  </si>
  <si>
    <t>61.26</t>
  </si>
  <si>
    <t>61.27</t>
  </si>
  <si>
    <t>61.28</t>
  </si>
  <si>
    <t>61.29</t>
  </si>
  <si>
    <t>61.30</t>
  </si>
  <si>
    <t>61.30.1</t>
  </si>
  <si>
    <t>61.30.2</t>
  </si>
  <si>
    <t>61.31</t>
  </si>
  <si>
    <t>61.32</t>
  </si>
  <si>
    <t>61.33</t>
  </si>
  <si>
    <t>61.34</t>
  </si>
  <si>
    <t>61.35</t>
  </si>
  <si>
    <t>61.36</t>
  </si>
  <si>
    <t>61.37</t>
  </si>
  <si>
    <t>61.38</t>
  </si>
  <si>
    <t>61.39</t>
  </si>
  <si>
    <t>61.40</t>
  </si>
  <si>
    <t>61.41</t>
  </si>
  <si>
    <t>61.42</t>
  </si>
  <si>
    <t>61.43</t>
  </si>
  <si>
    <t>61.44</t>
  </si>
  <si>
    <t>61.45</t>
  </si>
  <si>
    <t>61.46</t>
  </si>
  <si>
    <t>61.47</t>
  </si>
  <si>
    <t>61.48</t>
  </si>
  <si>
    <t>61.49</t>
  </si>
  <si>
    <t>61.50</t>
  </si>
  <si>
    <t>61.51</t>
  </si>
  <si>
    <t>61.52</t>
  </si>
  <si>
    <t>61.53</t>
  </si>
  <si>
    <t>61.54</t>
  </si>
  <si>
    <t>61.55</t>
  </si>
  <si>
    <t>61.56</t>
  </si>
  <si>
    <t>PTU-340.TZ.1440.EP400.3.3.1-18,4-1</t>
  </si>
  <si>
    <t>Taśma progowa EP 400/3, 3:1, szerokość=1400mm, długość=18,4mb</t>
  </si>
  <si>
    <t>61.57</t>
  </si>
  <si>
    <t>61.58</t>
  </si>
  <si>
    <t>61.59</t>
  </si>
  <si>
    <t>61.60</t>
  </si>
  <si>
    <t>61.61</t>
  </si>
  <si>
    <t>61.62</t>
  </si>
  <si>
    <t>61.63</t>
  </si>
  <si>
    <t>61.64</t>
  </si>
  <si>
    <t>61.65</t>
  </si>
  <si>
    <t>61.66</t>
  </si>
  <si>
    <t>61.67</t>
  </si>
  <si>
    <t>61.68</t>
  </si>
  <si>
    <t>61.69</t>
  </si>
  <si>
    <t>61.70</t>
  </si>
  <si>
    <t>61.71</t>
  </si>
  <si>
    <t>61.72</t>
  </si>
  <si>
    <t>61.73</t>
  </si>
  <si>
    <t>61.74</t>
  </si>
  <si>
    <t>61.75</t>
  </si>
  <si>
    <t>61.76</t>
  </si>
  <si>
    <t>61.77</t>
  </si>
  <si>
    <t>61.78</t>
  </si>
  <si>
    <t>61.79</t>
  </si>
  <si>
    <t>61.80</t>
  </si>
  <si>
    <t>61.81</t>
  </si>
  <si>
    <t>61.82</t>
  </si>
  <si>
    <t>61.83</t>
  </si>
  <si>
    <t>61.84</t>
  </si>
  <si>
    <t>61.85</t>
  </si>
  <si>
    <t>61.86</t>
  </si>
  <si>
    <t>61.87</t>
  </si>
  <si>
    <t>61.88</t>
  </si>
  <si>
    <t>61.89</t>
  </si>
  <si>
    <t>61.90</t>
  </si>
  <si>
    <t>61.91</t>
  </si>
  <si>
    <t>61.92</t>
  </si>
  <si>
    <t>61.93</t>
  </si>
  <si>
    <t>61.94</t>
  </si>
  <si>
    <t>61.95</t>
  </si>
  <si>
    <t>61.96</t>
  </si>
  <si>
    <t>61.97</t>
  </si>
  <si>
    <t>61.98</t>
  </si>
  <si>
    <t>61.99</t>
  </si>
  <si>
    <t>61.100</t>
  </si>
  <si>
    <t>61.101</t>
  </si>
  <si>
    <t>61.102</t>
  </si>
  <si>
    <t>61.103</t>
  </si>
  <si>
    <t>62.1</t>
  </si>
  <si>
    <t>62.1.1</t>
  </si>
  <si>
    <t>62.1.2</t>
  </si>
  <si>
    <t>62.1.3</t>
  </si>
  <si>
    <t>62.1.4</t>
  </si>
  <si>
    <t>62.1.5</t>
  </si>
  <si>
    <t>62.1.6</t>
  </si>
  <si>
    <t>62.2</t>
  </si>
  <si>
    <t>62.2.1</t>
  </si>
  <si>
    <t>62.2.2</t>
  </si>
  <si>
    <t>62.2.3</t>
  </si>
  <si>
    <t>62.2.4</t>
  </si>
  <si>
    <t>62.2.5</t>
  </si>
  <si>
    <t>62.3</t>
  </si>
  <si>
    <t>62.3.1</t>
  </si>
  <si>
    <t>62.3.2</t>
  </si>
  <si>
    <t>62.3.3</t>
  </si>
  <si>
    <t>62.4</t>
  </si>
  <si>
    <t>62.4.1</t>
  </si>
  <si>
    <t>62.4.2</t>
  </si>
  <si>
    <t>62.4.3</t>
  </si>
  <si>
    <t>62.4.4</t>
  </si>
  <si>
    <t>62.5</t>
  </si>
  <si>
    <t>62.5.1</t>
  </si>
  <si>
    <t>62.5.2</t>
  </si>
  <si>
    <t>62.6</t>
  </si>
  <si>
    <t>62.7</t>
  </si>
  <si>
    <t>62.8</t>
  </si>
  <si>
    <t>62.8.1</t>
  </si>
  <si>
    <t>62.8.2</t>
  </si>
  <si>
    <t>62.9</t>
  </si>
  <si>
    <t>62.10</t>
  </si>
  <si>
    <t>62.11</t>
  </si>
  <si>
    <t>62.12</t>
  </si>
  <si>
    <t>62.13</t>
  </si>
  <si>
    <t>62.14</t>
  </si>
  <si>
    <t>62.14.1</t>
  </si>
  <si>
    <t>62.14.2</t>
  </si>
  <si>
    <t>62.15</t>
  </si>
  <si>
    <t>62.15.1</t>
  </si>
  <si>
    <t>62.15.1.1</t>
  </si>
  <si>
    <t>62.15.1.2</t>
  </si>
  <si>
    <t>62.15.2</t>
  </si>
  <si>
    <t>62.15.3</t>
  </si>
  <si>
    <t>62.15.4</t>
  </si>
  <si>
    <t>62.15.5</t>
  </si>
  <si>
    <t>62.15.6</t>
  </si>
  <si>
    <t>62.15.7</t>
  </si>
  <si>
    <t>62.15.8</t>
  </si>
  <si>
    <t>62.16</t>
  </si>
  <si>
    <t>62.16.1</t>
  </si>
  <si>
    <t>62.16.2</t>
  </si>
  <si>
    <t>62.16.3</t>
  </si>
  <si>
    <t>62.16.4</t>
  </si>
  <si>
    <t>62.17</t>
  </si>
  <si>
    <t>62.17.1</t>
  </si>
  <si>
    <t>62.17.2</t>
  </si>
  <si>
    <t>62.17.3</t>
  </si>
  <si>
    <t>62.18</t>
  </si>
  <si>
    <t>62.19</t>
  </si>
  <si>
    <t>62.19.1</t>
  </si>
  <si>
    <t>62.19.2</t>
  </si>
  <si>
    <t>62.20</t>
  </si>
  <si>
    <t>62.21</t>
  </si>
  <si>
    <t>62.22</t>
  </si>
  <si>
    <t>62.22.1</t>
  </si>
  <si>
    <t>62.22.2</t>
  </si>
  <si>
    <t>62.23</t>
  </si>
  <si>
    <t>62.24</t>
  </si>
  <si>
    <t>62.25</t>
  </si>
  <si>
    <t>62.26</t>
  </si>
  <si>
    <t>62.27</t>
  </si>
  <si>
    <t>62.28</t>
  </si>
  <si>
    <t>62.29</t>
  </si>
  <si>
    <t>62.30</t>
  </si>
  <si>
    <t>62.30.1</t>
  </si>
  <si>
    <t>62.30.2</t>
  </si>
  <si>
    <t>62.31</t>
  </si>
  <si>
    <t>62.32</t>
  </si>
  <si>
    <t>62.33</t>
  </si>
  <si>
    <t>62.34</t>
  </si>
  <si>
    <t>62.35</t>
  </si>
  <si>
    <t>62.36</t>
  </si>
  <si>
    <t>62.37</t>
  </si>
  <si>
    <t>62.38</t>
  </si>
  <si>
    <t>62.39</t>
  </si>
  <si>
    <t>62.40</t>
  </si>
  <si>
    <t>62.41</t>
  </si>
  <si>
    <t>62.42</t>
  </si>
  <si>
    <t>62.43</t>
  </si>
  <si>
    <t>62.44</t>
  </si>
  <si>
    <t>62.45</t>
  </si>
  <si>
    <t>62.46</t>
  </si>
  <si>
    <t>62.47</t>
  </si>
  <si>
    <t>62.48</t>
  </si>
  <si>
    <t>62.49</t>
  </si>
  <si>
    <t>62.50</t>
  </si>
  <si>
    <t>62.51</t>
  </si>
  <si>
    <t>62.52</t>
  </si>
  <si>
    <t>62.53</t>
  </si>
  <si>
    <t>62.54</t>
  </si>
  <si>
    <t>62.55</t>
  </si>
  <si>
    <t>62.56</t>
  </si>
  <si>
    <t>62.57</t>
  </si>
  <si>
    <t>62.58</t>
  </si>
  <si>
    <t>62.59</t>
  </si>
  <si>
    <t>62.60</t>
  </si>
  <si>
    <t>62.61</t>
  </si>
  <si>
    <t>62.62</t>
  </si>
  <si>
    <t>62.63</t>
  </si>
  <si>
    <t>62.64</t>
  </si>
  <si>
    <t>62.65</t>
  </si>
  <si>
    <t>62.66</t>
  </si>
  <si>
    <t>62.67</t>
  </si>
  <si>
    <t>62.68</t>
  </si>
  <si>
    <t>62.69</t>
  </si>
  <si>
    <t>62.70</t>
  </si>
  <si>
    <t>62.71</t>
  </si>
  <si>
    <t>62.72</t>
  </si>
  <si>
    <t>62.73</t>
  </si>
  <si>
    <t>62.74</t>
  </si>
  <si>
    <t>62.75</t>
  </si>
  <si>
    <t>62.76</t>
  </si>
  <si>
    <t>62.77</t>
  </si>
  <si>
    <t>62.78</t>
  </si>
  <si>
    <t>62.79</t>
  </si>
  <si>
    <t>62.80</t>
  </si>
  <si>
    <t>62.81</t>
  </si>
  <si>
    <t>62.82</t>
  </si>
  <si>
    <t>62.83</t>
  </si>
  <si>
    <t>62.84</t>
  </si>
  <si>
    <t>62.85</t>
  </si>
  <si>
    <t>62.86</t>
  </si>
  <si>
    <t>62.87</t>
  </si>
  <si>
    <t>62.88</t>
  </si>
  <si>
    <t>62.89</t>
  </si>
  <si>
    <t>62.90</t>
  </si>
  <si>
    <t>62.91</t>
  </si>
  <si>
    <t>62.92</t>
  </si>
  <si>
    <t>62.93</t>
  </si>
  <si>
    <t>62.94</t>
  </si>
  <si>
    <t>62.95</t>
  </si>
  <si>
    <t>62.96</t>
  </si>
  <si>
    <t>62.97</t>
  </si>
  <si>
    <t>62.98</t>
  </si>
  <si>
    <t>62.99</t>
  </si>
  <si>
    <t>62.100</t>
  </si>
  <si>
    <t>62.101</t>
  </si>
  <si>
    <t>62.102</t>
  </si>
  <si>
    <t>62.103</t>
  </si>
  <si>
    <t>62.104</t>
  </si>
  <si>
    <t>62.105</t>
  </si>
  <si>
    <t>64.1</t>
  </si>
  <si>
    <t>64.1.1</t>
  </si>
  <si>
    <t>64.1.2</t>
  </si>
  <si>
    <t>64.1.3</t>
  </si>
  <si>
    <t>64.1.4</t>
  </si>
  <si>
    <t>64.1.5</t>
  </si>
  <si>
    <t>64.1.6</t>
  </si>
  <si>
    <t>64.2</t>
  </si>
  <si>
    <t>64.2.1</t>
  </si>
  <si>
    <t>64.2.2</t>
  </si>
  <si>
    <t>64.2.3</t>
  </si>
  <si>
    <t>64.2.4</t>
  </si>
  <si>
    <t>64.2.5</t>
  </si>
  <si>
    <t>64.3</t>
  </si>
  <si>
    <t>64.3.1</t>
  </si>
  <si>
    <t>64.3.2</t>
  </si>
  <si>
    <t>64.3.3</t>
  </si>
  <si>
    <t>64.4</t>
  </si>
  <si>
    <t>64.4.1</t>
  </si>
  <si>
    <t>64.4.2</t>
  </si>
  <si>
    <t>64.4.3</t>
  </si>
  <si>
    <t>64.4.4</t>
  </si>
  <si>
    <t>64.5</t>
  </si>
  <si>
    <t>64.5.1</t>
  </si>
  <si>
    <t>64.5.2</t>
  </si>
  <si>
    <t>64.6</t>
  </si>
  <si>
    <t>64.7</t>
  </si>
  <si>
    <t>64.8</t>
  </si>
  <si>
    <t>64.8.1</t>
  </si>
  <si>
    <t>64.8.2</t>
  </si>
  <si>
    <t>64.9</t>
  </si>
  <si>
    <t>64.10</t>
  </si>
  <si>
    <t>64.10.1</t>
  </si>
  <si>
    <t>64.10.1.1</t>
  </si>
  <si>
    <t>64.10.1.2</t>
  </si>
  <si>
    <t>64.10.2</t>
  </si>
  <si>
    <t>64.10.3</t>
  </si>
  <si>
    <t>64.10.4</t>
  </si>
  <si>
    <t>64.10.5</t>
  </si>
  <si>
    <t>64.10.6</t>
  </si>
  <si>
    <t>64.11</t>
  </si>
  <si>
    <t>64.12</t>
  </si>
  <si>
    <t>64.13</t>
  </si>
  <si>
    <t>64.14</t>
  </si>
  <si>
    <t>64.15</t>
  </si>
  <si>
    <t>64.15.1</t>
  </si>
  <si>
    <t>64.15.2</t>
  </si>
  <si>
    <t>64.16</t>
  </si>
  <si>
    <t>64.16.1</t>
  </si>
  <si>
    <t>64.16.2</t>
  </si>
  <si>
    <t>64.16.3</t>
  </si>
  <si>
    <t>64.16.4</t>
  </si>
  <si>
    <t>64.17</t>
  </si>
  <si>
    <t>64.17.1</t>
  </si>
  <si>
    <t>64.17.2</t>
  </si>
  <si>
    <t>64.17.3</t>
  </si>
  <si>
    <t>64.18</t>
  </si>
  <si>
    <t>64.19</t>
  </si>
  <si>
    <t>64.19.1</t>
  </si>
  <si>
    <t>64.19.2</t>
  </si>
  <si>
    <t>64.20</t>
  </si>
  <si>
    <t>64.21</t>
  </si>
  <si>
    <t>64.22</t>
  </si>
  <si>
    <t>64.22.1</t>
  </si>
  <si>
    <t>64.22.2</t>
  </si>
  <si>
    <t>64.23</t>
  </si>
  <si>
    <t>64.24</t>
  </si>
  <si>
    <t>64.25</t>
  </si>
  <si>
    <t>64.26</t>
  </si>
  <si>
    <t>64.27</t>
  </si>
  <si>
    <t>64.28</t>
  </si>
  <si>
    <t>64.29</t>
  </si>
  <si>
    <t>64.30</t>
  </si>
  <si>
    <t>64.30.1</t>
  </si>
  <si>
    <t>64.30.2</t>
  </si>
  <si>
    <t>64.31</t>
  </si>
  <si>
    <t>64.32</t>
  </si>
  <si>
    <t>64.33</t>
  </si>
  <si>
    <t>64.34</t>
  </si>
  <si>
    <t>64.35</t>
  </si>
  <si>
    <t>64.36</t>
  </si>
  <si>
    <t>64.37</t>
  </si>
  <si>
    <t>64.38</t>
  </si>
  <si>
    <t>64.39</t>
  </si>
  <si>
    <t>64.40</t>
  </si>
  <si>
    <t>64.41</t>
  </si>
  <si>
    <t>64.42</t>
  </si>
  <si>
    <t>64.43</t>
  </si>
  <si>
    <t>64.44</t>
  </si>
  <si>
    <t>64.45</t>
  </si>
  <si>
    <t>64.46</t>
  </si>
  <si>
    <t>64.47</t>
  </si>
  <si>
    <t>64.48</t>
  </si>
  <si>
    <t>64.49</t>
  </si>
  <si>
    <t>64.50</t>
  </si>
  <si>
    <t>64.51</t>
  </si>
  <si>
    <t>64.52</t>
  </si>
  <si>
    <t>Taśma gładka EP 400/3, 3:1, szerokość=1400mm, długość=10,4mb</t>
  </si>
  <si>
    <t>64.53</t>
  </si>
  <si>
    <t>64.54</t>
  </si>
  <si>
    <t>64.55</t>
  </si>
  <si>
    <t>64.56</t>
  </si>
  <si>
    <t>64.57</t>
  </si>
  <si>
    <t>64.58</t>
  </si>
  <si>
    <t>64.59</t>
  </si>
  <si>
    <t>64.60</t>
  </si>
  <si>
    <t>64.61</t>
  </si>
  <si>
    <t>64.62</t>
  </si>
  <si>
    <t>64.63</t>
  </si>
  <si>
    <t>64.64</t>
  </si>
  <si>
    <t>64.65</t>
  </si>
  <si>
    <t>64.66</t>
  </si>
  <si>
    <t>64.67</t>
  </si>
  <si>
    <t>64.68</t>
  </si>
  <si>
    <t>64.69</t>
  </si>
  <si>
    <t>64.70</t>
  </si>
  <si>
    <t>64.71</t>
  </si>
  <si>
    <t>64.72</t>
  </si>
  <si>
    <t>64.73</t>
  </si>
  <si>
    <t>64.74</t>
  </si>
  <si>
    <t>64.75</t>
  </si>
  <si>
    <t>64.76</t>
  </si>
  <si>
    <t>64.77</t>
  </si>
  <si>
    <t>64.78</t>
  </si>
  <si>
    <t>64.79</t>
  </si>
  <si>
    <t>64.80</t>
  </si>
  <si>
    <t>64.81</t>
  </si>
  <si>
    <t>64.82</t>
  </si>
  <si>
    <t>64.83</t>
  </si>
  <si>
    <t>64.84</t>
  </si>
  <si>
    <t>64.85</t>
  </si>
  <si>
    <t>64.86</t>
  </si>
  <si>
    <t>64.87</t>
  </si>
  <si>
    <t>64.88</t>
  </si>
  <si>
    <t>64.89</t>
  </si>
  <si>
    <t>64.90</t>
  </si>
  <si>
    <t>64.91</t>
  </si>
  <si>
    <t>64.92</t>
  </si>
  <si>
    <t>64.93</t>
  </si>
  <si>
    <t>64.94</t>
  </si>
  <si>
    <t>64.95</t>
  </si>
  <si>
    <t>64.96</t>
  </si>
  <si>
    <t>64.97</t>
  </si>
  <si>
    <t>64.98</t>
  </si>
  <si>
    <t>64.99</t>
  </si>
  <si>
    <t>64.100</t>
  </si>
  <si>
    <t>64.101</t>
  </si>
  <si>
    <t>64.102</t>
  </si>
  <si>
    <t>64.103</t>
  </si>
  <si>
    <t>65.1</t>
  </si>
  <si>
    <t>65.1.1</t>
  </si>
  <si>
    <t>65.1.2</t>
  </si>
  <si>
    <t>65.1.3</t>
  </si>
  <si>
    <t>65.1.4</t>
  </si>
  <si>
    <t>65.1.5</t>
  </si>
  <si>
    <t>65.1.6</t>
  </si>
  <si>
    <t>65.2</t>
  </si>
  <si>
    <t>65.2.1</t>
  </si>
  <si>
    <t>65.2.2</t>
  </si>
  <si>
    <t>65.2.3</t>
  </si>
  <si>
    <t>65.2.4</t>
  </si>
  <si>
    <t>65.2.5</t>
  </si>
  <si>
    <t>65.3</t>
  </si>
  <si>
    <t>65.3.1</t>
  </si>
  <si>
    <t>65.3.2</t>
  </si>
  <si>
    <t>65.3.3</t>
  </si>
  <si>
    <t>65.4</t>
  </si>
  <si>
    <t>65.4.1</t>
  </si>
  <si>
    <t>65.4.2</t>
  </si>
  <si>
    <t>65.4.3</t>
  </si>
  <si>
    <t>65.4.4</t>
  </si>
  <si>
    <t>65.5</t>
  </si>
  <si>
    <t>65.5.1</t>
  </si>
  <si>
    <t>65.5.2</t>
  </si>
  <si>
    <t>65.6</t>
  </si>
  <si>
    <t>65.7</t>
  </si>
  <si>
    <t>65.8</t>
  </si>
  <si>
    <t>65.8.1</t>
  </si>
  <si>
    <t>65.8.2</t>
  </si>
  <si>
    <t>65.9</t>
  </si>
  <si>
    <t>65.10</t>
  </si>
  <si>
    <t>65.10.1</t>
  </si>
  <si>
    <t>65.10.1.1</t>
  </si>
  <si>
    <t>65.10.1.2</t>
  </si>
  <si>
    <t>65.10.2</t>
  </si>
  <si>
    <t>65.10.3</t>
  </si>
  <si>
    <t>65.10.4</t>
  </si>
  <si>
    <t>65.10.5</t>
  </si>
  <si>
    <t>65.10.6</t>
  </si>
  <si>
    <t>65.11</t>
  </si>
  <si>
    <t>65.12</t>
  </si>
  <si>
    <t>65.13</t>
  </si>
  <si>
    <t>65.14</t>
  </si>
  <si>
    <t>65.15</t>
  </si>
  <si>
    <t>65.15.1</t>
  </si>
  <si>
    <t>65.15.2</t>
  </si>
  <si>
    <t>65.16</t>
  </si>
  <si>
    <t>65.16.1</t>
  </si>
  <si>
    <t>65.16.2</t>
  </si>
  <si>
    <t>65.16.3</t>
  </si>
  <si>
    <t>65.16.4</t>
  </si>
  <si>
    <t>65.17</t>
  </si>
  <si>
    <t>65.17.1</t>
  </si>
  <si>
    <t>65.17.2</t>
  </si>
  <si>
    <t>65.17.3</t>
  </si>
  <si>
    <t>65.18</t>
  </si>
  <si>
    <t>65.19</t>
  </si>
  <si>
    <t>65.19.1</t>
  </si>
  <si>
    <t>65.19.2</t>
  </si>
  <si>
    <t>65.20</t>
  </si>
  <si>
    <t>65.21</t>
  </si>
  <si>
    <t>65.22</t>
  </si>
  <si>
    <t>65.22.1</t>
  </si>
  <si>
    <t>65.22.2</t>
  </si>
  <si>
    <t>65.23</t>
  </si>
  <si>
    <t>65.24</t>
  </si>
  <si>
    <t>65.25</t>
  </si>
  <si>
    <t>65.26</t>
  </si>
  <si>
    <t>65.27</t>
  </si>
  <si>
    <t>65.28</t>
  </si>
  <si>
    <t>65.29</t>
  </si>
  <si>
    <t>65.30</t>
  </si>
  <si>
    <t>65.30.1</t>
  </si>
  <si>
    <t>65.30.2</t>
  </si>
  <si>
    <t>65.31</t>
  </si>
  <si>
    <t>65.32</t>
  </si>
  <si>
    <t>65.33</t>
  </si>
  <si>
    <t>65.34</t>
  </si>
  <si>
    <t>65.35</t>
  </si>
  <si>
    <t>65.36</t>
  </si>
  <si>
    <t>65.37</t>
  </si>
  <si>
    <t>65.38</t>
  </si>
  <si>
    <t>65.39</t>
  </si>
  <si>
    <t>65.40</t>
  </si>
  <si>
    <t>65.41</t>
  </si>
  <si>
    <t>65.42</t>
  </si>
  <si>
    <t>65.43</t>
  </si>
  <si>
    <t>65.44</t>
  </si>
  <si>
    <t>65.45</t>
  </si>
  <si>
    <t>65.46</t>
  </si>
  <si>
    <t>65.47</t>
  </si>
  <si>
    <t>65.48</t>
  </si>
  <si>
    <t>65.49</t>
  </si>
  <si>
    <t>65.50</t>
  </si>
  <si>
    <t>65.51</t>
  </si>
  <si>
    <t>65.52</t>
  </si>
  <si>
    <t>65.53</t>
  </si>
  <si>
    <t>65.54</t>
  </si>
  <si>
    <t>65.55</t>
  </si>
  <si>
    <t>Guma 3x110x24150</t>
  </si>
  <si>
    <t>65.56</t>
  </si>
  <si>
    <t>65.57</t>
  </si>
  <si>
    <t>65.58</t>
  </si>
  <si>
    <t>Taśma gładka EP 400/3, 3:1, szerokość=1400mm, długość=50,4mb</t>
  </si>
  <si>
    <t>65.59</t>
  </si>
  <si>
    <t>65.60</t>
  </si>
  <si>
    <t>65.61</t>
  </si>
  <si>
    <t>65.62</t>
  </si>
  <si>
    <t>65.63</t>
  </si>
  <si>
    <t>65.64</t>
  </si>
  <si>
    <t>65.65</t>
  </si>
  <si>
    <t>65.66</t>
  </si>
  <si>
    <t>65.67</t>
  </si>
  <si>
    <t>65.68</t>
  </si>
  <si>
    <t>65.69</t>
  </si>
  <si>
    <t>65.70</t>
  </si>
  <si>
    <t>65.71</t>
  </si>
  <si>
    <t>65.72</t>
  </si>
  <si>
    <t>65.73</t>
  </si>
  <si>
    <t>65.74</t>
  </si>
  <si>
    <t>65.75</t>
  </si>
  <si>
    <t>65.76</t>
  </si>
  <si>
    <t>65.77</t>
  </si>
  <si>
    <t>65.78</t>
  </si>
  <si>
    <t>65.79</t>
  </si>
  <si>
    <t>65.80</t>
  </si>
  <si>
    <t>65.81</t>
  </si>
  <si>
    <t>65.82</t>
  </si>
  <si>
    <t>65.83</t>
  </si>
  <si>
    <t>65.84</t>
  </si>
  <si>
    <t>65.85</t>
  </si>
  <si>
    <t>65.86</t>
  </si>
  <si>
    <t>65.87</t>
  </si>
  <si>
    <t>65.88</t>
  </si>
  <si>
    <t>65.89</t>
  </si>
  <si>
    <t>65.90</t>
  </si>
  <si>
    <t>65.91</t>
  </si>
  <si>
    <t>65.92</t>
  </si>
  <si>
    <t>65.93</t>
  </si>
  <si>
    <t>65.94</t>
  </si>
  <si>
    <t>65.95</t>
  </si>
  <si>
    <t>65.96</t>
  </si>
  <si>
    <t>65.97</t>
  </si>
  <si>
    <t>65.98</t>
  </si>
  <si>
    <t>65.99</t>
  </si>
  <si>
    <t>65.100</t>
  </si>
  <si>
    <t>65.101</t>
  </si>
  <si>
    <t>65.102</t>
  </si>
  <si>
    <t>65.103</t>
  </si>
  <si>
    <t>65.104</t>
  </si>
  <si>
    <t>65.105</t>
  </si>
  <si>
    <t>33.1.1</t>
  </si>
  <si>
    <t>PTU-340.01.01.00-2860-1</t>
  </si>
  <si>
    <t>Bęben napędowy 2800/fi60</t>
  </si>
  <si>
    <t>33.1.1.1</t>
  </si>
  <si>
    <t>PTU-340.01.01.01-2860-1</t>
  </si>
  <si>
    <t>Pręt fi80x3314</t>
  </si>
  <si>
    <t>33.1.1.2</t>
  </si>
  <si>
    <t>PTU-340.01.01.04-28-2</t>
  </si>
  <si>
    <t>Rura fi298,5x8x2820</t>
  </si>
  <si>
    <t>33.1.1.3</t>
  </si>
  <si>
    <t>PTU-340.01.01.05-5</t>
  </si>
  <si>
    <t>Blacha fi282,5x8</t>
  </si>
  <si>
    <t>33.1.1.4</t>
  </si>
  <si>
    <t>PTU-340.01.01.05-9</t>
  </si>
  <si>
    <t>Blacha fi282,5x10</t>
  </si>
  <si>
    <t>33.1.1.5</t>
  </si>
  <si>
    <t>PTU-340.01.01.06-28-2</t>
  </si>
  <si>
    <t>Okładzina gumowa CARO fi319x2820</t>
  </si>
  <si>
    <t>33.1.2</t>
  </si>
  <si>
    <t>PTU-340.01.02.00-1430PKG-1</t>
  </si>
  <si>
    <t>33.1.2.1</t>
  </si>
  <si>
    <t>PTU-340.01.02.01-1430PKG-1</t>
  </si>
  <si>
    <t>Blacha 4x650x975</t>
  </si>
  <si>
    <t>33.1.2.2</t>
  </si>
  <si>
    <t>33.1.2.3</t>
  </si>
  <si>
    <t>33.1.2.4</t>
  </si>
  <si>
    <t>33.1.2.5</t>
  </si>
  <si>
    <t>Śruba z podsadzeniem kwadratowym z łbem półkulistym M8x25</t>
  </si>
  <si>
    <t>33.1.3</t>
  </si>
  <si>
    <t>PTU-340.01.03.00-32-PKG-2.1</t>
  </si>
  <si>
    <t>33.1.3.1</t>
  </si>
  <si>
    <t>PTU-340.01.03.01-32-PKG-2.1</t>
  </si>
  <si>
    <t>Blacha 10x400x482</t>
  </si>
  <si>
    <t>33.1.3.2</t>
  </si>
  <si>
    <t>33.1.3.3</t>
  </si>
  <si>
    <t>Nakrętka sześciokątna do zgrzewania M12</t>
  </si>
  <si>
    <t>33.1.4</t>
  </si>
  <si>
    <t>PTU-340.01.04.00-28PKG-1</t>
  </si>
  <si>
    <t>Belka napędu 2800</t>
  </si>
  <si>
    <t>33.1.4.1</t>
  </si>
  <si>
    <t>PTU-340.01.04.01-28PKG-1</t>
  </si>
  <si>
    <t>Kształt. zam. 80x60x5x2838</t>
  </si>
  <si>
    <t>33.1.4.2</t>
  </si>
  <si>
    <t>33.1.4.3</t>
  </si>
  <si>
    <t>Nakrętka sześciokątna do zgrzewania M10-5</t>
  </si>
  <si>
    <t>33.1.4.4</t>
  </si>
  <si>
    <t>Nakrętka sześciokątna do zgrzewania M16-5</t>
  </si>
  <si>
    <t>33.1.5</t>
  </si>
  <si>
    <t>PTU-340.01.05.00-28KG-1</t>
  </si>
  <si>
    <t>Belka trasa 2800</t>
  </si>
  <si>
    <t>33.1.5.1</t>
  </si>
  <si>
    <t>PTU-340.01.04.01-28KG-1</t>
  </si>
  <si>
    <t>33.1.5.2</t>
  </si>
  <si>
    <t>33.1.6</t>
  </si>
  <si>
    <t>PTU-340.01.06.00-KA87-1</t>
  </si>
  <si>
    <t>Blacha 12x465x590</t>
  </si>
  <si>
    <t>33.1.7</t>
  </si>
  <si>
    <t>PTU-340.01.07.00-KA87-1</t>
  </si>
  <si>
    <t>Blacha 12x130x207</t>
  </si>
  <si>
    <t>33.1.8</t>
  </si>
  <si>
    <t>PTU-340.01.08.00-2</t>
  </si>
  <si>
    <t>33.1.8.1</t>
  </si>
  <si>
    <t>PTU-340.01.08.01-2</t>
  </si>
  <si>
    <t>Blacha 10x105x137</t>
  </si>
  <si>
    <t>33.1.8.2</t>
  </si>
  <si>
    <t>PTU-340.01.08.02-2</t>
  </si>
  <si>
    <t>Kołek fi12x30</t>
  </si>
  <si>
    <t>33.1.8.3</t>
  </si>
  <si>
    <t>DIN 929-M12</t>
  </si>
  <si>
    <t>Stal stopowa</t>
  </si>
  <si>
    <t>33.1.9</t>
  </si>
  <si>
    <t>PTU-340.01.09.00-2</t>
  </si>
  <si>
    <t>Blacha 10x115x151</t>
  </si>
  <si>
    <t>33.1.10</t>
  </si>
  <si>
    <t>PTU-340.01.10.00-28PKG-1</t>
  </si>
  <si>
    <t>Zgarniacz gumowy nabębnowy 2800</t>
  </si>
  <si>
    <t>33.1.10.1</t>
  </si>
  <si>
    <t>PTU-340.01.10.01-28PKG-1</t>
  </si>
  <si>
    <t>Belka zgarniacza nabębnowego gumowego 2800</t>
  </si>
  <si>
    <t>33.1.10.1.1</t>
  </si>
  <si>
    <t>PTU-340.01.10.01.01-28PKG-1</t>
  </si>
  <si>
    <t>Blacha 10x108x3168</t>
  </si>
  <si>
    <t>33.1.10.1.2</t>
  </si>
  <si>
    <t>PTU-340.01.10.01.02-2</t>
  </si>
  <si>
    <t>Blacha 20x60x95</t>
  </si>
  <si>
    <t>33.1.10.2</t>
  </si>
  <si>
    <t>PTU-340.01.10.02-28PKG-1</t>
  </si>
  <si>
    <t>Blacha 8x75x2800</t>
  </si>
  <si>
    <t>33.1.10.3</t>
  </si>
  <si>
    <t>PTU-340.01.10.03-28PKG-1</t>
  </si>
  <si>
    <t>Guma 20x100x2800</t>
  </si>
  <si>
    <t>33.1.10.4</t>
  </si>
  <si>
    <t>Śruba M8x50-8.8-B-Fe/Zn5</t>
  </si>
  <si>
    <t>33.1.10.5</t>
  </si>
  <si>
    <t>33.1.10.6</t>
  </si>
  <si>
    <t>33.1.11</t>
  </si>
  <si>
    <t>33.1.12</t>
  </si>
  <si>
    <t>33.1.13</t>
  </si>
  <si>
    <t>PTU-340.01.15.00-PKG-1</t>
  </si>
  <si>
    <t>33.1.14</t>
  </si>
  <si>
    <t>33.1.14.1</t>
  </si>
  <si>
    <t>33.1.14.2</t>
  </si>
  <si>
    <t>33.1.15</t>
  </si>
  <si>
    <t>PTU-340.01.20.00-28PKG-1</t>
  </si>
  <si>
    <t>Ślizg</t>
  </si>
  <si>
    <t>33.1.15.1</t>
  </si>
  <si>
    <t>PTU-340.01.20.01-28PKG-1</t>
  </si>
  <si>
    <t>Blacha 3x393x2858</t>
  </si>
  <si>
    <t>33.1.15.2</t>
  </si>
  <si>
    <t>PTU-340.01.20.02-28PKG-1</t>
  </si>
  <si>
    <t>Blacha 4x48x2710</t>
  </si>
  <si>
    <t>33.1.15.3</t>
  </si>
  <si>
    <t>PTU-340.01.20.03-20PKG-1</t>
  </si>
  <si>
    <t>Blacha 4x48x320</t>
  </si>
  <si>
    <t>33.1.15.4</t>
  </si>
  <si>
    <t>PTU-340.01.20.06-20PKG-1</t>
  </si>
  <si>
    <t>Blacha 4x108x320</t>
  </si>
  <si>
    <t>33.1.15.5</t>
  </si>
  <si>
    <t>PTU-340.01.20.06-20PKG-1_L</t>
  </si>
  <si>
    <t>33.1.16</t>
  </si>
  <si>
    <t>PTU-340.01.27.00-PKG-1</t>
  </si>
  <si>
    <t>Uchwyt krążnika</t>
  </si>
  <si>
    <t>33.1.16.1</t>
  </si>
  <si>
    <t>PTU-340.01.27.01-PKG-1</t>
  </si>
  <si>
    <t>Blacha 6x239x274</t>
  </si>
  <si>
    <t>33.1.16.2</t>
  </si>
  <si>
    <t>PTU-340.01.27.02-PKG-1</t>
  </si>
  <si>
    <t>Blacha 4x138x143</t>
  </si>
  <si>
    <t>33.1.16.3</t>
  </si>
  <si>
    <t>33.1.17</t>
  </si>
  <si>
    <t>PTU-340.01.28.00-PKG-1</t>
  </si>
  <si>
    <t>33.1.17.1</t>
  </si>
  <si>
    <t>PTU-340.01.28.01-PKG-1</t>
  </si>
  <si>
    <t>33.1.17.2</t>
  </si>
  <si>
    <t>PTU-340.01.28.02-PKG-1</t>
  </si>
  <si>
    <t>Blacha 4x140x144</t>
  </si>
  <si>
    <t>33.1.17.3</t>
  </si>
  <si>
    <t>33.1.18</t>
  </si>
  <si>
    <t>PTU-340.01.29.00-PKG-1</t>
  </si>
  <si>
    <t>Podparcie krążników górnych</t>
  </si>
  <si>
    <t>33.1.18.1</t>
  </si>
  <si>
    <t>PTU-340.01.29.01-PKG-1</t>
  </si>
  <si>
    <t>Blacha 4x80x136</t>
  </si>
  <si>
    <t>33.1.18.2</t>
  </si>
  <si>
    <t>PTU-340.01.29.01-PKG-1.1</t>
  </si>
  <si>
    <t>Blacha 4x60x136</t>
  </si>
  <si>
    <t>33.1.18.3</t>
  </si>
  <si>
    <t>PTU-340.01.29.02-PKG-1</t>
  </si>
  <si>
    <t>Blacha 6x109x396</t>
  </si>
  <si>
    <t>33.1.18.4</t>
  </si>
  <si>
    <t>PTU-340.01.29.02-PKG-1_L</t>
  </si>
  <si>
    <t>33.1.19</t>
  </si>
  <si>
    <t>PTU-340.02.01.00-28PKG-1</t>
  </si>
  <si>
    <t>Bęben zwrotni 2800</t>
  </si>
  <si>
    <t>33.1.19.1</t>
  </si>
  <si>
    <t>PTU-340.02.01.01-28PKG-1</t>
  </si>
  <si>
    <t>Pręt fi60x2980</t>
  </si>
  <si>
    <t>33.1.19.2</t>
  </si>
  <si>
    <t>PTU-340.01.01.04-28-1</t>
  </si>
  <si>
    <t>Rura fi219x6,2x2820</t>
  </si>
  <si>
    <t>33.1.19.3</t>
  </si>
  <si>
    <t>33.1.19.4</t>
  </si>
  <si>
    <t>PTU-340.01.01.05-2</t>
  </si>
  <si>
    <t>33.1.20</t>
  </si>
  <si>
    <t>PTU-340.02.02.00-30PKG-1</t>
  </si>
  <si>
    <t>33.1.20.1</t>
  </si>
  <si>
    <t>PTU-340.02.02.01-30PKG-1</t>
  </si>
  <si>
    <t>33.1.20.2</t>
  </si>
  <si>
    <t>33.1.20.3</t>
  </si>
  <si>
    <t>33.1.20.4</t>
  </si>
  <si>
    <t>33.1.21</t>
  </si>
  <si>
    <t>PTU-340.02.03.00-2830G-1</t>
  </si>
  <si>
    <t>Blacha 4x413x2888</t>
  </si>
  <si>
    <t>33.1.22</t>
  </si>
  <si>
    <t>PTU-340.02.05.00-28PKG-1</t>
  </si>
  <si>
    <t>Belka zwrotni 2800</t>
  </si>
  <si>
    <t>33.1.22.1</t>
  </si>
  <si>
    <t>33.1.22.2</t>
  </si>
  <si>
    <t>PTU-340.02.05.02-28PKG-1</t>
  </si>
  <si>
    <t>33.1.23</t>
  </si>
  <si>
    <t>33.1.24</t>
  </si>
  <si>
    <t>33.1.25</t>
  </si>
  <si>
    <t>33.1.25.1</t>
  </si>
  <si>
    <t>33.1.25.2</t>
  </si>
  <si>
    <t>33.1.26</t>
  </si>
  <si>
    <t>PTU-340.02.09.00-28-2</t>
  </si>
  <si>
    <t>Blacha 4x210x2945</t>
  </si>
  <si>
    <t>33.1.27</t>
  </si>
  <si>
    <t>PTU-340.02.10.00-28-1</t>
  </si>
  <si>
    <t>Blacha 3x760x2946</t>
  </si>
  <si>
    <t>33.1.28</t>
  </si>
  <si>
    <t>PTU-340.02.11.00-PKG-1_L</t>
  </si>
  <si>
    <t>33.1.29</t>
  </si>
  <si>
    <t>PTU-340.02.11.00-PKG-2</t>
  </si>
  <si>
    <t>Blacha 1,5x504x1395</t>
  </si>
  <si>
    <t>33.1.30</t>
  </si>
  <si>
    <t>33.1.31</t>
  </si>
  <si>
    <t>PTU-340.02.13.00-28-1</t>
  </si>
  <si>
    <t>Blacha 2x624x2931</t>
  </si>
  <si>
    <t>33.1.32</t>
  </si>
  <si>
    <t>33.1.33</t>
  </si>
  <si>
    <t>PTU-340.02.15.00-PKG-1</t>
  </si>
  <si>
    <t>33.1.33.1</t>
  </si>
  <si>
    <t>PTU-340.02.15.01-PKG-1</t>
  </si>
  <si>
    <t>33.1.33.2</t>
  </si>
  <si>
    <t>PTU-340.02.15.02-PKG-1</t>
  </si>
  <si>
    <t>Blacha 4x159x162</t>
  </si>
  <si>
    <t>33.1.34</t>
  </si>
  <si>
    <t>PTU-340.02.16.00-PKG-1</t>
  </si>
  <si>
    <t>33.1.34.1</t>
  </si>
  <si>
    <t>PTU-340.02.16.01-PKG-1</t>
  </si>
  <si>
    <t>33.1.34.2</t>
  </si>
  <si>
    <t>PTU-340.02.16.02-PKG-1</t>
  </si>
  <si>
    <t>33.1.35</t>
  </si>
  <si>
    <t>PTU-340.02.17.00-PKG-1</t>
  </si>
  <si>
    <t>Podparcie górne krążników</t>
  </si>
  <si>
    <t>33.1.35.1</t>
  </si>
  <si>
    <t>33.1.35.2</t>
  </si>
  <si>
    <t>PTU-340.02.17.02-PKG-1</t>
  </si>
  <si>
    <t>Blacha 6x109x364</t>
  </si>
  <si>
    <t>33.1.35.3</t>
  </si>
  <si>
    <t>PTU-340.02.17.02-PKG-1_L</t>
  </si>
  <si>
    <t>33.1.36</t>
  </si>
  <si>
    <t>PTU-340.02.18.00-PKG-1</t>
  </si>
  <si>
    <t>Blacha 2x20x112</t>
  </si>
  <si>
    <t>33.1.37</t>
  </si>
  <si>
    <t>PTU-340.02.19.00-PKG-1</t>
  </si>
  <si>
    <t>Blacha 3x83x154</t>
  </si>
  <si>
    <t>33.1.38</t>
  </si>
  <si>
    <t>PTU-340.02.20.00-28PKG-1</t>
  </si>
  <si>
    <t>33.1.38.1</t>
  </si>
  <si>
    <t>PTU-340.02.20.01-28PKG-1</t>
  </si>
  <si>
    <t>Blacha 3x393x2948</t>
  </si>
  <si>
    <t>33.1.38.2</t>
  </si>
  <si>
    <t>33.1.38.3</t>
  </si>
  <si>
    <t>PTU-340.01.20.03-14PKG-1</t>
  </si>
  <si>
    <t>Blacha 4x48x335</t>
  </si>
  <si>
    <t>33.1.38.4</t>
  </si>
  <si>
    <t>PTU-340.02.20.04-14PKG-1</t>
  </si>
  <si>
    <t>Blacha 4x129x335</t>
  </si>
  <si>
    <t>33.1.38.5</t>
  </si>
  <si>
    <t>PTU-340.02.20.04-14PKG-1_L</t>
  </si>
  <si>
    <t>33.1.38.6</t>
  </si>
  <si>
    <t>PTU-340.02.20.05-14PKG-1</t>
  </si>
  <si>
    <t>Blacha 4x41x152</t>
  </si>
  <si>
    <t>33.1.38.7</t>
  </si>
  <si>
    <t>PTU-340.02.20.05-14PKG-1_L</t>
  </si>
  <si>
    <t>33.1.39</t>
  </si>
  <si>
    <t>PTU-340.03.01.00-3015PKG-1</t>
  </si>
  <si>
    <t>33.1.40</t>
  </si>
  <si>
    <t>PTU-340.03.02.00-3015PKG-2</t>
  </si>
  <si>
    <t>33.1.40.1</t>
  </si>
  <si>
    <t>PTU-340.03.02.01-3015PKG-2</t>
  </si>
  <si>
    <t>33.1.40.2</t>
  </si>
  <si>
    <t>33.1.41</t>
  </si>
  <si>
    <t>PTU-340.03.03.00-3015PKG-1</t>
  </si>
  <si>
    <t>33.1.42</t>
  </si>
  <si>
    <t>PTU-340.03.05.00-3015PKG-1</t>
  </si>
  <si>
    <t>33.1.43</t>
  </si>
  <si>
    <t>PTU-340.03.06.00-3015PKG-2</t>
  </si>
  <si>
    <t>33.1.44</t>
  </si>
  <si>
    <t>PTU-340.03.09.01-28-1</t>
  </si>
  <si>
    <t>Kształt. zam. 40x40x4x2999</t>
  </si>
  <si>
    <t>33.1.45</t>
  </si>
  <si>
    <t>PTU-340.03.09.02-28-1</t>
  </si>
  <si>
    <t>Blacha 4x40x2863</t>
  </si>
  <si>
    <t>33.1.46</t>
  </si>
  <si>
    <t>33.1.47</t>
  </si>
  <si>
    <t>33.1.48</t>
  </si>
  <si>
    <t>PTU-340.03.09.05-28-1</t>
  </si>
  <si>
    <t>Guma 20x100x2861</t>
  </si>
  <si>
    <t>33.1.49</t>
  </si>
  <si>
    <t>PTU-340.03.10.00-28KG</t>
  </si>
  <si>
    <t>Podparcie dolne krążników</t>
  </si>
  <si>
    <t>33.1.49.1</t>
  </si>
  <si>
    <t>PTU-340.03.10.01-28KG</t>
  </si>
  <si>
    <t>Kształt. zam. 60x40x4x2946</t>
  </si>
  <si>
    <t>33.1.49.2</t>
  </si>
  <si>
    <t>PTU-340.03.10.02-20KG</t>
  </si>
  <si>
    <t>Blacha 4x114x230</t>
  </si>
  <si>
    <t>33.1.49.3</t>
  </si>
  <si>
    <t>PTU-340.03.10.03-20KG</t>
  </si>
  <si>
    <t>Blacha 6x170x238</t>
  </si>
  <si>
    <t>33.1.49.4</t>
  </si>
  <si>
    <t>PTU-340.03.10.04-20KG</t>
  </si>
  <si>
    <t>Blacha 2x37x57</t>
  </si>
  <si>
    <t>33.1.50</t>
  </si>
  <si>
    <t>PTU-340.03.12.00-28-1</t>
  </si>
  <si>
    <t>Blacha 4x85x2932</t>
  </si>
  <si>
    <t>33.1.51</t>
  </si>
  <si>
    <t>PTU-340.03.13.00-28-1</t>
  </si>
  <si>
    <t>Blacha 2x744x2888</t>
  </si>
  <si>
    <t>33.1.52</t>
  </si>
  <si>
    <t>PTU-340.03.13.00-28-4</t>
  </si>
  <si>
    <t>Blacha 2x794x2888</t>
  </si>
  <si>
    <t>33.1.53</t>
  </si>
  <si>
    <t>PTU-340.03.14.00-1</t>
  </si>
  <si>
    <t>Pręt gwintowany M8x185</t>
  </si>
  <si>
    <t>33.1.54</t>
  </si>
  <si>
    <t>PTU-340.03.17.00-PKG-1</t>
  </si>
  <si>
    <t>33.1.54.1</t>
  </si>
  <si>
    <t>PTU-340.03.17.02-PKG-1</t>
  </si>
  <si>
    <t>Blacha 6x109x1432</t>
  </si>
  <si>
    <t>33.1.54.2</t>
  </si>
  <si>
    <t>33.1.54.3</t>
  </si>
  <si>
    <t>PTU-340.01.29.03-PKG-1</t>
  </si>
  <si>
    <t>Blacha 4x74x128</t>
  </si>
  <si>
    <t>33.1.55</t>
  </si>
  <si>
    <t>PTU-340.03.17.00-PKG-1.1</t>
  </si>
  <si>
    <t>33.1.55.1</t>
  </si>
  <si>
    <t>PTU-340.03.17.02-PKG-1.1</t>
  </si>
  <si>
    <t>33.1.55.2</t>
  </si>
  <si>
    <t>PTU-340.03.17.02-PKG-1.1_L</t>
  </si>
  <si>
    <t>33.1.55.3</t>
  </si>
  <si>
    <t>33.1.55.4</t>
  </si>
  <si>
    <t>33.1.56</t>
  </si>
  <si>
    <t>PTU-340.03.19.00-28PKG-1</t>
  </si>
  <si>
    <t>33.1.56.1</t>
  </si>
  <si>
    <t>PTU-340.03.19.01-28PKG-1</t>
  </si>
  <si>
    <t>Blacha 3x1021x2950</t>
  </si>
  <si>
    <t>33.1.56.2</t>
  </si>
  <si>
    <t>PTU-340.03.21.02-28-1</t>
  </si>
  <si>
    <t>Kątownik 50x50x5x2852</t>
  </si>
  <si>
    <t>33.1.57</t>
  </si>
  <si>
    <t>PTU-340.03.21.00-28PKG-2</t>
  </si>
  <si>
    <t>33.1.57.1</t>
  </si>
  <si>
    <t>PTU-340.03.21.01-28PKG-2</t>
  </si>
  <si>
    <t>Blacha 3x1431x2950</t>
  </si>
  <si>
    <t>33.1.57.2</t>
  </si>
  <si>
    <t>33.1.58</t>
  </si>
  <si>
    <t>PTU-340.03.21.00-28PKG-1</t>
  </si>
  <si>
    <t>33.1.58.1</t>
  </si>
  <si>
    <t>PTU-340.03.21.01-28PKG-1</t>
  </si>
  <si>
    <t>33.1.58.2</t>
  </si>
  <si>
    <t>33.1.59</t>
  </si>
  <si>
    <t>PTU-340.03.22.00-28PKG-1</t>
  </si>
  <si>
    <t>33.1.59.1</t>
  </si>
  <si>
    <t>PTU-340.03.22.01-28PKG-1</t>
  </si>
  <si>
    <t>Blacha 3x1340x2950</t>
  </si>
  <si>
    <t>33.1.59.2</t>
  </si>
  <si>
    <t>33.1.60</t>
  </si>
  <si>
    <t>PTU-340.03.24.00-28PKG-1</t>
  </si>
  <si>
    <t>33.1.60.1</t>
  </si>
  <si>
    <t>PTU-340.03.24.01-28PKG-1</t>
  </si>
  <si>
    <t>Blacha 3x934x2950</t>
  </si>
  <si>
    <t>33.1.60.2</t>
  </si>
  <si>
    <t>33.1.61</t>
  </si>
  <si>
    <t>PTU-340.03.27.00-PKG-2</t>
  </si>
  <si>
    <t>Blacha 1,5x328x419</t>
  </si>
  <si>
    <t>33.1.62</t>
  </si>
  <si>
    <t>PTU-340.03.30.00-PKG-1</t>
  </si>
  <si>
    <t>33.1.62.1</t>
  </si>
  <si>
    <t>PTU-340.03.30.01-PKG-1</t>
  </si>
  <si>
    <t>Blacha 4x160x200</t>
  </si>
  <si>
    <t>33.1.62.2</t>
  </si>
  <si>
    <t>PTU-340.03.30.02-PKG-1</t>
  </si>
  <si>
    <t>Blacha 3x120x120</t>
  </si>
  <si>
    <t>33.1.63</t>
  </si>
  <si>
    <t>33.1.64</t>
  </si>
  <si>
    <t>33.1.65</t>
  </si>
  <si>
    <t>33.1.66</t>
  </si>
  <si>
    <t>PTU-340.04.04.00-28G-1</t>
  </si>
  <si>
    <t>Blacha 3x57x2768</t>
  </si>
  <si>
    <t>33.1.67</t>
  </si>
  <si>
    <t>33.1.68</t>
  </si>
  <si>
    <t>33.1.69</t>
  </si>
  <si>
    <t>PTU-340.04.08.00-28-1</t>
  </si>
  <si>
    <t>Blacha 6x82x2768</t>
  </si>
  <si>
    <t>33.1.70</t>
  </si>
  <si>
    <t>33.1.71</t>
  </si>
  <si>
    <t>PTU-340.04.10.00-28-1</t>
  </si>
  <si>
    <t>Blacha 2x32x2702</t>
  </si>
  <si>
    <t>33.1.72</t>
  </si>
  <si>
    <t>PTU-340.04.11.00-28G-1</t>
  </si>
  <si>
    <t>Guma 10x190x2778</t>
  </si>
  <si>
    <t>33.1.73</t>
  </si>
  <si>
    <t>KA87TDRN180M4_B_90_3</t>
  </si>
  <si>
    <t>Motoreduktor KA87TDRN180M4_B_90_3</t>
  </si>
  <si>
    <t>33.1.74</t>
  </si>
  <si>
    <t>PTU-340.TGS.2800.EP400.3.2.0-20,8-1</t>
  </si>
  <si>
    <t>Taśma gładka ze spodem slizgowym EP 400/3, 2:0, szerokość=1400mm, długość=20,4mb</t>
  </si>
  <si>
    <t>33.1.75</t>
  </si>
  <si>
    <t>RCJY70</t>
  </si>
  <si>
    <t>Zespół łożyskowy RCJY70</t>
  </si>
  <si>
    <t>33.1.76</t>
  </si>
  <si>
    <t>33.1.77</t>
  </si>
  <si>
    <t>PTU-340.KT.fi133.fi63,5.fi20.1350</t>
  </si>
  <si>
    <t>Krążnik tarczowy fi133/fi63,5/fi20x1350</t>
  </si>
  <si>
    <t>33.1.78</t>
  </si>
  <si>
    <t>33.1.79</t>
  </si>
  <si>
    <t>SE38_06011005</t>
  </si>
  <si>
    <t>Napinacz Rosta typ SE 38_06011005</t>
  </si>
  <si>
    <t>33.1.80</t>
  </si>
  <si>
    <t>33.1.81</t>
  </si>
  <si>
    <t>33.1.82</t>
  </si>
  <si>
    <t>33.1.83</t>
  </si>
  <si>
    <t>Guma 3x110x9150</t>
  </si>
  <si>
    <t>33.1.84</t>
  </si>
  <si>
    <t>Guma Olberts 3x110x2800</t>
  </si>
  <si>
    <t>33.1.85</t>
  </si>
  <si>
    <t>33.1.86</t>
  </si>
  <si>
    <t>Wpust pryzmatyczny A 18x11x160</t>
  </si>
  <si>
    <t>33.1.87</t>
  </si>
  <si>
    <t>Śruba M24x140-8.8-B-Fe/Zn5</t>
  </si>
  <si>
    <t>33.1.88</t>
  </si>
  <si>
    <t>Śruba M16x60-8.8-B-Fe/Zn5</t>
  </si>
  <si>
    <t>33.1.89</t>
  </si>
  <si>
    <t>33.1.90</t>
  </si>
  <si>
    <t>Śruba M16x50-8.8-B-Fe/Zn5</t>
  </si>
  <si>
    <t>33.1.91</t>
  </si>
  <si>
    <t>33.1.92</t>
  </si>
  <si>
    <t>33.1.93</t>
  </si>
  <si>
    <t xml:space="preserve">Śruba M10x115-8.8-B-Fe/Zn5 </t>
  </si>
  <si>
    <t>33.1.94</t>
  </si>
  <si>
    <t>Śruba M10x100-8.8-B-Fe/Zn5</t>
  </si>
  <si>
    <t>33.1.95</t>
  </si>
  <si>
    <t xml:space="preserve">Śruba M10x90-8.8-B-Fe/Zn5 </t>
  </si>
  <si>
    <t>33.1.96</t>
  </si>
  <si>
    <t xml:space="preserve">Śruba M10x85-8.8-B-Fe/Zn5 </t>
  </si>
  <si>
    <t>33.1.97</t>
  </si>
  <si>
    <t>33.1.98</t>
  </si>
  <si>
    <t>Śruba M8x120-8.8-B-Fe/Zn5</t>
  </si>
  <si>
    <t>33.1.99</t>
  </si>
  <si>
    <t xml:space="preserve">Śruba M8x90-8.8-B-Fe/Zn5 </t>
  </si>
  <si>
    <t>33.1.100</t>
  </si>
  <si>
    <t>33.1.101</t>
  </si>
  <si>
    <t>33.1.102</t>
  </si>
  <si>
    <t>33.1.103</t>
  </si>
  <si>
    <t>Śruba M8x18-8.8-B-Fe/Zn5</t>
  </si>
  <si>
    <t>33.1.104</t>
  </si>
  <si>
    <t>33.1.105</t>
  </si>
  <si>
    <t>Śruba M6x14-8.8-B-Fe/Zn5</t>
  </si>
  <si>
    <t>33.1.106</t>
  </si>
  <si>
    <t>33.1.107</t>
  </si>
  <si>
    <t>33.1.108</t>
  </si>
  <si>
    <t>33.1.109</t>
  </si>
  <si>
    <t>33.1.110</t>
  </si>
  <si>
    <t>33.1.111</t>
  </si>
  <si>
    <t>Śruba z podsadzeniem kwadratowym z łbem półkulistym M8 x 30</t>
  </si>
  <si>
    <t>33.1.112</t>
  </si>
  <si>
    <t>33.1.113</t>
  </si>
  <si>
    <t>33.1.114</t>
  </si>
  <si>
    <t>33.1.115</t>
  </si>
  <si>
    <t>PN-87/M-82302</t>
  </si>
  <si>
    <t>Śruba z łbem walcowym z gniazdem sześciokątnym (imbusowa) M20x35-8.8-Fe/Zn5</t>
  </si>
  <si>
    <t>33.1.116</t>
  </si>
  <si>
    <t>Nakrętka M24-8-B-Fe/Zn5</t>
  </si>
  <si>
    <t>33.1.117</t>
  </si>
  <si>
    <t>33.1.118</t>
  </si>
  <si>
    <t>33.1.119</t>
  </si>
  <si>
    <t>33.1.120</t>
  </si>
  <si>
    <t>33.1.121</t>
  </si>
  <si>
    <t>33.1.122</t>
  </si>
  <si>
    <t>33.1.123</t>
  </si>
  <si>
    <t>Podkład. spręż. Z 24,5-Fe/Zn5</t>
  </si>
  <si>
    <t>33.1.124</t>
  </si>
  <si>
    <t>Podkład. spręż. Z 20,5-Fe/Zn5</t>
  </si>
  <si>
    <t>33.1.125</t>
  </si>
  <si>
    <t>33.1.126</t>
  </si>
  <si>
    <t>33.1.127</t>
  </si>
  <si>
    <t>33.1.128</t>
  </si>
  <si>
    <t>33.1.129</t>
  </si>
  <si>
    <t>Podkład. spręż. Z 6,1-Fe/Zn5</t>
  </si>
  <si>
    <t>33.1.130</t>
  </si>
  <si>
    <t>33.1.131</t>
  </si>
  <si>
    <t>33.1.132</t>
  </si>
  <si>
    <t>33.1.133</t>
  </si>
  <si>
    <t>33.1.134</t>
  </si>
  <si>
    <t>33.1.135</t>
  </si>
  <si>
    <t>41.1.1</t>
  </si>
  <si>
    <t>PTU-340.01.01.00-2050-2</t>
  </si>
  <si>
    <t>Bęben napędowy 2000/fi50</t>
  </si>
  <si>
    <t>41.1.1.1</t>
  </si>
  <si>
    <t>PTU-340.01.01.01-0050-4</t>
  </si>
  <si>
    <t>Pręt fi70x2500</t>
  </si>
  <si>
    <t>41.1.1.2</t>
  </si>
  <si>
    <t>PTU-340.01.01.04-20-2</t>
  </si>
  <si>
    <t>Rura fi298,5x8x2020</t>
  </si>
  <si>
    <t>41.1.1.3</t>
  </si>
  <si>
    <t>PTU-340.01.01.05-6</t>
  </si>
  <si>
    <t>41.1.1.4</t>
  </si>
  <si>
    <t>PTU-340.01.01.05-7</t>
  </si>
  <si>
    <t>41.1.1.5</t>
  </si>
  <si>
    <t>PTU-340.01.01.06-20-2</t>
  </si>
  <si>
    <t>Okładzina gumowa CARO fi319x2020</t>
  </si>
  <si>
    <t>41.1.2</t>
  </si>
  <si>
    <t>41.1.2.1</t>
  </si>
  <si>
    <t>41.1.2.2</t>
  </si>
  <si>
    <t>41.1.2.3</t>
  </si>
  <si>
    <t>41.1.2.4</t>
  </si>
  <si>
    <t>41.1.2.5</t>
  </si>
  <si>
    <t>41.1.3</t>
  </si>
  <si>
    <t>PTU-340.01.03.00-32-PKG-1</t>
  </si>
  <si>
    <t>41.1.3.1</t>
  </si>
  <si>
    <t>PTU-340.01.03.01-32-PKG1</t>
  </si>
  <si>
    <t>41.1.3.2</t>
  </si>
  <si>
    <t>41.1.3.3</t>
  </si>
  <si>
    <t>41.1.4</t>
  </si>
  <si>
    <t>PTU-340.01.04.00-20PKG-1</t>
  </si>
  <si>
    <t>Belka napędu 2000</t>
  </si>
  <si>
    <t>41.1.4.1</t>
  </si>
  <si>
    <t>PTU-340.01.04.01-20PKG-1</t>
  </si>
  <si>
    <t>Kształt. zam. 80x60x4x2038</t>
  </si>
  <si>
    <t>41.1.4.2</t>
  </si>
  <si>
    <t>41.1.4.3</t>
  </si>
  <si>
    <t>Nakrętka sześciokątna do zgrzewania M10</t>
  </si>
  <si>
    <t>41.1.4.4</t>
  </si>
  <si>
    <t>Nakrętka sześciokątna do zgrzewania M16</t>
  </si>
  <si>
    <t>41.1.5</t>
  </si>
  <si>
    <t>PTU-340.01.05.00-20KG-1</t>
  </si>
  <si>
    <t>Belka trasa 2000</t>
  </si>
  <si>
    <t>41.1.5.1</t>
  </si>
  <si>
    <t>PTU-340.01.04.01-20KG-1</t>
  </si>
  <si>
    <t>41.1.5.2</t>
  </si>
  <si>
    <t>41.1.6</t>
  </si>
  <si>
    <t>PTU-340.01.06.00-KA77-2.1</t>
  </si>
  <si>
    <t>Blacha 12x396x543</t>
  </si>
  <si>
    <t>41.1.7</t>
  </si>
  <si>
    <t>PTU-340.01.07.00-KA77-1</t>
  </si>
  <si>
    <t>Blacha 12x127x198</t>
  </si>
  <si>
    <t>41.1.8</t>
  </si>
  <si>
    <t>41.1.8.1</t>
  </si>
  <si>
    <t>41.1.8.2</t>
  </si>
  <si>
    <t>41.1.8.3</t>
  </si>
  <si>
    <t>41.1.9</t>
  </si>
  <si>
    <t>41.1.10</t>
  </si>
  <si>
    <t>PTU-340.01.10.00-20PKG-1</t>
  </si>
  <si>
    <t>Zgarniacz gumowy nabębnowy 2000</t>
  </si>
  <si>
    <t>41.1.10.1</t>
  </si>
  <si>
    <t>PTU-340.01.10.01-20PKG-1</t>
  </si>
  <si>
    <t>Belka zgarniacza nabębnowego gumowego 2000</t>
  </si>
  <si>
    <t>41.1.10.1.1</t>
  </si>
  <si>
    <t>PTU-340.01.10.01.01-20PKG-1</t>
  </si>
  <si>
    <t>Blacha 8x112x2366</t>
  </si>
  <si>
    <t>41.1.10.1.2</t>
  </si>
  <si>
    <t>41.1.10.2</t>
  </si>
  <si>
    <t>PTU-340.01.10.02-20PKG-1</t>
  </si>
  <si>
    <t>Blacha 6x79x2000</t>
  </si>
  <si>
    <t>41.1.10.3</t>
  </si>
  <si>
    <t>PTU-340.01.10.03-20PKG-1</t>
  </si>
  <si>
    <t>Guma 20x100x2000</t>
  </si>
  <si>
    <t>41.1.10.4</t>
  </si>
  <si>
    <t>Śruba M8x45-8.8-B-Fe/Zn5</t>
  </si>
  <si>
    <t>41.1.10.5</t>
  </si>
  <si>
    <t>41.1.10.6</t>
  </si>
  <si>
    <t>41.1.11</t>
  </si>
  <si>
    <t>41.1.12</t>
  </si>
  <si>
    <t>41.1.13</t>
  </si>
  <si>
    <t>41.1.14</t>
  </si>
  <si>
    <t>41.1.14.1</t>
  </si>
  <si>
    <t>41.1.14.2</t>
  </si>
  <si>
    <t>41.1.15</t>
  </si>
  <si>
    <t>PTU-340.01.20.00-20PKG-1</t>
  </si>
  <si>
    <t>41.1.15.1</t>
  </si>
  <si>
    <t>PTU-340.01.20.01-20PKG-1</t>
  </si>
  <si>
    <t>Blacha 3x393x2058</t>
  </si>
  <si>
    <t>41.1.15.2</t>
  </si>
  <si>
    <t>PTU-340.01.20.02-20PKG-1</t>
  </si>
  <si>
    <t>Blacha 4x48x1910</t>
  </si>
  <si>
    <t>41.1.15.3</t>
  </si>
  <si>
    <t>41.1.15.4</t>
  </si>
  <si>
    <t>41.1.15.5</t>
  </si>
  <si>
    <t>41.1.16</t>
  </si>
  <si>
    <t>41.1.16.1</t>
  </si>
  <si>
    <t>41.1.16.2</t>
  </si>
  <si>
    <t>41.1.16.3</t>
  </si>
  <si>
    <t>41.1.17</t>
  </si>
  <si>
    <t>41.1.17.1</t>
  </si>
  <si>
    <t>41.1.17.2</t>
  </si>
  <si>
    <t>41.1.17.3</t>
  </si>
  <si>
    <t>41.1.18</t>
  </si>
  <si>
    <t>41.1.18.1</t>
  </si>
  <si>
    <t>41.1.18.2</t>
  </si>
  <si>
    <t>41.1.18.3</t>
  </si>
  <si>
    <t>41.1.18.4</t>
  </si>
  <si>
    <t>41.1.19</t>
  </si>
  <si>
    <t>PTU-340.02.01.00-20PKG-1</t>
  </si>
  <si>
    <t>Bęben zwrotni 2000</t>
  </si>
  <si>
    <t>41.1.19.1</t>
  </si>
  <si>
    <t>PTU-340.01.01.04-20-1</t>
  </si>
  <si>
    <t>Rura fi219x6,2x2020</t>
  </si>
  <si>
    <t>41.1.19.2</t>
  </si>
  <si>
    <t>41.1.19.3</t>
  </si>
  <si>
    <t>41.1.19.4</t>
  </si>
  <si>
    <t>PTU-340.02.01.01-20PKG-3</t>
  </si>
  <si>
    <t>Pręt fi60x2180</t>
  </si>
  <si>
    <t>41.1.20</t>
  </si>
  <si>
    <t>41.1.20.1</t>
  </si>
  <si>
    <t>41.1.20.2</t>
  </si>
  <si>
    <t>41.1.20.3</t>
  </si>
  <si>
    <t>41.1.20.4</t>
  </si>
  <si>
    <t>41.1.21</t>
  </si>
  <si>
    <t>PTU-340.02.03.00-2030PKG-10</t>
  </si>
  <si>
    <t>Blacha 4x426x2194</t>
  </si>
  <si>
    <t>41.1.22</t>
  </si>
  <si>
    <t>PTU-340.02.05.00-20PKG-1</t>
  </si>
  <si>
    <t>Belka zwrotni 2000</t>
  </si>
  <si>
    <t>41.1.22.1</t>
  </si>
  <si>
    <t>41.1.22.2</t>
  </si>
  <si>
    <t>PTU-340.02.05.02-20PKG-1</t>
  </si>
  <si>
    <t>41.1.23</t>
  </si>
  <si>
    <t>41.1.24</t>
  </si>
  <si>
    <t>41.1.25</t>
  </si>
  <si>
    <t>41.1.25.1</t>
  </si>
  <si>
    <t>41.1.25.2</t>
  </si>
  <si>
    <t>41.1.26</t>
  </si>
  <si>
    <t>PTU-340.02.09.00-20-2</t>
  </si>
  <si>
    <t>Blacha 3x214x2145</t>
  </si>
  <si>
    <t>41.1.27</t>
  </si>
  <si>
    <t>PTU-340.02.10.00-20-1</t>
  </si>
  <si>
    <t>Blacha 1,5x764x2146</t>
  </si>
  <si>
    <t>41.1.28</t>
  </si>
  <si>
    <t>41.1.29</t>
  </si>
  <si>
    <t>41.1.30</t>
  </si>
  <si>
    <t>41.1.31</t>
  </si>
  <si>
    <t>PTU-340.02.13.00-20-2</t>
  </si>
  <si>
    <t>Blacha 1,5x581x2132</t>
  </si>
  <si>
    <t>41.1.32</t>
  </si>
  <si>
    <t>41.1.33</t>
  </si>
  <si>
    <t>41.1.33.1</t>
  </si>
  <si>
    <t>41.1.33.2</t>
  </si>
  <si>
    <t>41.1.34</t>
  </si>
  <si>
    <t>41.1.34.1</t>
  </si>
  <si>
    <t>41.1.34.2</t>
  </si>
  <si>
    <t>41.1.35</t>
  </si>
  <si>
    <t>41.1.35.1</t>
  </si>
  <si>
    <t>41.1.35.2</t>
  </si>
  <si>
    <t>41.1.35.3</t>
  </si>
  <si>
    <t>41.1.36</t>
  </si>
  <si>
    <t>41.1.37</t>
  </si>
  <si>
    <t>41.1.38</t>
  </si>
  <si>
    <t>PTU-340.02.20.00-20PKG-1</t>
  </si>
  <si>
    <t>41.1.38.1</t>
  </si>
  <si>
    <t>41.1.38.2</t>
  </si>
  <si>
    <t>41.1.38.3</t>
  </si>
  <si>
    <t>PTU-340.02.20.01-20PKG-1</t>
  </si>
  <si>
    <t>Blacha 3x393x2148</t>
  </si>
  <si>
    <t>41.1.38.4</t>
  </si>
  <si>
    <t>41.1.38.5</t>
  </si>
  <si>
    <t>41.1.38.6</t>
  </si>
  <si>
    <t>41.1.38.7</t>
  </si>
  <si>
    <t>41.1.39</t>
  </si>
  <si>
    <t>PTU-340.02.23.00-PKG-1</t>
  </si>
  <si>
    <t>Uchwyt osłony</t>
  </si>
  <si>
    <t>41.1.39.1</t>
  </si>
  <si>
    <t>PTU-340.02.23.01-PKG-1</t>
  </si>
  <si>
    <t>Blacha 2x76x120</t>
  </si>
  <si>
    <t>41.1.39.2</t>
  </si>
  <si>
    <t>Nakrętka sześciokątna do zgrzewania M8-5</t>
  </si>
  <si>
    <t>41.1.40</t>
  </si>
  <si>
    <t>41.1.41</t>
  </si>
  <si>
    <t>41.1.41.1</t>
  </si>
  <si>
    <t>41.1.41.2</t>
  </si>
  <si>
    <t>41.1.42</t>
  </si>
  <si>
    <t>41.1.43</t>
  </si>
  <si>
    <t>PTU-340.03.03.00-3012PKG-1</t>
  </si>
  <si>
    <t>Blacha 4x650x1200</t>
  </si>
  <si>
    <t>41.1.44</t>
  </si>
  <si>
    <t>41.1.45</t>
  </si>
  <si>
    <t>41.1.46</t>
  </si>
  <si>
    <t>PTU-340.03.09.01-20-1</t>
  </si>
  <si>
    <t>Kształt. zam. 40x40x3x2216</t>
  </si>
  <si>
    <t>41.1.47</t>
  </si>
  <si>
    <t>PTU-340.03.09.02-20-1</t>
  </si>
  <si>
    <t>Blacha 3x40x2080</t>
  </si>
  <si>
    <t>41.1.48</t>
  </si>
  <si>
    <t>41.1.49</t>
  </si>
  <si>
    <t>41.1.50</t>
  </si>
  <si>
    <t>PTU-340.03.09.05-20-1</t>
  </si>
  <si>
    <t>Guma 20x100x2078</t>
  </si>
  <si>
    <t>41.1.51</t>
  </si>
  <si>
    <t>PTU-340.03.10.00-20KG</t>
  </si>
  <si>
    <t>41.1.51.1</t>
  </si>
  <si>
    <t>PTU-340.03.10.01-20KG</t>
  </si>
  <si>
    <t>Kształt. zam. 60x40x3x2146</t>
  </si>
  <si>
    <t>41.1.51.2</t>
  </si>
  <si>
    <t>41.1.51.3</t>
  </si>
  <si>
    <t>41.1.51.4</t>
  </si>
  <si>
    <t>41.1.52</t>
  </si>
  <si>
    <t>PTU-340.03.12.00-20-1</t>
  </si>
  <si>
    <t>Blacha 4x85x2132</t>
  </si>
  <si>
    <t>41.1.53</t>
  </si>
  <si>
    <t>PTU-340.03.13.00-20-1</t>
  </si>
  <si>
    <t>Blacha 1,5x745x2089</t>
  </si>
  <si>
    <t>41.1.54</t>
  </si>
  <si>
    <t>PTU-340.03.13.00-20-4</t>
  </si>
  <si>
    <t>Blacha 1,5x795x2089</t>
  </si>
  <si>
    <t>41.1.55</t>
  </si>
  <si>
    <t>41.1.56</t>
  </si>
  <si>
    <t>41.1.56.1</t>
  </si>
  <si>
    <t>41.1.56.2</t>
  </si>
  <si>
    <t>41.1.56.3</t>
  </si>
  <si>
    <t>41.1.57</t>
  </si>
  <si>
    <t>41.1.57.1</t>
  </si>
  <si>
    <t>41.1.57.2</t>
  </si>
  <si>
    <t>41.1.57.3</t>
  </si>
  <si>
    <t>41.1.57.4</t>
  </si>
  <si>
    <t>41.1.58</t>
  </si>
  <si>
    <t>PTU-340.03.17.00-PKG-2</t>
  </si>
  <si>
    <t>41.1.58.1</t>
  </si>
  <si>
    <t>41.1.58.2</t>
  </si>
  <si>
    <t>PTU-340.03.17.02-PKG-2</t>
  </si>
  <si>
    <t>Blacha 6x109x1132</t>
  </si>
  <si>
    <t>41.1.58.3</t>
  </si>
  <si>
    <t>PTU-340.03.17.02-PKG-2_L</t>
  </si>
  <si>
    <t>41.1.58.4</t>
  </si>
  <si>
    <t>41.1.59</t>
  </si>
  <si>
    <t>PTU-340.03.19.00-20PKG-1</t>
  </si>
  <si>
    <t>41.1.59.1</t>
  </si>
  <si>
    <t>PTU-340.03.19.01-20PKG-1</t>
  </si>
  <si>
    <t>Blacha 3x1021x2150</t>
  </si>
  <si>
    <t>41.1.59.2</t>
  </si>
  <si>
    <t>PTU-340.03.21.02-20-1</t>
  </si>
  <si>
    <t>Blacha 4x48x2052</t>
  </si>
  <si>
    <t>41.1.60</t>
  </si>
  <si>
    <t>PTU-340.03.21.00-20PKG-1</t>
  </si>
  <si>
    <t>41.1.60.1</t>
  </si>
  <si>
    <t>PTU-340.03.21.01-20PKG-1</t>
  </si>
  <si>
    <t>Blacha 3x1431x2150</t>
  </si>
  <si>
    <t>41.1.60.2</t>
  </si>
  <si>
    <t>41.1.61</t>
  </si>
  <si>
    <t>PTU-340.03.21.00-20PKG-2</t>
  </si>
  <si>
    <t>41.1.61.1</t>
  </si>
  <si>
    <t>PTU-340.03.21.01-20PKG-2</t>
  </si>
  <si>
    <t>41.1.61.2</t>
  </si>
  <si>
    <t>41.1.62</t>
  </si>
  <si>
    <t>PTU-340.03.22.00-20PKG-1</t>
  </si>
  <si>
    <t>41.1.62.1</t>
  </si>
  <si>
    <t>PTU-340.03.22.01-20PKG-1</t>
  </si>
  <si>
    <t>Blacha 3x1340x2150</t>
  </si>
  <si>
    <t>41.1.62.2</t>
  </si>
  <si>
    <t>41.1.63</t>
  </si>
  <si>
    <t>PTU-340.03.24.00-20PKG-2</t>
  </si>
  <si>
    <t>41.1.63.1</t>
  </si>
  <si>
    <t>PTU-340.03.24.01-20PKG-2</t>
  </si>
  <si>
    <t>Blacha 3x634x2150</t>
  </si>
  <si>
    <t>41.1.63.2</t>
  </si>
  <si>
    <t>41.1.64</t>
  </si>
  <si>
    <t>41.1.65</t>
  </si>
  <si>
    <t>41.1.65.1</t>
  </si>
  <si>
    <t>41.1.65.2</t>
  </si>
  <si>
    <t>41.1.66</t>
  </si>
  <si>
    <t>41.1.67</t>
  </si>
  <si>
    <t>41.1.68</t>
  </si>
  <si>
    <t>41.1.69</t>
  </si>
  <si>
    <t>PTU-340.04.04.00-20G-1</t>
  </si>
  <si>
    <t>Blacha 3x57x1968</t>
  </si>
  <si>
    <t>41.1.70</t>
  </si>
  <si>
    <t>41.1.71</t>
  </si>
  <si>
    <t>41.1.72</t>
  </si>
  <si>
    <t>PTU-340.04.08.00-20-1</t>
  </si>
  <si>
    <t>Blacha 6x82x1968</t>
  </si>
  <si>
    <t>41.1.73</t>
  </si>
  <si>
    <t>41.1.74</t>
  </si>
  <si>
    <t>PTU-340.04.10.00-20-1</t>
  </si>
  <si>
    <t>Blacha 2x32x1902</t>
  </si>
  <si>
    <t>41.1.75</t>
  </si>
  <si>
    <t>PTU-340.04.11.00-20G-1</t>
  </si>
  <si>
    <t>Guma 10x190x1978</t>
  </si>
  <si>
    <t>41.1.76</t>
  </si>
  <si>
    <t>PTU-340.04.19.00-1</t>
  </si>
  <si>
    <t>Blacha 3x57x1196</t>
  </si>
  <si>
    <t>41.1.77</t>
  </si>
  <si>
    <t>PTU-340.05.00.00-2030PKG-5</t>
  </si>
  <si>
    <t>41.1.78</t>
  </si>
  <si>
    <t>KA77TDRN132L4_B_90_3</t>
  </si>
  <si>
    <t>Motoreduktor KA77TDRN132L4_B_90_3</t>
  </si>
  <si>
    <t>41.1.79</t>
  </si>
  <si>
    <t>PTU-340.TGS.2000.EP400.3.2.0-16,8-1</t>
  </si>
  <si>
    <t>Taśma gładka ze spodem slizgowym EP 400/3, 2:0, szerokość=1400mm, długość=16,8mb</t>
  </si>
  <si>
    <t>41.1.80</t>
  </si>
  <si>
    <t>Zespół łożyskowy RCJY60-N</t>
  </si>
  <si>
    <t>41.1.81</t>
  </si>
  <si>
    <t>41.1.82</t>
  </si>
  <si>
    <t>PTU-340.KT.fi133.fi63,5.fi20.950</t>
  </si>
  <si>
    <t>Krążnik tarczowy fi133/fi63,5/fi20x950</t>
  </si>
  <si>
    <t>41.1.83</t>
  </si>
  <si>
    <t>41.1.84</t>
  </si>
  <si>
    <t>41.1.85</t>
  </si>
  <si>
    <t>PN-70/M-85005</t>
  </si>
  <si>
    <t>Wpust pryzmatyczny A 14x9x140</t>
  </si>
  <si>
    <t>41.1.86</t>
  </si>
  <si>
    <t>41.1.87</t>
  </si>
  <si>
    <t>41.1.88</t>
  </si>
  <si>
    <t>Guma 3x110x7350</t>
  </si>
  <si>
    <t>Guma Olberts 3x110x7350</t>
  </si>
  <si>
    <t>41.1.89</t>
  </si>
  <si>
    <t>Guma 3x110x2000</t>
  </si>
  <si>
    <t>Guma Olberts 3x110x2000</t>
  </si>
  <si>
    <t>41.1.90</t>
  </si>
  <si>
    <t>41.1.91</t>
  </si>
  <si>
    <t>Śruba M16x110-8.8-B-Fe/Zn5</t>
  </si>
  <si>
    <t>41.1.92</t>
  </si>
  <si>
    <t>41.1.93</t>
  </si>
  <si>
    <t>41.1.94</t>
  </si>
  <si>
    <t>41.1.95</t>
  </si>
  <si>
    <t>41.1.96</t>
  </si>
  <si>
    <t>41.1.97</t>
  </si>
  <si>
    <t>41.1.98</t>
  </si>
  <si>
    <t>41.1.99</t>
  </si>
  <si>
    <t>41.1.100</t>
  </si>
  <si>
    <t>41.1.101</t>
  </si>
  <si>
    <t>41.1.102</t>
  </si>
  <si>
    <t>41.1.103</t>
  </si>
  <si>
    <t>41.1.104</t>
  </si>
  <si>
    <t>Śruba M8x30-8.8-B-Fe/Zn5</t>
  </si>
  <si>
    <t>41.1.105</t>
  </si>
  <si>
    <t>41.1.106</t>
  </si>
  <si>
    <t>41.1.107</t>
  </si>
  <si>
    <t>41.1.108</t>
  </si>
  <si>
    <t>41.1.109</t>
  </si>
  <si>
    <t>41.1.110</t>
  </si>
  <si>
    <t>41.1.111</t>
  </si>
  <si>
    <t>41.1.112</t>
  </si>
  <si>
    <t>41.1.113</t>
  </si>
  <si>
    <t>41.1.114</t>
  </si>
  <si>
    <t>41.1.115</t>
  </si>
  <si>
    <t>41.1.116</t>
  </si>
  <si>
    <t>41.1.117</t>
  </si>
  <si>
    <t>41.1.118</t>
  </si>
  <si>
    <t>41.1.119</t>
  </si>
  <si>
    <t>41.1.120</t>
  </si>
  <si>
    <t>41.1.121</t>
  </si>
  <si>
    <t>41.1.122</t>
  </si>
  <si>
    <t>41.1.123</t>
  </si>
  <si>
    <t>Nakrętka M6-8-B-Fe/Zn5</t>
  </si>
  <si>
    <t>41.1.124</t>
  </si>
  <si>
    <t>41.1.125</t>
  </si>
  <si>
    <t>41.1.126</t>
  </si>
  <si>
    <t>41.1.127</t>
  </si>
  <si>
    <t>41.1.128</t>
  </si>
  <si>
    <t>41.1.129</t>
  </si>
  <si>
    <t>41.1.130</t>
  </si>
  <si>
    <t>41.1.131</t>
  </si>
  <si>
    <t>41.1.132</t>
  </si>
  <si>
    <t>41.1.133</t>
  </si>
  <si>
    <t>41.1.134</t>
  </si>
  <si>
    <t>42.1.1</t>
  </si>
  <si>
    <t>PTU-340.01.01.00-1450-1</t>
  </si>
  <si>
    <t>Bęben napędowy 1400/fi50</t>
  </si>
  <si>
    <t>42.1.1.1</t>
  </si>
  <si>
    <t>PTU-340.01.01.01-0050-1</t>
  </si>
  <si>
    <t>Pręt fi70x380</t>
  </si>
  <si>
    <t>42.1.1.2</t>
  </si>
  <si>
    <t>PTU-340.01.01.02-2</t>
  </si>
  <si>
    <t>Pręt fi70x196</t>
  </si>
  <si>
    <t>42.1.1.3</t>
  </si>
  <si>
    <t>PTU-340.01.01.03-14-2</t>
  </si>
  <si>
    <t>Rura fi70x4x1370</t>
  </si>
  <si>
    <t>42.1.1.4</t>
  </si>
  <si>
    <t>42.1.1.5</t>
  </si>
  <si>
    <t>42.1.1.6</t>
  </si>
  <si>
    <t>PTU-340.01.01.06-14-1</t>
  </si>
  <si>
    <t>Okładzina gumowa CARO fi239x1420</t>
  </si>
  <si>
    <t>42.1.2</t>
  </si>
  <si>
    <t>42.1.2.1</t>
  </si>
  <si>
    <t>42.1.2.2</t>
  </si>
  <si>
    <t>42.1.2.3</t>
  </si>
  <si>
    <t>42.1.2.4</t>
  </si>
  <si>
    <t>42.1.2.5</t>
  </si>
  <si>
    <t>42.1.3</t>
  </si>
  <si>
    <t>PTU-340.01.03.00-PKG-1</t>
  </si>
  <si>
    <t>42.1.3.1</t>
  </si>
  <si>
    <t>PTU-340.01.03.01-PKG-1</t>
  </si>
  <si>
    <t>Blacha 10x360x472</t>
  </si>
  <si>
    <t>42.1.3.2</t>
  </si>
  <si>
    <t>42.1.3.3</t>
  </si>
  <si>
    <t>42.1.4</t>
  </si>
  <si>
    <t>PTU-340.01.04.00-14PKG-1</t>
  </si>
  <si>
    <t>42.1.4.1</t>
  </si>
  <si>
    <t>PTU-340.01.04.01-14PKG-1</t>
  </si>
  <si>
    <t>42.1.4.2</t>
  </si>
  <si>
    <t>42.1.4.3</t>
  </si>
  <si>
    <t>42.1.4.4</t>
  </si>
  <si>
    <t>42.1.5</t>
  </si>
  <si>
    <t>42.1.5.1</t>
  </si>
  <si>
    <t>42.1.5.2</t>
  </si>
  <si>
    <t>42.1.6</t>
  </si>
  <si>
    <t>PTU-340.01.06.00-KA77-PGK-1</t>
  </si>
  <si>
    <t>Blacha 12x377x498</t>
  </si>
  <si>
    <t>42.1.7</t>
  </si>
  <si>
    <t>PTU-340.01.07.00-KA77-PGK-1</t>
  </si>
  <si>
    <t>Blacha 12x118x179</t>
  </si>
  <si>
    <t>42.1.8</t>
  </si>
  <si>
    <t>42.1.8.1</t>
  </si>
  <si>
    <t>42.1.8.2</t>
  </si>
  <si>
    <t>42.1.9</t>
  </si>
  <si>
    <t>42.1.10</t>
  </si>
  <si>
    <t>PTU-340.01.10.00-14PKG-1</t>
  </si>
  <si>
    <t>42.1.10.1</t>
  </si>
  <si>
    <t>PTU-340.01.10.01-14PKG-1</t>
  </si>
  <si>
    <t>42.1.10.1.1</t>
  </si>
  <si>
    <t>PTU-340.01.10.01.01-14PKG-1</t>
  </si>
  <si>
    <t>Blacha 6x99x1730</t>
  </si>
  <si>
    <t>42.1.10.1.2</t>
  </si>
  <si>
    <t>42.1.10.2</t>
  </si>
  <si>
    <t>PTU-340.01.10.02-14PKG-1</t>
  </si>
  <si>
    <t>Blacha 4x75x1720</t>
  </si>
  <si>
    <t>42.1.10.3</t>
  </si>
  <si>
    <t>PTU-340.01.10.03-14PKG-1</t>
  </si>
  <si>
    <t>Guma 20x90x1400</t>
  </si>
  <si>
    <t>42.1.10.4</t>
  </si>
  <si>
    <t>42.1.10.5</t>
  </si>
  <si>
    <t>42.1.10.6</t>
  </si>
  <si>
    <t>42.1.11</t>
  </si>
  <si>
    <t>42.1.12</t>
  </si>
  <si>
    <t>42.1.13</t>
  </si>
  <si>
    <t>42.1.14</t>
  </si>
  <si>
    <t>42.1.14.1</t>
  </si>
  <si>
    <t>42.1.14.2</t>
  </si>
  <si>
    <t>42.1.15</t>
  </si>
  <si>
    <t>PTU-340.01.20.00-14PKG-1</t>
  </si>
  <si>
    <t>42.1.15.1</t>
  </si>
  <si>
    <t>PTU-340.01.20.01-14PKG-1</t>
  </si>
  <si>
    <t>Blacha 3x393x1458</t>
  </si>
  <si>
    <t>42.1.15.2</t>
  </si>
  <si>
    <t>PTU-340.01.20.02-14PKG-1</t>
  </si>
  <si>
    <t>Blacha 4x48x1310</t>
  </si>
  <si>
    <t>42.1.15.3</t>
  </si>
  <si>
    <t>42.1.15.4</t>
  </si>
  <si>
    <t>PTU-340.01.20.06-14PKG-1</t>
  </si>
  <si>
    <t>Blacha 4x108x335</t>
  </si>
  <si>
    <t>42.1.16</t>
  </si>
  <si>
    <t>42.1.16.1</t>
  </si>
  <si>
    <t>42.1.16.2</t>
  </si>
  <si>
    <t>42.1.16.3</t>
  </si>
  <si>
    <t>42.1.17</t>
  </si>
  <si>
    <t>42.1.17.1</t>
  </si>
  <si>
    <t>42.1.17.2</t>
  </si>
  <si>
    <t>42.1.17.3</t>
  </si>
  <si>
    <t>42.1.18</t>
  </si>
  <si>
    <t>PTU-340.02.01.00-14PKG-1</t>
  </si>
  <si>
    <t>42.1.18.1</t>
  </si>
  <si>
    <t>PTU-340.02.01.01-1.1</t>
  </si>
  <si>
    <t>42.1.18.2</t>
  </si>
  <si>
    <t>42.1.18.3</t>
  </si>
  <si>
    <t>42.1.18.4</t>
  </si>
  <si>
    <t>42.1.19</t>
  </si>
  <si>
    <t>42.1.19.1</t>
  </si>
  <si>
    <t>42.1.19.2</t>
  </si>
  <si>
    <t>42.1.19.3</t>
  </si>
  <si>
    <t>42.1.19.4</t>
  </si>
  <si>
    <t>42.1.20</t>
  </si>
  <si>
    <t>PTU-340.02.03.00-1430PKG-1</t>
  </si>
  <si>
    <t>Blacha 4x426x1594</t>
  </si>
  <si>
    <t>42.1.21</t>
  </si>
  <si>
    <t>PTU-340.02.05.00-14PKG-1</t>
  </si>
  <si>
    <t>42.1.21.1</t>
  </si>
  <si>
    <t>PTU-340.02.05.02-14PKG-1</t>
  </si>
  <si>
    <t>42.1.21.2</t>
  </si>
  <si>
    <t>42.1.22</t>
  </si>
  <si>
    <t>42.1.23</t>
  </si>
  <si>
    <t>42.1.24</t>
  </si>
  <si>
    <t>42.1.24.1</t>
  </si>
  <si>
    <t>42.1.24.2</t>
  </si>
  <si>
    <t>42.1.25</t>
  </si>
  <si>
    <t>PTU-340.02.09.00-14-2</t>
  </si>
  <si>
    <t>Blacha 3x214x1545</t>
  </si>
  <si>
    <t>42.1.26</t>
  </si>
  <si>
    <t>42.1.27</t>
  </si>
  <si>
    <t>42.1.28</t>
  </si>
  <si>
    <t>42.1.29</t>
  </si>
  <si>
    <t>42.1.30</t>
  </si>
  <si>
    <t>42.1.31</t>
  </si>
  <si>
    <t>42.1.32</t>
  </si>
  <si>
    <t>42.1.32.1</t>
  </si>
  <si>
    <t>42.1.32.2</t>
  </si>
  <si>
    <t>42.1.33</t>
  </si>
  <si>
    <t>42.1.33.1</t>
  </si>
  <si>
    <t>42.1.33.2</t>
  </si>
  <si>
    <t>42.1.34</t>
  </si>
  <si>
    <t>42.1.35</t>
  </si>
  <si>
    <t>42.1.36</t>
  </si>
  <si>
    <t>PTU-340.02.20.00-14PKG-1</t>
  </si>
  <si>
    <t>42.1.36.1</t>
  </si>
  <si>
    <t>PTU-340.02.20.01-14PKG-1</t>
  </si>
  <si>
    <t>Blacha 3x393x1548</t>
  </si>
  <si>
    <t>42.1.36.2</t>
  </si>
  <si>
    <t>42.1.36.3</t>
  </si>
  <si>
    <t>42.1.36.4</t>
  </si>
  <si>
    <t>42.1.36.5</t>
  </si>
  <si>
    <t>42.1.37</t>
  </si>
  <si>
    <t>42.1.38</t>
  </si>
  <si>
    <t>PTU-340.03.02.00-3015PKG-1</t>
  </si>
  <si>
    <t>42.1.38.1</t>
  </si>
  <si>
    <t>PTU-340.03.02.01-3015PKG-1</t>
  </si>
  <si>
    <t>42.1.38.2</t>
  </si>
  <si>
    <t>42.1.39</t>
  </si>
  <si>
    <t>42.1.40</t>
  </si>
  <si>
    <t>PTU-340.03.04.00-3015PKG-1</t>
  </si>
  <si>
    <t>42.1.41</t>
  </si>
  <si>
    <t>42.1.42</t>
  </si>
  <si>
    <t>PTU-340.03.06.00-3015PKG-1</t>
  </si>
  <si>
    <t>42.1.43</t>
  </si>
  <si>
    <t>42.1.44</t>
  </si>
  <si>
    <t>42.1.45</t>
  </si>
  <si>
    <t>42.1.46</t>
  </si>
  <si>
    <t>42.1.47</t>
  </si>
  <si>
    <t>42.1.48</t>
  </si>
  <si>
    <t>42.1.49</t>
  </si>
  <si>
    <t>42.1.50</t>
  </si>
  <si>
    <t>42.1.51</t>
  </si>
  <si>
    <t>PTU-340.03.13.00-14-8</t>
  </si>
  <si>
    <t>Blacha 1,5x545x1489</t>
  </si>
  <si>
    <t>42.1.52</t>
  </si>
  <si>
    <t>PTU-340.03.13.00-14-13</t>
  </si>
  <si>
    <t>Blacha 1,5x945x1489</t>
  </si>
  <si>
    <t>42.1.53</t>
  </si>
  <si>
    <t>42.1.54</t>
  </si>
  <si>
    <t>PTU-340.03.19.00-14PKG-1</t>
  </si>
  <si>
    <t>42.1.54.1</t>
  </si>
  <si>
    <t>PTU-340.03.19.01-14PKG-1</t>
  </si>
  <si>
    <t>Blacha 3x1021x1550</t>
  </si>
  <si>
    <t>42.1.54.2</t>
  </si>
  <si>
    <t>PTU-340.03.21.02-14-1</t>
  </si>
  <si>
    <t>Blacha 4x48x1452</t>
  </si>
  <si>
    <t>42.1.55</t>
  </si>
  <si>
    <t>PTU-340.03.21.00-14PKG-1</t>
  </si>
  <si>
    <t>42.1.55.1</t>
  </si>
  <si>
    <t>PTU-340.03.21.01-14PKG-1</t>
  </si>
  <si>
    <t>Blacha 3x1431x1550</t>
  </si>
  <si>
    <t>42.1.55.2</t>
  </si>
  <si>
    <t>42.1.56</t>
  </si>
  <si>
    <t>PTU-340.03.21.00-14PKG-2</t>
  </si>
  <si>
    <t>42.1.56.1</t>
  </si>
  <si>
    <t>PTU-340.03.21.01-14PKG-2</t>
  </si>
  <si>
    <t>42.1.56.2</t>
  </si>
  <si>
    <t>42.1.57</t>
  </si>
  <si>
    <t>PTU-340.03.22.00-14PKG-1</t>
  </si>
  <si>
    <t>42.1.57.1</t>
  </si>
  <si>
    <t>PTU-340.03.22.01-14PKG-1</t>
  </si>
  <si>
    <t>Blacha 3x1440x1550</t>
  </si>
  <si>
    <t>42.1.57.2</t>
  </si>
  <si>
    <t>42.1.58</t>
  </si>
  <si>
    <t>PTU-340.03.24.00-14PKG-1</t>
  </si>
  <si>
    <t>42.1.58.1</t>
  </si>
  <si>
    <t>PTU-340.03.24.01-14PKG-1</t>
  </si>
  <si>
    <t>Blacha 3x934x1550</t>
  </si>
  <si>
    <t>42.1.58.2</t>
  </si>
  <si>
    <t>42.1.59</t>
  </si>
  <si>
    <t>42.1.60</t>
  </si>
  <si>
    <t>42.1.60.1</t>
  </si>
  <si>
    <t>42.1.60.2</t>
  </si>
  <si>
    <t>42.1.61</t>
  </si>
  <si>
    <t>42.1.62</t>
  </si>
  <si>
    <t>42.1.63</t>
  </si>
  <si>
    <t>42.1.64</t>
  </si>
  <si>
    <t>42.1.65</t>
  </si>
  <si>
    <t>42.1.66</t>
  </si>
  <si>
    <t>42.1.67</t>
  </si>
  <si>
    <t>42.1.68</t>
  </si>
  <si>
    <t>42.1.69</t>
  </si>
  <si>
    <t>42.1.70</t>
  </si>
  <si>
    <t>42.1.71</t>
  </si>
  <si>
    <t>PTU-340.05.00.00-1430PKG-11</t>
  </si>
  <si>
    <t>42.1.72</t>
  </si>
  <si>
    <t>PTU-340.06.00.00-1430PKG-11</t>
  </si>
  <si>
    <t>42.1.73</t>
  </si>
  <si>
    <t>KA77TDRN132M4_B_90_3</t>
  </si>
  <si>
    <t>Motoreduktor KA77TDRN132M4_B_90_3</t>
  </si>
  <si>
    <t>42.1.74</t>
  </si>
  <si>
    <t>PTU-340.TGS.1400.EP400.3.2.0-17,4-1</t>
  </si>
  <si>
    <t>Taśma gładka ze spodem ślizgowym EP 400/3, 2:0, szerokość=1400mm, dlugość=17,4mm</t>
  </si>
  <si>
    <t>42.1.75</t>
  </si>
  <si>
    <t>42.1.76</t>
  </si>
  <si>
    <t>RCJY60-N</t>
  </si>
  <si>
    <t>42.1.77</t>
  </si>
  <si>
    <t>42.1.78</t>
  </si>
  <si>
    <t>42.1.79</t>
  </si>
  <si>
    <t>42.1.80</t>
  </si>
  <si>
    <t>42.1.81</t>
  </si>
  <si>
    <t>42.1.82</t>
  </si>
  <si>
    <t>42.1.83</t>
  </si>
  <si>
    <t>42.1.84</t>
  </si>
  <si>
    <t>42.1.85</t>
  </si>
  <si>
    <t>42.1.86</t>
  </si>
  <si>
    <t>42.1.87</t>
  </si>
  <si>
    <t>42.1.88</t>
  </si>
  <si>
    <t>42.1.89</t>
  </si>
  <si>
    <t>42.1.90</t>
  </si>
  <si>
    <t>42.1.91</t>
  </si>
  <si>
    <t>42.1.92</t>
  </si>
  <si>
    <t>42.1.93</t>
  </si>
  <si>
    <t>42.1.94</t>
  </si>
  <si>
    <t>42.1.95</t>
  </si>
  <si>
    <t>42.1.96</t>
  </si>
  <si>
    <t>42.1.97</t>
  </si>
  <si>
    <t>42.1.98</t>
  </si>
  <si>
    <t>42.1.99</t>
  </si>
  <si>
    <t>42.1.100</t>
  </si>
  <si>
    <t>42.1.101</t>
  </si>
  <si>
    <t>42.1.102</t>
  </si>
  <si>
    <t>42.1.103</t>
  </si>
  <si>
    <t>42.1.104</t>
  </si>
  <si>
    <t>42.1.105</t>
  </si>
  <si>
    <t>42.1.106</t>
  </si>
  <si>
    <t>42.1.107</t>
  </si>
  <si>
    <t>42.1.108</t>
  </si>
  <si>
    <t>42.1.109</t>
  </si>
  <si>
    <t>42.1.110</t>
  </si>
  <si>
    <t>42.1.111</t>
  </si>
  <si>
    <t>42.1.112</t>
  </si>
  <si>
    <t>42.1.113</t>
  </si>
  <si>
    <t>42.1.114</t>
  </si>
  <si>
    <t>42.1.115</t>
  </si>
  <si>
    <t>42.1.116</t>
  </si>
  <si>
    <t>42.1.117</t>
  </si>
  <si>
    <t>42.1.118</t>
  </si>
  <si>
    <t>42.1.119</t>
  </si>
  <si>
    <t>42.1.120</t>
  </si>
  <si>
    <t>42.1.121</t>
  </si>
  <si>
    <t>42.1.122</t>
  </si>
  <si>
    <t>42.1.123</t>
  </si>
  <si>
    <t>42.1.124</t>
  </si>
  <si>
    <t>42.1.125</t>
  </si>
  <si>
    <t>42.1.126</t>
  </si>
  <si>
    <t>42.1.127</t>
  </si>
  <si>
    <t>42.1.128</t>
  </si>
  <si>
    <t>42.1.129</t>
  </si>
  <si>
    <t>42.1.130</t>
  </si>
  <si>
    <t>52.1.1</t>
  </si>
  <si>
    <t>52.1.1.1</t>
  </si>
  <si>
    <t>52.1.1.2</t>
  </si>
  <si>
    <t>52.1.1.3</t>
  </si>
  <si>
    <t>52.1.1.4</t>
  </si>
  <si>
    <t>52.1.1.5</t>
  </si>
  <si>
    <t>52.1.2</t>
  </si>
  <si>
    <t>52.1.2.1</t>
  </si>
  <si>
    <t>52.1.2.2</t>
  </si>
  <si>
    <t>52.1.2.3</t>
  </si>
  <si>
    <t>52.1.2.4</t>
  </si>
  <si>
    <t>52.1.2.5</t>
  </si>
  <si>
    <t>52.1.3</t>
  </si>
  <si>
    <t>52.1.3.1</t>
  </si>
  <si>
    <t>52.1.3.2</t>
  </si>
  <si>
    <t>52.1.3.3</t>
  </si>
  <si>
    <t>52.1.4</t>
  </si>
  <si>
    <t>52.1.4.1</t>
  </si>
  <si>
    <t>52.1.4.2</t>
  </si>
  <si>
    <t>52.1.4.3</t>
  </si>
  <si>
    <t>52.1.4.4</t>
  </si>
  <si>
    <t>52.1.5</t>
  </si>
  <si>
    <t>52.1.5.1</t>
  </si>
  <si>
    <t>52.1.5.2</t>
  </si>
  <si>
    <t>52.1.6</t>
  </si>
  <si>
    <t>52.1.7</t>
  </si>
  <si>
    <t>52.1.8</t>
  </si>
  <si>
    <t>52.1.8.1</t>
  </si>
  <si>
    <t>52.1.8.2</t>
  </si>
  <si>
    <t>52.1.8.3</t>
  </si>
  <si>
    <t>52.1.9</t>
  </si>
  <si>
    <t>52.1.10</t>
  </si>
  <si>
    <t>52.1.10.1</t>
  </si>
  <si>
    <t>52.1.10.1.1</t>
  </si>
  <si>
    <t>52.1.10.1.2</t>
  </si>
  <si>
    <t>52.1.10.2</t>
  </si>
  <si>
    <t>52.1.10.3</t>
  </si>
  <si>
    <t>52.1.10.4</t>
  </si>
  <si>
    <t>52.1.10.5</t>
  </si>
  <si>
    <t>52.1.10.6</t>
  </si>
  <si>
    <t>52.1.11</t>
  </si>
  <si>
    <t>52.1.12</t>
  </si>
  <si>
    <t>52.1.13</t>
  </si>
  <si>
    <t>52.1.14</t>
  </si>
  <si>
    <t>52.1.14.1</t>
  </si>
  <si>
    <t>52.1.14.2</t>
  </si>
  <si>
    <t>52.1.15</t>
  </si>
  <si>
    <t>52.1.15.1</t>
  </si>
  <si>
    <t>52.1.15.2</t>
  </si>
  <si>
    <t>52.1.15.3</t>
  </si>
  <si>
    <t>52.1.15.4</t>
  </si>
  <si>
    <t>52.1.15.5</t>
  </si>
  <si>
    <t>52.1.16</t>
  </si>
  <si>
    <t>52.1.16.1</t>
  </si>
  <si>
    <t>52.1.16.2</t>
  </si>
  <si>
    <t>52.1.16.3</t>
  </si>
  <si>
    <t>52.1.17</t>
  </si>
  <si>
    <t>52.1.17.1</t>
  </si>
  <si>
    <t>52.1.17.2</t>
  </si>
  <si>
    <t>52.1.17.3</t>
  </si>
  <si>
    <t>52.1.18</t>
  </si>
  <si>
    <t>52.1.18.1</t>
  </si>
  <si>
    <t>52.1.18.2</t>
  </si>
  <si>
    <t>52.1.18.3</t>
  </si>
  <si>
    <t>52.1.18.4</t>
  </si>
  <si>
    <t>52.1.19</t>
  </si>
  <si>
    <t>PTU-340.01.30.00-2030PKG-5</t>
  </si>
  <si>
    <t>Blacha 4x322x2475</t>
  </si>
  <si>
    <t>52.1.20</t>
  </si>
  <si>
    <t>PTU-340.01.32.00-20-1</t>
  </si>
  <si>
    <t>Blacha 4x103x2568</t>
  </si>
  <si>
    <t>52.1.21</t>
  </si>
  <si>
    <t>PTU-340.01.32.00-2030PKG-5</t>
  </si>
  <si>
    <t>Uszczelnienie szczotkowe h5 15 mm L=885 mm</t>
  </si>
  <si>
    <t>52.1.22</t>
  </si>
  <si>
    <t>PTU-340.01.33.00-2030PKG-5</t>
  </si>
  <si>
    <t>Uszczelnienie szczotkowe h5 60 mm L=2190mm</t>
  </si>
  <si>
    <t>52.1.23</t>
  </si>
  <si>
    <t>PTU-340.01.33.00-1430SS-20</t>
  </si>
  <si>
    <t>Uszczelnienie szczotkowe h5 60 mm L=1500 mm</t>
  </si>
  <si>
    <t>52.1.24</t>
  </si>
  <si>
    <t>PTU-340.01.34.00-1</t>
  </si>
  <si>
    <t>Wspornik zastawki środkowej</t>
  </si>
  <si>
    <t>52.1.24.1</t>
  </si>
  <si>
    <t>PTU-340.01.34.01-1</t>
  </si>
  <si>
    <t>Blacha 3x129x253</t>
  </si>
  <si>
    <t>52.1.24.2</t>
  </si>
  <si>
    <t>PTU-340.01.34.02-1</t>
  </si>
  <si>
    <t>Blacha 3x44x180</t>
  </si>
  <si>
    <t>52.1.25</t>
  </si>
  <si>
    <t>PTU-340.01.35.00-2030PKG-5</t>
  </si>
  <si>
    <t>Blacha 4x100x518</t>
  </si>
  <si>
    <t>52.1.26</t>
  </si>
  <si>
    <t>PTU-340.01.36.00-2030PKG-5</t>
  </si>
  <si>
    <t>Uszczelnienie szczotkowe h5 60 mm L=1590 mm</t>
  </si>
  <si>
    <t>52.1.27</t>
  </si>
  <si>
    <t>52.1.27.1</t>
  </si>
  <si>
    <t>52.1.27.2</t>
  </si>
  <si>
    <t>52.1.27.3</t>
  </si>
  <si>
    <t>52.1.27.4</t>
  </si>
  <si>
    <t>52.1.28</t>
  </si>
  <si>
    <t>52.1.28.1</t>
  </si>
  <si>
    <t>52.1.28.2</t>
  </si>
  <si>
    <t>52.1.28.3</t>
  </si>
  <si>
    <t>52.1.28.4</t>
  </si>
  <si>
    <t>52.1.29</t>
  </si>
  <si>
    <t>PTU-340.02.03.00-2030G-1</t>
  </si>
  <si>
    <t>Blacha 4x413x2088</t>
  </si>
  <si>
    <t>52.1.30</t>
  </si>
  <si>
    <t>52.1.30.1</t>
  </si>
  <si>
    <t>52.1.30.2</t>
  </si>
  <si>
    <t>52.1.31</t>
  </si>
  <si>
    <t>52.1.32</t>
  </si>
  <si>
    <t>52.1.33</t>
  </si>
  <si>
    <t>52.1.33.1</t>
  </si>
  <si>
    <t>52.1.33.2</t>
  </si>
  <si>
    <t>52.1.34</t>
  </si>
  <si>
    <t>52.1.35</t>
  </si>
  <si>
    <t>52.1.36</t>
  </si>
  <si>
    <t>52.1.37</t>
  </si>
  <si>
    <t>52.1.38</t>
  </si>
  <si>
    <t>52.1.39</t>
  </si>
  <si>
    <t>PTU-340.02.13.00-20-1</t>
  </si>
  <si>
    <t>Blacha 1,5x624x2132</t>
  </si>
  <si>
    <t>52.1.40</t>
  </si>
  <si>
    <t>52.1.41</t>
  </si>
  <si>
    <t>52.1.41.1</t>
  </si>
  <si>
    <t>52.1.41.2</t>
  </si>
  <si>
    <t>52.1.42</t>
  </si>
  <si>
    <t>52.1.42.1</t>
  </si>
  <si>
    <t>52.1.42.2</t>
  </si>
  <si>
    <t>52.1.43</t>
  </si>
  <si>
    <t>52.1.43.1</t>
  </si>
  <si>
    <t>52.1.43.2</t>
  </si>
  <si>
    <t>52.1.43.3</t>
  </si>
  <si>
    <t>52.1.44</t>
  </si>
  <si>
    <t>52.1.45</t>
  </si>
  <si>
    <t>52.1.46</t>
  </si>
  <si>
    <t>52.1.46.1</t>
  </si>
  <si>
    <t>52.1.46.2</t>
  </si>
  <si>
    <t>52.1.46.3</t>
  </si>
  <si>
    <t>52.1.46.4</t>
  </si>
  <si>
    <t>52.1.46.5</t>
  </si>
  <si>
    <t>52.1.46.6</t>
  </si>
  <si>
    <t>52.1.46.7</t>
  </si>
  <si>
    <t>52.1.47</t>
  </si>
  <si>
    <t>PTU-340.02.31.00-2030PKG-5</t>
  </si>
  <si>
    <t>Blacha 4x285x745</t>
  </si>
  <si>
    <t>52.1.48</t>
  </si>
  <si>
    <t>52.1.49</t>
  </si>
  <si>
    <t>52.1.49.1</t>
  </si>
  <si>
    <t>52.1.49.2</t>
  </si>
  <si>
    <t>52.1.50</t>
  </si>
  <si>
    <t>52.1.51</t>
  </si>
  <si>
    <t>52.1.52</t>
  </si>
  <si>
    <t>52.1.53</t>
  </si>
  <si>
    <t>52.1.54</t>
  </si>
  <si>
    <t>52.1.55</t>
  </si>
  <si>
    <t>52.1.56</t>
  </si>
  <si>
    <t>52.1.57</t>
  </si>
  <si>
    <t>52.1.58</t>
  </si>
  <si>
    <t>52.1.58.1</t>
  </si>
  <si>
    <t>52.1.58.2</t>
  </si>
  <si>
    <t>52.1.58.3</t>
  </si>
  <si>
    <t>52.1.58.4</t>
  </si>
  <si>
    <t>52.1.59</t>
  </si>
  <si>
    <t>52.1.60</t>
  </si>
  <si>
    <t>52.1.61</t>
  </si>
  <si>
    <t>PTU-340.03.13.00-20-3</t>
  </si>
  <si>
    <t>Blacha 1,5x545x2089</t>
  </si>
  <si>
    <t>52.1.62</t>
  </si>
  <si>
    <t>52.1.63</t>
  </si>
  <si>
    <t>52.1.63.1</t>
  </si>
  <si>
    <t>52.1.63.2</t>
  </si>
  <si>
    <t>52.1.63.3</t>
  </si>
  <si>
    <t>52.1.64</t>
  </si>
  <si>
    <t>52.1.64.1</t>
  </si>
  <si>
    <t>52.1.64.2</t>
  </si>
  <si>
    <t>52.1.64.3</t>
  </si>
  <si>
    <t>52.1.64.4</t>
  </si>
  <si>
    <t>52.1.65</t>
  </si>
  <si>
    <t>52.1.65.1</t>
  </si>
  <si>
    <t>52.1.65.2</t>
  </si>
  <si>
    <t>52.1.66</t>
  </si>
  <si>
    <t>52.1.66.1</t>
  </si>
  <si>
    <t>52.1.66.2</t>
  </si>
  <si>
    <t>52.1.67</t>
  </si>
  <si>
    <t>52.1.67.1</t>
  </si>
  <si>
    <t>52.1.67.2</t>
  </si>
  <si>
    <t>52.1.68</t>
  </si>
  <si>
    <t>52.1.68.1</t>
  </si>
  <si>
    <t>52.1.68.2</t>
  </si>
  <si>
    <t>52.1.69</t>
  </si>
  <si>
    <t>PTU-340.03.24.00-20PKG-1</t>
  </si>
  <si>
    <t>52.1.69.1</t>
  </si>
  <si>
    <t>PTU-340.03.24.01-20PKG-1</t>
  </si>
  <si>
    <t>Blacha 3x934x2150</t>
  </si>
  <si>
    <t>52.1.69.2</t>
  </si>
  <si>
    <t>52.1.70</t>
  </si>
  <si>
    <t>52.1.71</t>
  </si>
  <si>
    <t>52.1.71.1</t>
  </si>
  <si>
    <t>52.1.71.2</t>
  </si>
  <si>
    <t>52.1.72</t>
  </si>
  <si>
    <t>PTU-340.03.30.00-1430SS-17</t>
  </si>
  <si>
    <t>Blacha 4x285x1500</t>
  </si>
  <si>
    <t>52.1.73</t>
  </si>
  <si>
    <t>52.1.74</t>
  </si>
  <si>
    <t>52.1.75</t>
  </si>
  <si>
    <t>52.1.76</t>
  </si>
  <si>
    <t>52.1.77</t>
  </si>
  <si>
    <t>52.1.78</t>
  </si>
  <si>
    <t>52.1.79</t>
  </si>
  <si>
    <t>52.1.80</t>
  </si>
  <si>
    <t>52.1.81</t>
  </si>
  <si>
    <t>52.1.82</t>
  </si>
  <si>
    <t>52.1.83</t>
  </si>
  <si>
    <t>52.1.84</t>
  </si>
  <si>
    <t>KA77TDRN160M4_B_90_3</t>
  </si>
  <si>
    <t xml:space="preserve">Motoreduktor KA77TDRN160M4_B _90_3_TF , n=154 [obr_min],  M=680[Nm], i=9,56, N=11[kW], fi wału=50, M3_x000D_
</t>
  </si>
  <si>
    <t>52.1.85</t>
  </si>
  <si>
    <t>PTU-340.TGS.2000.EP400.3.2.0-17,4-1</t>
  </si>
  <si>
    <t>52.1.86</t>
  </si>
  <si>
    <t>52.1.87</t>
  </si>
  <si>
    <t>52.1.88</t>
  </si>
  <si>
    <t>52.1.89</t>
  </si>
  <si>
    <t>52.1.90</t>
  </si>
  <si>
    <t>52.1.91</t>
  </si>
  <si>
    <t>52.1.92</t>
  </si>
  <si>
    <t>52.1.93</t>
  </si>
  <si>
    <t>52.1.94</t>
  </si>
  <si>
    <t>52.1.95</t>
  </si>
  <si>
    <t>52.1.96</t>
  </si>
  <si>
    <t>Guma 3x110x7650</t>
  </si>
  <si>
    <t>52.1.97</t>
  </si>
  <si>
    <t>52.1.98</t>
  </si>
  <si>
    <t>52.1.99</t>
  </si>
  <si>
    <t>52.1.100</t>
  </si>
  <si>
    <t>52.1.101</t>
  </si>
  <si>
    <t>52.1.102</t>
  </si>
  <si>
    <t>52.1.103</t>
  </si>
  <si>
    <t>52.1.104</t>
  </si>
  <si>
    <t>52.1.105</t>
  </si>
  <si>
    <t>52.1.106</t>
  </si>
  <si>
    <t>52.1.107</t>
  </si>
  <si>
    <t>52.1.108</t>
  </si>
  <si>
    <t>52.1.109</t>
  </si>
  <si>
    <t>52.1.110</t>
  </si>
  <si>
    <t>52.1.111</t>
  </si>
  <si>
    <t>52.1.112</t>
  </si>
  <si>
    <t>52.1.113</t>
  </si>
  <si>
    <t>52.1.114</t>
  </si>
  <si>
    <t>Śruba M6x18-8.8-B-Fe/Zn5</t>
  </si>
  <si>
    <t>52.1.115</t>
  </si>
  <si>
    <t>52.1.116</t>
  </si>
  <si>
    <t>52.1.117</t>
  </si>
  <si>
    <t>52.1.118</t>
  </si>
  <si>
    <t>52.1.119</t>
  </si>
  <si>
    <t>52.1.120</t>
  </si>
  <si>
    <t>52.1.121</t>
  </si>
  <si>
    <t>52.1.122</t>
  </si>
  <si>
    <t>52.1.123</t>
  </si>
  <si>
    <t>52.1.124</t>
  </si>
  <si>
    <t>52.1.125</t>
  </si>
  <si>
    <t>52.1.126</t>
  </si>
  <si>
    <t>52.1.127</t>
  </si>
  <si>
    <t>52.1.128</t>
  </si>
  <si>
    <t>52.1.129</t>
  </si>
  <si>
    <t>52.1.130</t>
  </si>
  <si>
    <t>52.1.131</t>
  </si>
  <si>
    <t>52.1.132</t>
  </si>
  <si>
    <t>52.1.133</t>
  </si>
  <si>
    <t>52.1.134</t>
  </si>
  <si>
    <t>52.1.135</t>
  </si>
  <si>
    <t>52.1.136</t>
  </si>
  <si>
    <t>52.1.137</t>
  </si>
  <si>
    <t>52.1.138</t>
  </si>
  <si>
    <t>52.1.139</t>
  </si>
  <si>
    <t>52.1.140</t>
  </si>
  <si>
    <t>52.1.141</t>
  </si>
  <si>
    <t>52.1.142</t>
  </si>
  <si>
    <t>52.1.143</t>
  </si>
  <si>
    <t>52.1.144</t>
  </si>
  <si>
    <t>Podkładka okrągła zgrubna 6,4-Fe/Zn5</t>
  </si>
  <si>
    <t>52.1.145</t>
  </si>
  <si>
    <t>56.1.1</t>
  </si>
  <si>
    <t>56.1.1.1</t>
  </si>
  <si>
    <t>56.1.1.2</t>
  </si>
  <si>
    <t>56.1.1.3</t>
  </si>
  <si>
    <t>56.1.1.4</t>
  </si>
  <si>
    <t>56.1.1.5</t>
  </si>
  <si>
    <t>56.1.1.6</t>
  </si>
  <si>
    <t>56.1.2</t>
  </si>
  <si>
    <t>56.1.2.1</t>
  </si>
  <si>
    <t>56.1.2.2</t>
  </si>
  <si>
    <t>56.1.2.3</t>
  </si>
  <si>
    <t>56.1.2.4</t>
  </si>
  <si>
    <t>56.1.2.5</t>
  </si>
  <si>
    <t>56.1.3</t>
  </si>
  <si>
    <t>56.1.3.1</t>
  </si>
  <si>
    <t>56.1.3.2</t>
  </si>
  <si>
    <t>56.1.3.3</t>
  </si>
  <si>
    <t>56.1.4</t>
  </si>
  <si>
    <t>56.1.4.1</t>
  </si>
  <si>
    <t>56.1.4.2</t>
  </si>
  <si>
    <t>56.1.4.3</t>
  </si>
  <si>
    <t>56.1.4.4</t>
  </si>
  <si>
    <t>56.1.5</t>
  </si>
  <si>
    <t>56.1.5.1</t>
  </si>
  <si>
    <t>56.1.5.2</t>
  </si>
  <si>
    <t>56.1.6</t>
  </si>
  <si>
    <t>56.1.7</t>
  </si>
  <si>
    <t>56.1.8</t>
  </si>
  <si>
    <t>56.1.8.1</t>
  </si>
  <si>
    <t>56.1.8.2</t>
  </si>
  <si>
    <t>56.1.9</t>
  </si>
  <si>
    <t>56.1.10</t>
  </si>
  <si>
    <t>56.1.10.1</t>
  </si>
  <si>
    <t>56.1.10.1.1</t>
  </si>
  <si>
    <t>56.1.10.1.2</t>
  </si>
  <si>
    <t>56.1.10.2</t>
  </si>
  <si>
    <t>56.1.10.3</t>
  </si>
  <si>
    <t>56.1.10.4</t>
  </si>
  <si>
    <t>56.1.10.5</t>
  </si>
  <si>
    <t>56.1.10.6</t>
  </si>
  <si>
    <t>56.1.11</t>
  </si>
  <si>
    <t>56.1.12</t>
  </si>
  <si>
    <t>56.1.13</t>
  </si>
  <si>
    <t>56.1.14</t>
  </si>
  <si>
    <t>56.1.14.1</t>
  </si>
  <si>
    <t>56.1.14.2</t>
  </si>
  <si>
    <t>56.1.15</t>
  </si>
  <si>
    <t>56.1.15.1</t>
  </si>
  <si>
    <t>56.1.15.2</t>
  </si>
  <si>
    <t>56.1.15.3</t>
  </si>
  <si>
    <t>56.1.15.4</t>
  </si>
  <si>
    <t>56.1.16</t>
  </si>
  <si>
    <t>56.1.16.1</t>
  </si>
  <si>
    <t>56.1.16.2</t>
  </si>
  <si>
    <t>56.1.16.3</t>
  </si>
  <si>
    <t>56.1.17</t>
  </si>
  <si>
    <t>56.1.17.1</t>
  </si>
  <si>
    <t>56.1.17.2</t>
  </si>
  <si>
    <t>56.1.17.3</t>
  </si>
  <si>
    <t>56.1.18</t>
  </si>
  <si>
    <t>PTU-340.01.30.00-1430PKG-3</t>
  </si>
  <si>
    <t>56.1.19</t>
  </si>
  <si>
    <t>PTU-340.01.32.00-14-3.1</t>
  </si>
  <si>
    <t>Blacha 3x105x1970</t>
  </si>
  <si>
    <t>56.1.20</t>
  </si>
  <si>
    <t>56.1.21</t>
  </si>
  <si>
    <t>56.1.22</t>
  </si>
  <si>
    <t>56.1.22.1</t>
  </si>
  <si>
    <t>56.1.22.2</t>
  </si>
  <si>
    <t>56.1.23</t>
  </si>
  <si>
    <t>PTU-340.01.34.00-1430PKG-3</t>
  </si>
  <si>
    <t>Uszczelnienie szczotkowe h5 15 mm L=920mm</t>
  </si>
  <si>
    <t>56.1.24</t>
  </si>
  <si>
    <t>PTU-340.01.35.00-1430PKG-3</t>
  </si>
  <si>
    <t>56.1.25</t>
  </si>
  <si>
    <t>PTU-340.01.36.00-1430PKG-3</t>
  </si>
  <si>
    <t>Uszczelnienie szczotkowe h5 60 mm L=1555 mm</t>
  </si>
  <si>
    <t>56.1.26</t>
  </si>
  <si>
    <t>56.1.26.1</t>
  </si>
  <si>
    <t>56.1.26.2</t>
  </si>
  <si>
    <t>56.1.26.3</t>
  </si>
  <si>
    <t>56.1.26.4</t>
  </si>
  <si>
    <t>56.1.27</t>
  </si>
  <si>
    <t>56.1.27.1</t>
  </si>
  <si>
    <t>56.1.27.2</t>
  </si>
  <si>
    <t>56.1.27.3</t>
  </si>
  <si>
    <t>56.1.27.4</t>
  </si>
  <si>
    <t>56.1.28</t>
  </si>
  <si>
    <t>56.1.29</t>
  </si>
  <si>
    <t>56.1.29.1</t>
  </si>
  <si>
    <t>56.1.29.2</t>
  </si>
  <si>
    <t>56.1.30</t>
  </si>
  <si>
    <t>56.1.31</t>
  </si>
  <si>
    <t>56.1.32</t>
  </si>
  <si>
    <t>PTU-340.02.08.00-1</t>
  </si>
  <si>
    <t>56.1.32.1</t>
  </si>
  <si>
    <t>PTU-340.02.08.01-1</t>
  </si>
  <si>
    <t>Blacha 6x104x183</t>
  </si>
  <si>
    <t>56.1.32.2</t>
  </si>
  <si>
    <t>PTU-340.02.08.02-1</t>
  </si>
  <si>
    <t>Blacha 6x30x65</t>
  </si>
  <si>
    <t>56.1.33</t>
  </si>
  <si>
    <t>56.1.34</t>
  </si>
  <si>
    <t>56.1.35</t>
  </si>
  <si>
    <t>56.1.36</t>
  </si>
  <si>
    <t>56.1.37</t>
  </si>
  <si>
    <t>56.1.38</t>
  </si>
  <si>
    <t>56.1.39</t>
  </si>
  <si>
    <t>56.1.40</t>
  </si>
  <si>
    <t>56.1.40.1</t>
  </si>
  <si>
    <t>56.1.40.2</t>
  </si>
  <si>
    <t>56.1.41</t>
  </si>
  <si>
    <t>56.1.41.1</t>
  </si>
  <si>
    <t>56.1.41.2</t>
  </si>
  <si>
    <t>56.1.42</t>
  </si>
  <si>
    <t>56.1.43</t>
  </si>
  <si>
    <t>56.1.44</t>
  </si>
  <si>
    <t>56.1.44.1</t>
  </si>
  <si>
    <t>56.1.44.2</t>
  </si>
  <si>
    <t>56.1.44.3</t>
  </si>
  <si>
    <t>56.1.44.4</t>
  </si>
  <si>
    <t>56.1.44.5</t>
  </si>
  <si>
    <t>56.1.45</t>
  </si>
  <si>
    <t>56.1.46</t>
  </si>
  <si>
    <t>56.1.47</t>
  </si>
  <si>
    <t>56.1.47.1</t>
  </si>
  <si>
    <t>56.1.47.2</t>
  </si>
  <si>
    <t>56.1.48</t>
  </si>
  <si>
    <t>56.1.49</t>
  </si>
  <si>
    <t>56.1.50</t>
  </si>
  <si>
    <t>56.1.51</t>
  </si>
  <si>
    <t>56.1.52</t>
  </si>
  <si>
    <t>56.1.53</t>
  </si>
  <si>
    <t>56.1.54</t>
  </si>
  <si>
    <t>56.1.55</t>
  </si>
  <si>
    <t>56.1.56</t>
  </si>
  <si>
    <t>56.1.57</t>
  </si>
  <si>
    <t>56.1.58</t>
  </si>
  <si>
    <t>56.1.59</t>
  </si>
  <si>
    <t>56.1.60</t>
  </si>
  <si>
    <t>PTU-340.03.13.00-14-4</t>
  </si>
  <si>
    <t>Blacha 1,5x896x1500</t>
  </si>
  <si>
    <t>56.1.61</t>
  </si>
  <si>
    <t>56.1.62</t>
  </si>
  <si>
    <t>56.1.63</t>
  </si>
  <si>
    <t>56.1.63.1</t>
  </si>
  <si>
    <t>56.1.63.2</t>
  </si>
  <si>
    <t>56.1.64</t>
  </si>
  <si>
    <t>56.1.64.1</t>
  </si>
  <si>
    <t>56.1.64.2</t>
  </si>
  <si>
    <t>56.1.65</t>
  </si>
  <si>
    <t>56.1.65.1</t>
  </si>
  <si>
    <t>56.1.65.2</t>
  </si>
  <si>
    <t>56.1.66</t>
  </si>
  <si>
    <t>56.1.66.1</t>
  </si>
  <si>
    <t>56.1.66.2</t>
  </si>
  <si>
    <t>56.1.67</t>
  </si>
  <si>
    <t>56.1.67.1</t>
  </si>
  <si>
    <t>56.1.67.2</t>
  </si>
  <si>
    <t>56.1.68</t>
  </si>
  <si>
    <t>56.1.69</t>
  </si>
  <si>
    <t>56.1.69.1</t>
  </si>
  <si>
    <t>56.1.69.2</t>
  </si>
  <si>
    <t>56.1.70</t>
  </si>
  <si>
    <t>56.1.71</t>
  </si>
  <si>
    <t>56.1.72</t>
  </si>
  <si>
    <t>56.1.73</t>
  </si>
  <si>
    <t>56.1.74</t>
  </si>
  <si>
    <t>56.1.75</t>
  </si>
  <si>
    <t>56.1.76</t>
  </si>
  <si>
    <t>56.1.77</t>
  </si>
  <si>
    <t>56.1.78</t>
  </si>
  <si>
    <t>56.1.79</t>
  </si>
  <si>
    <t>56.1.80</t>
  </si>
  <si>
    <t>56.1.81</t>
  </si>
  <si>
    <t>PTU-340.05.00.00-1430PKG-3</t>
  </si>
  <si>
    <t>56.1.82</t>
  </si>
  <si>
    <t>KA77TDRN132L4_A_90_3</t>
  </si>
  <si>
    <t>56.1.83</t>
  </si>
  <si>
    <t>PTU-340.TGS.1400.EP400.3.2.0-20,4-1</t>
  </si>
  <si>
    <t>56.1.84</t>
  </si>
  <si>
    <t>56.1.85</t>
  </si>
  <si>
    <t>56.1.86</t>
  </si>
  <si>
    <t>56.1.87</t>
  </si>
  <si>
    <t>56.1.88</t>
  </si>
  <si>
    <t>56.1.89</t>
  </si>
  <si>
    <t>56.1.90</t>
  </si>
  <si>
    <t>56.1.91</t>
  </si>
  <si>
    <t>56.1.92</t>
  </si>
  <si>
    <t>56.1.93</t>
  </si>
  <si>
    <t>56.1.94</t>
  </si>
  <si>
    <t>56.1.95</t>
  </si>
  <si>
    <t>56.1.96</t>
  </si>
  <si>
    <t>56.1.97</t>
  </si>
  <si>
    <t>56.1.98</t>
  </si>
  <si>
    <t>56.1.99</t>
  </si>
  <si>
    <t>56.1.100</t>
  </si>
  <si>
    <t>56.1.101</t>
  </si>
  <si>
    <t>56.1.102</t>
  </si>
  <si>
    <t>56.1.103</t>
  </si>
  <si>
    <t>56.1.104</t>
  </si>
  <si>
    <t>56.1.105</t>
  </si>
  <si>
    <t>56.1.106</t>
  </si>
  <si>
    <t>56.1.107</t>
  </si>
  <si>
    <t>56.1.108</t>
  </si>
  <si>
    <t>56.1.109</t>
  </si>
  <si>
    <t>56.1.110</t>
  </si>
  <si>
    <t>56.1.111</t>
  </si>
  <si>
    <t>56.1.112</t>
  </si>
  <si>
    <t>56.1.113</t>
  </si>
  <si>
    <t>56.1.114</t>
  </si>
  <si>
    <t>56.1.115</t>
  </si>
  <si>
    <t>56.1.116</t>
  </si>
  <si>
    <t>56.1.117</t>
  </si>
  <si>
    <t>56.1.118</t>
  </si>
  <si>
    <t>56.1.119</t>
  </si>
  <si>
    <t>56.1.120</t>
  </si>
  <si>
    <t>56.1.121</t>
  </si>
  <si>
    <t>56.1.122</t>
  </si>
  <si>
    <t>56.1.123</t>
  </si>
  <si>
    <t>56.1.124</t>
  </si>
  <si>
    <t>56.1.125</t>
  </si>
  <si>
    <t>56.1.126</t>
  </si>
  <si>
    <t>56.1.127</t>
  </si>
  <si>
    <t>56.1.128</t>
  </si>
  <si>
    <t>56.1.129</t>
  </si>
  <si>
    <t>56.1.130</t>
  </si>
  <si>
    <t>56.1.131</t>
  </si>
  <si>
    <t>56.1.132</t>
  </si>
  <si>
    <t>56.1.133</t>
  </si>
  <si>
    <t>56.1.134</t>
  </si>
  <si>
    <t>56.1.135</t>
  </si>
  <si>
    <t>56.1.136</t>
  </si>
  <si>
    <t>56.1.137</t>
  </si>
  <si>
    <t>56.1.138</t>
  </si>
  <si>
    <t>56.1.139</t>
  </si>
  <si>
    <t>56.1.140</t>
  </si>
  <si>
    <t>56.1.141</t>
  </si>
  <si>
    <t>60.1.1</t>
  </si>
  <si>
    <t>60.1.1.1</t>
  </si>
  <si>
    <t>60.1.1.2</t>
  </si>
  <si>
    <t>60.1.1.3</t>
  </si>
  <si>
    <t>60.1.1.4</t>
  </si>
  <si>
    <t>60.1.1.5</t>
  </si>
  <si>
    <t>60.1.1.6</t>
  </si>
  <si>
    <t>60.1.2</t>
  </si>
  <si>
    <t>60.1.2.1</t>
  </si>
  <si>
    <t>60.1.2.2</t>
  </si>
  <si>
    <t>60.1.2.3</t>
  </si>
  <si>
    <t>60.1.2.4</t>
  </si>
  <si>
    <t>60.1.2.5</t>
  </si>
  <si>
    <t>60.1.3</t>
  </si>
  <si>
    <t>60.1.3.1</t>
  </si>
  <si>
    <t>60.1.3.2</t>
  </si>
  <si>
    <t>60.1.3.3</t>
  </si>
  <si>
    <t>60.1.4</t>
  </si>
  <si>
    <t>60.1.4.1</t>
  </si>
  <si>
    <t>60.1.4.2</t>
  </si>
  <si>
    <t>60.1.4.3</t>
  </si>
  <si>
    <t>60.1.4.4</t>
  </si>
  <si>
    <t>60.1.5</t>
  </si>
  <si>
    <t>60.1.5.1</t>
  </si>
  <si>
    <t>60.1.5.2</t>
  </si>
  <si>
    <t>60.1.6</t>
  </si>
  <si>
    <t>60.1.7</t>
  </si>
  <si>
    <t>60.1.8</t>
  </si>
  <si>
    <t>60.1.8.1</t>
  </si>
  <si>
    <t>60.1.8.2</t>
  </si>
  <si>
    <t>60.1.9</t>
  </si>
  <si>
    <t>60.1.10</t>
  </si>
  <si>
    <t>60.1.10.1</t>
  </si>
  <si>
    <t>60.1.10.1.1</t>
  </si>
  <si>
    <t>60.1.10.1.2</t>
  </si>
  <si>
    <t>60.1.10.2</t>
  </si>
  <si>
    <t>60.1.10.3</t>
  </si>
  <si>
    <t>60.1.10.4</t>
  </si>
  <si>
    <t>60.1.10.5</t>
  </si>
  <si>
    <t>60.1.10.6</t>
  </si>
  <si>
    <t>60.1.11</t>
  </si>
  <si>
    <t>60.1.12</t>
  </si>
  <si>
    <t>60.1.13</t>
  </si>
  <si>
    <t>60.1.14</t>
  </si>
  <si>
    <t>60.1.14.1</t>
  </si>
  <si>
    <t>60.1.14.2</t>
  </si>
  <si>
    <t>60.1.15</t>
  </si>
  <si>
    <t>60.1.15.1</t>
  </si>
  <si>
    <t>60.1.15.2</t>
  </si>
  <si>
    <t>60.1.15.3</t>
  </si>
  <si>
    <t>60.1.15.4</t>
  </si>
  <si>
    <t>60.1.16</t>
  </si>
  <si>
    <t>60.1.16.1</t>
  </si>
  <si>
    <t>60.1.16.2</t>
  </si>
  <si>
    <t>60.1.16.3</t>
  </si>
  <si>
    <t>60.1.17</t>
  </si>
  <si>
    <t>60.1.17.1</t>
  </si>
  <si>
    <t>60.1.17.2</t>
  </si>
  <si>
    <t>60.1.17.3</t>
  </si>
  <si>
    <t>60.1.18</t>
  </si>
  <si>
    <t>60.1.19</t>
  </si>
  <si>
    <t>60.1.20</t>
  </si>
  <si>
    <t>60.1.21</t>
  </si>
  <si>
    <t>60.1.22</t>
  </si>
  <si>
    <t>60.1.22.1</t>
  </si>
  <si>
    <t>60.1.22.2</t>
  </si>
  <si>
    <t>60.1.23</t>
  </si>
  <si>
    <t>60.1.24</t>
  </si>
  <si>
    <t>60.1.25</t>
  </si>
  <si>
    <t>60.1.26</t>
  </si>
  <si>
    <t>60.1.26.1</t>
  </si>
  <si>
    <t>60.1.26.2</t>
  </si>
  <si>
    <t>60.1.26.3</t>
  </si>
  <si>
    <t>60.1.26.4</t>
  </si>
  <si>
    <t>60.1.27</t>
  </si>
  <si>
    <t>60.1.27.1</t>
  </si>
  <si>
    <t>60.1.27.2</t>
  </si>
  <si>
    <t>60.1.27.3</t>
  </si>
  <si>
    <t>60.1.27.4</t>
  </si>
  <si>
    <t>60.1.28</t>
  </si>
  <si>
    <t>60.1.29</t>
  </si>
  <si>
    <t>60.1.29.1</t>
  </si>
  <si>
    <t>60.1.29.2</t>
  </si>
  <si>
    <t>60.1.30</t>
  </si>
  <si>
    <t>60.1.31</t>
  </si>
  <si>
    <t>60.1.32</t>
  </si>
  <si>
    <t>60.1.32.1</t>
  </si>
  <si>
    <t>60.1.32.2</t>
  </si>
  <si>
    <t>60.1.33</t>
  </si>
  <si>
    <t>60.1.34</t>
  </si>
  <si>
    <t>60.1.35</t>
  </si>
  <si>
    <t>60.1.36</t>
  </si>
  <si>
    <t>60.1.37</t>
  </si>
  <si>
    <t>60.1.38</t>
  </si>
  <si>
    <t>60.1.39</t>
  </si>
  <si>
    <t>60.1.40</t>
  </si>
  <si>
    <t>60.1.40.1</t>
  </si>
  <si>
    <t>60.1.40.2</t>
  </si>
  <si>
    <t>60.1.41</t>
  </si>
  <si>
    <t>60.1.41.1</t>
  </si>
  <si>
    <t>60.1.41.2</t>
  </si>
  <si>
    <t>60.1.42</t>
  </si>
  <si>
    <t>60.1.43</t>
  </si>
  <si>
    <t>60.1.44</t>
  </si>
  <si>
    <t>60.1.44.1</t>
  </si>
  <si>
    <t>60.1.44.2</t>
  </si>
  <si>
    <t>60.1.44.3</t>
  </si>
  <si>
    <t>60.1.44.4</t>
  </si>
  <si>
    <t>60.1.44.5</t>
  </si>
  <si>
    <t>60.1.45</t>
  </si>
  <si>
    <t>60.1.46</t>
  </si>
  <si>
    <t>60.1.47</t>
  </si>
  <si>
    <t>60.1.47.1</t>
  </si>
  <si>
    <t>60.1.47.2</t>
  </si>
  <si>
    <t>60.1.48</t>
  </si>
  <si>
    <t>60.1.49</t>
  </si>
  <si>
    <t>60.1.50</t>
  </si>
  <si>
    <t>60.1.51</t>
  </si>
  <si>
    <t>60.1.52</t>
  </si>
  <si>
    <t>60.1.53</t>
  </si>
  <si>
    <t>60.1.54</t>
  </si>
  <si>
    <t>60.1.55</t>
  </si>
  <si>
    <t>60.1.56</t>
  </si>
  <si>
    <t>60.1.57</t>
  </si>
  <si>
    <t>60.1.58</t>
  </si>
  <si>
    <t>60.1.59</t>
  </si>
  <si>
    <t>60.1.60</t>
  </si>
  <si>
    <t>60.1.61</t>
  </si>
  <si>
    <t>60.1.62</t>
  </si>
  <si>
    <t>60.1.63</t>
  </si>
  <si>
    <t>60.1.63.1</t>
  </si>
  <si>
    <t>60.1.63.2</t>
  </si>
  <si>
    <t>60.1.64</t>
  </si>
  <si>
    <t>60.1.64.1</t>
  </si>
  <si>
    <t>60.1.64.2</t>
  </si>
  <si>
    <t>60.1.65</t>
  </si>
  <si>
    <t>60.1.65.1</t>
  </si>
  <si>
    <t>60.1.65.2</t>
  </si>
  <si>
    <t>60.1.66</t>
  </si>
  <si>
    <t>60.1.66.1</t>
  </si>
  <si>
    <t>60.1.66.2</t>
  </si>
  <si>
    <t>60.1.67</t>
  </si>
  <si>
    <t>60.1.67.1</t>
  </si>
  <si>
    <t>60.1.67.2</t>
  </si>
  <si>
    <t>60.1.68</t>
  </si>
  <si>
    <t>60.1.69</t>
  </si>
  <si>
    <t>60.1.69.1</t>
  </si>
  <si>
    <t>60.1.69.2</t>
  </si>
  <si>
    <t>60.1.70</t>
  </si>
  <si>
    <t>60.1.71</t>
  </si>
  <si>
    <t>60.1.72</t>
  </si>
  <si>
    <t>60.1.73</t>
  </si>
  <si>
    <t>60.1.74</t>
  </si>
  <si>
    <t>60.1.75</t>
  </si>
  <si>
    <t>60.1.76</t>
  </si>
  <si>
    <t>60.1.77</t>
  </si>
  <si>
    <t>60.1.78</t>
  </si>
  <si>
    <t>60.1.79</t>
  </si>
  <si>
    <t>60.1.80</t>
  </si>
  <si>
    <t>60.1.81</t>
  </si>
  <si>
    <t>60.1.82</t>
  </si>
  <si>
    <t>Motoreduktor KA77TDRN132L4_B _90_3_TF, n=203 [obr_min],  M=430[Nm], i=7,24, N=9,2[kW], fi wału=50, M3</t>
  </si>
  <si>
    <t>60.1.83</t>
  </si>
  <si>
    <t>Taśma gładka ze spodem ślizgowym EP 400/3, 2:0, szerokość=1400mm, dlugość=15,4mm</t>
  </si>
  <si>
    <t>60.1.84</t>
  </si>
  <si>
    <t>60.1.85</t>
  </si>
  <si>
    <t>60.1.86</t>
  </si>
  <si>
    <t>60.1.87</t>
  </si>
  <si>
    <t>60.1.88</t>
  </si>
  <si>
    <t>60.1.89</t>
  </si>
  <si>
    <t>60.1.90</t>
  </si>
  <si>
    <t>60.1.91</t>
  </si>
  <si>
    <t>60.1.92</t>
  </si>
  <si>
    <t>60.1.93</t>
  </si>
  <si>
    <t>60.1.94</t>
  </si>
  <si>
    <t>60.1.95</t>
  </si>
  <si>
    <t>60.1.96</t>
  </si>
  <si>
    <t>60.1.97</t>
  </si>
  <si>
    <t>60.1.98</t>
  </si>
  <si>
    <t>60.1.99</t>
  </si>
  <si>
    <t>60.1.100</t>
  </si>
  <si>
    <t>60.1.101</t>
  </si>
  <si>
    <t>60.1.102</t>
  </si>
  <si>
    <t>60.1.103</t>
  </si>
  <si>
    <t>60.1.104</t>
  </si>
  <si>
    <t>60.1.105</t>
  </si>
  <si>
    <t>60.1.106</t>
  </si>
  <si>
    <t>60.1.107</t>
  </si>
  <si>
    <t>60.1.108</t>
  </si>
  <si>
    <t>60.1.109</t>
  </si>
  <si>
    <t>60.1.110</t>
  </si>
  <si>
    <t>60.1.111</t>
  </si>
  <si>
    <t>60.1.112</t>
  </si>
  <si>
    <t>60.1.113</t>
  </si>
  <si>
    <t>60.1.114</t>
  </si>
  <si>
    <t>60.1.115</t>
  </si>
  <si>
    <t>60.1.116</t>
  </si>
  <si>
    <t>60.1.117</t>
  </si>
  <si>
    <t>60.1.118</t>
  </si>
  <si>
    <t>60.1.119</t>
  </si>
  <si>
    <t>60.1.120</t>
  </si>
  <si>
    <t>60.1.121</t>
  </si>
  <si>
    <t>60.1.122</t>
  </si>
  <si>
    <t>60.1.123</t>
  </si>
  <si>
    <t>60.1.124</t>
  </si>
  <si>
    <t>60.1.125</t>
  </si>
  <si>
    <t>60.1.126</t>
  </si>
  <si>
    <t>60.1.127</t>
  </si>
  <si>
    <t>60.1.128</t>
  </si>
  <si>
    <t>60.1.129</t>
  </si>
  <si>
    <t>60.1.130</t>
  </si>
  <si>
    <t>60.1.131</t>
  </si>
  <si>
    <t>60.1.132</t>
  </si>
  <si>
    <t>60.1.133</t>
  </si>
  <si>
    <t>60.1.134</t>
  </si>
  <si>
    <t>60.1.135</t>
  </si>
  <si>
    <t>60.1.136</t>
  </si>
  <si>
    <t>60.1.137</t>
  </si>
  <si>
    <t>60.1.138</t>
  </si>
  <si>
    <t>60.1.139</t>
  </si>
  <si>
    <t>60.1.140</t>
  </si>
  <si>
    <t>60.1.141</t>
  </si>
  <si>
    <t>68.1.1</t>
  </si>
  <si>
    <t>PTU-340.01.01.00-2060-1</t>
  </si>
  <si>
    <t>Bęben napędowy 2000/fi60</t>
  </si>
  <si>
    <t>68.1.1.1</t>
  </si>
  <si>
    <t>PTU-340.01.01.01-2060-1</t>
  </si>
  <si>
    <t>Pręt fi75x2510</t>
  </si>
  <si>
    <t>68.1.1.2</t>
  </si>
  <si>
    <t>68.1.1.3</t>
  </si>
  <si>
    <t>68.1.1.4</t>
  </si>
  <si>
    <t>PTU-340.01.01.05-8</t>
  </si>
  <si>
    <t>68.1.1.5</t>
  </si>
  <si>
    <t>68.1.2</t>
  </si>
  <si>
    <t>68.1.2.1</t>
  </si>
  <si>
    <t>68.1.2.2</t>
  </si>
  <si>
    <t>68.1.2.3</t>
  </si>
  <si>
    <t>68.1.2.4</t>
  </si>
  <si>
    <t>68.1.2.5</t>
  </si>
  <si>
    <t>68.1.3</t>
  </si>
  <si>
    <t>PTU-340.01.03.00-32-PKG-2</t>
  </si>
  <si>
    <t>68.1.3.1</t>
  </si>
  <si>
    <t>PTU-340.01.03.01-32-PKG-2</t>
  </si>
  <si>
    <t>Blacha 10x400x486</t>
  </si>
  <si>
    <t>68.1.3.2</t>
  </si>
  <si>
    <t>68.1.3.3</t>
  </si>
  <si>
    <t>68.1.4</t>
  </si>
  <si>
    <t>68.1.4.1</t>
  </si>
  <si>
    <t>68.1.4.2</t>
  </si>
  <si>
    <t>68.1.4.3</t>
  </si>
  <si>
    <t>68.1.4.4</t>
  </si>
  <si>
    <t>68.1.5</t>
  </si>
  <si>
    <t>68.1.5.1</t>
  </si>
  <si>
    <t>68.1.5.2</t>
  </si>
  <si>
    <t>68.1.6</t>
  </si>
  <si>
    <t>68.1.7</t>
  </si>
  <si>
    <t>68.1.8</t>
  </si>
  <si>
    <t>68.1.8.1</t>
  </si>
  <si>
    <t>68.1.8.2</t>
  </si>
  <si>
    <t>68.1.8.3</t>
  </si>
  <si>
    <t>68.1.9</t>
  </si>
  <si>
    <t>68.1.10</t>
  </si>
  <si>
    <t>68.1.10.1</t>
  </si>
  <si>
    <t>68.1.10.1.1</t>
  </si>
  <si>
    <t>68.1.10.1.2</t>
  </si>
  <si>
    <t>68.1.10.2</t>
  </si>
  <si>
    <t>68.1.10.3</t>
  </si>
  <si>
    <t>68.1.10.4</t>
  </si>
  <si>
    <t>68.1.10.5</t>
  </si>
  <si>
    <t>68.1.10.6</t>
  </si>
  <si>
    <t>68.1.11</t>
  </si>
  <si>
    <t>68.1.12</t>
  </si>
  <si>
    <t>68.1.13</t>
  </si>
  <si>
    <t>68.1.14</t>
  </si>
  <si>
    <t>68.1.14.1</t>
  </si>
  <si>
    <t>68.1.14.2</t>
  </si>
  <si>
    <t>68.1.15</t>
  </si>
  <si>
    <t>68.1.15.1</t>
  </si>
  <si>
    <t>68.1.15.2</t>
  </si>
  <si>
    <t>68.1.15.3</t>
  </si>
  <si>
    <t>68.1.15.4</t>
  </si>
  <si>
    <t>68.1.15.5</t>
  </si>
  <si>
    <t>68.1.16</t>
  </si>
  <si>
    <t>68.1.16.1</t>
  </si>
  <si>
    <t>68.1.16.2</t>
  </si>
  <si>
    <t>68.1.16.3</t>
  </si>
  <si>
    <t>68.1.17</t>
  </si>
  <si>
    <t>68.1.17.1</t>
  </si>
  <si>
    <t>68.1.17.2</t>
  </si>
  <si>
    <t>68.1.17.3</t>
  </si>
  <si>
    <t>68.1.18</t>
  </si>
  <si>
    <t>68.1.18.1</t>
  </si>
  <si>
    <t>68.1.18.2</t>
  </si>
  <si>
    <t>68.1.18.3</t>
  </si>
  <si>
    <t>68.1.18.4</t>
  </si>
  <si>
    <t>68.1.19</t>
  </si>
  <si>
    <t>68.1.19.1</t>
  </si>
  <si>
    <t>68.1.19.2</t>
  </si>
  <si>
    <t>68.1.19.3</t>
  </si>
  <si>
    <t>68.1.19.4</t>
  </si>
  <si>
    <t>68.1.20</t>
  </si>
  <si>
    <t>68.1.20.1</t>
  </si>
  <si>
    <t>68.1.20.2</t>
  </si>
  <si>
    <t>68.1.20.3</t>
  </si>
  <si>
    <t>68.1.20.4</t>
  </si>
  <si>
    <t>68.1.21</t>
  </si>
  <si>
    <t>68.1.22</t>
  </si>
  <si>
    <t>68.1.22.1</t>
  </si>
  <si>
    <t>68.1.22.2</t>
  </si>
  <si>
    <t>68.1.23</t>
  </si>
  <si>
    <t>68.1.24</t>
  </si>
  <si>
    <t>68.1.25</t>
  </si>
  <si>
    <t>68.1.25.1</t>
  </si>
  <si>
    <t>68.1.25.2</t>
  </si>
  <si>
    <t>68.1.26</t>
  </si>
  <si>
    <t>68.1.27</t>
  </si>
  <si>
    <t>68.1.28</t>
  </si>
  <si>
    <t>PTU-340.02.11.00-PKG-1</t>
  </si>
  <si>
    <t>68.1.29</t>
  </si>
  <si>
    <t>PTU-340.02.11.00-PKG-2_L</t>
  </si>
  <si>
    <t>68.1.30</t>
  </si>
  <si>
    <t>68.1.31</t>
  </si>
  <si>
    <t>68.1.32</t>
  </si>
  <si>
    <t>68.1.33</t>
  </si>
  <si>
    <t>68.1.33.1</t>
  </si>
  <si>
    <t>68.1.33.2</t>
  </si>
  <si>
    <t>68.1.34</t>
  </si>
  <si>
    <t>68.1.34.1</t>
  </si>
  <si>
    <t>68.1.34.2</t>
  </si>
  <si>
    <t>68.1.35</t>
  </si>
  <si>
    <t>68.1.35.1</t>
  </si>
  <si>
    <t>68.1.35.2</t>
  </si>
  <si>
    <t>68.1.35.3</t>
  </si>
  <si>
    <t>68.1.36</t>
  </si>
  <si>
    <t>68.1.37</t>
  </si>
  <si>
    <t>PTU-340.02.19.00-PKG-1_L</t>
  </si>
  <si>
    <t>68.1.38</t>
  </si>
  <si>
    <t>68.1.38.1</t>
  </si>
  <si>
    <t>68.1.38.2</t>
  </si>
  <si>
    <t>68.1.38.3</t>
  </si>
  <si>
    <t>68.1.38.4</t>
  </si>
  <si>
    <t>68.1.38.5</t>
  </si>
  <si>
    <t>68.1.38.6</t>
  </si>
  <si>
    <t>68.1.38.7</t>
  </si>
  <si>
    <t>68.1.39</t>
  </si>
  <si>
    <t>68.1.40</t>
  </si>
  <si>
    <t>68.1.40.1</t>
  </si>
  <si>
    <t>68.1.40.2</t>
  </si>
  <si>
    <t>68.1.41</t>
  </si>
  <si>
    <t>68.1.42</t>
  </si>
  <si>
    <t>68.1.43</t>
  </si>
  <si>
    <t>68.1.44</t>
  </si>
  <si>
    <t>68.1.45</t>
  </si>
  <si>
    <t>68.1.46</t>
  </si>
  <si>
    <t>68.1.47</t>
  </si>
  <si>
    <t>68.1.48</t>
  </si>
  <si>
    <t>68.1.49</t>
  </si>
  <si>
    <t>68.1.49.1</t>
  </si>
  <si>
    <t>68.1.49.2</t>
  </si>
  <si>
    <t>68.1.49.3</t>
  </si>
  <si>
    <t>68.1.49.4</t>
  </si>
  <si>
    <t>68.1.50</t>
  </si>
  <si>
    <t>68.1.51</t>
  </si>
  <si>
    <t>68.1.52</t>
  </si>
  <si>
    <t>68.1.53</t>
  </si>
  <si>
    <t>68.1.54</t>
  </si>
  <si>
    <t>68.1.54.1</t>
  </si>
  <si>
    <t>68.1.54.2</t>
  </si>
  <si>
    <t>68.1.54.3</t>
  </si>
  <si>
    <t>68.1.55</t>
  </si>
  <si>
    <t>68.1.55.1</t>
  </si>
  <si>
    <t>68.1.55.2</t>
  </si>
  <si>
    <t>68.1.55.3</t>
  </si>
  <si>
    <t>68.1.55.4</t>
  </si>
  <si>
    <t>68.1.56</t>
  </si>
  <si>
    <t>68.1.56.1</t>
  </si>
  <si>
    <t>68.1.56.2</t>
  </si>
  <si>
    <t>68.1.57</t>
  </si>
  <si>
    <t>68.1.57.1</t>
  </si>
  <si>
    <t>68.1.57.2</t>
  </si>
  <si>
    <t>68.1.58</t>
  </si>
  <si>
    <t>68.1.58.1</t>
  </si>
  <si>
    <t>68.1.58.2</t>
  </si>
  <si>
    <t>68.1.59</t>
  </si>
  <si>
    <t>68.1.59.1</t>
  </si>
  <si>
    <t>68.1.59.2</t>
  </si>
  <si>
    <t>68.1.60</t>
  </si>
  <si>
    <t>68.1.60.1</t>
  </si>
  <si>
    <t>68.1.60.2</t>
  </si>
  <si>
    <t>68.1.61</t>
  </si>
  <si>
    <t>68.1.62</t>
  </si>
  <si>
    <t>68.1.62.1</t>
  </si>
  <si>
    <t>68.1.62.2</t>
  </si>
  <si>
    <t>68.1.63</t>
  </si>
  <si>
    <t>68.1.64</t>
  </si>
  <si>
    <t>68.1.65</t>
  </si>
  <si>
    <t>68.1.66</t>
  </si>
  <si>
    <t>68.1.67</t>
  </si>
  <si>
    <t>68.1.68</t>
  </si>
  <si>
    <t>68.1.69</t>
  </si>
  <si>
    <t>68.1.70</t>
  </si>
  <si>
    <t>68.1.71</t>
  </si>
  <si>
    <t>PTU-340.04.09.00-6</t>
  </si>
  <si>
    <t>Blacha 2x32x1466</t>
  </si>
  <si>
    <t>68.1.72</t>
  </si>
  <si>
    <t>68.1.73</t>
  </si>
  <si>
    <t>68.1.74</t>
  </si>
  <si>
    <t>68.1.75</t>
  </si>
  <si>
    <t>PTU-340.05.00.00-2030PKG-6</t>
  </si>
  <si>
    <t>68.1.76</t>
  </si>
  <si>
    <t>PTU-340.06.00.00-2030PKG-6</t>
  </si>
  <si>
    <t>68.1.77</t>
  </si>
  <si>
    <t>KA87TDRN160L4_B_90_3</t>
  </si>
  <si>
    <t xml:space="preserve">Motoreduktor KA87TDRN160L4_B_90_3 </t>
  </si>
  <si>
    <t>68.1.78</t>
  </si>
  <si>
    <t>PTU-340.TGS.2000.EP400.3.2.0-20,8-1</t>
  </si>
  <si>
    <t>68.1.79</t>
  </si>
  <si>
    <t>68.1.80</t>
  </si>
  <si>
    <t>68.1.81</t>
  </si>
  <si>
    <t>68.1.82</t>
  </si>
  <si>
    <t>68.1.83</t>
  </si>
  <si>
    <t>68.1.84</t>
  </si>
  <si>
    <t>68.1.85</t>
  </si>
  <si>
    <t>68.1.86</t>
  </si>
  <si>
    <t>68.1.87</t>
  </si>
  <si>
    <t>68.1.88</t>
  </si>
  <si>
    <t>68.1.89</t>
  </si>
  <si>
    <t>Guma 10x190x3750</t>
  </si>
  <si>
    <t>68.1.90</t>
  </si>
  <si>
    <t>68.1.91</t>
  </si>
  <si>
    <t>68.1.92</t>
  </si>
  <si>
    <t>68.1.93</t>
  </si>
  <si>
    <t>68.1.94</t>
  </si>
  <si>
    <t>68.1.95</t>
  </si>
  <si>
    <t>68.1.96</t>
  </si>
  <si>
    <t>68.1.97</t>
  </si>
  <si>
    <t>68.1.98</t>
  </si>
  <si>
    <t>68.1.99</t>
  </si>
  <si>
    <t>68.1.100</t>
  </si>
  <si>
    <t>68.1.101</t>
  </si>
  <si>
    <t>68.1.102</t>
  </si>
  <si>
    <t>68.1.103</t>
  </si>
  <si>
    <t>68.1.104</t>
  </si>
  <si>
    <t>68.1.105</t>
  </si>
  <si>
    <t>68.1.106</t>
  </si>
  <si>
    <t>68.1.107</t>
  </si>
  <si>
    <t>68.1.108</t>
  </si>
  <si>
    <t>68.1.109</t>
  </si>
  <si>
    <t>68.1.110</t>
  </si>
  <si>
    <t>68.1.111</t>
  </si>
  <si>
    <t>68.1.112</t>
  </si>
  <si>
    <t>68.1.113</t>
  </si>
  <si>
    <t>68.1.114</t>
  </si>
  <si>
    <t>68.1.115</t>
  </si>
  <si>
    <t>68.1.116</t>
  </si>
  <si>
    <t>68.1.117</t>
  </si>
  <si>
    <t>68.1.118</t>
  </si>
  <si>
    <t>68.1.119</t>
  </si>
  <si>
    <t>68.1.120</t>
  </si>
  <si>
    <t>68.1.121</t>
  </si>
  <si>
    <t>68.1.122</t>
  </si>
  <si>
    <t>68.1.123</t>
  </si>
  <si>
    <t>68.1.124</t>
  </si>
  <si>
    <t>68.1.125</t>
  </si>
  <si>
    <t>68.1.126</t>
  </si>
  <si>
    <t>68.1.127</t>
  </si>
  <si>
    <t>68.1.128</t>
  </si>
  <si>
    <t>68.1.129</t>
  </si>
  <si>
    <t>68.1.130</t>
  </si>
  <si>
    <t>68.1.131</t>
  </si>
  <si>
    <t>68.1.132</t>
  </si>
  <si>
    <t>68.1.133</t>
  </si>
  <si>
    <t>68.1.134</t>
  </si>
  <si>
    <t>68.1.135</t>
  </si>
  <si>
    <t>68.1.136</t>
  </si>
  <si>
    <t>68.1.137</t>
  </si>
  <si>
    <t>68.1.138</t>
  </si>
  <si>
    <t>68.1.139</t>
  </si>
  <si>
    <t>76.1.1</t>
  </si>
  <si>
    <t>76.1.1.1</t>
  </si>
  <si>
    <t>76.1.1.2</t>
  </si>
  <si>
    <t>76.1.1.3</t>
  </si>
  <si>
    <t>76.1.1.4</t>
  </si>
  <si>
    <t>76.1.1.5</t>
  </si>
  <si>
    <t>76.1.1.6</t>
  </si>
  <si>
    <t>76.1.2</t>
  </si>
  <si>
    <t>76.1.2.1</t>
  </si>
  <si>
    <t>76.1.2.2</t>
  </si>
  <si>
    <t>76.1.2.3</t>
  </si>
  <si>
    <t>76.1.2.4</t>
  </si>
  <si>
    <t>76.1.2.5</t>
  </si>
  <si>
    <t>76.1.3</t>
  </si>
  <si>
    <t>76.1.3.1</t>
  </si>
  <si>
    <t>76.1.3.2</t>
  </si>
  <si>
    <t>76.1.3.3</t>
  </si>
  <si>
    <t>76.1.4</t>
  </si>
  <si>
    <t>76.1.4.1</t>
  </si>
  <si>
    <t>76.1.4.2</t>
  </si>
  <si>
    <t>76.1.4.3</t>
  </si>
  <si>
    <t>76.1.4.4</t>
  </si>
  <si>
    <t>76.1.5</t>
  </si>
  <si>
    <t>76.1.5.1</t>
  </si>
  <si>
    <t>76.1.5.2</t>
  </si>
  <si>
    <t>76.1.6</t>
  </si>
  <si>
    <t>76.1.7</t>
  </si>
  <si>
    <t>76.1.8</t>
  </si>
  <si>
    <t>76.1.8.1</t>
  </si>
  <si>
    <t>76.1.8.2</t>
  </si>
  <si>
    <t>76.1.9</t>
  </si>
  <si>
    <t>76.1.10</t>
  </si>
  <si>
    <t>76.1.10.1</t>
  </si>
  <si>
    <t>76.1.10.1.1</t>
  </si>
  <si>
    <t>76.1.10.1.2</t>
  </si>
  <si>
    <t>76.1.10.2</t>
  </si>
  <si>
    <t>76.1.10.3</t>
  </si>
  <si>
    <t>76.1.10.4</t>
  </si>
  <si>
    <t>76.1.10.5</t>
  </si>
  <si>
    <t>76.1.10.6</t>
  </si>
  <si>
    <t>76.1.11</t>
  </si>
  <si>
    <t>76.1.12</t>
  </si>
  <si>
    <t>76.1.13</t>
  </si>
  <si>
    <t>76.1.14</t>
  </si>
  <si>
    <t>76.1.14.1</t>
  </si>
  <si>
    <t>76.1.14.2</t>
  </si>
  <si>
    <t>76.1.15</t>
  </si>
  <si>
    <t>76.1.15.1</t>
  </si>
  <si>
    <t>76.1.15.2</t>
  </si>
  <si>
    <t>76.1.15.3</t>
  </si>
  <si>
    <t>76.1.15.4</t>
  </si>
  <si>
    <t>76.1.16</t>
  </si>
  <si>
    <t>76.1.16.1</t>
  </si>
  <si>
    <t>76.1.16.2</t>
  </si>
  <si>
    <t>76.1.16.3</t>
  </si>
  <si>
    <t>76.1.17</t>
  </si>
  <si>
    <t>76.1.17.1</t>
  </si>
  <si>
    <t>76.1.17.2</t>
  </si>
  <si>
    <t>76.1.17.3</t>
  </si>
  <si>
    <t>76.1.18</t>
  </si>
  <si>
    <t>76.1.18.1</t>
  </si>
  <si>
    <t>76.1.18.2</t>
  </si>
  <si>
    <t>76.1.18.3</t>
  </si>
  <si>
    <t>76.1.18.4</t>
  </si>
  <si>
    <t>76.1.19</t>
  </si>
  <si>
    <t>76.1.19.1</t>
  </si>
  <si>
    <t>76.1.19.2</t>
  </si>
  <si>
    <t>76.1.19.3</t>
  </si>
  <si>
    <t>76.1.19.4</t>
  </si>
  <si>
    <t>76.1.20</t>
  </si>
  <si>
    <t>76.1.21</t>
  </si>
  <si>
    <t>76.1.21.1</t>
  </si>
  <si>
    <t>76.1.21.2</t>
  </si>
  <si>
    <t>76.1.22</t>
  </si>
  <si>
    <t>76.1.23</t>
  </si>
  <si>
    <t>76.1.24</t>
  </si>
  <si>
    <t>76.1.24.1</t>
  </si>
  <si>
    <t>76.1.24.2</t>
  </si>
  <si>
    <t>76.1.25</t>
  </si>
  <si>
    <t>76.1.26</t>
  </si>
  <si>
    <t>76.1.27</t>
  </si>
  <si>
    <t>76.1.28</t>
  </si>
  <si>
    <t>76.1.29</t>
  </si>
  <si>
    <t>76.1.30</t>
  </si>
  <si>
    <t>76.1.31</t>
  </si>
  <si>
    <t>76.1.32</t>
  </si>
  <si>
    <t>76.1.32.1</t>
  </si>
  <si>
    <t>76.1.32.2</t>
  </si>
  <si>
    <t>76.1.33</t>
  </si>
  <si>
    <t>76.1.33.1</t>
  </si>
  <si>
    <t>76.1.33.2</t>
  </si>
  <si>
    <t>76.1.34</t>
  </si>
  <si>
    <t>76.1.35</t>
  </si>
  <si>
    <t>76.1.36</t>
  </si>
  <si>
    <t>76.1.36.1</t>
  </si>
  <si>
    <t>76.1.36.2</t>
  </si>
  <si>
    <t>76.1.36.3</t>
  </si>
  <si>
    <t>76.1.36.4</t>
  </si>
  <si>
    <t>76.1.36.5</t>
  </si>
  <si>
    <t>76.1.37</t>
  </si>
  <si>
    <t>76.1.38</t>
  </si>
  <si>
    <t>76.1.38.1</t>
  </si>
  <si>
    <t>76.1.38.2</t>
  </si>
  <si>
    <t>76.1.39</t>
  </si>
  <si>
    <t>76.1.40</t>
  </si>
  <si>
    <t>76.1.41</t>
  </si>
  <si>
    <t>76.1.42</t>
  </si>
  <si>
    <t>76.1.43</t>
  </si>
  <si>
    <t>76.1.44</t>
  </si>
  <si>
    <t>76.1.45</t>
  </si>
  <si>
    <t>76.1.46</t>
  </si>
  <si>
    <t>76.1.47</t>
  </si>
  <si>
    <t>76.1.48</t>
  </si>
  <si>
    <t>76.1.49</t>
  </si>
  <si>
    <t>76.1.50</t>
  </si>
  <si>
    <t>76.1.50.1</t>
  </si>
  <si>
    <t>76.1.50.2</t>
  </si>
  <si>
    <t>76.1.51</t>
  </si>
  <si>
    <t>76.1.52</t>
  </si>
  <si>
    <t>76.1.52.1</t>
  </si>
  <si>
    <t>76.1.52.2</t>
  </si>
  <si>
    <t>76.1.53</t>
  </si>
  <si>
    <t>76.1.54</t>
  </si>
  <si>
    <t>76.1.55</t>
  </si>
  <si>
    <t>76.1.56</t>
  </si>
  <si>
    <t>76.1.57</t>
  </si>
  <si>
    <t>76.1.58</t>
  </si>
  <si>
    <t>76.1.59</t>
  </si>
  <si>
    <t>76.1.60</t>
  </si>
  <si>
    <t>76.1.61</t>
  </si>
  <si>
    <t>76.1.62</t>
  </si>
  <si>
    <t>76.1.63</t>
  </si>
  <si>
    <t>76.1.64</t>
  </si>
  <si>
    <t>PTU-340.TGS.1400.EP400.3.2.0-14-1</t>
  </si>
  <si>
    <t>76.1.65</t>
  </si>
  <si>
    <t>76.1.66</t>
  </si>
  <si>
    <t>76.1.67</t>
  </si>
  <si>
    <t>76.1.68</t>
  </si>
  <si>
    <t>76.1.69</t>
  </si>
  <si>
    <t>76.1.70</t>
  </si>
  <si>
    <t>76.1.71</t>
  </si>
  <si>
    <t>76.1.72</t>
  </si>
  <si>
    <t>76.1.73</t>
  </si>
  <si>
    <t>76.1.74</t>
  </si>
  <si>
    <t>76.1.75</t>
  </si>
  <si>
    <t>76.1.76</t>
  </si>
  <si>
    <t>76.1.77</t>
  </si>
  <si>
    <t>76.1.78</t>
  </si>
  <si>
    <t>76.1.79</t>
  </si>
  <si>
    <t>76.1.80</t>
  </si>
  <si>
    <t>76.1.81</t>
  </si>
  <si>
    <t>76.1.82</t>
  </si>
  <si>
    <t>76.1.83</t>
  </si>
  <si>
    <t>76.1.84</t>
  </si>
  <si>
    <t>76.1.85</t>
  </si>
  <si>
    <t>76.1.86</t>
  </si>
  <si>
    <t>76.1.87</t>
  </si>
  <si>
    <t>76.1.88</t>
  </si>
  <si>
    <t>76.1.89</t>
  </si>
  <si>
    <t>76.1.90</t>
  </si>
  <si>
    <t>76.1.91</t>
  </si>
  <si>
    <t>76.1.92</t>
  </si>
  <si>
    <t>76.1.93</t>
  </si>
  <si>
    <t>76.1.94</t>
  </si>
  <si>
    <t>76.1.95</t>
  </si>
  <si>
    <t>76.1.96</t>
  </si>
  <si>
    <t>76.1.97</t>
  </si>
  <si>
    <t>76.1.98</t>
  </si>
  <si>
    <t>76.1.99</t>
  </si>
  <si>
    <t>76.1.100</t>
  </si>
  <si>
    <t>76.1.101</t>
  </si>
  <si>
    <t>76.1.102</t>
  </si>
  <si>
    <t>76.1.103</t>
  </si>
  <si>
    <t>76.1.104</t>
  </si>
  <si>
    <t>76.1.105</t>
  </si>
  <si>
    <t>76.1.106</t>
  </si>
  <si>
    <t>76.1.107</t>
  </si>
  <si>
    <t>76.1.108</t>
  </si>
  <si>
    <t>76.1.109</t>
  </si>
  <si>
    <t>76.1.110</t>
  </si>
  <si>
    <t>76.1.111</t>
  </si>
  <si>
    <t>76.1.112</t>
  </si>
  <si>
    <t>76.1.113</t>
  </si>
  <si>
    <t>76.1.114</t>
  </si>
  <si>
    <t>76.1.115</t>
  </si>
  <si>
    <t>76.1.116</t>
  </si>
  <si>
    <t>76.1.117</t>
  </si>
  <si>
    <t>76.1.118</t>
  </si>
  <si>
    <t>76.1.119</t>
  </si>
  <si>
    <t>76.1.120</t>
  </si>
  <si>
    <t>69.1</t>
  </si>
  <si>
    <t>69.1.1</t>
  </si>
  <si>
    <t>69.1.2</t>
  </si>
  <si>
    <t>69.1.3</t>
  </si>
  <si>
    <t>69.1.4</t>
  </si>
  <si>
    <t>69.1.5</t>
  </si>
  <si>
    <t>69.1.6</t>
  </si>
  <si>
    <t>69.2.1</t>
  </si>
  <si>
    <t>69.2.2</t>
  </si>
  <si>
    <t>69.2.3</t>
  </si>
  <si>
    <t>69.2.4</t>
  </si>
  <si>
    <t>69.2.5</t>
  </si>
  <si>
    <t>69.3</t>
  </si>
  <si>
    <t>69.3.1</t>
  </si>
  <si>
    <t>69.3.2</t>
  </si>
  <si>
    <t>69.3.3</t>
  </si>
  <si>
    <t>69.4</t>
  </si>
  <si>
    <t>69.4.1</t>
  </si>
  <si>
    <t>69.4.2</t>
  </si>
  <si>
    <t>69.4.3</t>
  </si>
  <si>
    <t>69.4.4</t>
  </si>
  <si>
    <t>69.5</t>
  </si>
  <si>
    <t>69.5.1</t>
  </si>
  <si>
    <t>69.5.2</t>
  </si>
  <si>
    <t>69.6</t>
  </si>
  <si>
    <t>69.7</t>
  </si>
  <si>
    <t>69.8</t>
  </si>
  <si>
    <t>69.8.1</t>
  </si>
  <si>
    <t>69.8.2</t>
  </si>
  <si>
    <t>69.9</t>
  </si>
  <si>
    <t>69.10</t>
  </si>
  <si>
    <t>69.10.1</t>
  </si>
  <si>
    <t>69.10.1.1</t>
  </si>
  <si>
    <t>69.10.1.2</t>
  </si>
  <si>
    <t>69.10.2</t>
  </si>
  <si>
    <t>69.10.3</t>
  </si>
  <si>
    <t>69.10.4</t>
  </si>
  <si>
    <t>69.10.5</t>
  </si>
  <si>
    <t>69.10.6</t>
  </si>
  <si>
    <t>69.11</t>
  </si>
  <si>
    <t>69.12</t>
  </si>
  <si>
    <t>69.13</t>
  </si>
  <si>
    <t>69.14</t>
  </si>
  <si>
    <t>69.15</t>
  </si>
  <si>
    <t>69.15.1</t>
  </si>
  <si>
    <t>69.15.2</t>
  </si>
  <si>
    <t>69.16</t>
  </si>
  <si>
    <t>69.16.1</t>
  </si>
  <si>
    <t>69.16.2</t>
  </si>
  <si>
    <t>69.16.3</t>
  </si>
  <si>
    <t>69.16.4</t>
  </si>
  <si>
    <t>69.17</t>
  </si>
  <si>
    <t>69.17.1</t>
  </si>
  <si>
    <t>69.17.2</t>
  </si>
  <si>
    <t>69.17.3</t>
  </si>
  <si>
    <t>69.18</t>
  </si>
  <si>
    <t>69.19</t>
  </si>
  <si>
    <t>69.19.1</t>
  </si>
  <si>
    <t>69.19.2</t>
  </si>
  <si>
    <t>69.20</t>
  </si>
  <si>
    <t>69.21</t>
  </si>
  <si>
    <t>69.22</t>
  </si>
  <si>
    <t>69.22.1</t>
  </si>
  <si>
    <t>69.22.2</t>
  </si>
  <si>
    <t>69.23</t>
  </si>
  <si>
    <t>69.24</t>
  </si>
  <si>
    <t>69.25</t>
  </si>
  <si>
    <t>69.26</t>
  </si>
  <si>
    <t>69.27</t>
  </si>
  <si>
    <t>69.28</t>
  </si>
  <si>
    <t>69.29</t>
  </si>
  <si>
    <t>69.30</t>
  </si>
  <si>
    <t>69.30.1</t>
  </si>
  <si>
    <t>69.30.2</t>
  </si>
  <si>
    <t>69.31</t>
  </si>
  <si>
    <t>69.32</t>
  </si>
  <si>
    <t>69.33</t>
  </si>
  <si>
    <t>69.34</t>
  </si>
  <si>
    <t>69.35</t>
  </si>
  <si>
    <t>69.36</t>
  </si>
  <si>
    <t>69.37</t>
  </si>
  <si>
    <t>69.38</t>
  </si>
  <si>
    <t>69.39</t>
  </si>
  <si>
    <t>69.40</t>
  </si>
  <si>
    <t>69.41</t>
  </si>
  <si>
    <t>69.42</t>
  </si>
  <si>
    <t>69.43</t>
  </si>
  <si>
    <t>69.44</t>
  </si>
  <si>
    <t>69.45</t>
  </si>
  <si>
    <t>69.46</t>
  </si>
  <si>
    <t>69.47</t>
  </si>
  <si>
    <t>69.48</t>
  </si>
  <si>
    <t>69.49</t>
  </si>
  <si>
    <t>69.50</t>
  </si>
  <si>
    <t>69.51</t>
  </si>
  <si>
    <t>69.52</t>
  </si>
  <si>
    <t>69.53</t>
  </si>
  <si>
    <t>69.54</t>
  </si>
  <si>
    <t>69.55</t>
  </si>
  <si>
    <t>69.56</t>
  </si>
  <si>
    <t>69.57</t>
  </si>
  <si>
    <t>69.58</t>
  </si>
  <si>
    <t>69.59</t>
  </si>
  <si>
    <t>69.60</t>
  </si>
  <si>
    <t>69.61</t>
  </si>
  <si>
    <t>69.62</t>
  </si>
  <si>
    <t>69.63</t>
  </si>
  <si>
    <t>69.64</t>
  </si>
  <si>
    <t>69.65</t>
  </si>
  <si>
    <t>69.66</t>
  </si>
  <si>
    <t>69.67</t>
  </si>
  <si>
    <t>69.68</t>
  </si>
  <si>
    <t>69.69</t>
  </si>
  <si>
    <t>69.70</t>
  </si>
  <si>
    <t>69.71</t>
  </si>
  <si>
    <t>69.72</t>
  </si>
  <si>
    <t>69.73</t>
  </si>
  <si>
    <t>69.74</t>
  </si>
  <si>
    <t>69.75</t>
  </si>
  <si>
    <t>69.76</t>
  </si>
  <si>
    <t>69.77</t>
  </si>
  <si>
    <t>69.78</t>
  </si>
  <si>
    <t>69.79</t>
  </si>
  <si>
    <t>69.80</t>
  </si>
  <si>
    <t>69.81</t>
  </si>
  <si>
    <t>69.82</t>
  </si>
  <si>
    <t>69.83</t>
  </si>
  <si>
    <t>69.84</t>
  </si>
  <si>
    <t>69.85</t>
  </si>
  <si>
    <t>69.86</t>
  </si>
  <si>
    <t>69.87</t>
  </si>
  <si>
    <t>69.88</t>
  </si>
  <si>
    <t>69.89</t>
  </si>
  <si>
    <t>69.90</t>
  </si>
  <si>
    <t>69.91</t>
  </si>
  <si>
    <t>69.92</t>
  </si>
  <si>
    <t>69.93</t>
  </si>
  <si>
    <t>69.94</t>
  </si>
  <si>
    <t>69.95</t>
  </si>
  <si>
    <t>69.96</t>
  </si>
  <si>
    <t>69.97</t>
  </si>
  <si>
    <t>69.98</t>
  </si>
  <si>
    <t>69.99</t>
  </si>
  <si>
    <t>69.100</t>
  </si>
  <si>
    <t>69.101</t>
  </si>
  <si>
    <t>69.102</t>
  </si>
  <si>
    <t>69.103</t>
  </si>
  <si>
    <t>69.104</t>
  </si>
  <si>
    <t>69.105</t>
  </si>
  <si>
    <t>70.1</t>
  </si>
  <si>
    <t>70.1.1</t>
  </si>
  <si>
    <t>70.1.2</t>
  </si>
  <si>
    <t>70.1.3</t>
  </si>
  <si>
    <t>70.1.4</t>
  </si>
  <si>
    <t>70.1.5</t>
  </si>
  <si>
    <t>70.1.6</t>
  </si>
  <si>
    <t>70.2</t>
  </si>
  <si>
    <t>70.2.1</t>
  </si>
  <si>
    <t>70.2.2</t>
  </si>
  <si>
    <t>70.2.3</t>
  </si>
  <si>
    <t>70.2.4</t>
  </si>
  <si>
    <t>70.2.5</t>
  </si>
  <si>
    <t>70.3</t>
  </si>
  <si>
    <t>70.3.1</t>
  </si>
  <si>
    <t>70.3.2</t>
  </si>
  <si>
    <t>70.3.3</t>
  </si>
  <si>
    <t>70.4</t>
  </si>
  <si>
    <t>70.4.1</t>
  </si>
  <si>
    <t>70.4.2</t>
  </si>
  <si>
    <t>70.4.3</t>
  </si>
  <si>
    <t>70.4.4</t>
  </si>
  <si>
    <t>70.5</t>
  </si>
  <si>
    <t>70.5.1</t>
  </si>
  <si>
    <t>70.5.2</t>
  </si>
  <si>
    <t>70.6</t>
  </si>
  <si>
    <t>70.7</t>
  </si>
  <si>
    <t>70.8</t>
  </si>
  <si>
    <t>70.8.1</t>
  </si>
  <si>
    <t>70.8.2</t>
  </si>
  <si>
    <t>70.9</t>
  </si>
  <si>
    <t>70.10</t>
  </si>
  <si>
    <t>70.10.1</t>
  </si>
  <si>
    <t>70.10.1.1</t>
  </si>
  <si>
    <t>70.10.1.2</t>
  </si>
  <si>
    <t>70.10.2</t>
  </si>
  <si>
    <t>70.10.3</t>
  </si>
  <si>
    <t>70.10.4</t>
  </si>
  <si>
    <t>70.10.5</t>
  </si>
  <si>
    <t>70.10.6</t>
  </si>
  <si>
    <t>70.11</t>
  </si>
  <si>
    <t>70.12</t>
  </si>
  <si>
    <t>70.13</t>
  </si>
  <si>
    <t>70.14</t>
  </si>
  <si>
    <t>70.15</t>
  </si>
  <si>
    <t>70.15.1</t>
  </si>
  <si>
    <t>70.15.2</t>
  </si>
  <si>
    <t>70.16</t>
  </si>
  <si>
    <t>70.16.1</t>
  </si>
  <si>
    <t>70.16.2</t>
  </si>
  <si>
    <t>70.16.3</t>
  </si>
  <si>
    <t>70.16.4</t>
  </si>
  <si>
    <t>70.17</t>
  </si>
  <si>
    <t>70.17.1</t>
  </si>
  <si>
    <t>70.17.2</t>
  </si>
  <si>
    <t>70.17.3</t>
  </si>
  <si>
    <t>70.18</t>
  </si>
  <si>
    <t>70.19</t>
  </si>
  <si>
    <t>70.19.1</t>
  </si>
  <si>
    <t>70.19.2</t>
  </si>
  <si>
    <t>70.20</t>
  </si>
  <si>
    <t>70.21</t>
  </si>
  <si>
    <t>70.22</t>
  </si>
  <si>
    <t>70.22.1</t>
  </si>
  <si>
    <t>70.22.2</t>
  </si>
  <si>
    <t>70.23</t>
  </si>
  <si>
    <t>70.24</t>
  </si>
  <si>
    <t>70.25</t>
  </si>
  <si>
    <t>70.26</t>
  </si>
  <si>
    <t>70.27</t>
  </si>
  <si>
    <t>70.28</t>
  </si>
  <si>
    <t>70.29</t>
  </si>
  <si>
    <t>70.30</t>
  </si>
  <si>
    <t>70.30.1</t>
  </si>
  <si>
    <t>70.30.2</t>
  </si>
  <si>
    <t>70.31</t>
  </si>
  <si>
    <t>70.32</t>
  </si>
  <si>
    <t>70.33</t>
  </si>
  <si>
    <t>70.34</t>
  </si>
  <si>
    <t>70.35</t>
  </si>
  <si>
    <t>70.36</t>
  </si>
  <si>
    <t>70.37</t>
  </si>
  <si>
    <t>70.38</t>
  </si>
  <si>
    <t>70.39</t>
  </si>
  <si>
    <t>70.40</t>
  </si>
  <si>
    <t>70.41</t>
  </si>
  <si>
    <t>70.42</t>
  </si>
  <si>
    <t>70.43</t>
  </si>
  <si>
    <t>70.44</t>
  </si>
  <si>
    <t>70.45</t>
  </si>
  <si>
    <t>70.46</t>
  </si>
  <si>
    <t>70.47</t>
  </si>
  <si>
    <t>70.48</t>
  </si>
  <si>
    <t>70.49</t>
  </si>
  <si>
    <t>70.50</t>
  </si>
  <si>
    <t>70.51</t>
  </si>
  <si>
    <t>70.52</t>
  </si>
  <si>
    <t>70.53</t>
  </si>
  <si>
    <t>70.54</t>
  </si>
  <si>
    <t>70.55</t>
  </si>
  <si>
    <t>Guma 3x110x19650</t>
  </si>
  <si>
    <t>70.56</t>
  </si>
  <si>
    <t>70.57</t>
  </si>
  <si>
    <t>70.58</t>
  </si>
  <si>
    <t>Taśma gładka EP 400/3, 3:1, szerokość=1400mm, długość=41,4mb</t>
  </si>
  <si>
    <t>70.59</t>
  </si>
  <si>
    <t>70.60</t>
  </si>
  <si>
    <t>70.61</t>
  </si>
  <si>
    <t>70.62</t>
  </si>
  <si>
    <t>70.63</t>
  </si>
  <si>
    <t>70.64</t>
  </si>
  <si>
    <t>70.65</t>
  </si>
  <si>
    <t>70.66</t>
  </si>
  <si>
    <t>70.67</t>
  </si>
  <si>
    <t>70.68</t>
  </si>
  <si>
    <t>70.69</t>
  </si>
  <si>
    <t>70.70</t>
  </si>
  <si>
    <t>70.71</t>
  </si>
  <si>
    <t>70.72</t>
  </si>
  <si>
    <t>70.73</t>
  </si>
  <si>
    <t>70.74</t>
  </si>
  <si>
    <t>70.75</t>
  </si>
  <si>
    <t>70.76</t>
  </si>
  <si>
    <t>70.77</t>
  </si>
  <si>
    <t>70.78</t>
  </si>
  <si>
    <t>70.79</t>
  </si>
  <si>
    <t>70.80</t>
  </si>
  <si>
    <t>70.81</t>
  </si>
  <si>
    <t>70.82</t>
  </si>
  <si>
    <t>70.83</t>
  </si>
  <si>
    <t>70.84</t>
  </si>
  <si>
    <t>70.85</t>
  </si>
  <si>
    <t>70.86</t>
  </si>
  <si>
    <t>70.87</t>
  </si>
  <si>
    <t>70.88</t>
  </si>
  <si>
    <t>70.89</t>
  </si>
  <si>
    <t>70.90</t>
  </si>
  <si>
    <t>70.91</t>
  </si>
  <si>
    <t>70.92</t>
  </si>
  <si>
    <t>70.93</t>
  </si>
  <si>
    <t>70.94</t>
  </si>
  <si>
    <t>70.95</t>
  </si>
  <si>
    <t>70.96</t>
  </si>
  <si>
    <t>70.97</t>
  </si>
  <si>
    <t>70.98</t>
  </si>
  <si>
    <t>70.99</t>
  </si>
  <si>
    <t>70.100</t>
  </si>
  <si>
    <t>70.101</t>
  </si>
  <si>
    <t>70.102</t>
  </si>
  <si>
    <t>70.103</t>
  </si>
  <si>
    <t>70.104</t>
  </si>
  <si>
    <t>70.105</t>
  </si>
  <si>
    <t>75.1</t>
  </si>
  <si>
    <t>75.1.1</t>
  </si>
  <si>
    <t>75.1.2</t>
  </si>
  <si>
    <t>75.1.3</t>
  </si>
  <si>
    <t>75.1.4</t>
  </si>
  <si>
    <t>75.1.5</t>
  </si>
  <si>
    <t>75.1.6</t>
  </si>
  <si>
    <t>75.2</t>
  </si>
  <si>
    <t>75.2.1</t>
  </si>
  <si>
    <t>75.2.2</t>
  </si>
  <si>
    <t>75.2.3</t>
  </si>
  <si>
    <t>75.2.4</t>
  </si>
  <si>
    <t>75.2.5</t>
  </si>
  <si>
    <t>75.3</t>
  </si>
  <si>
    <t>75.3.1</t>
  </si>
  <si>
    <t>75.3.2</t>
  </si>
  <si>
    <t>75.3.3</t>
  </si>
  <si>
    <t>75.4</t>
  </si>
  <si>
    <t>75.4.1</t>
  </si>
  <si>
    <t>75.4.2</t>
  </si>
  <si>
    <t>75.4.3</t>
  </si>
  <si>
    <t>75.4.4</t>
  </si>
  <si>
    <t>75.5</t>
  </si>
  <si>
    <t>75.5.1</t>
  </si>
  <si>
    <t>75.5.2</t>
  </si>
  <si>
    <t>75.6</t>
  </si>
  <si>
    <t>75.7</t>
  </si>
  <si>
    <t>75.8</t>
  </si>
  <si>
    <t>75.8.1</t>
  </si>
  <si>
    <t>75.8.2</t>
  </si>
  <si>
    <t>75.9</t>
  </si>
  <si>
    <t>75.10</t>
  </si>
  <si>
    <t>75.11</t>
  </si>
  <si>
    <t>75.12</t>
  </si>
  <si>
    <t>75.13</t>
  </si>
  <si>
    <t>75.14</t>
  </si>
  <si>
    <t>75.14.1</t>
  </si>
  <si>
    <t>75.14.2</t>
  </si>
  <si>
    <t>75.15</t>
  </si>
  <si>
    <t>75.15.1</t>
  </si>
  <si>
    <t>75.15.1.1</t>
  </si>
  <si>
    <t>75.15.1.2</t>
  </si>
  <si>
    <t>75.15.2</t>
  </si>
  <si>
    <t>75.15.3</t>
  </si>
  <si>
    <t>75.15.4</t>
  </si>
  <si>
    <t>75.15.5</t>
  </si>
  <si>
    <t>75.15.6</t>
  </si>
  <si>
    <t>75.15.7</t>
  </si>
  <si>
    <t>75.15.8</t>
  </si>
  <si>
    <t>75.16</t>
  </si>
  <si>
    <t>75.16.1</t>
  </si>
  <si>
    <t>75.16.2</t>
  </si>
  <si>
    <t>75.16.3</t>
  </si>
  <si>
    <t>75.16.4</t>
  </si>
  <si>
    <t>75.17</t>
  </si>
  <si>
    <t>75.17.1</t>
  </si>
  <si>
    <t>75.17.2</t>
  </si>
  <si>
    <t>75.17.3</t>
  </si>
  <si>
    <t>75.18</t>
  </si>
  <si>
    <t>75.19</t>
  </si>
  <si>
    <t>75.19.1</t>
  </si>
  <si>
    <t>75.19.2</t>
  </si>
  <si>
    <t>75.20</t>
  </si>
  <si>
    <t>75.21</t>
  </si>
  <si>
    <t>75.22</t>
  </si>
  <si>
    <t>75.22.1</t>
  </si>
  <si>
    <t>75.22.2</t>
  </si>
  <si>
    <t>75.23</t>
  </si>
  <si>
    <t>75.24</t>
  </si>
  <si>
    <t>75.25</t>
  </si>
  <si>
    <t>75.26</t>
  </si>
  <si>
    <t>75.27</t>
  </si>
  <si>
    <t>75.28</t>
  </si>
  <si>
    <t>75.29</t>
  </si>
  <si>
    <t>75.30</t>
  </si>
  <si>
    <t>75.30.1</t>
  </si>
  <si>
    <t>75.30.2</t>
  </si>
  <si>
    <t>75.31</t>
  </si>
  <si>
    <t>75.32</t>
  </si>
  <si>
    <t>75.33</t>
  </si>
  <si>
    <t>75.34</t>
  </si>
  <si>
    <t>75.35</t>
  </si>
  <si>
    <t>75.36</t>
  </si>
  <si>
    <t>75.37</t>
  </si>
  <si>
    <t>75.38</t>
  </si>
  <si>
    <t>75.39</t>
  </si>
  <si>
    <t>75.40</t>
  </si>
  <si>
    <t>75.41</t>
  </si>
  <si>
    <t>75.42</t>
  </si>
  <si>
    <t>75.43</t>
  </si>
  <si>
    <t>75.44</t>
  </si>
  <si>
    <t>75.45</t>
  </si>
  <si>
    <t>75.46</t>
  </si>
  <si>
    <t>75.47</t>
  </si>
  <si>
    <t>75.48</t>
  </si>
  <si>
    <t>75.49</t>
  </si>
  <si>
    <t>75.50</t>
  </si>
  <si>
    <t>75.51</t>
  </si>
  <si>
    <t>75.52</t>
  </si>
  <si>
    <t>75.53</t>
  </si>
  <si>
    <t>75.54</t>
  </si>
  <si>
    <t>75.55</t>
  </si>
  <si>
    <t>75.56</t>
  </si>
  <si>
    <t>PTU-340.TZ.1440.EP400.3.3.1-19,4-1</t>
  </si>
  <si>
    <t>Taśma progowa EP 400/3, 3:1, szerokość=1400mm, długość=19,4mb</t>
  </si>
  <si>
    <t>75.57</t>
  </si>
  <si>
    <t>75.58</t>
  </si>
  <si>
    <t>75.59</t>
  </si>
  <si>
    <t>75.60</t>
  </si>
  <si>
    <t>75.61</t>
  </si>
  <si>
    <t>75.62</t>
  </si>
  <si>
    <t>75.63</t>
  </si>
  <si>
    <t>75.64</t>
  </si>
  <si>
    <t>75.65</t>
  </si>
  <si>
    <t>Guma Olberts 3x110x8650</t>
  </si>
  <si>
    <t>75.66</t>
  </si>
  <si>
    <t>75.67</t>
  </si>
  <si>
    <t>75.68</t>
  </si>
  <si>
    <t>75.69</t>
  </si>
  <si>
    <t>75.70</t>
  </si>
  <si>
    <t>75.71</t>
  </si>
  <si>
    <t>75.72</t>
  </si>
  <si>
    <t>75.73</t>
  </si>
  <si>
    <t>75.74</t>
  </si>
  <si>
    <t>75.75</t>
  </si>
  <si>
    <t>75.76</t>
  </si>
  <si>
    <t>75.77</t>
  </si>
  <si>
    <t>75.78</t>
  </si>
  <si>
    <t>75.79</t>
  </si>
  <si>
    <t>75.80</t>
  </si>
  <si>
    <t>75.81</t>
  </si>
  <si>
    <t>75.82</t>
  </si>
  <si>
    <t>75.83</t>
  </si>
  <si>
    <t>75.84</t>
  </si>
  <si>
    <t>75.85</t>
  </si>
  <si>
    <t>75.86</t>
  </si>
  <si>
    <t>75.87</t>
  </si>
  <si>
    <t>75.88</t>
  </si>
  <si>
    <t>75.89</t>
  </si>
  <si>
    <t>75.90</t>
  </si>
  <si>
    <t>75.91</t>
  </si>
  <si>
    <t>75.92</t>
  </si>
  <si>
    <t>75.93</t>
  </si>
  <si>
    <t>75.94</t>
  </si>
  <si>
    <t>75.95</t>
  </si>
  <si>
    <t>75.96</t>
  </si>
  <si>
    <t>75.97</t>
  </si>
  <si>
    <t>75.98</t>
  </si>
  <si>
    <t>75.99</t>
  </si>
  <si>
    <t>75.100</t>
  </si>
  <si>
    <t>75.101</t>
  </si>
  <si>
    <t>75.102</t>
  </si>
  <si>
    <t>75.103</t>
  </si>
  <si>
    <t>75.104</t>
  </si>
  <si>
    <t>75.105</t>
  </si>
  <si>
    <t xml:space="preserve">Motoreduktor </t>
  </si>
  <si>
    <t>88.1.1</t>
  </si>
  <si>
    <t>88.1.2</t>
  </si>
  <si>
    <t>88.1.3</t>
  </si>
  <si>
    <t>88.1.4</t>
  </si>
  <si>
    <t>88.1.5</t>
  </si>
  <si>
    <t>88.1.6</t>
  </si>
  <si>
    <t>88.2</t>
  </si>
  <si>
    <t>88.2.1</t>
  </si>
  <si>
    <t>88.2.2</t>
  </si>
  <si>
    <t>88.2.3</t>
  </si>
  <si>
    <t>88.2.4</t>
  </si>
  <si>
    <t>88.2.5</t>
  </si>
  <si>
    <t>88.3</t>
  </si>
  <si>
    <t>88.3.1</t>
  </si>
  <si>
    <t>88.3.2</t>
  </si>
  <si>
    <t>88.3.3</t>
  </si>
  <si>
    <t>88.4</t>
  </si>
  <si>
    <t>88.4.1</t>
  </si>
  <si>
    <t>88.4.2</t>
  </si>
  <si>
    <t>88.4.3</t>
  </si>
  <si>
    <t>88.4.4</t>
  </si>
  <si>
    <t>88.5</t>
  </si>
  <si>
    <t>88.5.1</t>
  </si>
  <si>
    <t>88.5.2</t>
  </si>
  <si>
    <t>88.6</t>
  </si>
  <si>
    <t>88.7</t>
  </si>
  <si>
    <t>88.8</t>
  </si>
  <si>
    <t>88.8.1</t>
  </si>
  <si>
    <t>88.8.2</t>
  </si>
  <si>
    <t>88.9</t>
  </si>
  <si>
    <t>88.10</t>
  </si>
  <si>
    <t>88.10.1</t>
  </si>
  <si>
    <t>88.10.1.1</t>
  </si>
  <si>
    <t>88.10.1.2</t>
  </si>
  <si>
    <t>88.10.2</t>
  </si>
  <si>
    <t>88.10.3</t>
  </si>
  <si>
    <t>88.10.4</t>
  </si>
  <si>
    <t>88.10.5</t>
  </si>
  <si>
    <t>88.10.6</t>
  </si>
  <si>
    <t>88.11</t>
  </si>
  <si>
    <t>88.12</t>
  </si>
  <si>
    <t>88.13</t>
  </si>
  <si>
    <t>88.14</t>
  </si>
  <si>
    <t>88.15</t>
  </si>
  <si>
    <t>88.15.1</t>
  </si>
  <si>
    <t>88.15.2</t>
  </si>
  <si>
    <t>88.16</t>
  </si>
  <si>
    <t>88.16.1</t>
  </si>
  <si>
    <t>88.16.2</t>
  </si>
  <si>
    <t>88.16.3</t>
  </si>
  <si>
    <t>88.16.4</t>
  </si>
  <si>
    <t>88.17</t>
  </si>
  <si>
    <t>88.17.1</t>
  </si>
  <si>
    <t>88.17.2</t>
  </si>
  <si>
    <t>88.17.3</t>
  </si>
  <si>
    <t>88.18</t>
  </si>
  <si>
    <t>88.19</t>
  </si>
  <si>
    <t>88.19.1</t>
  </si>
  <si>
    <t>88.19.2</t>
  </si>
  <si>
    <t>88.20</t>
  </si>
  <si>
    <t>88.21</t>
  </si>
  <si>
    <t>88.22</t>
  </si>
  <si>
    <t>88.22.1</t>
  </si>
  <si>
    <t>88.22.2</t>
  </si>
  <si>
    <t>88.23</t>
  </si>
  <si>
    <t>88.24</t>
  </si>
  <si>
    <t>88.25</t>
  </si>
  <si>
    <t>88.26</t>
  </si>
  <si>
    <t>88.27</t>
  </si>
  <si>
    <t>88.28</t>
  </si>
  <si>
    <t>88.29</t>
  </si>
  <si>
    <t>88.30</t>
  </si>
  <si>
    <t>88.30.1</t>
  </si>
  <si>
    <t>88.30.2</t>
  </si>
  <si>
    <t>88.31</t>
  </si>
  <si>
    <t>88.32</t>
  </si>
  <si>
    <t>88.33</t>
  </si>
  <si>
    <t>88.34</t>
  </si>
  <si>
    <t>88.35</t>
  </si>
  <si>
    <t>88.36</t>
  </si>
  <si>
    <t>88.37</t>
  </si>
  <si>
    <t>88.38</t>
  </si>
  <si>
    <t>88.39</t>
  </si>
  <si>
    <t>88.40</t>
  </si>
  <si>
    <t>88.41</t>
  </si>
  <si>
    <t>88.42</t>
  </si>
  <si>
    <t>88.43</t>
  </si>
  <si>
    <t>88.44</t>
  </si>
  <si>
    <t>88.45</t>
  </si>
  <si>
    <t>88.46</t>
  </si>
  <si>
    <t>88.47</t>
  </si>
  <si>
    <t>88.48</t>
  </si>
  <si>
    <t>88.49</t>
  </si>
  <si>
    <t>88.50</t>
  </si>
  <si>
    <t>88.51</t>
  </si>
  <si>
    <t>88.52</t>
  </si>
  <si>
    <t>88.53</t>
  </si>
  <si>
    <t>88.54</t>
  </si>
  <si>
    <t>88.55</t>
  </si>
  <si>
    <t>88.56</t>
  </si>
  <si>
    <t>PTU-340.TG.1400.EP400.3.3.1-17,4-1</t>
  </si>
  <si>
    <t>88.57</t>
  </si>
  <si>
    <t>88.58</t>
  </si>
  <si>
    <t>88.59</t>
  </si>
  <si>
    <t>88.60</t>
  </si>
  <si>
    <t>88.61</t>
  </si>
  <si>
    <t>88.62</t>
  </si>
  <si>
    <t>88.63</t>
  </si>
  <si>
    <t>88.64</t>
  </si>
  <si>
    <t>88.65</t>
  </si>
  <si>
    <t>88.66</t>
  </si>
  <si>
    <t>88.67</t>
  </si>
  <si>
    <t>88.68</t>
  </si>
  <si>
    <t>88.69</t>
  </si>
  <si>
    <t>88.70</t>
  </si>
  <si>
    <t>88.71</t>
  </si>
  <si>
    <t>88.72</t>
  </si>
  <si>
    <t>88.73</t>
  </si>
  <si>
    <t>88.74</t>
  </si>
  <si>
    <t>88.75</t>
  </si>
  <si>
    <t>88.76</t>
  </si>
  <si>
    <t>88.77</t>
  </si>
  <si>
    <t>88.78</t>
  </si>
  <si>
    <t>88.79</t>
  </si>
  <si>
    <t>88.80</t>
  </si>
  <si>
    <t>88.81</t>
  </si>
  <si>
    <t>88.82</t>
  </si>
  <si>
    <t>88.83</t>
  </si>
  <si>
    <t>88.84</t>
  </si>
  <si>
    <t>88.85</t>
  </si>
  <si>
    <t>88.86</t>
  </si>
  <si>
    <t>88.87</t>
  </si>
  <si>
    <t>88.88</t>
  </si>
  <si>
    <t>88.89</t>
  </si>
  <si>
    <t>88.90</t>
  </si>
  <si>
    <t>88.91</t>
  </si>
  <si>
    <t>88.92</t>
  </si>
  <si>
    <t>88.93</t>
  </si>
  <si>
    <t>88.94</t>
  </si>
  <si>
    <t>88.95</t>
  </si>
  <si>
    <t>88.96</t>
  </si>
  <si>
    <t>88.97</t>
  </si>
  <si>
    <t>88.98</t>
  </si>
  <si>
    <t>88.99</t>
  </si>
  <si>
    <t>88.100</t>
  </si>
  <si>
    <t>88.101</t>
  </si>
  <si>
    <t>88.102</t>
  </si>
  <si>
    <t>88.103</t>
  </si>
  <si>
    <t>88.104</t>
  </si>
  <si>
    <t>88.105</t>
  </si>
  <si>
    <t>55.1</t>
  </si>
  <si>
    <t>PTU-340.01.01.00-1440-2</t>
  </si>
  <si>
    <t>Bęben napędowy 1400/fi40</t>
  </si>
  <si>
    <t>55.1.1</t>
  </si>
  <si>
    <t>PTU-340.01.01.01-0040-2</t>
  </si>
  <si>
    <t>Pręt fi60x325</t>
  </si>
  <si>
    <t>55.1.2</t>
  </si>
  <si>
    <t>55.1.3</t>
  </si>
  <si>
    <t>55.1.4</t>
  </si>
  <si>
    <t>55.1.5</t>
  </si>
  <si>
    <t>55.1.6</t>
  </si>
  <si>
    <t>55.2</t>
  </si>
  <si>
    <t>PTU-340.01.02.00-15S-5</t>
  </si>
  <si>
    <t>55.2.1</t>
  </si>
  <si>
    <t>PTU-340.01.02.01-15S-5</t>
  </si>
  <si>
    <t>Blacha 4x513x900</t>
  </si>
  <si>
    <t>55.2.2</t>
  </si>
  <si>
    <t>55.2.3</t>
  </si>
  <si>
    <t>55.2.4</t>
  </si>
  <si>
    <t>55.2.5</t>
  </si>
  <si>
    <t>DIN 929-M8-5</t>
  </si>
  <si>
    <t>Nakrętka sześciokątna do zgrzewania M8</t>
  </si>
  <si>
    <t>55.3</t>
  </si>
  <si>
    <t>55.3.1</t>
  </si>
  <si>
    <t>55.3.2</t>
  </si>
  <si>
    <t>55.3.3</t>
  </si>
  <si>
    <t>55.4</t>
  </si>
  <si>
    <t>55.4.1</t>
  </si>
  <si>
    <t>55.4.2</t>
  </si>
  <si>
    <t>55.4.3</t>
  </si>
  <si>
    <t>55.4.4</t>
  </si>
  <si>
    <t>55.5</t>
  </si>
  <si>
    <t>55.5.1</t>
  </si>
  <si>
    <t>55.5.2</t>
  </si>
  <si>
    <t>55.6</t>
  </si>
  <si>
    <t>PTU-340.01.06.00-KA57-1</t>
  </si>
  <si>
    <t>Blacha 8x318x400</t>
  </si>
  <si>
    <t>55.7</t>
  </si>
  <si>
    <t>55.8</t>
  </si>
  <si>
    <t>55.8.1</t>
  </si>
  <si>
    <t>55.8.2</t>
  </si>
  <si>
    <t>55.9</t>
  </si>
  <si>
    <t>55.10</t>
  </si>
  <si>
    <t>55.10.1</t>
  </si>
  <si>
    <t>55.10.1.1</t>
  </si>
  <si>
    <t>55.10.1.2</t>
  </si>
  <si>
    <t>55.10.2</t>
  </si>
  <si>
    <t>55.10.3</t>
  </si>
  <si>
    <t>55.10.4</t>
  </si>
  <si>
    <t>55.10.5</t>
  </si>
  <si>
    <t>55.10.6</t>
  </si>
  <si>
    <t>55.11</t>
  </si>
  <si>
    <t>55.12</t>
  </si>
  <si>
    <t>PTU-340.01.13.00-15-1</t>
  </si>
  <si>
    <t>Blacha 4x82x90</t>
  </si>
  <si>
    <t>55.13</t>
  </si>
  <si>
    <t>55.14</t>
  </si>
  <si>
    <t>55.15</t>
  </si>
  <si>
    <t>55.15.1</t>
  </si>
  <si>
    <t>55.15.2</t>
  </si>
  <si>
    <t>55.16</t>
  </si>
  <si>
    <t>PTU-340.01.20.00-14-1</t>
  </si>
  <si>
    <t>55.16.1</t>
  </si>
  <si>
    <t>PTU-340.01.20.01-14-1</t>
  </si>
  <si>
    <t>Blacha 3x722x1550</t>
  </si>
  <si>
    <t>55.16.2</t>
  </si>
  <si>
    <t>PTU-340.01.20.02-14-1</t>
  </si>
  <si>
    <t>Blacha 4x48x1210</t>
  </si>
  <si>
    <t>55.16.3</t>
  </si>
  <si>
    <t>PTU-340.01.20.03-12-1</t>
  </si>
  <si>
    <t>Blacha 4x48x623</t>
  </si>
  <si>
    <t>55.17</t>
  </si>
  <si>
    <t>PTU-340.01.30.00-1</t>
  </si>
  <si>
    <t>Blacha 2x104x340</t>
  </si>
  <si>
    <t>55.18</t>
  </si>
  <si>
    <t>55.18.1</t>
  </si>
  <si>
    <t>55.18.2</t>
  </si>
  <si>
    <t>55.18.3</t>
  </si>
  <si>
    <t>55.18.4</t>
  </si>
  <si>
    <t>55.19</t>
  </si>
  <si>
    <t>PTU-340.02.02.00-30S-1</t>
  </si>
  <si>
    <t>55.19.1</t>
  </si>
  <si>
    <t>PTU-340.02.02.01-30S-1</t>
  </si>
  <si>
    <t>55.19.2</t>
  </si>
  <si>
    <t>55.19.3</t>
  </si>
  <si>
    <t>55.20</t>
  </si>
  <si>
    <t>55.21</t>
  </si>
  <si>
    <t>55.21.1</t>
  </si>
  <si>
    <t>55.21.2</t>
  </si>
  <si>
    <t>55.22</t>
  </si>
  <si>
    <t>55.23</t>
  </si>
  <si>
    <t>55.24</t>
  </si>
  <si>
    <t>55.24.1</t>
  </si>
  <si>
    <t>55.24.2</t>
  </si>
  <si>
    <t>55.25</t>
  </si>
  <si>
    <t>55.26</t>
  </si>
  <si>
    <t>55.27</t>
  </si>
  <si>
    <t>55.28</t>
  </si>
  <si>
    <t>55.29</t>
  </si>
  <si>
    <t>55.30</t>
  </si>
  <si>
    <t>55.31</t>
  </si>
  <si>
    <t>PTU-340.02.20.00-14-1</t>
  </si>
  <si>
    <t>55.31.1</t>
  </si>
  <si>
    <t>PTU-340.02.20.01-14-1</t>
  </si>
  <si>
    <t>Blacha 4x726x1546</t>
  </si>
  <si>
    <t>55.31.2</t>
  </si>
  <si>
    <t>PTU-340.02.20.02-14-1</t>
  </si>
  <si>
    <t>Blacha 4x47x1210</t>
  </si>
  <si>
    <t>55.31.3</t>
  </si>
  <si>
    <t>PTU-340.02.20.03-12-1</t>
  </si>
  <si>
    <t>Blacha 4x47x634</t>
  </si>
  <si>
    <t>55.32</t>
  </si>
  <si>
    <t>PTU-340.03.01.00-1515SS-5</t>
  </si>
  <si>
    <t>55.33</t>
  </si>
  <si>
    <t>PTU-340.03.02.00-1515SS-6</t>
  </si>
  <si>
    <t>55.33.1</t>
  </si>
  <si>
    <t>PTU-340.03.02.01-1515SS-6</t>
  </si>
  <si>
    <t>55.33.2</t>
  </si>
  <si>
    <t>55.34</t>
  </si>
  <si>
    <t>PTU-340.03.03.00-1515SS-1</t>
  </si>
  <si>
    <t>Blacha 4x513x1500</t>
  </si>
  <si>
    <t>55.35</t>
  </si>
  <si>
    <t>PTU-340.03.03.00-3015SS-1</t>
  </si>
  <si>
    <t>55.36</t>
  </si>
  <si>
    <t>PTU-340.03.03.00-1550SS-1</t>
  </si>
  <si>
    <t>Blacha 4x500x513</t>
  </si>
  <si>
    <t>55.37</t>
  </si>
  <si>
    <t>PTU-340.03.03.00-3015SS-2</t>
  </si>
  <si>
    <t>55.38</t>
  </si>
  <si>
    <t>55.39</t>
  </si>
  <si>
    <t>55.40</t>
  </si>
  <si>
    <t>55.41</t>
  </si>
  <si>
    <t>55.42</t>
  </si>
  <si>
    <t>55.43</t>
  </si>
  <si>
    <t>55.44</t>
  </si>
  <si>
    <t>55.45</t>
  </si>
  <si>
    <t>PTU-340.03.13.00-14-12</t>
  </si>
  <si>
    <t>Blacha 1,5x445x1494</t>
  </si>
  <si>
    <t>55.46</t>
  </si>
  <si>
    <t>PTU-340.03.13.00-14-11</t>
  </si>
  <si>
    <t>Blacha 1,5x692x1489</t>
  </si>
  <si>
    <t>55.47</t>
  </si>
  <si>
    <t>55.48</t>
  </si>
  <si>
    <t>PTU-340.03.21.00-1415-2</t>
  </si>
  <si>
    <t>55.48.1</t>
  </si>
  <si>
    <t>PTU-340.03.21.01-1415-2</t>
  </si>
  <si>
    <t>Blacha 3x1550x1592</t>
  </si>
  <si>
    <t>55.48.2</t>
  </si>
  <si>
    <t>55.49</t>
  </si>
  <si>
    <t>PTU-340.04.09.00-SS-2</t>
  </si>
  <si>
    <t>Blacha 2x32x729</t>
  </si>
  <si>
    <t>55.50</t>
  </si>
  <si>
    <t>PTU-340.01.13.00-15-2</t>
  </si>
  <si>
    <t>55.51</t>
  </si>
  <si>
    <t>55.52</t>
  </si>
  <si>
    <t>PTU-340.03.20.00-1415-1</t>
  </si>
  <si>
    <t>55.52.1</t>
  </si>
  <si>
    <t>PTU-340.03.20.01-1415-1</t>
  </si>
  <si>
    <t>Blacha 4x1507x1546</t>
  </si>
  <si>
    <t>55.52.2</t>
  </si>
  <si>
    <t>PTU-340.03.20.02-14-1</t>
  </si>
  <si>
    <t>Blacha 4x47x1450</t>
  </si>
  <si>
    <t>55.53</t>
  </si>
  <si>
    <t>PTU-340.03.21.00-1415-3</t>
  </si>
  <si>
    <t>55.53.1</t>
  </si>
  <si>
    <t>PTU-340.03.21.01-1415-3</t>
  </si>
  <si>
    <t>Blacha 3x1550x1611</t>
  </si>
  <si>
    <t>55.53.2</t>
  </si>
  <si>
    <t>55.54</t>
  </si>
  <si>
    <t>PTU-340.03.22.00-1450-2</t>
  </si>
  <si>
    <t>55.54.1</t>
  </si>
  <si>
    <t>PTU-340.03.22.01-1450-2</t>
  </si>
  <si>
    <t>Blacha 3x592x1550</t>
  </si>
  <si>
    <t>55.54.2</t>
  </si>
  <si>
    <t>55.55</t>
  </si>
  <si>
    <t>PTU-340.03.25.00-8015SS-14.1</t>
  </si>
  <si>
    <t>Osłona boczna</t>
  </si>
  <si>
    <t>55.55.1</t>
  </si>
  <si>
    <t>PTU-340.03.25.01-2</t>
  </si>
  <si>
    <t>Blacha 3x30x109</t>
  </si>
  <si>
    <t>55.55.2</t>
  </si>
  <si>
    <t>PTU-340.03.25.02-8015SS-14.1</t>
  </si>
  <si>
    <t>Sklejka 10x420x640</t>
  </si>
  <si>
    <t>Sosna</t>
  </si>
  <si>
    <t>55.55.3</t>
  </si>
  <si>
    <t>PTU-340.03.25.03-8015SS-14.1</t>
  </si>
  <si>
    <t>Blacha 3x127x640</t>
  </si>
  <si>
    <t>55.55.4</t>
  </si>
  <si>
    <t>55.55.5</t>
  </si>
  <si>
    <t>55.55.6</t>
  </si>
  <si>
    <t>55.55.7</t>
  </si>
  <si>
    <t>55.56</t>
  </si>
  <si>
    <t>55.57</t>
  </si>
  <si>
    <t>55.58</t>
  </si>
  <si>
    <t>55.59</t>
  </si>
  <si>
    <t>PTU-340.04.03.00-6</t>
  </si>
  <si>
    <t>Blacha 3x57x496</t>
  </si>
  <si>
    <t>55.60</t>
  </si>
  <si>
    <t>55.61</t>
  </si>
  <si>
    <t>55.62</t>
  </si>
  <si>
    <t>PTU-340.04.06.00-8</t>
  </si>
  <si>
    <t>55.63</t>
  </si>
  <si>
    <t>55.64</t>
  </si>
  <si>
    <t>PTU-340.04.09.00-SS-1</t>
  </si>
  <si>
    <t>Blacha 2x32x1450</t>
  </si>
  <si>
    <t>55.65</t>
  </si>
  <si>
    <t>55.66</t>
  </si>
  <si>
    <t>55.67</t>
  </si>
  <si>
    <t>PTU-340.11.00.00-14SS-1</t>
  </si>
  <si>
    <t>55.67.1</t>
  </si>
  <si>
    <t>PTU-340.11.01.00-14SS-1</t>
  </si>
  <si>
    <t>Podpora korpus</t>
  </si>
  <si>
    <t>55.67.1.1</t>
  </si>
  <si>
    <t>PTU-340.11.01.01-SS-1</t>
  </si>
  <si>
    <t>Ceownik C65x476</t>
  </si>
  <si>
    <t>55.67.1.2</t>
  </si>
  <si>
    <t>PTU-340.11.01.02-14SS-1</t>
  </si>
  <si>
    <t>Kształt. zam. 30x30x3x1535</t>
  </si>
  <si>
    <t>55.67.1.3</t>
  </si>
  <si>
    <t>PTU-340.11.01.03-SS-1</t>
  </si>
  <si>
    <t>Blacha 8x44x144</t>
  </si>
  <si>
    <t>55.67.1.4</t>
  </si>
  <si>
    <t>PTU-340.11.01.04-SS-1</t>
  </si>
  <si>
    <t>Blacha 8x80x80</t>
  </si>
  <si>
    <t>55.67.2</t>
  </si>
  <si>
    <t>PTU-340.11.02.00-SS-1</t>
  </si>
  <si>
    <t>Stopka</t>
  </si>
  <si>
    <t>55.67.2.1</t>
  </si>
  <si>
    <t>PTU-340.11.02.01-SS-1</t>
  </si>
  <si>
    <t>Blacha 6x100x170</t>
  </si>
  <si>
    <t>55.67.2.2</t>
  </si>
  <si>
    <t>Śruba M20x160-8.8-B-Fe/Zn5</t>
  </si>
  <si>
    <t>55.67.3</t>
  </si>
  <si>
    <t>Śruba M8x25-8.8-B-Fe/Zn5</t>
  </si>
  <si>
    <t>55.67.4</t>
  </si>
  <si>
    <t xml:space="preserve"> Nakrętka M20-8-B-Fe/Zn5</t>
  </si>
  <si>
    <t>55.67.5</t>
  </si>
  <si>
    <t>55.67.6</t>
  </si>
  <si>
    <t>55.68</t>
  </si>
  <si>
    <t>Guma 10x190x3000</t>
  </si>
  <si>
    <t>55.69</t>
  </si>
  <si>
    <t>55.70</t>
  </si>
  <si>
    <t>Guma 3x110x8150</t>
  </si>
  <si>
    <t>55.71</t>
  </si>
  <si>
    <t>Motoreduktor KA57/TDRE90L4/TF n=37[obr./min.]; i=38,49; M=385[Nm]; M3A; 90[°]; 2; fiwału=40; N=1,5[kW]; 44[kg];</t>
  </si>
  <si>
    <t>55.72</t>
  </si>
  <si>
    <t>Taśma gładka ze spodem ślizgowym EP 400/3, 2:0, szerokość=1400mm, długość=18,4mb</t>
  </si>
  <si>
    <t>55.73</t>
  </si>
  <si>
    <t>55.74</t>
  </si>
  <si>
    <t>55.75</t>
  </si>
  <si>
    <t>55.76</t>
  </si>
  <si>
    <t>Wpust pryzmatyczny A 12x8x100</t>
  </si>
  <si>
    <t>55.77</t>
  </si>
  <si>
    <t>55.78</t>
  </si>
  <si>
    <t>55.79</t>
  </si>
  <si>
    <t>55.80</t>
  </si>
  <si>
    <t>55.81</t>
  </si>
  <si>
    <t>55.82</t>
  </si>
  <si>
    <t>55.83</t>
  </si>
  <si>
    <t>Śruba M16x100-8.8-B-Fe/Zn5</t>
  </si>
  <si>
    <t>55.84</t>
  </si>
  <si>
    <t>55.85</t>
  </si>
  <si>
    <t>55.86</t>
  </si>
  <si>
    <t>55.87</t>
  </si>
  <si>
    <t>55.88</t>
  </si>
  <si>
    <t>55.89</t>
  </si>
  <si>
    <t>55.90</t>
  </si>
  <si>
    <t>55.91</t>
  </si>
  <si>
    <t>55.92</t>
  </si>
  <si>
    <t>55.93</t>
  </si>
  <si>
    <t>55.94</t>
  </si>
  <si>
    <t>55.95</t>
  </si>
  <si>
    <t>55.96</t>
  </si>
  <si>
    <t>55.97</t>
  </si>
  <si>
    <t>Śruba z podsadzeniem kwadratowym z łbem półkulistym M8x40</t>
  </si>
  <si>
    <t>55.98</t>
  </si>
  <si>
    <t>55.99</t>
  </si>
  <si>
    <t>Śruba z podsadzeniem kwadratowym z łbem półkulistym M8x30</t>
  </si>
  <si>
    <t>55.100</t>
  </si>
  <si>
    <t>55.101</t>
  </si>
  <si>
    <t>55.102</t>
  </si>
  <si>
    <t>55.103</t>
  </si>
  <si>
    <t>55.104</t>
  </si>
  <si>
    <t>55.105</t>
  </si>
  <si>
    <t>55.106</t>
  </si>
  <si>
    <t>55.107</t>
  </si>
  <si>
    <t>55.108</t>
  </si>
  <si>
    <t>55.109</t>
  </si>
  <si>
    <t>55.110</t>
  </si>
  <si>
    <t>55.111</t>
  </si>
  <si>
    <t>55.112</t>
  </si>
  <si>
    <t>55.113</t>
  </si>
  <si>
    <t>55.114</t>
  </si>
  <si>
    <t>55.115</t>
  </si>
  <si>
    <t>55.116</t>
  </si>
  <si>
    <t>55.117</t>
  </si>
  <si>
    <t>106.1</t>
  </si>
  <si>
    <t>PTU-340.01.01.00-1660-1</t>
  </si>
  <si>
    <t>Bęben napędowy 1600/fi60</t>
  </si>
  <si>
    <t>106.1.1</t>
  </si>
  <si>
    <t>PTU-340.01.01.01-1660-1</t>
  </si>
  <si>
    <t>Pręt fi75x2106</t>
  </si>
  <si>
    <t>106.1.2</t>
  </si>
  <si>
    <t>106.1.3</t>
  </si>
  <si>
    <t>PTU-340.01.01.05-4</t>
  </si>
  <si>
    <t>106.1.4</t>
  </si>
  <si>
    <t>PTU-340.01.01.06-16-1</t>
  </si>
  <si>
    <t>Okładzina gumowa CARO fi239x1620</t>
  </si>
  <si>
    <t>106.2</t>
  </si>
  <si>
    <t>PTU-340.01.02.00-60S-1</t>
  </si>
  <si>
    <t>106.2.1</t>
  </si>
  <si>
    <t>PTU-340.01.02.01-60S-1</t>
  </si>
  <si>
    <t>Blacha 4x949x950</t>
  </si>
  <si>
    <t>106.2.2</t>
  </si>
  <si>
    <t>106.2.3</t>
  </si>
  <si>
    <t>106.2.4</t>
  </si>
  <si>
    <t>106.2.5</t>
  </si>
  <si>
    <t>PTU-340.01.02.05-1</t>
  </si>
  <si>
    <t>Blacha 4x56x535</t>
  </si>
  <si>
    <t>106.2.6</t>
  </si>
  <si>
    <t>106.3</t>
  </si>
  <si>
    <t>PTU-340.01.03.00-4_L</t>
  </si>
  <si>
    <t xml:space="preserve">Wspornik motoreduktora_x000D_
</t>
  </si>
  <si>
    <t>106.3.1</t>
  </si>
  <si>
    <t>PTU-340.01.03.01-4_L</t>
  </si>
  <si>
    <t>106.3.2</t>
  </si>
  <si>
    <t>106.3.3</t>
  </si>
  <si>
    <t>PN-EN ISO 216</t>
  </si>
  <si>
    <t>106.4</t>
  </si>
  <si>
    <t>PTU-340.01.03.00-5</t>
  </si>
  <si>
    <t>106.4.1</t>
  </si>
  <si>
    <t>PTU-340.01.03.01-5</t>
  </si>
  <si>
    <t>Blacha 10x305x588</t>
  </si>
  <si>
    <t>106.4.2</t>
  </si>
  <si>
    <t>106.4.3</t>
  </si>
  <si>
    <t>106.5</t>
  </si>
  <si>
    <t>106.5.1</t>
  </si>
  <si>
    <t>106.5.2</t>
  </si>
  <si>
    <t>106.5.3</t>
  </si>
  <si>
    <t>106.5.4</t>
  </si>
  <si>
    <t>106.6</t>
  </si>
  <si>
    <t>106.6.1</t>
  </si>
  <si>
    <t>106.6.2</t>
  </si>
  <si>
    <t>106.7</t>
  </si>
  <si>
    <t>106.8</t>
  </si>
  <si>
    <t>106.9</t>
  </si>
  <si>
    <t>2+2</t>
  </si>
  <si>
    <t>106.9.1</t>
  </si>
  <si>
    <t>106.9.2</t>
  </si>
  <si>
    <t>106.10</t>
  </si>
  <si>
    <t>106.11</t>
  </si>
  <si>
    <t>PTU-340.01.09.00-RW-2</t>
  </si>
  <si>
    <t>Uchwyt zgarniacza</t>
  </si>
  <si>
    <t>106.11.1</t>
  </si>
  <si>
    <t>PTU-340.01.09.01-RW-2</t>
  </si>
  <si>
    <t>Blacha 10x101x144</t>
  </si>
  <si>
    <t>106.11.2</t>
  </si>
  <si>
    <t>PTU-340.01.09.02-RW-1</t>
  </si>
  <si>
    <t>Blacha 10x44x160</t>
  </si>
  <si>
    <t>106.11.3</t>
  </si>
  <si>
    <t>PTU-340.01.09.03-RW-1</t>
  </si>
  <si>
    <t>Blacha 10x24x24</t>
  </si>
  <si>
    <t>106.12</t>
  </si>
  <si>
    <t>PTU-340.01.10.00-16-1</t>
  </si>
  <si>
    <t>Zgarniacz gumowy nabębnowy 1600</t>
  </si>
  <si>
    <t>106.12.1</t>
  </si>
  <si>
    <t>PTU-340.01.10.01-16-1</t>
  </si>
  <si>
    <t>Belka zgarniacza nabębnowego gumowego 1600</t>
  </si>
  <si>
    <t>106.12.1.1</t>
  </si>
  <si>
    <t>PTU-340.01.10.01.01-16-1</t>
  </si>
  <si>
    <t>Blacha 6x84x1930</t>
  </si>
  <si>
    <t>106.12.1.2</t>
  </si>
  <si>
    <t>106.12.2</t>
  </si>
  <si>
    <t>106.12.3</t>
  </si>
  <si>
    <t>PTU-340.01.10.03-16-1</t>
  </si>
  <si>
    <t>Guma 20x70x1600</t>
  </si>
  <si>
    <t>106.12.4</t>
  </si>
  <si>
    <t>106.12.5</t>
  </si>
  <si>
    <t>106.12.6</t>
  </si>
  <si>
    <t>106.13</t>
  </si>
  <si>
    <t>PTU-340.01.10.00-16RW-1</t>
  </si>
  <si>
    <t>106.13.1</t>
  </si>
  <si>
    <t>PTU-340.01.10.01-16RW-1</t>
  </si>
  <si>
    <t>106.13.1.1</t>
  </si>
  <si>
    <t>PTU-340.01.10.01.01-16RW-1</t>
  </si>
  <si>
    <t>Blacha 6x141x1930</t>
  </si>
  <si>
    <t>106.13.1.2</t>
  </si>
  <si>
    <t>106.13.2</t>
  </si>
  <si>
    <t>PTU-340.01.10.02-16RW-1</t>
  </si>
  <si>
    <t>Blacha 4x111x1920</t>
  </si>
  <si>
    <t>106.13.3</t>
  </si>
  <si>
    <t>PTU-340.01.10.03-16RW-1</t>
  </si>
  <si>
    <t>Guma 20x125x1600</t>
  </si>
  <si>
    <t>106.13.4</t>
  </si>
  <si>
    <t>106.13.5</t>
  </si>
  <si>
    <t>106.13.6</t>
  </si>
  <si>
    <t>106.14</t>
  </si>
  <si>
    <t>106.15</t>
  </si>
  <si>
    <t>PTU-340.01.13.00-60-1260KG-6</t>
  </si>
  <si>
    <t>Wspornik</t>
  </si>
  <si>
    <t>106.15.1</t>
  </si>
  <si>
    <t>PTU-340.01.13.01-60-1260KG-6</t>
  </si>
  <si>
    <t>Blacha 6x130x670</t>
  </si>
  <si>
    <t>106.15.2</t>
  </si>
  <si>
    <t>PTU-340.01.13.02-60-1260KG-6</t>
  </si>
  <si>
    <t>Blacha 4x70x645</t>
  </si>
  <si>
    <t>106.16</t>
  </si>
  <si>
    <t>106.17</t>
  </si>
  <si>
    <t>106.17.1</t>
  </si>
  <si>
    <t>106.17.2</t>
  </si>
  <si>
    <t>106.18</t>
  </si>
  <si>
    <t>PTU-340.01.17.00-16RW-1</t>
  </si>
  <si>
    <t>Zgarniacz bębna napędowego wewnętrzny</t>
  </si>
  <si>
    <t>106.18.1</t>
  </si>
  <si>
    <t>PTU-340.01.17.01-16RW-1</t>
  </si>
  <si>
    <t>Blacha 3x151x1735</t>
  </si>
  <si>
    <t>106.18.2</t>
  </si>
  <si>
    <t>106.19</t>
  </si>
  <si>
    <t>PTU-340.01.20.00-16-1</t>
  </si>
  <si>
    <t>106.19.1</t>
  </si>
  <si>
    <t>PTU-340.01.20.01-16-1</t>
  </si>
  <si>
    <t>Blacha 3x722x1750</t>
  </si>
  <si>
    <t>106.19.2</t>
  </si>
  <si>
    <t>PTU-340.01.20.02-16-1</t>
  </si>
  <si>
    <t>Blacha 4x48x1410</t>
  </si>
  <si>
    <t>106.19.3</t>
  </si>
  <si>
    <t>106.20</t>
  </si>
  <si>
    <t>PTU-340.01.36.00-1616KRWG-13</t>
  </si>
  <si>
    <t>Kieszeń rygla</t>
  </si>
  <si>
    <t>106.20.1</t>
  </si>
  <si>
    <t>PTU-340.01.36.01-1616KRWG-13</t>
  </si>
  <si>
    <t>Blacha 4x150x176</t>
  </si>
  <si>
    <t>106.20.2</t>
  </si>
  <si>
    <t>PTU-340.01.36.02-1616KRWG-13</t>
  </si>
  <si>
    <t>Blacha 4x45x187</t>
  </si>
  <si>
    <t>106.21</t>
  </si>
  <si>
    <t>PTU-340.02.01.00-16-2</t>
  </si>
  <si>
    <t>106.21.1</t>
  </si>
  <si>
    <t>106.21.2</t>
  </si>
  <si>
    <t>106.21.3</t>
  </si>
  <si>
    <t>106.21.4</t>
  </si>
  <si>
    <t>106.21.5</t>
  </si>
  <si>
    <t>106.22</t>
  </si>
  <si>
    <t>PTU-340.02.02.00-60KRW-1</t>
  </si>
  <si>
    <t>106.22.1</t>
  </si>
  <si>
    <t>PTU-340.02.02.01-60KRW-1</t>
  </si>
  <si>
    <t>Blacha 4x950x1298</t>
  </si>
  <si>
    <t>106.22.2</t>
  </si>
  <si>
    <t>106.22.3</t>
  </si>
  <si>
    <t>106.22.4</t>
  </si>
  <si>
    <t>106.23</t>
  </si>
  <si>
    <t>106.23.1</t>
  </si>
  <si>
    <t>106.23.2</t>
  </si>
  <si>
    <t>106.24</t>
  </si>
  <si>
    <t>106.25</t>
  </si>
  <si>
    <t>106.26</t>
  </si>
  <si>
    <t>106.26.1</t>
  </si>
  <si>
    <t>106.26.2</t>
  </si>
  <si>
    <t>106.27</t>
  </si>
  <si>
    <t>106.28</t>
  </si>
  <si>
    <t>106.29</t>
  </si>
  <si>
    <t>106.30</t>
  </si>
  <si>
    <t>PTU-340.02.20.00-16-1</t>
  </si>
  <si>
    <t>106.30.1</t>
  </si>
  <si>
    <t>PTU-340.02.20.01-16-1</t>
  </si>
  <si>
    <t>Blacha 4x712x1746</t>
  </si>
  <si>
    <t>106.30.2</t>
  </si>
  <si>
    <t>PTU-340.02.20.02-16-1</t>
  </si>
  <si>
    <t>Blacha 4x47x1410</t>
  </si>
  <si>
    <t>106.30.3</t>
  </si>
  <si>
    <t>PTU-340.02.20.03-12-2</t>
  </si>
  <si>
    <t>Blacha 4x47x614</t>
  </si>
  <si>
    <t>106.31</t>
  </si>
  <si>
    <t>PTU-340.03.01.00-6015SS-1</t>
  </si>
  <si>
    <t>Blacha 4x950x1500</t>
  </si>
  <si>
    <t>106.32</t>
  </si>
  <si>
    <t>PTU-340.03.02.00-6015SS-1</t>
  </si>
  <si>
    <t>106.32.1</t>
  </si>
  <si>
    <t>PTU-340.03.02.01-6015SS-1</t>
  </si>
  <si>
    <t>106.32.2</t>
  </si>
  <si>
    <t>DIN 929-M12-5</t>
  </si>
  <si>
    <t>106.33</t>
  </si>
  <si>
    <t>PTU-340.03.03.00-6015SS-1</t>
  </si>
  <si>
    <t>106.34</t>
  </si>
  <si>
    <t>106.35</t>
  </si>
  <si>
    <t>106.36</t>
  </si>
  <si>
    <t>106.37</t>
  </si>
  <si>
    <t>106.38</t>
  </si>
  <si>
    <t>106.39</t>
  </si>
  <si>
    <t>106.40</t>
  </si>
  <si>
    <t>PTU-340.03.20.00-1615-1</t>
  </si>
  <si>
    <t>106.40.1</t>
  </si>
  <si>
    <t>PTU-340.03.20.01-1615-1</t>
  </si>
  <si>
    <t>Blacha 4x1507x1746</t>
  </si>
  <si>
    <t>106.40.2</t>
  </si>
  <si>
    <t>PTU-340.03.20.02-16-1</t>
  </si>
  <si>
    <t>Blacha 4x47x1650</t>
  </si>
  <si>
    <t>106.41</t>
  </si>
  <si>
    <t>PTU-340.03.21.00-1615-1</t>
  </si>
  <si>
    <t>106.41.1</t>
  </si>
  <si>
    <t>PTU-340.03.21.01-1615-1</t>
  </si>
  <si>
    <t>Blacha 3x1611x1750</t>
  </si>
  <si>
    <t>106.41.2</t>
  </si>
  <si>
    <t>PTU-340.03.21.02-16-1</t>
  </si>
  <si>
    <t>Blacha 4x48x1652</t>
  </si>
  <si>
    <t>106.42</t>
  </si>
  <si>
    <t>PTU-340.03.22.00-1615-1</t>
  </si>
  <si>
    <t>106.42.1</t>
  </si>
  <si>
    <t>PTU-340.03.22.01-1615-1</t>
  </si>
  <si>
    <t>Blacha 3x1591x1750</t>
  </si>
  <si>
    <t>106.42.2</t>
  </si>
  <si>
    <t>106.43</t>
  </si>
  <si>
    <t>106.44</t>
  </si>
  <si>
    <t>PTU-340.04.02.00-RW-1</t>
  </si>
  <si>
    <t>Blacha 3x57x1096</t>
  </si>
  <si>
    <t>106.45</t>
  </si>
  <si>
    <t>106.46</t>
  </si>
  <si>
    <t>PTU-340.04.22.00-1</t>
  </si>
  <si>
    <t>Osłona doszczelnienia I</t>
  </si>
  <si>
    <t>106.46.1</t>
  </si>
  <si>
    <t>PTU-340.04.22.01-1</t>
  </si>
  <si>
    <t>Blacha 3x206x893</t>
  </si>
  <si>
    <t>106.46.2</t>
  </si>
  <si>
    <t>PTU-340.04.22.02-1</t>
  </si>
  <si>
    <t>Blacha 4x52x90</t>
  </si>
  <si>
    <t>106.47</t>
  </si>
  <si>
    <t>PTU-340.04.22.00-2</t>
  </si>
  <si>
    <t>Osłona doszczelnienia II</t>
  </si>
  <si>
    <t>106.47.1</t>
  </si>
  <si>
    <t>PTU-340.04.22.01-2</t>
  </si>
  <si>
    <t>Blacha 3x206x1496</t>
  </si>
  <si>
    <t>106.47.2</t>
  </si>
  <si>
    <t>106.48</t>
  </si>
  <si>
    <t>PTU-340.04.22.00-3</t>
  </si>
  <si>
    <t>Osłona doszczelnienia III</t>
  </si>
  <si>
    <t>106.48.1</t>
  </si>
  <si>
    <t>PTU-340.04.22.01-3</t>
  </si>
  <si>
    <t>Blacha 3x206x1097</t>
  </si>
  <si>
    <t>106.48.2</t>
  </si>
  <si>
    <t>106.49</t>
  </si>
  <si>
    <t>PTU-340.19.00.00-1616KRWG-13</t>
  </si>
  <si>
    <t>106.50</t>
  </si>
  <si>
    <t>PTU-340.22.00.00-1616KRWG-25</t>
  </si>
  <si>
    <t>Bunkier kpl.</t>
  </si>
  <si>
    <t>106.51</t>
  </si>
  <si>
    <t>PTU-340.24.00.00-1616KRWG-13</t>
  </si>
  <si>
    <t>Belka wciągarki I</t>
  </si>
  <si>
    <t>106.52</t>
  </si>
  <si>
    <t>PTU-340.25.00.00-1616KRWG-13</t>
  </si>
  <si>
    <t>Belka wciągarki II</t>
  </si>
  <si>
    <t>106.53</t>
  </si>
  <si>
    <t>106.54</t>
  </si>
  <si>
    <t>PTU-340.KT.fi133.fi63,5.fi20.1650</t>
  </si>
  <si>
    <t>Krążnik tarczowy fi133/fi63,5/fi20x1650</t>
  </si>
  <si>
    <t>106.55</t>
  </si>
  <si>
    <t>PTU-340.TGS.1600.EP400.3.2.0-1-17,4-1</t>
  </si>
  <si>
    <t>Taśma gładka ze spodem ślizgowym EP 400/3, 2:0, szerokość=1600mm, długość=17,4mb</t>
  </si>
  <si>
    <t>106.56</t>
  </si>
  <si>
    <t>KA87R57TDRN90L4_B _270_1</t>
  </si>
  <si>
    <t>Motoreduktor KA87R57TDRN90L4_B _270_1</t>
  </si>
  <si>
    <t>106.57</t>
  </si>
  <si>
    <t>Guma Olberts 3x110x8000</t>
  </si>
  <si>
    <t>106.58</t>
  </si>
  <si>
    <t>106.59</t>
  </si>
  <si>
    <t>106.60</t>
  </si>
  <si>
    <t>106.61</t>
  </si>
  <si>
    <t>106.62</t>
  </si>
  <si>
    <t>106.63</t>
  </si>
  <si>
    <t>106.64</t>
  </si>
  <si>
    <t>106.65</t>
  </si>
  <si>
    <t>106.66</t>
  </si>
  <si>
    <t>106.67</t>
  </si>
  <si>
    <t>106.68</t>
  </si>
  <si>
    <t>106.69</t>
  </si>
  <si>
    <t>106.70</t>
  </si>
  <si>
    <t>106.71</t>
  </si>
  <si>
    <t>106.72</t>
  </si>
  <si>
    <t>Śruba M10x28-8.8-B-Fe/Zn5</t>
  </si>
  <si>
    <t>106.73</t>
  </si>
  <si>
    <t>106.74</t>
  </si>
  <si>
    <t>106.75</t>
  </si>
  <si>
    <t>106.76</t>
  </si>
  <si>
    <t>106.77</t>
  </si>
  <si>
    <t>Śruba M8x28-8.8-B-Fe/Zn5</t>
  </si>
  <si>
    <t>106.78</t>
  </si>
  <si>
    <t>106.79</t>
  </si>
  <si>
    <t>106.80</t>
  </si>
  <si>
    <t>DIN 603-M12x50-8.8-Fe/Zn5</t>
  </si>
  <si>
    <t>Śruba z łbem grzybkowym z podsadzeniem M12x50-8.8-Fe/Zn5</t>
  </si>
  <si>
    <t>106.81</t>
  </si>
  <si>
    <t>DIN 603-M12x45-8.8-Fe/Zn5</t>
  </si>
  <si>
    <t>Śruba z łbem grzybkowym z podsadzeniem M12x45-8.8-Fe/Zn5</t>
  </si>
  <si>
    <t>106.82</t>
  </si>
  <si>
    <t>DIN 603-M12x40-8.8-Fe/Zn5</t>
  </si>
  <si>
    <t>Śruba z łbem grzybkowym z podsadzeniem M12x40-8.8-Fe/Zn5</t>
  </si>
  <si>
    <t>106.83</t>
  </si>
  <si>
    <t>106.84</t>
  </si>
  <si>
    <t>106.85</t>
  </si>
  <si>
    <t>DIN 603-M8x40-8.8-Fe/Zn5</t>
  </si>
  <si>
    <t>Śruba z łbem grzybkowym z podsadzeniem M8x40-8.8-Fe/Zn5</t>
  </si>
  <si>
    <t>106.86</t>
  </si>
  <si>
    <t>106.87</t>
  </si>
  <si>
    <t>106.88</t>
  </si>
  <si>
    <t>106.89</t>
  </si>
  <si>
    <t>ISO 7380-M8x20-10.9-A-Fe/Zn5</t>
  </si>
  <si>
    <t>Śruba z łbem kulistym z gniazdem sześciokątnym M8x20-10.9-A-Fe/Zn5</t>
  </si>
  <si>
    <t>106.90</t>
  </si>
  <si>
    <t>106.91</t>
  </si>
  <si>
    <t>106.92</t>
  </si>
  <si>
    <t>106.93</t>
  </si>
  <si>
    <t>106.94</t>
  </si>
  <si>
    <t>106.95</t>
  </si>
  <si>
    <t>106.96</t>
  </si>
  <si>
    <t>106.97</t>
  </si>
  <si>
    <t>106.98</t>
  </si>
  <si>
    <t>106.99</t>
  </si>
  <si>
    <t>106.100</t>
  </si>
  <si>
    <t>106.101</t>
  </si>
  <si>
    <t>106.102</t>
  </si>
  <si>
    <t>106.103</t>
  </si>
  <si>
    <t>Podkładka okrągła zgrubna 13 Fe/Zn5</t>
  </si>
  <si>
    <t>106.104</t>
  </si>
  <si>
    <t>106.105</t>
  </si>
  <si>
    <t>107.1</t>
  </si>
  <si>
    <t>107.1.1</t>
  </si>
  <si>
    <t>107.1.2</t>
  </si>
  <si>
    <t>107.1.3</t>
  </si>
  <si>
    <t>107.1.4</t>
  </si>
  <si>
    <t>107.2</t>
  </si>
  <si>
    <t>107.2.1</t>
  </si>
  <si>
    <t>107.2.2</t>
  </si>
  <si>
    <t>107.2.3</t>
  </si>
  <si>
    <t>107.2.4</t>
  </si>
  <si>
    <t>107.2.5</t>
  </si>
  <si>
    <t>107.2.6</t>
  </si>
  <si>
    <t>107.3</t>
  </si>
  <si>
    <t>107.3.1</t>
  </si>
  <si>
    <t>107.3.2</t>
  </si>
  <si>
    <t>107.3.3</t>
  </si>
  <si>
    <t>107.4</t>
  </si>
  <si>
    <t>107.4.1</t>
  </si>
  <si>
    <t>107.4.2</t>
  </si>
  <si>
    <t>107.4.3</t>
  </si>
  <si>
    <t>107.5</t>
  </si>
  <si>
    <t>107.5.1</t>
  </si>
  <si>
    <t>107.5.2</t>
  </si>
  <si>
    <t>107.5.3</t>
  </si>
  <si>
    <t>107.5.4</t>
  </si>
  <si>
    <t>107.6</t>
  </si>
  <si>
    <t>107.6.1</t>
  </si>
  <si>
    <t>107.6.2</t>
  </si>
  <si>
    <t>107.7</t>
  </si>
  <si>
    <t>107.8</t>
  </si>
  <si>
    <t>107.9</t>
  </si>
  <si>
    <t>107.9.1</t>
  </si>
  <si>
    <t>107.9.2</t>
  </si>
  <si>
    <t>107.10</t>
  </si>
  <si>
    <t>107.11</t>
  </si>
  <si>
    <t>107.11.1</t>
  </si>
  <si>
    <t>107.11.2</t>
  </si>
  <si>
    <t>107.11.3</t>
  </si>
  <si>
    <t>107.12</t>
  </si>
  <si>
    <t>107.12.1</t>
  </si>
  <si>
    <t>107.12.1.1</t>
  </si>
  <si>
    <t>107.12.1.2</t>
  </si>
  <si>
    <t>107.12.2</t>
  </si>
  <si>
    <t>107.12.3</t>
  </si>
  <si>
    <t>107.12.4</t>
  </si>
  <si>
    <t>107.12.5</t>
  </si>
  <si>
    <t>107.12.6</t>
  </si>
  <si>
    <t>107.13</t>
  </si>
  <si>
    <t>107.13.1</t>
  </si>
  <si>
    <t>107.13.1.1</t>
  </si>
  <si>
    <t>107.13.1.2</t>
  </si>
  <si>
    <t>107.13.2</t>
  </si>
  <si>
    <t>107.13.3</t>
  </si>
  <si>
    <t>107.13.4</t>
  </si>
  <si>
    <t>107.13.5</t>
  </si>
  <si>
    <t>107.13.6</t>
  </si>
  <si>
    <t>107.14</t>
  </si>
  <si>
    <t>107.15</t>
  </si>
  <si>
    <t>107.15.1</t>
  </si>
  <si>
    <t>107.15.2</t>
  </si>
  <si>
    <t>107.16</t>
  </si>
  <si>
    <t>107.17</t>
  </si>
  <si>
    <t>107.17.1</t>
  </si>
  <si>
    <t>107.17.2</t>
  </si>
  <si>
    <t>107.18</t>
  </si>
  <si>
    <t>107.18.1</t>
  </si>
  <si>
    <t>107.18.2</t>
  </si>
  <si>
    <t>107.19</t>
  </si>
  <si>
    <t>107.19.1</t>
  </si>
  <si>
    <t>107.19.2</t>
  </si>
  <si>
    <t>107.19.3</t>
  </si>
  <si>
    <t>107.20</t>
  </si>
  <si>
    <t>107.20.1</t>
  </si>
  <si>
    <t>107.20.2</t>
  </si>
  <si>
    <t>107.21</t>
  </si>
  <si>
    <t>107.21.1</t>
  </si>
  <si>
    <t>107.21.2</t>
  </si>
  <si>
    <t>107.21.3</t>
  </si>
  <si>
    <t>107.21.4</t>
  </si>
  <si>
    <t>107.21.5</t>
  </si>
  <si>
    <t>107.22</t>
  </si>
  <si>
    <t>107.22.1</t>
  </si>
  <si>
    <t>107.22.2</t>
  </si>
  <si>
    <t>107.22.3</t>
  </si>
  <si>
    <t>107.22.4</t>
  </si>
  <si>
    <t>107.23</t>
  </si>
  <si>
    <t>107.23.1</t>
  </si>
  <si>
    <t>107.23.2</t>
  </si>
  <si>
    <t>107.24</t>
  </si>
  <si>
    <t>107.25</t>
  </si>
  <si>
    <t>107.26</t>
  </si>
  <si>
    <t>107.26.1</t>
  </si>
  <si>
    <t>107.26.2</t>
  </si>
  <si>
    <t>107.27</t>
  </si>
  <si>
    <t>107.28</t>
  </si>
  <si>
    <t>107.29</t>
  </si>
  <si>
    <t>107.30</t>
  </si>
  <si>
    <t>107.30.1</t>
  </si>
  <si>
    <t>107.30.2</t>
  </si>
  <si>
    <t>107.30.3</t>
  </si>
  <si>
    <t>107.31</t>
  </si>
  <si>
    <t>107.32</t>
  </si>
  <si>
    <t>107.32.1</t>
  </si>
  <si>
    <t>107.32.2</t>
  </si>
  <si>
    <t>107.33</t>
  </si>
  <si>
    <t>107.34</t>
  </si>
  <si>
    <t>107.35</t>
  </si>
  <si>
    <t>107.36</t>
  </si>
  <si>
    <t>107.37</t>
  </si>
  <si>
    <t>107.38</t>
  </si>
  <si>
    <t>107.39</t>
  </si>
  <si>
    <t>107.40</t>
  </si>
  <si>
    <t>107.40.1</t>
  </si>
  <si>
    <t>107.40.2</t>
  </si>
  <si>
    <t>107.41</t>
  </si>
  <si>
    <t>107.41.1</t>
  </si>
  <si>
    <t>107.41.2</t>
  </si>
  <si>
    <t>107.42</t>
  </si>
  <si>
    <t>107.42.1</t>
  </si>
  <si>
    <t>107.42.2</t>
  </si>
  <si>
    <t>107.43</t>
  </si>
  <si>
    <t>107.44</t>
  </si>
  <si>
    <t>107.45</t>
  </si>
  <si>
    <t>107.46</t>
  </si>
  <si>
    <t>107.46.1</t>
  </si>
  <si>
    <t>107.46.2</t>
  </si>
  <si>
    <t>107.47</t>
  </si>
  <si>
    <t>107.47.1</t>
  </si>
  <si>
    <t>107.47.2</t>
  </si>
  <si>
    <t>107.48</t>
  </si>
  <si>
    <t>107.48.1</t>
  </si>
  <si>
    <t>107.48.2</t>
  </si>
  <si>
    <t>107.49</t>
  </si>
  <si>
    <t>107.50</t>
  </si>
  <si>
    <t>107.51</t>
  </si>
  <si>
    <t>107.52</t>
  </si>
  <si>
    <t>107.53</t>
  </si>
  <si>
    <t>107.54</t>
  </si>
  <si>
    <t>107.55</t>
  </si>
  <si>
    <t>107.56</t>
  </si>
  <si>
    <t>107.57</t>
  </si>
  <si>
    <t>107.58</t>
  </si>
  <si>
    <t>107.59</t>
  </si>
  <si>
    <t>107.60</t>
  </si>
  <si>
    <t>107.61</t>
  </si>
  <si>
    <t>107.62</t>
  </si>
  <si>
    <t>107.63</t>
  </si>
  <si>
    <t>107.64</t>
  </si>
  <si>
    <t>107.65</t>
  </si>
  <si>
    <t>107.66</t>
  </si>
  <si>
    <t>107.67</t>
  </si>
  <si>
    <t>107.68</t>
  </si>
  <si>
    <t>107.69</t>
  </si>
  <si>
    <t>107.70</t>
  </si>
  <si>
    <t>107.71</t>
  </si>
  <si>
    <t>107.72</t>
  </si>
  <si>
    <t>107.73</t>
  </si>
  <si>
    <t>107.74</t>
  </si>
  <si>
    <t>107.75</t>
  </si>
  <si>
    <t>107.76</t>
  </si>
  <si>
    <t>107.77</t>
  </si>
  <si>
    <t>107.78</t>
  </si>
  <si>
    <t>107.79</t>
  </si>
  <si>
    <t>107.80</t>
  </si>
  <si>
    <t>107.81</t>
  </si>
  <si>
    <t>107.82</t>
  </si>
  <si>
    <t>107.83</t>
  </si>
  <si>
    <t>107.84</t>
  </si>
  <si>
    <t>107.85</t>
  </si>
  <si>
    <t>107.86</t>
  </si>
  <si>
    <t>107.87</t>
  </si>
  <si>
    <t>107.88</t>
  </si>
  <si>
    <t>107.89</t>
  </si>
  <si>
    <t>107.90</t>
  </si>
  <si>
    <t>107.91</t>
  </si>
  <si>
    <t>107.92</t>
  </si>
  <si>
    <t>107.93</t>
  </si>
  <si>
    <t>107.94</t>
  </si>
  <si>
    <t>107.95</t>
  </si>
  <si>
    <t>107.96</t>
  </si>
  <si>
    <t>107.97</t>
  </si>
  <si>
    <t>107.98</t>
  </si>
  <si>
    <t>107.99</t>
  </si>
  <si>
    <t>107.100</t>
  </si>
  <si>
    <t>107.101</t>
  </si>
  <si>
    <t>107.102</t>
  </si>
  <si>
    <t>107.103</t>
  </si>
  <si>
    <t>107.104</t>
  </si>
  <si>
    <t>107.105</t>
  </si>
  <si>
    <t>108.1</t>
  </si>
  <si>
    <t>108.1.1</t>
  </si>
  <si>
    <t>108.1.2</t>
  </si>
  <si>
    <t>108.1.3</t>
  </si>
  <si>
    <t>108.1.4</t>
  </si>
  <si>
    <t>108.1.5</t>
  </si>
  <si>
    <t>108.1.6</t>
  </si>
  <si>
    <t>108.2</t>
  </si>
  <si>
    <t>PTU-340.01.02.00-1460KG-44</t>
  </si>
  <si>
    <t>108.2.1</t>
  </si>
  <si>
    <t>PTU-340.01.02.01-1460KG-44</t>
  </si>
  <si>
    <t>Blacha 4x950x1160</t>
  </si>
  <si>
    <t>108.2.2</t>
  </si>
  <si>
    <t>108.2.3</t>
  </si>
  <si>
    <t>108.2.4</t>
  </si>
  <si>
    <t>108.2.5</t>
  </si>
  <si>
    <t>108.3</t>
  </si>
  <si>
    <t>108.3.1</t>
  </si>
  <si>
    <t>108.3.2</t>
  </si>
  <si>
    <t>108.3.3</t>
  </si>
  <si>
    <t>108.4</t>
  </si>
  <si>
    <t>108.4.1</t>
  </si>
  <si>
    <t>108.4.2</t>
  </si>
  <si>
    <t>108.4.3</t>
  </si>
  <si>
    <t>108.4.4</t>
  </si>
  <si>
    <t>108.5</t>
  </si>
  <si>
    <t>108.5.1</t>
  </si>
  <si>
    <t>108.5.2</t>
  </si>
  <si>
    <t>108.6</t>
  </si>
  <si>
    <t>108.7</t>
  </si>
  <si>
    <t>108.8</t>
  </si>
  <si>
    <t>108.8.1</t>
  </si>
  <si>
    <t>108.8.2</t>
  </si>
  <si>
    <t>108.9</t>
  </si>
  <si>
    <t>108.10</t>
  </si>
  <si>
    <t>108.10.1</t>
  </si>
  <si>
    <t>108.10.1.1</t>
  </si>
  <si>
    <t>108.10.1.2</t>
  </si>
  <si>
    <t>108.10.2</t>
  </si>
  <si>
    <t>108.10.3</t>
  </si>
  <si>
    <t>108.10.4</t>
  </si>
  <si>
    <t>108.10.5</t>
  </si>
  <si>
    <t>108.10.6</t>
  </si>
  <si>
    <t>108.11</t>
  </si>
  <si>
    <t>108.12</t>
  </si>
  <si>
    <t>108.13</t>
  </si>
  <si>
    <t>108.14</t>
  </si>
  <si>
    <t>108.15</t>
  </si>
  <si>
    <t>108.15.1</t>
  </si>
  <si>
    <t>108.15.2</t>
  </si>
  <si>
    <t>108.16</t>
  </si>
  <si>
    <t>108.16.1</t>
  </si>
  <si>
    <t>108.16.2</t>
  </si>
  <si>
    <t>108.16.3</t>
  </si>
  <si>
    <t>108.16.4</t>
  </si>
  <si>
    <t>108.17</t>
  </si>
  <si>
    <t>PTU-340.02.02.00-1460KG-44</t>
  </si>
  <si>
    <t>108.17.1</t>
  </si>
  <si>
    <t>PTU-340.02.02.01-1460KG-44</t>
  </si>
  <si>
    <t>Blacha 4x950x1498</t>
  </si>
  <si>
    <t>108.17.2</t>
  </si>
  <si>
    <t>108.17.3</t>
  </si>
  <si>
    <t>108.18</t>
  </si>
  <si>
    <t>PTU-340.02.03.00-1460G-2</t>
  </si>
  <si>
    <t>Blacha 4x713x1488</t>
  </si>
  <si>
    <t>108.19</t>
  </si>
  <si>
    <t>108.19.1</t>
  </si>
  <si>
    <t>108.19.2</t>
  </si>
  <si>
    <t>108.20</t>
  </si>
  <si>
    <t>108.21</t>
  </si>
  <si>
    <t>108.22</t>
  </si>
  <si>
    <t>108.22.1</t>
  </si>
  <si>
    <t>108.22.2</t>
  </si>
  <si>
    <t>108.23</t>
  </si>
  <si>
    <t>108.24</t>
  </si>
  <si>
    <t>108.25</t>
  </si>
  <si>
    <t>108.26</t>
  </si>
  <si>
    <t>108.27</t>
  </si>
  <si>
    <t>108.28</t>
  </si>
  <si>
    <t>108.29</t>
  </si>
  <si>
    <t>PTU-340.03.01.00-1460KG-44</t>
  </si>
  <si>
    <t>108.30</t>
  </si>
  <si>
    <t>PTU-340.03.02.00-1460KG-44</t>
  </si>
  <si>
    <t>108.30.1</t>
  </si>
  <si>
    <t>PTU-340.03.02.01-1460KG-44</t>
  </si>
  <si>
    <t>108.30.2</t>
  </si>
  <si>
    <t>108.31</t>
  </si>
  <si>
    <t>PTU-340.03.03.00-1460KG-44</t>
  </si>
  <si>
    <t>108.32</t>
  </si>
  <si>
    <t>PTU-340.03.04.00-1460KG-44</t>
  </si>
  <si>
    <t>108.33</t>
  </si>
  <si>
    <t>108.34</t>
  </si>
  <si>
    <t>108.35</t>
  </si>
  <si>
    <t>108.36</t>
  </si>
  <si>
    <t>108.37</t>
  </si>
  <si>
    <t>108.38</t>
  </si>
  <si>
    <t>108.39</t>
  </si>
  <si>
    <t>108.40</t>
  </si>
  <si>
    <t>108.41</t>
  </si>
  <si>
    <t>108.42</t>
  </si>
  <si>
    <t>108.43</t>
  </si>
  <si>
    <t>108.44</t>
  </si>
  <si>
    <t>108.45</t>
  </si>
  <si>
    <t>108.46</t>
  </si>
  <si>
    <t>108.47</t>
  </si>
  <si>
    <t>108.48</t>
  </si>
  <si>
    <t>108.49</t>
  </si>
  <si>
    <t>108.50</t>
  </si>
  <si>
    <t>108.51</t>
  </si>
  <si>
    <t>108.52</t>
  </si>
  <si>
    <t>108.53</t>
  </si>
  <si>
    <t>108.54</t>
  </si>
  <si>
    <t>Taśma gładka EP 400/3, 3:1, szerokość=1400mm, długość=77,4mb</t>
  </si>
  <si>
    <t>108.55</t>
  </si>
  <si>
    <t>108.56</t>
  </si>
  <si>
    <t>108.57</t>
  </si>
  <si>
    <t>108.58</t>
  </si>
  <si>
    <t>108.59</t>
  </si>
  <si>
    <t>108.60</t>
  </si>
  <si>
    <t>108.61</t>
  </si>
  <si>
    <t>108.62</t>
  </si>
  <si>
    <t>108.63</t>
  </si>
  <si>
    <t>108.64</t>
  </si>
  <si>
    <t>108.65</t>
  </si>
  <si>
    <t>Guma 3x110x37650</t>
  </si>
  <si>
    <t>108.66</t>
  </si>
  <si>
    <t>108.67</t>
  </si>
  <si>
    <t>108.68</t>
  </si>
  <si>
    <t>108.69</t>
  </si>
  <si>
    <t>108.70</t>
  </si>
  <si>
    <t>108.71</t>
  </si>
  <si>
    <t>108.72</t>
  </si>
  <si>
    <t>108.73</t>
  </si>
  <si>
    <t>108.74</t>
  </si>
  <si>
    <t>108.75</t>
  </si>
  <si>
    <t>108.76</t>
  </si>
  <si>
    <t>108.77</t>
  </si>
  <si>
    <t>108.78</t>
  </si>
  <si>
    <t>108.79</t>
  </si>
  <si>
    <t>108.80</t>
  </si>
  <si>
    <t>108.81</t>
  </si>
  <si>
    <t>108.82</t>
  </si>
  <si>
    <t>108.83</t>
  </si>
  <si>
    <t>108.84</t>
  </si>
  <si>
    <t>108.85</t>
  </si>
  <si>
    <t>108.86</t>
  </si>
  <si>
    <t>108.87</t>
  </si>
  <si>
    <t>108.88</t>
  </si>
  <si>
    <t>108.89</t>
  </si>
  <si>
    <t>108.90</t>
  </si>
  <si>
    <t>108.91</t>
  </si>
  <si>
    <t>108.92</t>
  </si>
  <si>
    <t>108.93</t>
  </si>
  <si>
    <t>108.94</t>
  </si>
  <si>
    <t>108.95</t>
  </si>
  <si>
    <t>108.96</t>
  </si>
  <si>
    <t>108.97</t>
  </si>
  <si>
    <t>108.98</t>
  </si>
  <si>
    <t>108.99</t>
  </si>
  <si>
    <t>108.100</t>
  </si>
  <si>
    <t>108.101</t>
  </si>
  <si>
    <t>108.102</t>
  </si>
  <si>
    <t>108.103</t>
  </si>
  <si>
    <t>108.104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</si>
</sst>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.00&quot; kg&quot;"/>
  </numFmts>
  <fonts count="36" x14ac:knownFonts="1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sz val="18"/>
      <color rgb="FFFF0000"/>
      <name val="Arial"/>
      <family val="2"/>
      <charset val="238"/>
    </font>
    <font>
      <b/>
      <i/>
      <sz val="18"/>
      <name val="Arial"/>
      <family val="2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44" fontId="3" fillId="4" borderId="5" xfId="5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13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44" fontId="3" fillId="4" borderId="16" xfId="5" applyFont="1" applyFill="1" applyBorder="1" applyAlignment="1">
      <alignment horizontal="center" vertical="center"/>
    </xf>
    <xf numFmtId="4" fontId="16" fillId="6" borderId="6" xfId="0" applyNumberFormat="1" applyFont="1" applyFill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right" vertical="center"/>
    </xf>
    <xf numFmtId="44" fontId="1" fillId="0" borderId="15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44" fontId="8" fillId="0" borderId="0" xfId="5" applyFont="1" applyFill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6" borderId="6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vertical="center"/>
    </xf>
    <xf numFmtId="0" fontId="0" fillId="0" borderId="20" xfId="0" applyBorder="1"/>
    <xf numFmtId="0" fontId="8" fillId="0" borderId="20" xfId="0" applyFont="1" applyBorder="1"/>
    <xf numFmtId="0" fontId="8" fillId="0" borderId="20" xfId="0" applyFont="1" applyBorder="1" applyAlignment="1">
      <alignment wrapText="1"/>
    </xf>
    <xf numFmtId="0" fontId="8" fillId="0" borderId="0" xfId="0" applyFont="1"/>
    <xf numFmtId="4" fontId="0" fillId="0" borderId="20" xfId="0" applyNumberFormat="1" applyBorder="1"/>
    <xf numFmtId="0" fontId="29" fillId="0" borderId="0" xfId="0" applyFont="1" applyFill="1" applyAlignment="1">
      <alignment horizontal="left" vertic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1" xfId="0" applyFont="1" applyBorder="1"/>
    <xf numFmtId="0" fontId="0" fillId="0" borderId="25" xfId="0" applyBorder="1" applyAlignment="1"/>
    <xf numFmtId="0" fontId="0" fillId="0" borderId="16" xfId="0" applyBorder="1" applyAlignment="1"/>
    <xf numFmtId="0" fontId="8" fillId="0" borderId="10" xfId="0" applyFont="1" applyBorder="1"/>
    <xf numFmtId="44" fontId="0" fillId="0" borderId="10" xfId="5" applyFont="1" applyBorder="1"/>
    <xf numFmtId="44" fontId="0" fillId="0" borderId="11" xfId="5" applyFont="1" applyBorder="1" applyAlignment="1"/>
    <xf numFmtId="0" fontId="0" fillId="0" borderId="6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2" fillId="0" borderId="22" xfId="0" applyFont="1" applyBorder="1" applyAlignment="1">
      <alignment wrapText="1"/>
    </xf>
    <xf numFmtId="0" fontId="12" fillId="8" borderId="14" xfId="7" applyFont="1" applyFill="1" applyBorder="1" applyAlignment="1">
      <alignment horizontal="center" vertical="center"/>
    </xf>
    <xf numFmtId="0" fontId="12" fillId="4" borderId="14" xfId="7" applyFont="1" applyFill="1" applyBorder="1" applyAlignment="1">
      <alignment horizontal="center" vertical="center"/>
    </xf>
    <xf numFmtId="0" fontId="12" fillId="8" borderId="18" xfId="7" applyFont="1" applyFill="1" applyBorder="1" applyAlignment="1">
      <alignment horizontal="center" vertical="center"/>
    </xf>
    <xf numFmtId="0" fontId="12" fillId="4" borderId="26" xfId="7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6" xfId="0" applyNumberFormat="1" applyFont="1" applyFill="1" applyBorder="1" applyAlignment="1">
      <alignment horizontal="center" vertical="center" shrinkToFit="1"/>
    </xf>
    <xf numFmtId="166" fontId="16" fillId="6" borderId="6" xfId="0" applyNumberFormat="1" applyFont="1" applyFill="1" applyBorder="1" applyAlignment="1">
      <alignment horizontal="center" vertical="center" shrinkToFit="1"/>
    </xf>
    <xf numFmtId="167" fontId="5" fillId="0" borderId="10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8" borderId="31" xfId="7" applyFont="1" applyFill="1" applyBorder="1" applyAlignment="1">
      <alignment horizontal="center" vertical="center"/>
    </xf>
    <xf numFmtId="0" fontId="12" fillId="4" borderId="32" xfId="7" applyFont="1" applyFill="1" applyBorder="1" applyAlignment="1">
      <alignment horizontal="center" vertical="center"/>
    </xf>
    <xf numFmtId="0" fontId="12" fillId="8" borderId="32" xfId="7" applyFont="1" applyFill="1" applyBorder="1" applyAlignment="1">
      <alignment horizontal="center" vertical="center"/>
    </xf>
    <xf numFmtId="0" fontId="12" fillId="4" borderId="31" xfId="7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horizontal="center" shrinkToFit="1"/>
    </xf>
    <xf numFmtId="0" fontId="10" fillId="10" borderId="20" xfId="0" applyFont="1" applyFill="1" applyBorder="1" applyAlignment="1">
      <alignment horizontal="center" vertical="center"/>
    </xf>
    <xf numFmtId="2" fontId="8" fillId="10" borderId="20" xfId="0" applyNumberFormat="1" applyFont="1" applyFill="1" applyBorder="1" applyAlignment="1">
      <alignment horizontal="center" vertical="center" wrapText="1"/>
    </xf>
    <xf numFmtId="2" fontId="20" fillId="10" borderId="4" xfId="0" applyNumberFormat="1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10" borderId="2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Border="1" applyAlignment="1">
      <alignment horizontal="left"/>
    </xf>
    <xf numFmtId="0" fontId="4" fillId="3" borderId="14" xfId="0" applyFont="1" applyFill="1" applyBorder="1" applyAlignment="1">
      <alignment horizontal="left" vertical="center"/>
    </xf>
    <xf numFmtId="0" fontId="8" fillId="4" borderId="27" xfId="0" applyFont="1" applyFill="1" applyBorder="1" applyAlignment="1">
      <alignment horizontal="left" vertical="center" shrinkToFit="1"/>
    </xf>
    <xf numFmtId="0" fontId="16" fillId="0" borderId="21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4" borderId="0" xfId="0" applyFill="1" applyAlignment="1">
      <alignment horizontal="left" vertical="center" shrinkToFit="1"/>
    </xf>
    <xf numFmtId="0" fontId="26" fillId="4" borderId="0" xfId="0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4" fontId="3" fillId="4" borderId="0" xfId="5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shrinkToFit="1"/>
    </xf>
    <xf numFmtId="0" fontId="8" fillId="4" borderId="23" xfId="0" applyFont="1" applyFill="1" applyBorder="1" applyAlignment="1">
      <alignment horizontal="center" vertical="center" shrinkToFi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12" fillId="11" borderId="0" xfId="0" applyFont="1" applyFill="1" applyBorder="1" applyAlignment="1">
      <alignment horizontal="center" vertical="center"/>
    </xf>
    <xf numFmtId="49" fontId="8" fillId="11" borderId="0" xfId="0" applyNumberFormat="1" applyFont="1" applyFill="1" applyAlignment="1">
      <alignment horizontal="center" vertical="center"/>
    </xf>
    <xf numFmtId="49" fontId="14" fillId="11" borderId="0" xfId="5" applyNumberFormat="1" applyFont="1" applyFill="1" applyBorder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14" fontId="16" fillId="11" borderId="0" xfId="0" applyNumberFormat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14" fontId="16" fillId="11" borderId="0" xfId="0" applyNumberFormat="1" applyFont="1" applyFill="1" applyAlignment="1">
      <alignment horizontal="center" vertical="center"/>
    </xf>
    <xf numFmtId="14" fontId="15" fillId="11" borderId="0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8" fillId="11" borderId="38" xfId="0" applyFont="1" applyFill="1" applyBorder="1" applyAlignment="1">
      <alignment horizontal="center" vertical="center" shrinkToFit="1"/>
    </xf>
    <xf numFmtId="0" fontId="8" fillId="11" borderId="28" xfId="0" applyFont="1" applyFill="1" applyBorder="1" applyAlignment="1">
      <alignment horizontal="center" vertical="center" shrinkToFit="1"/>
    </xf>
    <xf numFmtId="0" fontId="16" fillId="9" borderId="3" xfId="0" applyFont="1" applyFill="1" applyBorder="1" applyAlignment="1">
      <alignment horizontal="left" vertical="center" shrinkToFit="1"/>
    </xf>
    <xf numFmtId="0" fontId="10" fillId="10" borderId="4" xfId="0" applyFont="1" applyFill="1" applyBorder="1" applyAlignment="1">
      <alignment horizontal="center" shrinkToFit="1"/>
    </xf>
    <xf numFmtId="0" fontId="6" fillId="10" borderId="4" xfId="0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 wrapText="1"/>
    </xf>
    <xf numFmtId="0" fontId="34" fillId="11" borderId="0" xfId="0" applyFont="1" applyFill="1" applyBorder="1" applyAlignment="1">
      <alignment horizontal="center" vertical="center" wrapText="1"/>
    </xf>
    <xf numFmtId="0" fontId="16" fillId="9" borderId="29" xfId="0" applyFont="1" applyFill="1" applyBorder="1" applyAlignment="1">
      <alignment horizontal="left" vertical="center" shrinkToFit="1"/>
    </xf>
    <xf numFmtId="0" fontId="8" fillId="11" borderId="39" xfId="0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49" fontId="35" fillId="0" borderId="41" xfId="0" applyNumberFormat="1" applyFont="1" applyBorder="1" applyAlignment="1">
      <alignment horizontal="left" vertical="center" wrapText="1"/>
    </xf>
    <xf numFmtId="0" fontId="35" fillId="0" borderId="29" xfId="0" applyFont="1" applyBorder="1" applyAlignment="1">
      <alignment horizontal="left" vertical="center" wrapText="1"/>
    </xf>
    <xf numFmtId="0" fontId="35" fillId="0" borderId="20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2" fontId="35" fillId="0" borderId="20" xfId="0" applyNumberFormat="1" applyFont="1" applyBorder="1" applyAlignment="1">
      <alignment horizontal="center" vertical="center" wrapText="1"/>
    </xf>
    <xf numFmtId="0" fontId="35" fillId="12" borderId="29" xfId="0" applyFont="1" applyFill="1" applyBorder="1" applyAlignment="1">
      <alignment horizontal="left" vertical="center" wrapText="1"/>
    </xf>
    <xf numFmtId="0" fontId="35" fillId="12" borderId="20" xfId="0" applyFont="1" applyFill="1" applyBorder="1" applyAlignment="1">
      <alignment horizontal="center" vertical="center" wrapText="1"/>
    </xf>
    <xf numFmtId="2" fontId="35" fillId="12" borderId="20" xfId="0" applyNumberFormat="1" applyFont="1" applyFill="1" applyBorder="1" applyAlignment="1">
      <alignment horizontal="center" vertical="center" wrapText="1"/>
    </xf>
    <xf numFmtId="0" fontId="35" fillId="12" borderId="40" xfId="0" applyFont="1" applyFill="1" applyBorder="1" applyAlignment="1">
      <alignment horizontal="center" vertical="center" wrapText="1"/>
    </xf>
    <xf numFmtId="0" fontId="35" fillId="12" borderId="16" xfId="0" applyFont="1" applyFill="1" applyBorder="1" applyAlignment="1">
      <alignment horizontal="center" vertical="center" wrapText="1"/>
    </xf>
    <xf numFmtId="0" fontId="35" fillId="12" borderId="29" xfId="0" applyFont="1" applyFill="1" applyBorder="1" applyAlignment="1">
      <alignment horizontal="center" vertical="center" wrapText="1"/>
    </xf>
    <xf numFmtId="0" fontId="35" fillId="13" borderId="29" xfId="0" applyFont="1" applyFill="1" applyBorder="1" applyAlignment="1">
      <alignment horizontal="left" vertical="center" wrapText="1"/>
    </xf>
    <xf numFmtId="0" fontId="35" fillId="13" borderId="20" xfId="0" applyFont="1" applyFill="1" applyBorder="1" applyAlignment="1">
      <alignment horizontal="center" vertical="center" wrapText="1"/>
    </xf>
    <xf numFmtId="2" fontId="35" fillId="13" borderId="20" xfId="0" applyNumberFormat="1" applyFont="1" applyFill="1" applyBorder="1" applyAlignment="1">
      <alignment horizontal="center" vertical="center" wrapText="1"/>
    </xf>
    <xf numFmtId="0" fontId="35" fillId="13" borderId="40" xfId="0" applyFont="1" applyFill="1" applyBorder="1" applyAlignment="1">
      <alignment horizontal="center" vertical="center" wrapText="1"/>
    </xf>
    <xf numFmtId="0" fontId="35" fillId="13" borderId="16" xfId="0" applyFont="1" applyFill="1" applyBorder="1" applyAlignment="1">
      <alignment horizontal="center" vertical="center" wrapText="1"/>
    </xf>
    <xf numFmtId="0" fontId="35" fillId="13" borderId="29" xfId="0" applyFont="1" applyFill="1" applyBorder="1" applyAlignment="1">
      <alignment horizontal="center" vertical="center" wrapText="1"/>
    </xf>
    <xf numFmtId="0" fontId="35" fillId="10" borderId="29" xfId="0" applyFont="1" applyFill="1" applyBorder="1" applyAlignment="1">
      <alignment horizontal="center" vertical="center" wrapText="1"/>
    </xf>
    <xf numFmtId="0" fontId="35" fillId="10" borderId="29" xfId="0" applyFont="1" applyFill="1" applyBorder="1" applyAlignment="1">
      <alignment horizontal="left" vertical="center" wrapText="1"/>
    </xf>
    <xf numFmtId="0" fontId="35" fillId="10" borderId="20" xfId="0" applyFont="1" applyFill="1" applyBorder="1" applyAlignment="1">
      <alignment horizontal="center" vertical="center" wrapText="1"/>
    </xf>
    <xf numFmtId="2" fontId="35" fillId="10" borderId="20" xfId="0" applyNumberFormat="1" applyFont="1" applyFill="1" applyBorder="1" applyAlignment="1">
      <alignment horizontal="center" vertical="center" wrapText="1"/>
    </xf>
    <xf numFmtId="0" fontId="35" fillId="10" borderId="40" xfId="0" applyFont="1" applyFill="1" applyBorder="1" applyAlignment="1">
      <alignment horizontal="center" vertical="center" wrapText="1"/>
    </xf>
    <xf numFmtId="0" fontId="35" fillId="10" borderId="16" xfId="0" applyFont="1" applyFill="1" applyBorder="1" applyAlignment="1">
      <alignment horizontal="center" vertical="center" wrapText="1"/>
    </xf>
    <xf numFmtId="0" fontId="35" fillId="0" borderId="29" xfId="0" applyFont="1" applyFill="1" applyBorder="1" applyAlignment="1">
      <alignment horizontal="left" vertical="center" wrapText="1"/>
    </xf>
    <xf numFmtId="0" fontId="35" fillId="0" borderId="20" xfId="0" applyFont="1" applyFill="1" applyBorder="1" applyAlignment="1">
      <alignment horizontal="center" vertical="center" wrapText="1"/>
    </xf>
    <xf numFmtId="2" fontId="35" fillId="0" borderId="20" xfId="0" applyNumberFormat="1" applyFont="1" applyFill="1" applyBorder="1" applyAlignment="1">
      <alignment horizontal="center" vertical="center" wrapText="1"/>
    </xf>
    <xf numFmtId="0" fontId="35" fillId="0" borderId="40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29" xfId="0" applyFont="1" applyFill="1" applyBorder="1" applyAlignment="1">
      <alignment horizontal="center" vertical="center" wrapText="1"/>
    </xf>
    <xf numFmtId="0" fontId="35" fillId="14" borderId="29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shrinkToFit="1"/>
    </xf>
    <xf numFmtId="0" fontId="6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 wrapText="1"/>
    </xf>
    <xf numFmtId="2" fontId="20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0" fillId="0" borderId="0" xfId="0" applyFill="1"/>
    <xf numFmtId="0" fontId="10" fillId="10" borderId="4" xfId="0" applyFont="1" applyFill="1" applyBorder="1" applyAlignment="1">
      <alignment horizontal="left" shrinkToFit="1"/>
    </xf>
    <xf numFmtId="0" fontId="10" fillId="10" borderId="4" xfId="0" applyFont="1" applyFill="1" applyBorder="1" applyAlignment="1">
      <alignment horizontal="center" vertical="center" shrinkToFit="1"/>
    </xf>
    <xf numFmtId="49" fontId="35" fillId="10" borderId="41" xfId="0" applyNumberFormat="1" applyFont="1" applyFill="1" applyBorder="1" applyAlignment="1">
      <alignment horizontal="left" vertical="center" wrapText="1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11" borderId="0" xfId="0" applyFont="1" applyFill="1" applyBorder="1" applyAlignment="1">
      <alignment horizontal="center" vertical="center" shrinkToFit="1"/>
    </xf>
    <xf numFmtId="0" fontId="21" fillId="11" borderId="0" xfId="0" applyFont="1" applyFill="1" applyBorder="1" applyAlignment="1">
      <alignment horizontal="center" vertical="center" shrinkToFit="1"/>
    </xf>
    <xf numFmtId="0" fontId="16" fillId="11" borderId="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23" fillId="7" borderId="19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 wrapText="1"/>
    </xf>
    <xf numFmtId="0" fontId="2" fillId="0" borderId="1" xfId="1" applyFill="1" applyBorder="1" applyAlignment="1" applyProtection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8" fillId="0" borderId="3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566"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65"/>
      <tableStyleElement type="headerRow" dxfId="564"/>
    </tableStyle>
  </tableStyles>
  <colors>
    <mruColors>
      <color rgb="FFFF6600"/>
      <color rgb="FFFF33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tan%20Magazynowy%20Sortownia%20Eko%20Region-Gotart&#243;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indexed="10"/>
    <pageSetUpPr fitToPage="1"/>
  </sheetPr>
  <dimension ref="A1:CP7874"/>
  <sheetViews>
    <sheetView tabSelected="1" topLeftCell="A7728" zoomScaleNormal="100" workbookViewId="0">
      <selection activeCell="G7765" sqref="G7765"/>
    </sheetView>
  </sheetViews>
  <sheetFormatPr defaultColWidth="9.140625" defaultRowHeight="12.75" outlineLevelRow="2" outlineLevelCol="1" x14ac:dyDescent="0.2"/>
  <cols>
    <col min="1" max="1" width="7.5703125" style="1" customWidth="1"/>
    <col min="2" max="2" width="11.140625" style="123" customWidth="1"/>
    <col min="3" max="3" width="27.14062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9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45" hidden="1" customWidth="1" outlineLevel="1"/>
    <col min="15" max="15" width="14.42578125" style="54" hidden="1" customWidth="1" outlineLevel="1" collapsed="1"/>
    <col min="16" max="16" width="13.42578125" style="48" hidden="1" customWidth="1" outlineLevel="1"/>
    <col min="17" max="17" width="19.42578125" style="45" hidden="1" customWidth="1" outlineLevel="1"/>
    <col min="18" max="18" width="25.28515625" style="8" hidden="1" customWidth="1" outlineLevel="1"/>
    <col min="19" max="19" width="16.85546875" style="8" hidden="1" customWidth="1" outlineLevel="1"/>
    <col min="20" max="20" width="15" style="8" hidden="1" customWidth="1" outlineLevel="1"/>
    <col min="21" max="21" width="24.7109375" style="7" hidden="1" customWidth="1" outlineLevel="1"/>
    <col min="22" max="22" width="11.85546875" style="8" hidden="1" customWidth="1" outlineLevel="1"/>
    <col min="23" max="23" width="13.7109375" style="8" hidden="1" customWidth="1" outlineLevel="1"/>
    <col min="24" max="24" width="12.28515625" style="8" hidden="1" customWidth="1" outlineLevel="1"/>
    <col min="25" max="25" width="8.5703125" style="8" hidden="1" customWidth="1" outlineLevel="1"/>
    <col min="26" max="27" width="15.28515625" style="8" hidden="1" customWidth="1" outlineLevel="1"/>
    <col min="28" max="28" width="13" style="8" hidden="1" customWidth="1" outlineLevel="1"/>
    <col min="29" max="29" width="14.5703125" style="8" hidden="1" customWidth="1" outlineLevel="1"/>
    <col min="30" max="30" width="18.7109375" style="8" hidden="1" customWidth="1" outlineLevel="1"/>
    <col min="31" max="31" width="14.7109375" style="8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 collapsed="1"/>
    <col min="41" max="16384" width="9.140625" style="1"/>
  </cols>
  <sheetData>
    <row r="1" spans="1:94" s="2" customFormat="1" ht="69.75" x14ac:dyDescent="0.2">
      <c r="A1" s="134"/>
      <c r="B1" s="135"/>
      <c r="C1" s="136" t="s">
        <v>1</v>
      </c>
      <c r="D1" s="157" t="s">
        <v>84</v>
      </c>
      <c r="E1" s="136" t="s">
        <v>79</v>
      </c>
      <c r="F1" s="137"/>
      <c r="G1" s="209" t="s">
        <v>9</v>
      </c>
      <c r="H1" s="209"/>
      <c r="I1" s="138"/>
      <c r="J1" s="134"/>
      <c r="K1" s="45"/>
      <c r="L1" s="46"/>
      <c r="M1" s="47"/>
      <c r="N1" s="45"/>
      <c r="O1" s="45"/>
      <c r="P1" s="48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</row>
    <row r="2" spans="1:94" s="2" customFormat="1" ht="23.25" x14ac:dyDescent="0.2">
      <c r="A2" s="134"/>
      <c r="B2" s="135"/>
      <c r="C2" s="136" t="s">
        <v>13</v>
      </c>
      <c r="D2" s="139" t="s">
        <v>82</v>
      </c>
      <c r="E2" s="140"/>
      <c r="F2" s="140"/>
      <c r="G2" s="207" t="s">
        <v>84</v>
      </c>
      <c r="H2" s="207"/>
      <c r="I2" s="208"/>
      <c r="J2" s="134"/>
      <c r="K2" s="45"/>
      <c r="L2" s="49"/>
      <c r="M2" s="50"/>
      <c r="N2" s="45"/>
      <c r="O2" s="45"/>
      <c r="P2" s="48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</row>
    <row r="3" spans="1:94" s="2" customFormat="1" ht="15" thickBot="1" x14ac:dyDescent="0.25">
      <c r="A3" s="134"/>
      <c r="B3" s="135"/>
      <c r="C3" s="136" t="s">
        <v>0</v>
      </c>
      <c r="D3" s="141"/>
      <c r="E3" s="142"/>
      <c r="F3" s="142"/>
      <c r="G3" s="143" t="s">
        <v>10</v>
      </c>
      <c r="H3" s="144" t="s">
        <v>380</v>
      </c>
      <c r="I3" s="145"/>
      <c r="J3" s="134"/>
      <c r="K3" s="51" t="s">
        <v>25</v>
      </c>
      <c r="L3" s="52" t="e">
        <f>#REF!</f>
        <v>#REF!</v>
      </c>
      <c r="M3" s="45"/>
      <c r="N3" s="45"/>
      <c r="O3" s="45"/>
      <c r="P3" s="45"/>
      <c r="Q3" s="6" t="s">
        <v>18</v>
      </c>
      <c r="R3" s="53" t="e">
        <f>#REF!</f>
        <v>#REF!</v>
      </c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</row>
    <row r="4" spans="1:94" s="2" customFormat="1" ht="24.75" customHeight="1" thickBot="1" x14ac:dyDescent="0.25">
      <c r="A4" s="134"/>
      <c r="B4" s="135"/>
      <c r="C4" s="136" t="s">
        <v>30</v>
      </c>
      <c r="D4" s="214">
        <f>G7771</f>
        <v>0</v>
      </c>
      <c r="E4" s="214"/>
      <c r="F4" s="214"/>
      <c r="G4" s="146" t="s">
        <v>11</v>
      </c>
      <c r="H4" s="147">
        <v>1</v>
      </c>
      <c r="I4" s="141"/>
      <c r="J4" s="134"/>
      <c r="K4" s="45"/>
      <c r="L4" s="7"/>
      <c r="M4" s="45"/>
      <c r="N4" s="45"/>
      <c r="O4" s="43" t="s">
        <v>17</v>
      </c>
      <c r="P4" s="44" t="e">
        <f>#REF!</f>
        <v>#REF!</v>
      </c>
      <c r="Q4" s="204" t="s">
        <v>24</v>
      </c>
      <c r="R4" s="20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</row>
    <row r="5" spans="1:94" s="2" customFormat="1" ht="15" customHeight="1" thickBot="1" x14ac:dyDescent="0.25">
      <c r="B5" s="116"/>
      <c r="C5" s="215" t="s">
        <v>381</v>
      </c>
      <c r="D5" s="216"/>
      <c r="E5" s="10"/>
      <c r="F5" s="210" t="s">
        <v>27</v>
      </c>
      <c r="G5" s="211"/>
      <c r="H5" s="11"/>
      <c r="I5" s="12"/>
      <c r="K5" s="212" t="s">
        <v>31</v>
      </c>
      <c r="L5" s="213"/>
      <c r="M5" s="45"/>
      <c r="N5" s="45"/>
      <c r="O5" s="204" t="s">
        <v>21</v>
      </c>
      <c r="P5" s="205"/>
      <c r="Q5" s="36"/>
      <c r="R5" s="3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</row>
    <row r="6" spans="1:94" s="14" customFormat="1" ht="17.25" customHeight="1" thickBot="1" x14ac:dyDescent="0.25">
      <c r="A6" s="118" t="s">
        <v>39</v>
      </c>
      <c r="B6" s="118" t="s">
        <v>2</v>
      </c>
      <c r="C6" s="29" t="s">
        <v>4</v>
      </c>
      <c r="D6" s="29" t="s">
        <v>3</v>
      </c>
      <c r="E6" s="29" t="s">
        <v>5</v>
      </c>
      <c r="F6" s="41" t="s">
        <v>28</v>
      </c>
      <c r="G6" s="41" t="s">
        <v>29</v>
      </c>
      <c r="H6" s="41" t="s">
        <v>26</v>
      </c>
      <c r="I6" s="26" t="s">
        <v>8</v>
      </c>
      <c r="J6" s="29" t="s">
        <v>7</v>
      </c>
      <c r="K6" s="37" t="s">
        <v>33</v>
      </c>
      <c r="L6" s="39" t="s">
        <v>32</v>
      </c>
      <c r="M6" s="38" t="s">
        <v>6</v>
      </c>
      <c r="N6" s="33" t="s">
        <v>12</v>
      </c>
      <c r="O6" s="27" t="s">
        <v>19</v>
      </c>
      <c r="P6" s="28" t="s">
        <v>20</v>
      </c>
      <c r="Q6" s="30" t="s">
        <v>22</v>
      </c>
      <c r="R6" s="20" t="s">
        <v>23</v>
      </c>
      <c r="S6" s="13" t="s">
        <v>15</v>
      </c>
      <c r="T6" s="13" t="s">
        <v>16</v>
      </c>
      <c r="U6" s="40" t="s">
        <v>14</v>
      </c>
      <c r="V6" s="87" t="s">
        <v>65</v>
      </c>
      <c r="W6" s="86" t="s">
        <v>34</v>
      </c>
      <c r="X6" s="87" t="s">
        <v>78</v>
      </c>
      <c r="Y6" s="88" t="s">
        <v>66</v>
      </c>
      <c r="Z6" s="87" t="s">
        <v>67</v>
      </c>
      <c r="AA6" s="86" t="s">
        <v>68</v>
      </c>
      <c r="AB6" s="87" t="s">
        <v>69</v>
      </c>
      <c r="AC6" s="86" t="s">
        <v>70</v>
      </c>
      <c r="AD6" s="89" t="s">
        <v>71</v>
      </c>
      <c r="AE6" s="90" t="s">
        <v>72</v>
      </c>
      <c r="AF6" s="91" t="s">
        <v>73</v>
      </c>
      <c r="AG6" s="99" t="s">
        <v>74</v>
      </c>
      <c r="AH6" s="100" t="s">
        <v>75</v>
      </c>
      <c r="AI6" s="101" t="s">
        <v>35</v>
      </c>
      <c r="AJ6" s="102" t="s">
        <v>36</v>
      </c>
      <c r="AK6" s="99" t="s">
        <v>76</v>
      </c>
      <c r="AL6" s="100" t="s">
        <v>77</v>
      </c>
      <c r="AM6" s="99" t="s">
        <v>38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 x14ac:dyDescent="0.2">
      <c r="A7" s="159" t="s">
        <v>379</v>
      </c>
      <c r="B7" s="158">
        <v>1</v>
      </c>
      <c r="C7" s="107"/>
      <c r="D7" s="114" t="s">
        <v>83</v>
      </c>
      <c r="E7" s="108">
        <v>1</v>
      </c>
      <c r="F7" s="109"/>
      <c r="G7" s="110"/>
      <c r="H7" s="106"/>
      <c r="I7" s="111"/>
      <c r="J7" s="112"/>
      <c r="K7" s="42"/>
      <c r="L7" s="17"/>
      <c r="M7" s="18"/>
      <c r="N7" s="97"/>
      <c r="O7" s="19"/>
      <c r="P7" s="31"/>
      <c r="Q7" s="23"/>
      <c r="R7" s="21"/>
      <c r="S7" s="24"/>
      <c r="T7" s="22"/>
      <c r="U7" s="16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103"/>
      <c r="AH7" s="103"/>
      <c r="AI7" s="103"/>
      <c r="AJ7" s="103"/>
      <c r="AK7" s="103"/>
      <c r="AL7" s="103"/>
      <c r="AM7" s="104"/>
    </row>
    <row r="8" spans="1:94" x14ac:dyDescent="0.2">
      <c r="A8" s="148" t="s">
        <v>379</v>
      </c>
      <c r="B8" s="150" t="s">
        <v>85</v>
      </c>
      <c r="C8" s="151"/>
      <c r="D8" s="152" t="s">
        <v>86</v>
      </c>
      <c r="E8" s="105">
        <v>1</v>
      </c>
      <c r="F8" s="153"/>
      <c r="G8" s="110"/>
      <c r="H8" s="154"/>
      <c r="I8" s="111"/>
      <c r="J8" s="155"/>
      <c r="K8" s="124"/>
      <c r="L8" s="125"/>
      <c r="M8" s="126"/>
      <c r="N8" s="127"/>
      <c r="O8" s="128"/>
      <c r="P8" s="128"/>
      <c r="Q8" s="126"/>
      <c r="R8" s="55"/>
      <c r="S8" s="129"/>
      <c r="T8" s="156"/>
      <c r="U8" s="126"/>
      <c r="AF8" s="8"/>
      <c r="AG8" s="8"/>
      <c r="AH8" s="8"/>
      <c r="AI8" s="8"/>
      <c r="AJ8" s="8"/>
      <c r="AK8" s="8"/>
      <c r="AL8" s="8"/>
      <c r="AM8" s="8"/>
    </row>
    <row r="9" spans="1:94" ht="25.5" x14ac:dyDescent="0.2">
      <c r="A9" s="148" t="s">
        <v>379</v>
      </c>
      <c r="B9" s="150">
        <v>2</v>
      </c>
      <c r="C9" s="151" t="s">
        <v>87</v>
      </c>
      <c r="D9" s="152" t="s">
        <v>88</v>
      </c>
      <c r="E9" s="105">
        <v>1</v>
      </c>
      <c r="F9" s="153"/>
      <c r="G9" s="110"/>
      <c r="H9" s="154"/>
      <c r="I9" s="111"/>
      <c r="J9" s="155"/>
      <c r="K9" s="124"/>
      <c r="L9" s="125"/>
      <c r="M9" s="126"/>
      <c r="N9" s="127"/>
      <c r="O9" s="128"/>
      <c r="P9" s="128"/>
      <c r="Q9" s="126"/>
      <c r="R9" s="55"/>
      <c r="S9" s="129"/>
      <c r="T9" s="156"/>
      <c r="U9" s="126"/>
      <c r="AF9" s="8"/>
      <c r="AG9" s="8"/>
      <c r="AH9" s="8"/>
      <c r="AI9" s="8"/>
      <c r="AJ9" s="8"/>
      <c r="AK9" s="8"/>
      <c r="AL9" s="8"/>
      <c r="AM9" s="8"/>
    </row>
    <row r="10" spans="1:94" x14ac:dyDescent="0.2">
      <c r="A10" s="148" t="s">
        <v>379</v>
      </c>
      <c r="B10" s="150">
        <v>3</v>
      </c>
      <c r="C10" s="151" t="s">
        <v>89</v>
      </c>
      <c r="D10" s="152" t="s">
        <v>90</v>
      </c>
      <c r="E10" s="105">
        <v>1</v>
      </c>
      <c r="F10" s="153"/>
      <c r="G10" s="110"/>
      <c r="H10" s="154"/>
      <c r="I10" s="111"/>
      <c r="J10" s="155"/>
      <c r="K10" s="124"/>
      <c r="L10" s="125"/>
      <c r="M10" s="126"/>
      <c r="N10" s="127"/>
      <c r="O10" s="128"/>
      <c r="P10" s="128"/>
      <c r="Q10" s="126"/>
      <c r="R10" s="55"/>
      <c r="S10" s="129"/>
      <c r="T10" s="156"/>
      <c r="U10" s="126"/>
      <c r="AF10" s="8"/>
      <c r="AG10" s="8"/>
      <c r="AH10" s="8"/>
      <c r="AI10" s="8"/>
      <c r="AJ10" s="8"/>
      <c r="AK10" s="8"/>
      <c r="AL10" s="8"/>
      <c r="AM10" s="8"/>
    </row>
    <row r="11" spans="1:94" x14ac:dyDescent="0.2">
      <c r="A11" s="148" t="s">
        <v>379</v>
      </c>
      <c r="B11" s="150">
        <v>4</v>
      </c>
      <c r="C11" s="151" t="s">
        <v>91</v>
      </c>
      <c r="D11" s="152" t="s">
        <v>92</v>
      </c>
      <c r="E11" s="105">
        <v>1</v>
      </c>
      <c r="F11" s="153"/>
      <c r="G11" s="110"/>
      <c r="H11" s="154"/>
      <c r="I11" s="111"/>
      <c r="J11" s="155"/>
      <c r="K11" s="124"/>
      <c r="L11" s="125"/>
      <c r="M11" s="126"/>
      <c r="N11" s="127"/>
      <c r="O11" s="128"/>
      <c r="P11" s="128"/>
      <c r="Q11" s="126"/>
      <c r="R11" s="55"/>
      <c r="S11" s="129"/>
      <c r="T11" s="156"/>
      <c r="U11" s="126"/>
      <c r="AF11" s="8"/>
      <c r="AG11" s="8"/>
      <c r="AH11" s="8"/>
      <c r="AI11" s="8"/>
      <c r="AJ11" s="8"/>
      <c r="AK11" s="8"/>
      <c r="AL11" s="8"/>
      <c r="AM11" s="8"/>
    </row>
    <row r="12" spans="1:94" ht="25.5" x14ac:dyDescent="0.2">
      <c r="A12" s="148" t="s">
        <v>379</v>
      </c>
      <c r="B12" s="150">
        <v>5</v>
      </c>
      <c r="C12" s="151" t="s">
        <v>93</v>
      </c>
      <c r="D12" s="152" t="s">
        <v>94</v>
      </c>
      <c r="E12" s="105">
        <v>1</v>
      </c>
      <c r="F12" s="153"/>
      <c r="G12" s="110"/>
      <c r="H12" s="154"/>
      <c r="I12" s="111"/>
      <c r="J12" s="155"/>
      <c r="K12" s="124"/>
      <c r="L12" s="125"/>
      <c r="M12" s="126"/>
      <c r="N12" s="127"/>
      <c r="O12" s="128"/>
      <c r="P12" s="128"/>
      <c r="Q12" s="126"/>
      <c r="R12" s="55"/>
      <c r="S12" s="129"/>
      <c r="T12" s="156"/>
      <c r="U12" s="126"/>
      <c r="AF12" s="8"/>
      <c r="AG12" s="8"/>
      <c r="AH12" s="8"/>
      <c r="AI12" s="8"/>
      <c r="AJ12" s="8"/>
      <c r="AK12" s="8"/>
      <c r="AL12" s="8"/>
      <c r="AM12" s="8"/>
    </row>
    <row r="13" spans="1:94" x14ac:dyDescent="0.2">
      <c r="A13" s="148" t="s">
        <v>379</v>
      </c>
      <c r="B13" s="150">
        <v>6</v>
      </c>
      <c r="C13" s="151"/>
      <c r="D13" s="152" t="s">
        <v>95</v>
      </c>
      <c r="E13" s="105">
        <v>1</v>
      </c>
      <c r="F13" s="153"/>
      <c r="G13" s="110"/>
      <c r="H13" s="154"/>
      <c r="I13" s="111"/>
      <c r="J13" s="155"/>
      <c r="K13" s="124"/>
      <c r="L13" s="125"/>
      <c r="M13" s="126"/>
      <c r="N13" s="127"/>
      <c r="O13" s="128"/>
      <c r="P13" s="128"/>
      <c r="Q13" s="126"/>
      <c r="R13" s="55"/>
      <c r="S13" s="129"/>
      <c r="T13" s="156"/>
      <c r="U13" s="126"/>
      <c r="AF13" s="8"/>
      <c r="AG13" s="8"/>
      <c r="AH13" s="8"/>
      <c r="AI13" s="8"/>
      <c r="AJ13" s="8"/>
      <c r="AK13" s="8"/>
      <c r="AL13" s="8"/>
      <c r="AM13" s="8"/>
    </row>
    <row r="14" spans="1:94" x14ac:dyDescent="0.2">
      <c r="A14" s="148" t="s">
        <v>379</v>
      </c>
      <c r="B14" s="150" t="s">
        <v>96</v>
      </c>
      <c r="C14" s="151" t="s">
        <v>97</v>
      </c>
      <c r="D14" s="152" t="s">
        <v>98</v>
      </c>
      <c r="E14" s="105">
        <v>2</v>
      </c>
      <c r="F14" s="153"/>
      <c r="G14" s="110"/>
      <c r="H14" s="154"/>
      <c r="I14" s="111"/>
      <c r="J14" s="155"/>
      <c r="K14" s="124"/>
      <c r="L14" s="125"/>
      <c r="M14" s="126"/>
      <c r="N14" s="127"/>
      <c r="O14" s="128"/>
      <c r="P14" s="128"/>
      <c r="Q14" s="126"/>
      <c r="R14" s="55"/>
      <c r="S14" s="129"/>
      <c r="T14" s="156"/>
      <c r="U14" s="126"/>
      <c r="AF14" s="8"/>
      <c r="AG14" s="8"/>
      <c r="AH14" s="8"/>
      <c r="AI14" s="8"/>
      <c r="AJ14" s="8"/>
      <c r="AK14" s="8"/>
      <c r="AL14" s="8"/>
      <c r="AM14" s="8"/>
    </row>
    <row r="15" spans="1:94" x14ac:dyDescent="0.2">
      <c r="A15" s="148" t="s">
        <v>379</v>
      </c>
      <c r="B15" s="150" t="s">
        <v>99</v>
      </c>
      <c r="C15" s="151"/>
      <c r="D15" s="152" t="s">
        <v>100</v>
      </c>
      <c r="E15" s="105">
        <v>1</v>
      </c>
      <c r="F15" s="153"/>
      <c r="G15" s="110"/>
      <c r="H15" s="154"/>
      <c r="I15" s="111"/>
      <c r="J15" s="155"/>
      <c r="K15" s="124"/>
      <c r="L15" s="125"/>
      <c r="M15" s="126"/>
      <c r="N15" s="127"/>
      <c r="O15" s="128"/>
      <c r="P15" s="128"/>
      <c r="Q15" s="126"/>
      <c r="R15" s="55"/>
      <c r="S15" s="129"/>
      <c r="T15" s="156"/>
      <c r="U15" s="126"/>
      <c r="AF15" s="8"/>
      <c r="AG15" s="8"/>
      <c r="AH15" s="8"/>
      <c r="AI15" s="8"/>
      <c r="AJ15" s="8"/>
      <c r="AK15" s="8"/>
      <c r="AL15" s="8"/>
      <c r="AM15" s="8"/>
    </row>
    <row r="16" spans="1:94" x14ac:dyDescent="0.2">
      <c r="A16" s="148" t="s">
        <v>379</v>
      </c>
      <c r="B16" s="150">
        <v>7</v>
      </c>
      <c r="C16" s="151" t="s">
        <v>101</v>
      </c>
      <c r="D16" s="152" t="s">
        <v>102</v>
      </c>
      <c r="E16" s="105">
        <v>1</v>
      </c>
      <c r="F16" s="153"/>
      <c r="G16" s="110"/>
      <c r="H16" s="154"/>
      <c r="I16" s="111"/>
      <c r="J16" s="155"/>
      <c r="K16" s="124"/>
      <c r="L16" s="125"/>
      <c r="M16" s="126"/>
      <c r="N16" s="127"/>
      <c r="O16" s="128"/>
      <c r="P16" s="128"/>
      <c r="Q16" s="126"/>
      <c r="R16" s="55"/>
      <c r="S16" s="129"/>
      <c r="T16" s="156"/>
      <c r="U16" s="126"/>
      <c r="AF16" s="8"/>
      <c r="AG16" s="8"/>
      <c r="AH16" s="8"/>
      <c r="AI16" s="8"/>
      <c r="AJ16" s="8"/>
      <c r="AK16" s="8"/>
      <c r="AL16" s="8"/>
      <c r="AM16" s="8"/>
    </row>
    <row r="17" spans="1:39" x14ac:dyDescent="0.2">
      <c r="A17" s="148" t="s">
        <v>379</v>
      </c>
      <c r="B17" s="150">
        <v>8</v>
      </c>
      <c r="C17" s="151" t="s">
        <v>103</v>
      </c>
      <c r="D17" s="152" t="s">
        <v>104</v>
      </c>
      <c r="E17" s="105">
        <v>1</v>
      </c>
      <c r="F17" s="153"/>
      <c r="G17" s="110"/>
      <c r="H17" s="154"/>
      <c r="I17" s="111"/>
      <c r="J17" s="155"/>
      <c r="K17" s="124"/>
      <c r="L17" s="125"/>
      <c r="M17" s="126"/>
      <c r="N17" s="127"/>
      <c r="O17" s="128"/>
      <c r="P17" s="128"/>
      <c r="Q17" s="126"/>
      <c r="R17" s="55"/>
      <c r="S17" s="129"/>
      <c r="T17" s="156"/>
      <c r="U17" s="126"/>
      <c r="AF17" s="8"/>
      <c r="AG17" s="8"/>
      <c r="AH17" s="8"/>
      <c r="AI17" s="8"/>
      <c r="AJ17" s="8"/>
      <c r="AK17" s="8"/>
      <c r="AL17" s="8"/>
      <c r="AM17" s="8"/>
    </row>
    <row r="18" spans="1:39" x14ac:dyDescent="0.2">
      <c r="A18" s="148" t="s">
        <v>379</v>
      </c>
      <c r="B18" s="150">
        <v>9</v>
      </c>
      <c r="C18" s="151" t="s">
        <v>105</v>
      </c>
      <c r="D18" s="152" t="s">
        <v>106</v>
      </c>
      <c r="E18" s="105">
        <v>1</v>
      </c>
      <c r="F18" s="153"/>
      <c r="G18" s="110"/>
      <c r="H18" s="154"/>
      <c r="I18" s="111"/>
      <c r="J18" s="155"/>
      <c r="K18" s="124"/>
      <c r="L18" s="125"/>
      <c r="M18" s="126"/>
      <c r="N18" s="127"/>
      <c r="O18" s="128"/>
      <c r="P18" s="128"/>
      <c r="Q18" s="126"/>
      <c r="R18" s="55"/>
      <c r="S18" s="129"/>
      <c r="T18" s="156"/>
      <c r="U18" s="126"/>
      <c r="AF18" s="8"/>
      <c r="AG18" s="8"/>
      <c r="AH18" s="8"/>
      <c r="AI18" s="8"/>
      <c r="AJ18" s="8"/>
      <c r="AK18" s="8"/>
      <c r="AL18" s="8"/>
      <c r="AM18" s="8"/>
    </row>
    <row r="19" spans="1:39" ht="25.5" x14ac:dyDescent="0.2">
      <c r="A19" s="148" t="s">
        <v>379</v>
      </c>
      <c r="B19" s="150">
        <v>10</v>
      </c>
      <c r="C19" s="151" t="s">
        <v>107</v>
      </c>
      <c r="D19" s="152" t="s">
        <v>108</v>
      </c>
      <c r="E19" s="105">
        <v>1</v>
      </c>
      <c r="F19" s="153"/>
      <c r="G19" s="110"/>
      <c r="H19" s="154"/>
      <c r="I19" s="111"/>
      <c r="J19" s="155"/>
      <c r="K19" s="124"/>
      <c r="L19" s="125"/>
      <c r="M19" s="126"/>
      <c r="N19" s="127"/>
      <c r="O19" s="128"/>
      <c r="P19" s="128"/>
      <c r="Q19" s="126"/>
      <c r="R19" s="55"/>
      <c r="S19" s="129"/>
      <c r="T19" s="156"/>
      <c r="U19" s="126"/>
      <c r="AF19" s="8"/>
      <c r="AG19" s="8"/>
      <c r="AH19" s="8"/>
      <c r="AI19" s="8"/>
      <c r="AJ19" s="8"/>
      <c r="AK19" s="8"/>
      <c r="AL19" s="8"/>
      <c r="AM19" s="8"/>
    </row>
    <row r="20" spans="1:39" x14ac:dyDescent="0.2">
      <c r="A20" s="148" t="s">
        <v>379</v>
      </c>
      <c r="B20" s="150">
        <v>11</v>
      </c>
      <c r="C20" s="151" t="s">
        <v>109</v>
      </c>
      <c r="D20" s="152" t="s">
        <v>110</v>
      </c>
      <c r="E20" s="105">
        <v>1</v>
      </c>
      <c r="F20" s="153"/>
      <c r="G20" s="110"/>
      <c r="H20" s="154"/>
      <c r="I20" s="111"/>
      <c r="J20" s="155"/>
      <c r="K20" s="124"/>
      <c r="L20" s="125"/>
      <c r="M20" s="126"/>
      <c r="N20" s="127"/>
      <c r="O20" s="128"/>
      <c r="P20" s="128"/>
      <c r="Q20" s="126"/>
      <c r="R20" s="55"/>
      <c r="S20" s="129"/>
      <c r="T20" s="156"/>
      <c r="U20" s="126"/>
      <c r="AF20" s="8"/>
      <c r="AG20" s="8"/>
      <c r="AH20" s="8"/>
      <c r="AI20" s="8"/>
      <c r="AJ20" s="8"/>
      <c r="AK20" s="8"/>
      <c r="AL20" s="8"/>
      <c r="AM20" s="8"/>
    </row>
    <row r="21" spans="1:39" ht="25.5" x14ac:dyDescent="0.2">
      <c r="A21" s="148" t="s">
        <v>379</v>
      </c>
      <c r="B21" s="150">
        <v>12</v>
      </c>
      <c r="C21" s="151" t="s">
        <v>111</v>
      </c>
      <c r="D21" s="152" t="s">
        <v>112</v>
      </c>
      <c r="E21" s="105">
        <v>1</v>
      </c>
      <c r="F21" s="153"/>
      <c r="G21" s="110"/>
      <c r="H21" s="154"/>
      <c r="I21" s="111"/>
      <c r="J21" s="155"/>
      <c r="K21" s="124"/>
      <c r="L21" s="125"/>
      <c r="M21" s="126"/>
      <c r="N21" s="127"/>
      <c r="O21" s="128"/>
      <c r="P21" s="128"/>
      <c r="Q21" s="126"/>
      <c r="R21" s="55"/>
      <c r="S21" s="129"/>
      <c r="T21" s="156"/>
      <c r="U21" s="126"/>
      <c r="AF21" s="8"/>
      <c r="AG21" s="8"/>
      <c r="AH21" s="8"/>
      <c r="AI21" s="8"/>
      <c r="AJ21" s="8"/>
      <c r="AK21" s="8"/>
      <c r="AL21" s="8"/>
      <c r="AM21" s="8"/>
    </row>
    <row r="22" spans="1:39" x14ac:dyDescent="0.2">
      <c r="A22" s="148" t="s">
        <v>379</v>
      </c>
      <c r="B22" s="150">
        <v>13</v>
      </c>
      <c r="C22" s="151"/>
      <c r="D22" s="152" t="s">
        <v>113</v>
      </c>
      <c r="E22" s="105">
        <v>1</v>
      </c>
      <c r="F22" s="153"/>
      <c r="G22" s="110"/>
      <c r="H22" s="154"/>
      <c r="I22" s="111"/>
      <c r="J22" s="155"/>
      <c r="K22" s="124"/>
      <c r="L22" s="125"/>
      <c r="M22" s="126"/>
      <c r="N22" s="127"/>
      <c r="O22" s="128"/>
      <c r="P22" s="128"/>
      <c r="Q22" s="126"/>
      <c r="R22" s="55"/>
      <c r="S22" s="129"/>
      <c r="T22" s="156"/>
      <c r="U22" s="126"/>
      <c r="AF22" s="8"/>
      <c r="AG22" s="8"/>
      <c r="AH22" s="8"/>
      <c r="AI22" s="8"/>
      <c r="AJ22" s="8"/>
      <c r="AK22" s="8"/>
      <c r="AL22" s="8"/>
      <c r="AM22" s="8"/>
    </row>
    <row r="23" spans="1:39" ht="25.5" x14ac:dyDescent="0.2">
      <c r="A23" s="148" t="s">
        <v>379</v>
      </c>
      <c r="B23" s="150">
        <v>14</v>
      </c>
      <c r="C23" s="151" t="s">
        <v>114</v>
      </c>
      <c r="D23" s="152" t="s">
        <v>115</v>
      </c>
      <c r="E23" s="105">
        <v>1</v>
      </c>
      <c r="F23" s="153"/>
      <c r="G23" s="110"/>
      <c r="H23" s="154"/>
      <c r="I23" s="111"/>
      <c r="J23" s="155"/>
      <c r="K23" s="124"/>
      <c r="L23" s="125"/>
      <c r="M23" s="126"/>
      <c r="N23" s="127"/>
      <c r="O23" s="128"/>
      <c r="P23" s="128"/>
      <c r="Q23" s="126"/>
      <c r="R23" s="55"/>
      <c r="S23" s="129"/>
      <c r="T23" s="156"/>
      <c r="U23" s="126"/>
      <c r="AF23" s="8"/>
      <c r="AG23" s="8"/>
      <c r="AH23" s="8"/>
      <c r="AI23" s="8"/>
      <c r="AJ23" s="8"/>
      <c r="AK23" s="8"/>
      <c r="AL23" s="8"/>
      <c r="AM23" s="8"/>
    </row>
    <row r="24" spans="1:39" x14ac:dyDescent="0.2">
      <c r="A24" s="148" t="s">
        <v>379</v>
      </c>
      <c r="B24" s="150">
        <v>15</v>
      </c>
      <c r="C24" s="151"/>
      <c r="D24" s="152" t="s">
        <v>116</v>
      </c>
      <c r="E24" s="105">
        <v>1</v>
      </c>
      <c r="F24" s="153"/>
      <c r="G24" s="110"/>
      <c r="H24" s="154"/>
      <c r="I24" s="111"/>
      <c r="J24" s="155"/>
      <c r="K24" s="124"/>
      <c r="L24" s="125"/>
      <c r="M24" s="126"/>
      <c r="N24" s="127"/>
      <c r="O24" s="128"/>
      <c r="P24" s="128"/>
      <c r="Q24" s="126"/>
      <c r="R24" s="55"/>
      <c r="S24" s="129"/>
      <c r="T24" s="156"/>
      <c r="U24" s="126"/>
      <c r="AF24" s="8"/>
      <c r="AG24" s="8"/>
      <c r="AH24" s="8"/>
      <c r="AI24" s="8"/>
      <c r="AJ24" s="8"/>
      <c r="AK24" s="8"/>
      <c r="AL24" s="8"/>
      <c r="AM24" s="8"/>
    </row>
    <row r="25" spans="1:39" x14ac:dyDescent="0.2">
      <c r="A25" s="148" t="s">
        <v>379</v>
      </c>
      <c r="B25" s="150" t="s">
        <v>117</v>
      </c>
      <c r="C25" s="151"/>
      <c r="D25" s="152" t="s">
        <v>100</v>
      </c>
      <c r="E25" s="105">
        <v>1</v>
      </c>
      <c r="F25" s="153"/>
      <c r="G25" s="110"/>
      <c r="H25" s="154"/>
      <c r="I25" s="111"/>
      <c r="J25" s="155"/>
      <c r="K25" s="124"/>
      <c r="L25" s="125"/>
      <c r="M25" s="126"/>
      <c r="N25" s="127"/>
      <c r="O25" s="128"/>
      <c r="P25" s="128"/>
      <c r="Q25" s="126"/>
      <c r="R25" s="55"/>
      <c r="S25" s="129"/>
      <c r="T25" s="156"/>
      <c r="U25" s="126"/>
      <c r="AF25" s="8"/>
      <c r="AG25" s="8"/>
      <c r="AH25" s="8"/>
      <c r="AI25" s="8"/>
      <c r="AJ25" s="8"/>
      <c r="AK25" s="8"/>
      <c r="AL25" s="8"/>
      <c r="AM25" s="8"/>
    </row>
    <row r="26" spans="1:39" x14ac:dyDescent="0.2">
      <c r="A26" s="148" t="s">
        <v>379</v>
      </c>
      <c r="B26" s="150">
        <v>16</v>
      </c>
      <c r="C26" s="151" t="s">
        <v>118</v>
      </c>
      <c r="D26" s="152" t="s">
        <v>119</v>
      </c>
      <c r="E26" s="105">
        <v>1</v>
      </c>
      <c r="F26" s="153"/>
      <c r="G26" s="110"/>
      <c r="H26" s="154"/>
      <c r="I26" s="111"/>
      <c r="J26" s="155"/>
      <c r="K26" s="124"/>
      <c r="L26" s="125"/>
      <c r="M26" s="126"/>
      <c r="N26" s="127"/>
      <c r="O26" s="128"/>
      <c r="P26" s="128"/>
      <c r="Q26" s="126"/>
      <c r="R26" s="55"/>
      <c r="S26" s="129"/>
      <c r="T26" s="156"/>
      <c r="U26" s="126"/>
      <c r="AF26" s="8"/>
      <c r="AG26" s="8"/>
      <c r="AH26" s="8"/>
      <c r="AI26" s="8"/>
      <c r="AJ26" s="8"/>
      <c r="AK26" s="8"/>
      <c r="AL26" s="8"/>
      <c r="AM26" s="8"/>
    </row>
    <row r="27" spans="1:39" x14ac:dyDescent="0.2">
      <c r="A27" s="148" t="s">
        <v>379</v>
      </c>
      <c r="B27" s="150">
        <v>17</v>
      </c>
      <c r="C27" s="151" t="s">
        <v>120</v>
      </c>
      <c r="D27" s="152" t="s">
        <v>121</v>
      </c>
      <c r="E27" s="105">
        <v>1</v>
      </c>
      <c r="F27" s="153"/>
      <c r="G27" s="110"/>
      <c r="H27" s="154"/>
      <c r="I27" s="111"/>
      <c r="J27" s="155"/>
      <c r="K27" s="124"/>
      <c r="L27" s="125"/>
      <c r="M27" s="126"/>
      <c r="N27" s="127"/>
      <c r="O27" s="128"/>
      <c r="P27" s="128"/>
      <c r="Q27" s="126"/>
      <c r="R27" s="55"/>
      <c r="S27" s="129"/>
      <c r="T27" s="156"/>
      <c r="U27" s="126"/>
      <c r="AF27" s="8"/>
      <c r="AG27" s="8"/>
      <c r="AH27" s="8"/>
      <c r="AI27" s="8"/>
      <c r="AJ27" s="8"/>
      <c r="AK27" s="8"/>
      <c r="AL27" s="8"/>
      <c r="AM27" s="8"/>
    </row>
    <row r="28" spans="1:39" x14ac:dyDescent="0.2">
      <c r="A28" s="148" t="s">
        <v>379</v>
      </c>
      <c r="B28" s="150">
        <v>18</v>
      </c>
      <c r="C28" s="151" t="s">
        <v>122</v>
      </c>
      <c r="D28" s="152" t="s">
        <v>123</v>
      </c>
      <c r="E28" s="105">
        <v>1</v>
      </c>
      <c r="F28" s="153"/>
      <c r="G28" s="110"/>
      <c r="H28" s="154"/>
      <c r="I28" s="111"/>
      <c r="J28" s="155"/>
      <c r="K28" s="124"/>
      <c r="L28" s="125"/>
      <c r="M28" s="126"/>
      <c r="N28" s="127"/>
      <c r="O28" s="128"/>
      <c r="P28" s="128"/>
      <c r="Q28" s="126"/>
      <c r="R28" s="55"/>
      <c r="S28" s="129"/>
      <c r="T28" s="156"/>
      <c r="U28" s="126"/>
      <c r="AF28" s="8"/>
      <c r="AG28" s="8"/>
      <c r="AH28" s="8"/>
      <c r="AI28" s="8"/>
      <c r="AJ28" s="8"/>
      <c r="AK28" s="8"/>
      <c r="AL28" s="8"/>
      <c r="AM28" s="8"/>
    </row>
    <row r="29" spans="1:39" x14ac:dyDescent="0.2">
      <c r="A29" s="148" t="s">
        <v>379</v>
      </c>
      <c r="B29" s="150">
        <v>19</v>
      </c>
      <c r="C29" s="151" t="s">
        <v>124</v>
      </c>
      <c r="D29" s="152" t="s">
        <v>125</v>
      </c>
      <c r="E29" s="105">
        <v>1</v>
      </c>
      <c r="F29" s="153"/>
      <c r="G29" s="110"/>
      <c r="H29" s="154"/>
      <c r="I29" s="111"/>
      <c r="J29" s="155"/>
      <c r="K29" s="124"/>
      <c r="L29" s="125"/>
      <c r="M29" s="126"/>
      <c r="N29" s="127"/>
      <c r="O29" s="128"/>
      <c r="P29" s="128"/>
      <c r="Q29" s="126"/>
      <c r="R29" s="55"/>
      <c r="S29" s="129"/>
      <c r="T29" s="156"/>
      <c r="U29" s="126"/>
      <c r="AF29" s="8"/>
      <c r="AG29" s="8"/>
      <c r="AH29" s="8"/>
      <c r="AI29" s="8"/>
      <c r="AJ29" s="8"/>
      <c r="AK29" s="8"/>
      <c r="AL29" s="8"/>
      <c r="AM29" s="8"/>
    </row>
    <row r="30" spans="1:39" x14ac:dyDescent="0.2">
      <c r="A30" s="148" t="s">
        <v>379</v>
      </c>
      <c r="B30" s="150">
        <v>20</v>
      </c>
      <c r="C30" s="151" t="s">
        <v>126</v>
      </c>
      <c r="D30" s="152" t="s">
        <v>127</v>
      </c>
      <c r="E30" s="105">
        <v>1</v>
      </c>
      <c r="F30" s="153"/>
      <c r="G30" s="110"/>
      <c r="H30" s="154"/>
      <c r="I30" s="111"/>
      <c r="J30" s="155"/>
      <c r="K30" s="124"/>
      <c r="L30" s="125"/>
      <c r="M30" s="126"/>
      <c r="N30" s="127"/>
      <c r="O30" s="128"/>
      <c r="P30" s="128"/>
      <c r="Q30" s="126"/>
      <c r="R30" s="55"/>
      <c r="S30" s="129"/>
      <c r="T30" s="156"/>
      <c r="U30" s="126"/>
      <c r="AF30" s="8"/>
      <c r="AG30" s="8"/>
      <c r="AH30" s="8"/>
      <c r="AI30" s="8"/>
      <c r="AJ30" s="8"/>
      <c r="AK30" s="8"/>
      <c r="AL30" s="8"/>
      <c r="AM30" s="8"/>
    </row>
    <row r="31" spans="1:39" x14ac:dyDescent="0.2">
      <c r="A31" s="148" t="s">
        <v>379</v>
      </c>
      <c r="B31" s="150">
        <v>21</v>
      </c>
      <c r="C31" s="151" t="s">
        <v>128</v>
      </c>
      <c r="D31" s="152" t="s">
        <v>127</v>
      </c>
      <c r="E31" s="105">
        <v>1</v>
      </c>
      <c r="F31" s="153"/>
      <c r="G31" s="110"/>
      <c r="H31" s="154"/>
      <c r="I31" s="111"/>
      <c r="J31" s="155"/>
      <c r="K31" s="124"/>
      <c r="L31" s="125"/>
      <c r="M31" s="126"/>
      <c r="N31" s="127"/>
      <c r="O31" s="128"/>
      <c r="P31" s="128"/>
      <c r="Q31" s="126"/>
      <c r="R31" s="55"/>
      <c r="S31" s="129"/>
      <c r="T31" s="156"/>
      <c r="U31" s="126"/>
      <c r="AF31" s="8"/>
      <c r="AG31" s="8"/>
      <c r="AH31" s="8"/>
      <c r="AI31" s="8"/>
      <c r="AJ31" s="8"/>
      <c r="AK31" s="8"/>
      <c r="AL31" s="8"/>
      <c r="AM31" s="8"/>
    </row>
    <row r="32" spans="1:39" x14ac:dyDescent="0.2">
      <c r="A32" s="148" t="s">
        <v>379</v>
      </c>
      <c r="B32" s="150">
        <v>22</v>
      </c>
      <c r="C32" s="151" t="s">
        <v>129</v>
      </c>
      <c r="D32" s="152" t="s">
        <v>127</v>
      </c>
      <c r="E32" s="105">
        <v>1</v>
      </c>
      <c r="F32" s="153"/>
      <c r="G32" s="110"/>
      <c r="H32" s="154"/>
      <c r="I32" s="111"/>
      <c r="J32" s="155"/>
      <c r="K32" s="124"/>
      <c r="L32" s="125"/>
      <c r="M32" s="126"/>
      <c r="N32" s="127"/>
      <c r="O32" s="128"/>
      <c r="P32" s="128"/>
      <c r="Q32" s="126"/>
      <c r="R32" s="55"/>
      <c r="S32" s="129"/>
      <c r="T32" s="156"/>
      <c r="U32" s="126"/>
      <c r="AF32" s="8"/>
      <c r="AG32" s="8"/>
      <c r="AH32" s="8"/>
      <c r="AI32" s="8"/>
      <c r="AJ32" s="8"/>
      <c r="AK32" s="8"/>
      <c r="AL32" s="8"/>
      <c r="AM32" s="8"/>
    </row>
    <row r="33" spans="1:39" x14ac:dyDescent="0.2">
      <c r="A33" s="148" t="s">
        <v>379</v>
      </c>
      <c r="B33" s="150">
        <v>23</v>
      </c>
      <c r="C33" s="151" t="s">
        <v>130</v>
      </c>
      <c r="D33" s="152" t="s">
        <v>131</v>
      </c>
      <c r="E33" s="105">
        <v>1</v>
      </c>
      <c r="F33" s="153"/>
      <c r="G33" s="110"/>
      <c r="H33" s="154"/>
      <c r="I33" s="111"/>
      <c r="J33" s="155"/>
      <c r="K33" s="124"/>
      <c r="L33" s="125"/>
      <c r="M33" s="126"/>
      <c r="N33" s="127"/>
      <c r="O33" s="128"/>
      <c r="P33" s="128"/>
      <c r="Q33" s="126"/>
      <c r="R33" s="55"/>
      <c r="S33" s="129"/>
      <c r="T33" s="156"/>
      <c r="U33" s="126"/>
      <c r="AF33" s="8"/>
      <c r="AG33" s="8"/>
      <c r="AH33" s="8"/>
      <c r="AI33" s="8"/>
      <c r="AJ33" s="8"/>
      <c r="AK33" s="8"/>
      <c r="AL33" s="8"/>
      <c r="AM33" s="8"/>
    </row>
    <row r="34" spans="1:39" ht="25.5" x14ac:dyDescent="0.2">
      <c r="A34" s="148" t="s">
        <v>379</v>
      </c>
      <c r="B34" s="150">
        <v>24</v>
      </c>
      <c r="C34" s="151" t="s">
        <v>132</v>
      </c>
      <c r="D34" s="152" t="s">
        <v>133</v>
      </c>
      <c r="E34" s="105">
        <v>1</v>
      </c>
      <c r="F34" s="153"/>
      <c r="G34" s="110"/>
      <c r="H34" s="154"/>
      <c r="I34" s="111"/>
      <c r="J34" s="155"/>
      <c r="K34" s="124"/>
      <c r="L34" s="125"/>
      <c r="M34" s="126"/>
      <c r="N34" s="127"/>
      <c r="O34" s="128"/>
      <c r="P34" s="128"/>
      <c r="Q34" s="126"/>
      <c r="R34" s="55"/>
      <c r="S34" s="129"/>
      <c r="T34" s="156"/>
      <c r="U34" s="126"/>
      <c r="AF34" s="8"/>
      <c r="AG34" s="8"/>
      <c r="AH34" s="8"/>
      <c r="AI34" s="8"/>
      <c r="AJ34" s="8"/>
      <c r="AK34" s="8"/>
      <c r="AL34" s="8"/>
      <c r="AM34" s="8"/>
    </row>
    <row r="35" spans="1:39" x14ac:dyDescent="0.2">
      <c r="A35" s="148" t="s">
        <v>379</v>
      </c>
      <c r="B35" s="150">
        <v>25</v>
      </c>
      <c r="C35" s="151"/>
      <c r="D35" s="152" t="s">
        <v>134</v>
      </c>
      <c r="E35" s="105">
        <v>1</v>
      </c>
      <c r="F35" s="153"/>
      <c r="G35" s="110"/>
      <c r="H35" s="154"/>
      <c r="I35" s="111"/>
      <c r="J35" s="155"/>
      <c r="K35" s="124"/>
      <c r="L35" s="125"/>
      <c r="M35" s="126"/>
      <c r="N35" s="127"/>
      <c r="O35" s="128"/>
      <c r="P35" s="128"/>
      <c r="Q35" s="126"/>
      <c r="R35" s="55"/>
      <c r="S35" s="129"/>
      <c r="T35" s="156"/>
      <c r="U35" s="126"/>
      <c r="AF35" s="8"/>
      <c r="AG35" s="8"/>
      <c r="AH35" s="8"/>
      <c r="AI35" s="8"/>
      <c r="AJ35" s="8"/>
      <c r="AK35" s="8"/>
      <c r="AL35" s="8"/>
      <c r="AM35" s="8"/>
    </row>
    <row r="36" spans="1:39" x14ac:dyDescent="0.2">
      <c r="A36" s="148" t="s">
        <v>379</v>
      </c>
      <c r="B36" s="150" t="s">
        <v>135</v>
      </c>
      <c r="C36" s="151" t="s">
        <v>97</v>
      </c>
      <c r="D36" s="152" t="s">
        <v>98</v>
      </c>
      <c r="E36" s="105">
        <v>3</v>
      </c>
      <c r="F36" s="153"/>
      <c r="G36" s="110"/>
      <c r="H36" s="154"/>
      <c r="I36" s="111"/>
      <c r="J36" s="155"/>
      <c r="K36" s="124"/>
      <c r="L36" s="125"/>
      <c r="M36" s="126"/>
      <c r="N36" s="127"/>
      <c r="O36" s="128"/>
      <c r="P36" s="128"/>
      <c r="Q36" s="126"/>
      <c r="R36" s="55"/>
      <c r="S36" s="129"/>
      <c r="T36" s="156"/>
      <c r="U36" s="126"/>
      <c r="AF36" s="8"/>
      <c r="AG36" s="8"/>
      <c r="AH36" s="8"/>
      <c r="AI36" s="8"/>
      <c r="AJ36" s="8"/>
      <c r="AK36" s="8"/>
      <c r="AL36" s="8"/>
      <c r="AM36" s="8"/>
    </row>
    <row r="37" spans="1:39" x14ac:dyDescent="0.2">
      <c r="A37" s="148" t="s">
        <v>379</v>
      </c>
      <c r="B37" s="150" t="s">
        <v>136</v>
      </c>
      <c r="C37" s="151"/>
      <c r="D37" s="152" t="s">
        <v>100</v>
      </c>
      <c r="E37" s="105">
        <v>1</v>
      </c>
      <c r="F37" s="153"/>
      <c r="G37" s="110"/>
      <c r="H37" s="154"/>
      <c r="I37" s="111"/>
      <c r="J37" s="155"/>
      <c r="K37" s="124"/>
      <c r="L37" s="125"/>
      <c r="M37" s="126"/>
      <c r="N37" s="127"/>
      <c r="O37" s="128"/>
      <c r="P37" s="128"/>
      <c r="Q37" s="126"/>
      <c r="R37" s="55"/>
      <c r="S37" s="129"/>
      <c r="T37" s="156"/>
      <c r="U37" s="126"/>
      <c r="AF37" s="8"/>
      <c r="AG37" s="8"/>
      <c r="AH37" s="8"/>
      <c r="AI37" s="8"/>
      <c r="AJ37" s="8"/>
      <c r="AK37" s="8"/>
      <c r="AL37" s="8"/>
      <c r="AM37" s="8"/>
    </row>
    <row r="38" spans="1:39" x14ac:dyDescent="0.2">
      <c r="A38" s="148" t="s">
        <v>379</v>
      </c>
      <c r="B38" s="150">
        <v>27</v>
      </c>
      <c r="C38" s="151" t="s">
        <v>137</v>
      </c>
      <c r="D38" s="152" t="s">
        <v>104</v>
      </c>
      <c r="E38" s="105">
        <v>1</v>
      </c>
      <c r="F38" s="153"/>
      <c r="G38" s="110"/>
      <c r="H38" s="154"/>
      <c r="I38" s="111"/>
      <c r="J38" s="155"/>
      <c r="K38" s="124"/>
      <c r="L38" s="125"/>
      <c r="M38" s="126"/>
      <c r="N38" s="127"/>
      <c r="O38" s="128"/>
      <c r="P38" s="128"/>
      <c r="Q38" s="126"/>
      <c r="R38" s="55"/>
      <c r="S38" s="129"/>
      <c r="T38" s="156"/>
      <c r="U38" s="126"/>
      <c r="AF38" s="8"/>
      <c r="AG38" s="8"/>
      <c r="AH38" s="8"/>
      <c r="AI38" s="8"/>
      <c r="AJ38" s="8"/>
      <c r="AK38" s="8"/>
      <c r="AL38" s="8"/>
      <c r="AM38" s="8"/>
    </row>
    <row r="39" spans="1:39" x14ac:dyDescent="0.2">
      <c r="A39" s="148" t="s">
        <v>379</v>
      </c>
      <c r="B39" s="150">
        <v>28</v>
      </c>
      <c r="C39" s="151" t="s">
        <v>138</v>
      </c>
      <c r="D39" s="152" t="s">
        <v>139</v>
      </c>
      <c r="E39" s="105">
        <v>1</v>
      </c>
      <c r="F39" s="153"/>
      <c r="G39" s="110"/>
      <c r="H39" s="154"/>
      <c r="I39" s="111"/>
      <c r="J39" s="155"/>
      <c r="K39" s="124"/>
      <c r="L39" s="125"/>
      <c r="M39" s="126"/>
      <c r="N39" s="127"/>
      <c r="O39" s="128"/>
      <c r="P39" s="128"/>
      <c r="Q39" s="126"/>
      <c r="R39" s="55"/>
      <c r="S39" s="129"/>
      <c r="T39" s="156"/>
      <c r="U39" s="126"/>
      <c r="AF39" s="8"/>
      <c r="AG39" s="8"/>
      <c r="AH39" s="8"/>
      <c r="AI39" s="8"/>
      <c r="AJ39" s="8"/>
      <c r="AK39" s="8"/>
      <c r="AL39" s="8"/>
      <c r="AM39" s="8"/>
    </row>
    <row r="40" spans="1:39" ht="25.5" x14ac:dyDescent="0.2">
      <c r="A40" s="148" t="s">
        <v>379</v>
      </c>
      <c r="B40" s="150">
        <v>29</v>
      </c>
      <c r="C40" s="151" t="s">
        <v>140</v>
      </c>
      <c r="D40" s="152" t="s">
        <v>141</v>
      </c>
      <c r="E40" s="105">
        <v>1</v>
      </c>
      <c r="F40" s="153"/>
      <c r="G40" s="110"/>
      <c r="H40" s="154"/>
      <c r="I40" s="111"/>
      <c r="J40" s="155"/>
      <c r="K40" s="124"/>
      <c r="L40" s="125"/>
      <c r="M40" s="126"/>
      <c r="N40" s="127"/>
      <c r="O40" s="128"/>
      <c r="P40" s="128"/>
      <c r="Q40" s="126"/>
      <c r="R40" s="55"/>
      <c r="S40" s="129"/>
      <c r="T40" s="156"/>
      <c r="U40" s="126"/>
      <c r="AF40" s="8"/>
      <c r="AG40" s="8"/>
      <c r="AH40" s="8"/>
      <c r="AI40" s="8"/>
      <c r="AJ40" s="8"/>
      <c r="AK40" s="8"/>
      <c r="AL40" s="8"/>
      <c r="AM40" s="8"/>
    </row>
    <row r="41" spans="1:39" x14ac:dyDescent="0.2">
      <c r="A41" s="148" t="s">
        <v>379</v>
      </c>
      <c r="B41" s="150">
        <v>30</v>
      </c>
      <c r="C41" s="151"/>
      <c r="D41" s="152" t="s">
        <v>142</v>
      </c>
      <c r="E41" s="105">
        <v>1</v>
      </c>
      <c r="F41" s="153"/>
      <c r="G41" s="110"/>
      <c r="H41" s="154"/>
      <c r="I41" s="111"/>
      <c r="J41" s="155"/>
      <c r="K41" s="124"/>
      <c r="L41" s="125"/>
      <c r="M41" s="126"/>
      <c r="N41" s="127"/>
      <c r="O41" s="128"/>
      <c r="P41" s="128"/>
      <c r="Q41" s="126"/>
      <c r="R41" s="55"/>
      <c r="S41" s="129"/>
      <c r="T41" s="156"/>
      <c r="U41" s="126"/>
      <c r="AF41" s="8"/>
      <c r="AG41" s="8"/>
      <c r="AH41" s="8"/>
      <c r="AI41" s="8"/>
      <c r="AJ41" s="8"/>
      <c r="AK41" s="8"/>
      <c r="AL41" s="8"/>
      <c r="AM41" s="8"/>
    </row>
    <row r="42" spans="1:39" x14ac:dyDescent="0.2">
      <c r="A42" s="148" t="s">
        <v>379</v>
      </c>
      <c r="B42" s="150">
        <v>31</v>
      </c>
      <c r="C42" s="151" t="s">
        <v>143</v>
      </c>
      <c r="D42" s="152" t="s">
        <v>144</v>
      </c>
      <c r="E42" s="105">
        <v>1</v>
      </c>
      <c r="F42" s="153"/>
      <c r="G42" s="110"/>
      <c r="H42" s="154"/>
      <c r="I42" s="111"/>
      <c r="J42" s="155"/>
      <c r="K42" s="124"/>
      <c r="L42" s="125"/>
      <c r="M42" s="126"/>
      <c r="N42" s="127"/>
      <c r="O42" s="128"/>
      <c r="P42" s="128"/>
      <c r="Q42" s="126"/>
      <c r="R42" s="55"/>
      <c r="S42" s="129"/>
      <c r="T42" s="156"/>
      <c r="U42" s="126"/>
      <c r="AF42" s="8"/>
      <c r="AG42" s="8"/>
      <c r="AH42" s="8"/>
      <c r="AI42" s="8"/>
      <c r="AJ42" s="8"/>
      <c r="AK42" s="8"/>
      <c r="AL42" s="8"/>
      <c r="AM42" s="8"/>
    </row>
    <row r="43" spans="1:39" x14ac:dyDescent="0.2">
      <c r="A43" s="148" t="s">
        <v>379</v>
      </c>
      <c r="B43" s="162" t="s">
        <v>383</v>
      </c>
      <c r="C43" s="181" t="s">
        <v>384</v>
      </c>
      <c r="D43" s="182" t="s">
        <v>385</v>
      </c>
      <c r="E43" s="182">
        <v>1</v>
      </c>
      <c r="F43" s="183"/>
      <c r="G43" s="183" t="str">
        <f>""</f>
        <v/>
      </c>
      <c r="H43" s="184"/>
      <c r="I43" s="185"/>
      <c r="J43" s="180"/>
      <c r="K43" s="124"/>
      <c r="L43" s="125"/>
      <c r="M43" s="126"/>
      <c r="N43" s="127"/>
      <c r="O43" s="128"/>
      <c r="P43" s="128"/>
      <c r="Q43" s="126"/>
      <c r="R43" s="55"/>
      <c r="S43" s="129"/>
      <c r="T43" s="156"/>
      <c r="U43" s="126"/>
      <c r="AF43" s="8"/>
      <c r="AG43" s="8"/>
      <c r="AH43" s="8"/>
      <c r="AI43" s="8"/>
      <c r="AJ43" s="8"/>
      <c r="AK43" s="8"/>
      <c r="AL43" s="8"/>
      <c r="AM43" s="8"/>
    </row>
    <row r="44" spans="1:39" x14ac:dyDescent="0.2">
      <c r="A44" s="148" t="s">
        <v>379</v>
      </c>
      <c r="B44" s="162" t="s">
        <v>387</v>
      </c>
      <c r="C44" s="181" t="s">
        <v>388</v>
      </c>
      <c r="D44" s="182" t="s">
        <v>389</v>
      </c>
      <c r="E44" s="182">
        <f>1*1</f>
        <v>1</v>
      </c>
      <c r="F44" s="183">
        <v>3.8</v>
      </c>
      <c r="G44" s="183">
        <f t="shared" ref="G44:G49" si="0">F44*E44</f>
        <v>3.8</v>
      </c>
      <c r="H44" s="184" t="s">
        <v>390</v>
      </c>
      <c r="I44" s="185"/>
      <c r="J44" s="180"/>
      <c r="K44" s="124"/>
      <c r="L44" s="125"/>
      <c r="M44" s="126"/>
      <c r="N44" s="127"/>
      <c r="O44" s="128"/>
      <c r="P44" s="128"/>
      <c r="Q44" s="126"/>
      <c r="R44" s="55"/>
      <c r="S44" s="129"/>
      <c r="T44" s="156"/>
      <c r="U44" s="126"/>
      <c r="AF44" s="8"/>
      <c r="AG44" s="8"/>
      <c r="AH44" s="8"/>
      <c r="AI44" s="8"/>
      <c r="AJ44" s="8"/>
      <c r="AK44" s="8"/>
      <c r="AL44" s="8"/>
      <c r="AM44" s="8"/>
    </row>
    <row r="45" spans="1:39" x14ac:dyDescent="0.2">
      <c r="A45" s="148" t="s">
        <v>379</v>
      </c>
      <c r="B45" s="162" t="s">
        <v>391</v>
      </c>
      <c r="C45" s="181" t="s">
        <v>392</v>
      </c>
      <c r="D45" s="182" t="s">
        <v>393</v>
      </c>
      <c r="E45" s="182">
        <f>1*1</f>
        <v>1</v>
      </c>
      <c r="F45" s="183">
        <v>2.65</v>
      </c>
      <c r="G45" s="183">
        <f t="shared" si="0"/>
        <v>2.65</v>
      </c>
      <c r="H45" s="184" t="s">
        <v>390</v>
      </c>
      <c r="I45" s="185"/>
      <c r="J45" s="180"/>
      <c r="K45" s="124"/>
      <c r="L45" s="125"/>
      <c r="M45" s="126"/>
      <c r="N45" s="127"/>
      <c r="O45" s="128"/>
      <c r="P45" s="128"/>
      <c r="Q45" s="126"/>
      <c r="R45" s="55"/>
      <c r="S45" s="129"/>
      <c r="T45" s="156"/>
      <c r="U45" s="126"/>
      <c r="AF45" s="8"/>
      <c r="AG45" s="8"/>
      <c r="AH45" s="8"/>
      <c r="AI45" s="8"/>
      <c r="AJ45" s="8"/>
      <c r="AK45" s="8"/>
      <c r="AL45" s="8"/>
      <c r="AM45" s="8"/>
    </row>
    <row r="46" spans="1:39" x14ac:dyDescent="0.2">
      <c r="A46" s="148" t="s">
        <v>379</v>
      </c>
      <c r="B46" s="162" t="s">
        <v>394</v>
      </c>
      <c r="C46" s="181" t="s">
        <v>395</v>
      </c>
      <c r="D46" s="182" t="s">
        <v>396</v>
      </c>
      <c r="E46" s="182">
        <f>1*1</f>
        <v>1</v>
      </c>
      <c r="F46" s="183">
        <v>5.45</v>
      </c>
      <c r="G46" s="183">
        <f t="shared" si="0"/>
        <v>5.45</v>
      </c>
      <c r="H46" s="184" t="s">
        <v>390</v>
      </c>
      <c r="I46" s="185"/>
      <c r="J46" s="180"/>
      <c r="K46" s="124"/>
      <c r="L46" s="125"/>
      <c r="M46" s="126"/>
      <c r="N46" s="127"/>
      <c r="O46" s="128"/>
      <c r="P46" s="128"/>
      <c r="Q46" s="126"/>
      <c r="R46" s="55"/>
      <c r="S46" s="129"/>
      <c r="T46" s="156"/>
      <c r="U46" s="126"/>
      <c r="AF46" s="8"/>
      <c r="AG46" s="8"/>
      <c r="AH46" s="8"/>
      <c r="AI46" s="8"/>
      <c r="AJ46" s="8"/>
      <c r="AK46" s="8"/>
      <c r="AL46" s="8"/>
      <c r="AM46" s="8"/>
    </row>
    <row r="47" spans="1:39" x14ac:dyDescent="0.2">
      <c r="A47" s="148" t="s">
        <v>379</v>
      </c>
      <c r="B47" s="162" t="s">
        <v>397</v>
      </c>
      <c r="C47" s="181" t="s">
        <v>398</v>
      </c>
      <c r="D47" s="182" t="s">
        <v>399</v>
      </c>
      <c r="E47" s="182">
        <f>1*1</f>
        <v>1</v>
      </c>
      <c r="F47" s="183">
        <v>39.75</v>
      </c>
      <c r="G47" s="183">
        <f t="shared" si="0"/>
        <v>39.75</v>
      </c>
      <c r="H47" s="184" t="s">
        <v>390</v>
      </c>
      <c r="I47" s="185"/>
      <c r="J47" s="180"/>
      <c r="K47" s="124"/>
      <c r="L47" s="125"/>
      <c r="M47" s="126"/>
      <c r="N47" s="127"/>
      <c r="O47" s="128"/>
      <c r="P47" s="128"/>
      <c r="Q47" s="126"/>
      <c r="R47" s="55"/>
      <c r="S47" s="129"/>
      <c r="T47" s="156"/>
      <c r="U47" s="126"/>
      <c r="AF47" s="8"/>
      <c r="AG47" s="8"/>
      <c r="AH47" s="8"/>
      <c r="AI47" s="8"/>
      <c r="AJ47" s="8"/>
      <c r="AK47" s="8"/>
      <c r="AL47" s="8"/>
      <c r="AM47" s="8"/>
    </row>
    <row r="48" spans="1:39" x14ac:dyDescent="0.2">
      <c r="A48" s="148" t="s">
        <v>379</v>
      </c>
      <c r="B48" s="162" t="s">
        <v>400</v>
      </c>
      <c r="C48" s="181" t="s">
        <v>401</v>
      </c>
      <c r="D48" s="182" t="s">
        <v>402</v>
      </c>
      <c r="E48" s="182">
        <f>2*1</f>
        <v>2</v>
      </c>
      <c r="F48" s="183">
        <v>1.97</v>
      </c>
      <c r="G48" s="183">
        <f t="shared" si="0"/>
        <v>3.94</v>
      </c>
      <c r="H48" s="184" t="s">
        <v>390</v>
      </c>
      <c r="I48" s="185"/>
      <c r="J48" s="180"/>
      <c r="K48" s="124"/>
      <c r="L48" s="125"/>
      <c r="M48" s="126"/>
      <c r="N48" s="127"/>
      <c r="O48" s="128"/>
      <c r="P48" s="128"/>
      <c r="Q48" s="126"/>
      <c r="R48" s="55"/>
      <c r="S48" s="129"/>
      <c r="T48" s="156"/>
      <c r="U48" s="126"/>
      <c r="AF48" s="8"/>
      <c r="AG48" s="8"/>
      <c r="AH48" s="8"/>
      <c r="AI48" s="8"/>
      <c r="AJ48" s="8"/>
      <c r="AK48" s="8"/>
      <c r="AL48" s="8"/>
      <c r="AM48" s="8"/>
    </row>
    <row r="49" spans="1:39" x14ac:dyDescent="0.2">
      <c r="A49" s="148" t="s">
        <v>379</v>
      </c>
      <c r="B49" s="162" t="s">
        <v>404</v>
      </c>
      <c r="C49" s="181" t="s">
        <v>405</v>
      </c>
      <c r="D49" s="182" t="s">
        <v>406</v>
      </c>
      <c r="E49" s="182">
        <f>1*1</f>
        <v>1</v>
      </c>
      <c r="F49" s="183">
        <v>8.09</v>
      </c>
      <c r="G49" s="183">
        <f t="shared" si="0"/>
        <v>8.09</v>
      </c>
      <c r="H49" s="184"/>
      <c r="I49" s="185"/>
      <c r="J49" s="180"/>
      <c r="K49" s="124"/>
      <c r="L49" s="125"/>
      <c r="M49" s="126"/>
      <c r="N49" s="127"/>
      <c r="O49" s="128"/>
      <c r="P49" s="128"/>
      <c r="Q49" s="126"/>
      <c r="R49" s="55"/>
      <c r="S49" s="129"/>
      <c r="T49" s="156"/>
      <c r="U49" s="126"/>
      <c r="AF49" s="8"/>
      <c r="AG49" s="8"/>
      <c r="AH49" s="8"/>
      <c r="AI49" s="8"/>
      <c r="AJ49" s="8"/>
      <c r="AK49" s="8"/>
      <c r="AL49" s="8"/>
      <c r="AM49" s="8"/>
    </row>
    <row r="50" spans="1:39" x14ac:dyDescent="0.2">
      <c r="A50" s="161" t="s">
        <v>382</v>
      </c>
      <c r="B50" s="162" t="s">
        <v>407</v>
      </c>
      <c r="C50" s="163" t="s">
        <v>408</v>
      </c>
      <c r="D50" s="164" t="s">
        <v>409</v>
      </c>
      <c r="E50" s="164" t="s">
        <v>410</v>
      </c>
      <c r="F50" s="167"/>
      <c r="G50" s="167" t="str">
        <f>""</f>
        <v/>
      </c>
      <c r="H50" s="161"/>
      <c r="I50" s="165"/>
      <c r="J50" s="166"/>
      <c r="K50" s="124"/>
      <c r="L50" s="125"/>
      <c r="M50" s="126"/>
      <c r="N50" s="127"/>
      <c r="O50" s="128"/>
      <c r="P50" s="128"/>
      <c r="Q50" s="126"/>
      <c r="R50" s="55"/>
      <c r="S50" s="129"/>
      <c r="T50" s="156"/>
      <c r="U50" s="126"/>
      <c r="AF50" s="8"/>
      <c r="AG50" s="8"/>
      <c r="AH50" s="8"/>
      <c r="AI50" s="8"/>
      <c r="AJ50" s="8"/>
      <c r="AK50" s="8"/>
      <c r="AL50" s="8"/>
      <c r="AM50" s="8"/>
    </row>
    <row r="51" spans="1:39" x14ac:dyDescent="0.2">
      <c r="A51" s="161" t="s">
        <v>386</v>
      </c>
      <c r="B51" s="162" t="s">
        <v>411</v>
      </c>
      <c r="C51" s="168" t="s">
        <v>412</v>
      </c>
      <c r="D51" s="169" t="s">
        <v>413</v>
      </c>
      <c r="E51" s="169" t="s">
        <v>410</v>
      </c>
      <c r="F51" s="170">
        <v>19.420000000000002</v>
      </c>
      <c r="G51" s="170">
        <f>F51*2</f>
        <v>38.840000000000003</v>
      </c>
      <c r="H51" s="171" t="s">
        <v>414</v>
      </c>
      <c r="I51" s="172"/>
      <c r="J51" s="173"/>
      <c r="K51" s="124"/>
      <c r="L51" s="125"/>
      <c r="M51" s="126"/>
      <c r="N51" s="127"/>
      <c r="O51" s="128"/>
      <c r="P51" s="128"/>
      <c r="Q51" s="126"/>
      <c r="R51" s="55"/>
      <c r="S51" s="129"/>
      <c r="T51" s="156"/>
      <c r="U51" s="126"/>
      <c r="AF51" s="8"/>
      <c r="AG51" s="8"/>
      <c r="AH51" s="8"/>
      <c r="AI51" s="8"/>
      <c r="AJ51" s="8"/>
      <c r="AK51" s="8"/>
      <c r="AL51" s="8"/>
      <c r="AM51" s="8"/>
    </row>
    <row r="52" spans="1:39" x14ac:dyDescent="0.2">
      <c r="A52" s="161" t="s">
        <v>386</v>
      </c>
      <c r="B52" s="162" t="s">
        <v>415</v>
      </c>
      <c r="C52" s="168" t="s">
        <v>416</v>
      </c>
      <c r="D52" s="169" t="s">
        <v>417</v>
      </c>
      <c r="E52" s="169" t="s">
        <v>410</v>
      </c>
      <c r="F52" s="170">
        <v>4.05</v>
      </c>
      <c r="G52" s="170">
        <f>F52*2</f>
        <v>8.1</v>
      </c>
      <c r="H52" s="171" t="s">
        <v>414</v>
      </c>
      <c r="I52" s="172"/>
      <c r="J52" s="173"/>
      <c r="K52" s="124"/>
      <c r="L52" s="125"/>
      <c r="M52" s="126"/>
      <c r="N52" s="127"/>
      <c r="O52" s="128"/>
      <c r="P52" s="128"/>
      <c r="Q52" s="126"/>
      <c r="R52" s="55"/>
      <c r="S52" s="129"/>
      <c r="T52" s="156"/>
      <c r="U52" s="126"/>
      <c r="AF52" s="8"/>
      <c r="AG52" s="8"/>
      <c r="AH52" s="8"/>
      <c r="AI52" s="8"/>
      <c r="AJ52" s="8"/>
      <c r="AK52" s="8"/>
      <c r="AL52" s="8"/>
      <c r="AM52" s="8"/>
    </row>
    <row r="53" spans="1:39" x14ac:dyDescent="0.2">
      <c r="A53" s="161" t="s">
        <v>386</v>
      </c>
      <c r="B53" s="162" t="s">
        <v>418</v>
      </c>
      <c r="C53" s="168" t="s">
        <v>419</v>
      </c>
      <c r="D53" s="169" t="s">
        <v>420</v>
      </c>
      <c r="E53" s="169">
        <v>2</v>
      </c>
      <c r="F53" s="170">
        <v>0.37</v>
      </c>
      <c r="G53" s="170">
        <f>F53*E53</f>
        <v>0.74</v>
      </c>
      <c r="H53" s="171" t="s">
        <v>414</v>
      </c>
      <c r="I53" s="172"/>
      <c r="J53" s="173"/>
      <c r="K53" s="124"/>
      <c r="L53" s="125"/>
      <c r="M53" s="126"/>
      <c r="N53" s="127"/>
      <c r="O53" s="128"/>
      <c r="P53" s="128"/>
      <c r="Q53" s="126"/>
      <c r="R53" s="55"/>
      <c r="S53" s="129"/>
      <c r="T53" s="156"/>
      <c r="U53" s="126"/>
      <c r="AF53" s="8"/>
      <c r="AG53" s="8"/>
      <c r="AH53" s="8"/>
      <c r="AI53" s="8"/>
      <c r="AJ53" s="8"/>
      <c r="AK53" s="8"/>
      <c r="AL53" s="8"/>
      <c r="AM53" s="8"/>
    </row>
    <row r="54" spans="1:39" x14ac:dyDescent="0.2">
      <c r="A54" s="161" t="s">
        <v>386</v>
      </c>
      <c r="B54" s="162" t="s">
        <v>421</v>
      </c>
      <c r="C54" s="168" t="s">
        <v>422</v>
      </c>
      <c r="D54" s="169" t="s">
        <v>423</v>
      </c>
      <c r="E54" s="169">
        <v>2</v>
      </c>
      <c r="F54" s="170">
        <v>0.04</v>
      </c>
      <c r="G54" s="170">
        <f>F54*E54</f>
        <v>0.08</v>
      </c>
      <c r="H54" s="171" t="s">
        <v>414</v>
      </c>
      <c r="I54" s="172"/>
      <c r="J54" s="173"/>
      <c r="K54" s="124"/>
      <c r="L54" s="125"/>
      <c r="M54" s="126"/>
      <c r="N54" s="127"/>
      <c r="O54" s="128"/>
      <c r="P54" s="128"/>
      <c r="Q54" s="126"/>
      <c r="R54" s="55"/>
      <c r="S54" s="129"/>
      <c r="T54" s="156"/>
      <c r="U54" s="126"/>
      <c r="AF54" s="8"/>
      <c r="AG54" s="8"/>
      <c r="AH54" s="8"/>
      <c r="AI54" s="8"/>
      <c r="AJ54" s="8"/>
      <c r="AK54" s="8"/>
      <c r="AL54" s="8"/>
      <c r="AM54" s="8"/>
    </row>
    <row r="55" spans="1:39" x14ac:dyDescent="0.2">
      <c r="A55" s="161" t="s">
        <v>403</v>
      </c>
      <c r="B55" s="162" t="s">
        <v>424</v>
      </c>
      <c r="C55" s="174" t="s">
        <v>425</v>
      </c>
      <c r="D55" s="175" t="s">
        <v>426</v>
      </c>
      <c r="E55" s="175">
        <f>1*1</f>
        <v>1</v>
      </c>
      <c r="F55" s="176">
        <v>0.01</v>
      </c>
      <c r="G55" s="176">
        <f>F55*E55</f>
        <v>0.01</v>
      </c>
      <c r="H55" s="177"/>
      <c r="I55" s="178"/>
      <c r="J55" s="173"/>
      <c r="K55" s="124"/>
      <c r="L55" s="125"/>
      <c r="M55" s="126"/>
      <c r="N55" s="127"/>
      <c r="O55" s="128"/>
      <c r="P55" s="128"/>
      <c r="Q55" s="126"/>
      <c r="R55" s="55"/>
      <c r="S55" s="129"/>
      <c r="T55" s="156"/>
      <c r="U55" s="126"/>
      <c r="AF55" s="8"/>
      <c r="AG55" s="8"/>
      <c r="AH55" s="8"/>
      <c r="AI55" s="8"/>
      <c r="AJ55" s="8"/>
      <c r="AK55" s="8"/>
      <c r="AL55" s="8"/>
      <c r="AM55" s="8"/>
    </row>
    <row r="56" spans="1:39" x14ac:dyDescent="0.2">
      <c r="A56" s="148" t="s">
        <v>379</v>
      </c>
      <c r="B56" s="162" t="s">
        <v>427</v>
      </c>
      <c r="C56" s="181" t="s">
        <v>428</v>
      </c>
      <c r="D56" s="182" t="s">
        <v>429</v>
      </c>
      <c r="E56" s="182" t="s">
        <v>410</v>
      </c>
      <c r="F56" s="183"/>
      <c r="G56" s="183" t="str">
        <f>""</f>
        <v/>
      </c>
      <c r="H56" s="184"/>
      <c r="I56" s="185"/>
      <c r="J56" s="180"/>
      <c r="K56" s="124"/>
      <c r="L56" s="125"/>
      <c r="M56" s="126"/>
      <c r="N56" s="127"/>
      <c r="O56" s="128"/>
      <c r="P56" s="128"/>
      <c r="Q56" s="126"/>
      <c r="R56" s="55"/>
      <c r="S56" s="129"/>
      <c r="T56" s="156"/>
      <c r="U56" s="126"/>
      <c r="AF56" s="8"/>
      <c r="AG56" s="8"/>
      <c r="AH56" s="8"/>
      <c r="AI56" s="8"/>
      <c r="AJ56" s="8"/>
      <c r="AK56" s="8"/>
      <c r="AL56" s="8"/>
      <c r="AM56" s="8"/>
    </row>
    <row r="57" spans="1:39" x14ac:dyDescent="0.2">
      <c r="A57" s="148" t="s">
        <v>379</v>
      </c>
      <c r="B57" s="162" t="s">
        <v>430</v>
      </c>
      <c r="C57" s="181" t="s">
        <v>431</v>
      </c>
      <c r="D57" s="182" t="s">
        <v>432</v>
      </c>
      <c r="E57" s="182">
        <f>1*1</f>
        <v>1</v>
      </c>
      <c r="F57" s="183">
        <v>10.41</v>
      </c>
      <c r="G57" s="183">
        <f>F57*E57</f>
        <v>10.41</v>
      </c>
      <c r="H57" s="184" t="s">
        <v>390</v>
      </c>
      <c r="I57" s="185"/>
      <c r="J57" s="180"/>
      <c r="K57" s="124"/>
      <c r="L57" s="125"/>
      <c r="M57" s="126"/>
      <c r="N57" s="127"/>
      <c r="O57" s="128"/>
      <c r="P57" s="128"/>
      <c r="Q57" s="126"/>
      <c r="R57" s="55"/>
      <c r="S57" s="129"/>
      <c r="T57" s="156"/>
      <c r="U57" s="126"/>
      <c r="AF57" s="8"/>
      <c r="AG57" s="8"/>
      <c r="AH57" s="8"/>
      <c r="AI57" s="8"/>
      <c r="AJ57" s="8"/>
      <c r="AK57" s="8"/>
      <c r="AL57" s="8"/>
      <c r="AM57" s="8"/>
    </row>
    <row r="58" spans="1:39" x14ac:dyDescent="0.2">
      <c r="A58" s="148" t="s">
        <v>379</v>
      </c>
      <c r="B58" s="162" t="s">
        <v>433</v>
      </c>
      <c r="C58" s="181" t="s">
        <v>434</v>
      </c>
      <c r="D58" s="182" t="s">
        <v>435</v>
      </c>
      <c r="E58" s="182">
        <f>2*1</f>
        <v>2</v>
      </c>
      <c r="F58" s="183">
        <v>0.03</v>
      </c>
      <c r="G58" s="183">
        <f>F58*E58</f>
        <v>0.06</v>
      </c>
      <c r="H58" s="184" t="s">
        <v>414</v>
      </c>
      <c r="I58" s="185"/>
      <c r="J58" s="180"/>
      <c r="K58" s="124"/>
      <c r="L58" s="125"/>
      <c r="M58" s="126"/>
      <c r="N58" s="127"/>
      <c r="O58" s="128"/>
      <c r="P58" s="128"/>
      <c r="Q58" s="126"/>
      <c r="R58" s="55"/>
      <c r="S58" s="129"/>
      <c r="T58" s="156"/>
      <c r="U58" s="126"/>
      <c r="AF58" s="8"/>
      <c r="AG58" s="8"/>
      <c r="AH58" s="8"/>
      <c r="AI58" s="8"/>
      <c r="AJ58" s="8"/>
      <c r="AK58" s="8"/>
      <c r="AL58" s="8"/>
      <c r="AM58" s="8"/>
    </row>
    <row r="59" spans="1:39" x14ac:dyDescent="0.2">
      <c r="A59" s="148" t="s">
        <v>379</v>
      </c>
      <c r="B59" s="162" t="s">
        <v>436</v>
      </c>
      <c r="C59" s="181" t="s">
        <v>425</v>
      </c>
      <c r="D59" s="182" t="s">
        <v>437</v>
      </c>
      <c r="E59" s="182">
        <f>1*1</f>
        <v>1</v>
      </c>
      <c r="F59" s="183">
        <v>0.02</v>
      </c>
      <c r="G59" s="183">
        <f>F59*E59</f>
        <v>0.02</v>
      </c>
      <c r="H59" s="184"/>
      <c r="I59" s="185"/>
      <c r="J59" s="180"/>
      <c r="K59" s="124"/>
      <c r="L59" s="125"/>
      <c r="M59" s="126"/>
      <c r="N59" s="127"/>
      <c r="O59" s="128"/>
      <c r="P59" s="128"/>
      <c r="Q59" s="126"/>
      <c r="R59" s="55"/>
      <c r="S59" s="129"/>
      <c r="T59" s="156"/>
      <c r="U59" s="126"/>
      <c r="AF59" s="8"/>
      <c r="AG59" s="8"/>
      <c r="AH59" s="8"/>
      <c r="AI59" s="8"/>
      <c r="AJ59" s="8"/>
      <c r="AK59" s="8"/>
      <c r="AL59" s="8"/>
      <c r="AM59" s="8"/>
    </row>
    <row r="60" spans="1:39" x14ac:dyDescent="0.2">
      <c r="A60" s="161" t="s">
        <v>382</v>
      </c>
      <c r="B60" s="162" t="s">
        <v>438</v>
      </c>
      <c r="C60" s="163" t="s">
        <v>439</v>
      </c>
      <c r="D60" s="164" t="s">
        <v>440</v>
      </c>
      <c r="E60" s="164">
        <v>1</v>
      </c>
      <c r="F60" s="167"/>
      <c r="G60" s="167" t="str">
        <f>""</f>
        <v/>
      </c>
      <c r="H60" s="161"/>
      <c r="I60" s="165"/>
      <c r="J60" s="166"/>
      <c r="K60" s="124"/>
      <c r="L60" s="125"/>
      <c r="M60" s="126"/>
      <c r="N60" s="127"/>
      <c r="O60" s="128"/>
      <c r="P60" s="128"/>
      <c r="Q60" s="126"/>
      <c r="R60" s="55"/>
      <c r="S60" s="129"/>
      <c r="T60" s="156"/>
      <c r="U60" s="126"/>
      <c r="AF60" s="8"/>
      <c r="AG60" s="8"/>
      <c r="AH60" s="8"/>
      <c r="AI60" s="8"/>
      <c r="AJ60" s="8"/>
      <c r="AK60" s="8"/>
      <c r="AL60" s="8"/>
      <c r="AM60" s="8"/>
    </row>
    <row r="61" spans="1:39" x14ac:dyDescent="0.2">
      <c r="A61" s="161" t="s">
        <v>386</v>
      </c>
      <c r="B61" s="162" t="s">
        <v>441</v>
      </c>
      <c r="C61" s="168" t="s">
        <v>442</v>
      </c>
      <c r="D61" s="169" t="s">
        <v>443</v>
      </c>
      <c r="E61" s="169">
        <f>1*1</f>
        <v>1</v>
      </c>
      <c r="F61" s="170">
        <v>11.31</v>
      </c>
      <c r="G61" s="170">
        <f>F61*E61</f>
        <v>11.31</v>
      </c>
      <c r="H61" s="171" t="s">
        <v>414</v>
      </c>
      <c r="I61" s="172"/>
      <c r="J61" s="173"/>
      <c r="K61" s="124"/>
      <c r="L61" s="125"/>
      <c r="M61" s="126"/>
      <c r="N61" s="127"/>
      <c r="O61" s="128"/>
      <c r="P61" s="128"/>
      <c r="Q61" s="126"/>
      <c r="R61" s="55"/>
      <c r="S61" s="129"/>
      <c r="T61" s="156"/>
      <c r="U61" s="126"/>
      <c r="AF61" s="8"/>
      <c r="AG61" s="8"/>
      <c r="AH61" s="8"/>
      <c r="AI61" s="8"/>
      <c r="AJ61" s="8"/>
      <c r="AK61" s="8"/>
      <c r="AL61" s="8"/>
      <c r="AM61" s="8"/>
    </row>
    <row r="62" spans="1:39" x14ac:dyDescent="0.2">
      <c r="A62" s="161" t="s">
        <v>386</v>
      </c>
      <c r="B62" s="162" t="s">
        <v>444</v>
      </c>
      <c r="C62" s="168" t="s">
        <v>445</v>
      </c>
      <c r="D62" s="169" t="s">
        <v>446</v>
      </c>
      <c r="E62" s="169">
        <f>2*1</f>
        <v>2</v>
      </c>
      <c r="F62" s="170">
        <v>2.2200000000000002</v>
      </c>
      <c r="G62" s="170">
        <f>F62*E62</f>
        <v>4.4400000000000004</v>
      </c>
      <c r="H62" s="171" t="s">
        <v>414</v>
      </c>
      <c r="I62" s="172"/>
      <c r="J62" s="173"/>
      <c r="K62" s="124"/>
      <c r="L62" s="125"/>
      <c r="M62" s="126"/>
      <c r="N62" s="127"/>
      <c r="O62" s="128"/>
      <c r="P62" s="128"/>
      <c r="Q62" s="126"/>
      <c r="R62" s="55"/>
      <c r="S62" s="129"/>
      <c r="T62" s="156"/>
      <c r="U62" s="126"/>
      <c r="AF62" s="8"/>
      <c r="AG62" s="8"/>
      <c r="AH62" s="8"/>
      <c r="AI62" s="8"/>
      <c r="AJ62" s="8"/>
      <c r="AK62" s="8"/>
      <c r="AL62" s="8"/>
      <c r="AM62" s="8"/>
    </row>
    <row r="63" spans="1:39" x14ac:dyDescent="0.2">
      <c r="A63" s="161" t="s">
        <v>403</v>
      </c>
      <c r="B63" s="162" t="s">
        <v>447</v>
      </c>
      <c r="C63" s="174" t="s">
        <v>425</v>
      </c>
      <c r="D63" s="175" t="s">
        <v>448</v>
      </c>
      <c r="E63" s="175">
        <f>4*1</f>
        <v>4</v>
      </c>
      <c r="F63" s="176">
        <v>0.01</v>
      </c>
      <c r="G63" s="176">
        <f>F63*E63</f>
        <v>0.04</v>
      </c>
      <c r="H63" s="177"/>
      <c r="I63" s="178"/>
      <c r="J63" s="179"/>
      <c r="K63" s="124"/>
      <c r="L63" s="125"/>
      <c r="M63" s="126"/>
      <c r="N63" s="127"/>
      <c r="O63" s="128"/>
      <c r="P63" s="128"/>
      <c r="Q63" s="126"/>
      <c r="R63" s="55"/>
      <c r="S63" s="129"/>
      <c r="T63" s="156"/>
      <c r="U63" s="126"/>
      <c r="AF63" s="8"/>
      <c r="AG63" s="8"/>
      <c r="AH63" s="8"/>
      <c r="AI63" s="8"/>
      <c r="AJ63" s="8"/>
      <c r="AK63" s="8"/>
      <c r="AL63" s="8"/>
      <c r="AM63" s="8"/>
    </row>
    <row r="64" spans="1:39" x14ac:dyDescent="0.2">
      <c r="A64" s="161" t="s">
        <v>403</v>
      </c>
      <c r="B64" s="162" t="s">
        <v>449</v>
      </c>
      <c r="C64" s="174" t="s">
        <v>425</v>
      </c>
      <c r="D64" s="175" t="s">
        <v>450</v>
      </c>
      <c r="E64" s="175">
        <f>8*1</f>
        <v>8</v>
      </c>
      <c r="F64" s="176">
        <v>0.04</v>
      </c>
      <c r="G64" s="176">
        <f>F64*E64</f>
        <v>0.32</v>
      </c>
      <c r="H64" s="177"/>
      <c r="I64" s="178"/>
      <c r="J64" s="179"/>
      <c r="K64" s="124"/>
      <c r="L64" s="125"/>
      <c r="M64" s="126"/>
      <c r="N64" s="127"/>
      <c r="O64" s="128"/>
      <c r="P64" s="128"/>
      <c r="Q64" s="126"/>
      <c r="R64" s="55"/>
      <c r="S64" s="129"/>
      <c r="T64" s="156"/>
      <c r="U64" s="126"/>
      <c r="AF64" s="8"/>
      <c r="AG64" s="8"/>
      <c r="AH64" s="8"/>
      <c r="AI64" s="8"/>
      <c r="AJ64" s="8"/>
      <c r="AK64" s="8"/>
      <c r="AL64" s="8"/>
      <c r="AM64" s="8"/>
    </row>
    <row r="65" spans="1:39" x14ac:dyDescent="0.2">
      <c r="A65" s="161" t="s">
        <v>382</v>
      </c>
      <c r="B65" s="162" t="s">
        <v>451</v>
      </c>
      <c r="C65" s="163" t="s">
        <v>452</v>
      </c>
      <c r="D65" s="164" t="s">
        <v>453</v>
      </c>
      <c r="E65" s="164">
        <v>9</v>
      </c>
      <c r="F65" s="167"/>
      <c r="G65" s="167" t="str">
        <f>""</f>
        <v/>
      </c>
      <c r="H65" s="161"/>
      <c r="I65" s="165"/>
      <c r="J65" s="166"/>
      <c r="K65" s="124"/>
      <c r="L65" s="125"/>
      <c r="M65" s="126"/>
      <c r="N65" s="127"/>
      <c r="O65" s="128"/>
      <c r="P65" s="128"/>
      <c r="Q65" s="126"/>
      <c r="R65" s="55"/>
      <c r="S65" s="129"/>
      <c r="T65" s="156"/>
      <c r="U65" s="126"/>
      <c r="AF65" s="8"/>
      <c r="AG65" s="8"/>
      <c r="AH65" s="8"/>
      <c r="AI65" s="8"/>
      <c r="AJ65" s="8"/>
      <c r="AK65" s="8"/>
      <c r="AL65" s="8"/>
      <c r="AM65" s="8"/>
    </row>
    <row r="66" spans="1:39" x14ac:dyDescent="0.2">
      <c r="A66" s="161" t="s">
        <v>386</v>
      </c>
      <c r="B66" s="162" t="s">
        <v>454</v>
      </c>
      <c r="C66" s="168" t="s">
        <v>442</v>
      </c>
      <c r="D66" s="169" t="s">
        <v>443</v>
      </c>
      <c r="E66" s="169">
        <f>1*9</f>
        <v>9</v>
      </c>
      <c r="F66" s="170">
        <v>11.31</v>
      </c>
      <c r="G66" s="170">
        <f>F66*E66</f>
        <v>101.79</v>
      </c>
      <c r="H66" s="171" t="s">
        <v>414</v>
      </c>
      <c r="I66" s="172"/>
      <c r="J66" s="173"/>
      <c r="K66" s="124"/>
      <c r="L66" s="125"/>
      <c r="M66" s="126"/>
      <c r="N66" s="127"/>
      <c r="O66" s="128"/>
      <c r="P66" s="128"/>
      <c r="Q66" s="126"/>
      <c r="R66" s="55"/>
      <c r="S66" s="129"/>
      <c r="T66" s="156"/>
      <c r="U66" s="126"/>
      <c r="AF66" s="8"/>
      <c r="AG66" s="8"/>
      <c r="AH66" s="8"/>
      <c r="AI66" s="8"/>
      <c r="AJ66" s="8"/>
      <c r="AK66" s="8"/>
      <c r="AL66" s="8"/>
      <c r="AM66" s="8"/>
    </row>
    <row r="67" spans="1:39" x14ac:dyDescent="0.2">
      <c r="A67" s="161" t="s">
        <v>386</v>
      </c>
      <c r="B67" s="162" t="s">
        <v>455</v>
      </c>
      <c r="C67" s="168" t="s">
        <v>456</v>
      </c>
      <c r="D67" s="169" t="s">
        <v>457</v>
      </c>
      <c r="E67" s="169">
        <f>2*9</f>
        <v>18</v>
      </c>
      <c r="F67" s="170">
        <v>1.28</v>
      </c>
      <c r="G67" s="170">
        <f>F67*E67</f>
        <v>23.04</v>
      </c>
      <c r="H67" s="171" t="s">
        <v>414</v>
      </c>
      <c r="I67" s="172"/>
      <c r="J67" s="173"/>
      <c r="K67" s="124"/>
      <c r="L67" s="125"/>
      <c r="M67" s="126"/>
      <c r="N67" s="127"/>
      <c r="O67" s="128"/>
      <c r="P67" s="128"/>
      <c r="Q67" s="126"/>
      <c r="R67" s="55"/>
      <c r="S67" s="129"/>
      <c r="T67" s="156"/>
      <c r="U67" s="126"/>
      <c r="AF67" s="8"/>
      <c r="AG67" s="8"/>
      <c r="AH67" s="8"/>
      <c r="AI67" s="8"/>
      <c r="AJ67" s="8"/>
      <c r="AK67" s="8"/>
      <c r="AL67" s="8"/>
      <c r="AM67" s="8"/>
    </row>
    <row r="68" spans="1:39" x14ac:dyDescent="0.2">
      <c r="A68" s="148" t="s">
        <v>379</v>
      </c>
      <c r="B68" s="162" t="s">
        <v>458</v>
      </c>
      <c r="C68" s="181" t="s">
        <v>459</v>
      </c>
      <c r="D68" s="182" t="s">
        <v>460</v>
      </c>
      <c r="E68" s="182">
        <v>1</v>
      </c>
      <c r="F68" s="183">
        <v>3.27927539</v>
      </c>
      <c r="G68" s="183">
        <f>F68*E68</f>
        <v>3.27927539</v>
      </c>
      <c r="H68" s="184" t="s">
        <v>390</v>
      </c>
      <c r="I68" s="185"/>
      <c r="J68" s="180"/>
      <c r="K68" s="124"/>
      <c r="L68" s="125"/>
      <c r="M68" s="126"/>
      <c r="N68" s="127"/>
      <c r="O68" s="128"/>
      <c r="P68" s="128"/>
      <c r="Q68" s="126"/>
      <c r="R68" s="55"/>
      <c r="S68" s="129"/>
      <c r="T68" s="156"/>
      <c r="U68" s="126"/>
      <c r="AF68" s="8"/>
      <c r="AG68" s="8"/>
      <c r="AH68" s="8"/>
      <c r="AI68" s="8"/>
      <c r="AJ68" s="8"/>
      <c r="AK68" s="8"/>
      <c r="AL68" s="8"/>
      <c r="AM68" s="8"/>
    </row>
    <row r="69" spans="1:39" x14ac:dyDescent="0.2">
      <c r="A69" s="148" t="s">
        <v>379</v>
      </c>
      <c r="B69" s="162" t="s">
        <v>461</v>
      </c>
      <c r="C69" s="181" t="s">
        <v>462</v>
      </c>
      <c r="D69" s="182" t="s">
        <v>463</v>
      </c>
      <c r="E69" s="182">
        <v>1</v>
      </c>
      <c r="F69" s="183">
        <v>0.65714972000000005</v>
      </c>
      <c r="G69" s="183">
        <f>F69*E69</f>
        <v>0.65714972000000005</v>
      </c>
      <c r="H69" s="184"/>
      <c r="I69" s="185"/>
      <c r="J69" s="180"/>
      <c r="K69" s="124"/>
      <c r="L69" s="125"/>
      <c r="M69" s="126"/>
      <c r="N69" s="127"/>
      <c r="O69" s="128"/>
      <c r="P69" s="128"/>
      <c r="Q69" s="126"/>
      <c r="R69" s="55"/>
      <c r="S69" s="129"/>
      <c r="T69" s="156"/>
      <c r="U69" s="126"/>
      <c r="AF69" s="8"/>
      <c r="AG69" s="8"/>
      <c r="AH69" s="8"/>
      <c r="AI69" s="8"/>
      <c r="AJ69" s="8"/>
      <c r="AK69" s="8"/>
      <c r="AL69" s="8"/>
      <c r="AM69" s="8"/>
    </row>
    <row r="70" spans="1:39" x14ac:dyDescent="0.2">
      <c r="A70" s="161" t="s">
        <v>382</v>
      </c>
      <c r="B70" s="162" t="s">
        <v>464</v>
      </c>
      <c r="C70" s="163" t="s">
        <v>465</v>
      </c>
      <c r="D70" s="164" t="s">
        <v>466</v>
      </c>
      <c r="E70" s="164" t="s">
        <v>410</v>
      </c>
      <c r="F70" s="167"/>
      <c r="G70" s="167" t="str">
        <f>""</f>
        <v/>
      </c>
      <c r="H70" s="161"/>
      <c r="I70" s="165"/>
      <c r="J70" s="166"/>
      <c r="K70" s="124"/>
      <c r="L70" s="125"/>
      <c r="M70" s="126"/>
      <c r="N70" s="127"/>
      <c r="O70" s="128"/>
      <c r="P70" s="128"/>
      <c r="Q70" s="126"/>
      <c r="R70" s="55"/>
      <c r="S70" s="129"/>
      <c r="T70" s="156"/>
      <c r="U70" s="126"/>
      <c r="AF70" s="8"/>
      <c r="AG70" s="8"/>
      <c r="AH70" s="8"/>
      <c r="AI70" s="8"/>
      <c r="AJ70" s="8"/>
      <c r="AK70" s="8"/>
      <c r="AL70" s="8"/>
      <c r="AM70" s="8"/>
    </row>
    <row r="71" spans="1:39" x14ac:dyDescent="0.2">
      <c r="A71" s="161" t="s">
        <v>386</v>
      </c>
      <c r="B71" s="162" t="s">
        <v>467</v>
      </c>
      <c r="C71" s="168" t="s">
        <v>468</v>
      </c>
      <c r="D71" s="169" t="s">
        <v>469</v>
      </c>
      <c r="E71" s="169" t="s">
        <v>410</v>
      </c>
      <c r="F71" s="170">
        <v>0.5</v>
      </c>
      <c r="G71" s="170">
        <f>F71*2</f>
        <v>1</v>
      </c>
      <c r="H71" s="171" t="s">
        <v>414</v>
      </c>
      <c r="I71" s="172"/>
      <c r="J71" s="173"/>
      <c r="K71" s="124"/>
      <c r="L71" s="125"/>
      <c r="M71" s="126"/>
      <c r="N71" s="127"/>
      <c r="O71" s="128"/>
      <c r="P71" s="128"/>
      <c r="Q71" s="126"/>
      <c r="R71" s="55"/>
      <c r="S71" s="129"/>
      <c r="T71" s="156"/>
      <c r="U71" s="126"/>
      <c r="AF71" s="8"/>
      <c r="AG71" s="8"/>
      <c r="AH71" s="8"/>
      <c r="AI71" s="8"/>
      <c r="AJ71" s="8"/>
      <c r="AK71" s="8"/>
      <c r="AL71" s="8"/>
      <c r="AM71" s="8"/>
    </row>
    <row r="72" spans="1:39" x14ac:dyDescent="0.2">
      <c r="A72" s="161" t="s">
        <v>386</v>
      </c>
      <c r="B72" s="162" t="s">
        <v>470</v>
      </c>
      <c r="C72" s="168" t="s">
        <v>471</v>
      </c>
      <c r="D72" s="169" t="s">
        <v>472</v>
      </c>
      <c r="E72" s="169">
        <v>2</v>
      </c>
      <c r="F72" s="170">
        <v>0.01</v>
      </c>
      <c r="G72" s="170">
        <f>F72*E72</f>
        <v>0.02</v>
      </c>
      <c r="H72" s="171" t="s">
        <v>414</v>
      </c>
      <c r="I72" s="172"/>
      <c r="J72" s="173"/>
      <c r="K72" s="124"/>
      <c r="L72" s="125"/>
      <c r="M72" s="126"/>
      <c r="N72" s="127"/>
      <c r="O72" s="128"/>
      <c r="P72" s="128"/>
      <c r="Q72" s="126"/>
      <c r="R72" s="55"/>
      <c r="S72" s="129"/>
      <c r="T72" s="156"/>
      <c r="U72" s="126"/>
      <c r="AF72" s="8"/>
      <c r="AG72" s="8"/>
      <c r="AH72" s="8"/>
      <c r="AI72" s="8"/>
      <c r="AJ72" s="8"/>
      <c r="AK72" s="8"/>
      <c r="AL72" s="8"/>
      <c r="AM72" s="8"/>
    </row>
    <row r="73" spans="1:39" x14ac:dyDescent="0.2">
      <c r="A73" s="161" t="s">
        <v>382</v>
      </c>
      <c r="B73" s="162" t="s">
        <v>473</v>
      </c>
      <c r="C73" s="163" t="s">
        <v>474</v>
      </c>
      <c r="D73" s="164" t="s">
        <v>475</v>
      </c>
      <c r="E73" s="164">
        <v>2</v>
      </c>
      <c r="F73" s="167">
        <v>0.59990093</v>
      </c>
      <c r="G73" s="167">
        <f>F73*E73</f>
        <v>1.19980186</v>
      </c>
      <c r="H73" s="161" t="s">
        <v>414</v>
      </c>
      <c r="I73" s="165"/>
      <c r="J73" s="166"/>
      <c r="K73" s="124"/>
      <c r="L73" s="125"/>
      <c r="M73" s="126"/>
      <c r="N73" s="127"/>
      <c r="O73" s="128"/>
      <c r="P73" s="128"/>
      <c r="Q73" s="126"/>
      <c r="R73" s="55"/>
      <c r="S73" s="129"/>
      <c r="T73" s="156"/>
      <c r="U73" s="126"/>
      <c r="AF73" s="8"/>
      <c r="AG73" s="8"/>
      <c r="AH73" s="8"/>
      <c r="AI73" s="8"/>
      <c r="AJ73" s="8"/>
      <c r="AK73" s="8"/>
      <c r="AL73" s="8"/>
      <c r="AM73" s="8"/>
    </row>
    <row r="74" spans="1:39" x14ac:dyDescent="0.2">
      <c r="A74" s="161" t="s">
        <v>382</v>
      </c>
      <c r="B74" s="162" t="s">
        <v>476</v>
      </c>
      <c r="C74" s="163" t="s">
        <v>477</v>
      </c>
      <c r="D74" s="164" t="s">
        <v>478</v>
      </c>
      <c r="E74" s="164">
        <v>18</v>
      </c>
      <c r="F74" s="167">
        <v>2.8096894699999999</v>
      </c>
      <c r="G74" s="167">
        <f>F74*E74</f>
        <v>50.574410459999996</v>
      </c>
      <c r="H74" s="161" t="s">
        <v>414</v>
      </c>
      <c r="I74" s="165"/>
      <c r="J74" s="166"/>
      <c r="K74" s="124"/>
      <c r="L74" s="125"/>
      <c r="M74" s="126"/>
      <c r="N74" s="127"/>
      <c r="O74" s="128"/>
      <c r="P74" s="128"/>
      <c r="Q74" s="126"/>
      <c r="R74" s="55"/>
      <c r="S74" s="129"/>
      <c r="T74" s="156"/>
      <c r="U74" s="126"/>
      <c r="AF74" s="8"/>
      <c r="AG74" s="8"/>
      <c r="AH74" s="8"/>
      <c r="AI74" s="8"/>
      <c r="AJ74" s="8"/>
      <c r="AK74" s="8"/>
      <c r="AL74" s="8"/>
      <c r="AM74" s="8"/>
    </row>
    <row r="75" spans="1:39" x14ac:dyDescent="0.2">
      <c r="A75" s="161" t="s">
        <v>382</v>
      </c>
      <c r="B75" s="162" t="s">
        <v>479</v>
      </c>
      <c r="C75" s="163" t="s">
        <v>480</v>
      </c>
      <c r="D75" s="164" t="s">
        <v>481</v>
      </c>
      <c r="E75" s="164">
        <v>18</v>
      </c>
      <c r="F75" s="167">
        <v>1.0767407899999999</v>
      </c>
      <c r="G75" s="167">
        <f>F75*E75</f>
        <v>19.381334219999999</v>
      </c>
      <c r="H75" s="161" t="s">
        <v>414</v>
      </c>
      <c r="I75" s="165"/>
      <c r="J75" s="166"/>
      <c r="K75" s="124"/>
      <c r="L75" s="125"/>
      <c r="M75" s="126"/>
      <c r="N75" s="127"/>
      <c r="O75" s="128"/>
      <c r="P75" s="128"/>
      <c r="Q75" s="126"/>
      <c r="R75" s="55"/>
      <c r="S75" s="129"/>
      <c r="T75" s="156"/>
      <c r="U75" s="126"/>
      <c r="AF75" s="8"/>
      <c r="AG75" s="8"/>
      <c r="AH75" s="8"/>
      <c r="AI75" s="8"/>
      <c r="AJ75" s="8"/>
      <c r="AK75" s="8"/>
      <c r="AL75" s="8"/>
      <c r="AM75" s="8"/>
    </row>
    <row r="76" spans="1:39" x14ac:dyDescent="0.2">
      <c r="A76" s="161" t="s">
        <v>382</v>
      </c>
      <c r="B76" s="162" t="s">
        <v>482</v>
      </c>
      <c r="C76" s="163" t="s">
        <v>483</v>
      </c>
      <c r="D76" s="164" t="s">
        <v>484</v>
      </c>
      <c r="E76" s="164">
        <v>28</v>
      </c>
      <c r="F76" s="167">
        <v>0.33108987000000001</v>
      </c>
      <c r="G76" s="167">
        <f>F76*E76</f>
        <v>9.2705163600000002</v>
      </c>
      <c r="H76" s="161" t="s">
        <v>414</v>
      </c>
      <c r="I76" s="165"/>
      <c r="J76" s="166"/>
      <c r="K76" s="124"/>
      <c r="L76" s="125"/>
      <c r="M76" s="126"/>
      <c r="N76" s="127"/>
      <c r="O76" s="128"/>
      <c r="P76" s="128"/>
      <c r="Q76" s="126"/>
      <c r="R76" s="55"/>
      <c r="S76" s="129"/>
      <c r="T76" s="156"/>
      <c r="U76" s="126"/>
      <c r="AF76" s="8"/>
      <c r="AG76" s="8"/>
      <c r="AH76" s="8"/>
      <c r="AI76" s="8"/>
      <c r="AJ76" s="8"/>
      <c r="AK76" s="8"/>
      <c r="AL76" s="8"/>
      <c r="AM76" s="8"/>
    </row>
    <row r="77" spans="1:39" x14ac:dyDescent="0.2">
      <c r="A77" s="161" t="s">
        <v>382</v>
      </c>
      <c r="B77" s="162" t="s">
        <v>485</v>
      </c>
      <c r="C77" s="163" t="s">
        <v>486</v>
      </c>
      <c r="D77" s="164" t="s">
        <v>487</v>
      </c>
      <c r="E77" s="164" t="s">
        <v>410</v>
      </c>
      <c r="F77" s="167">
        <v>1.75006756</v>
      </c>
      <c r="G77" s="167">
        <f>F77*2</f>
        <v>3.5001351199999999</v>
      </c>
      <c r="H77" s="161" t="s">
        <v>414</v>
      </c>
      <c r="I77" s="165"/>
      <c r="J77" s="166"/>
      <c r="K77" s="124"/>
      <c r="L77" s="125"/>
      <c r="M77" s="126"/>
      <c r="N77" s="127"/>
      <c r="O77" s="128"/>
      <c r="P77" s="128"/>
      <c r="Q77" s="126"/>
      <c r="R77" s="55"/>
      <c r="S77" s="129"/>
      <c r="T77" s="156"/>
      <c r="U77" s="126"/>
      <c r="AF77" s="8"/>
      <c r="AG77" s="8"/>
      <c r="AH77" s="8"/>
      <c r="AI77" s="8"/>
      <c r="AJ77" s="8"/>
      <c r="AK77" s="8"/>
      <c r="AL77" s="8"/>
      <c r="AM77" s="8"/>
    </row>
    <row r="78" spans="1:39" x14ac:dyDescent="0.2">
      <c r="A78" s="161" t="s">
        <v>382</v>
      </c>
      <c r="B78" s="162" t="s">
        <v>488</v>
      </c>
      <c r="C78" s="163" t="s">
        <v>489</v>
      </c>
      <c r="D78" s="164" t="s">
        <v>490</v>
      </c>
      <c r="E78" s="164">
        <v>4</v>
      </c>
      <c r="F78" s="167"/>
      <c r="G78" s="167" t="str">
        <f>""</f>
        <v/>
      </c>
      <c r="H78" s="161"/>
      <c r="I78" s="165"/>
      <c r="J78" s="166"/>
      <c r="K78" s="124"/>
      <c r="L78" s="125"/>
      <c r="M78" s="126"/>
      <c r="N78" s="127"/>
      <c r="O78" s="128"/>
      <c r="P78" s="128"/>
      <c r="Q78" s="126"/>
      <c r="R78" s="55"/>
      <c r="S78" s="129"/>
      <c r="T78" s="156"/>
      <c r="U78" s="126"/>
      <c r="AF78" s="8"/>
      <c r="AG78" s="8"/>
      <c r="AH78" s="8"/>
      <c r="AI78" s="8"/>
      <c r="AJ78" s="8"/>
      <c r="AK78" s="8"/>
      <c r="AL78" s="8"/>
      <c r="AM78" s="8"/>
    </row>
    <row r="79" spans="1:39" x14ac:dyDescent="0.2">
      <c r="A79" s="161" t="s">
        <v>386</v>
      </c>
      <c r="B79" s="162" t="s">
        <v>491</v>
      </c>
      <c r="C79" s="168" t="s">
        <v>492</v>
      </c>
      <c r="D79" s="169" t="s">
        <v>493</v>
      </c>
      <c r="E79" s="169">
        <f>1*4</f>
        <v>4</v>
      </c>
      <c r="F79" s="170">
        <v>0.38</v>
      </c>
      <c r="G79" s="170">
        <f>F79*E79</f>
        <v>1.52</v>
      </c>
      <c r="H79" s="171" t="s">
        <v>414</v>
      </c>
      <c r="I79" s="172"/>
      <c r="J79" s="173"/>
      <c r="K79" s="124"/>
      <c r="L79" s="125"/>
      <c r="M79" s="126"/>
      <c r="N79" s="127"/>
      <c r="O79" s="128"/>
      <c r="P79" s="128"/>
      <c r="Q79" s="126"/>
      <c r="R79" s="55"/>
      <c r="S79" s="129"/>
      <c r="T79" s="156"/>
      <c r="U79" s="126"/>
      <c r="AF79" s="8"/>
      <c r="AG79" s="8"/>
      <c r="AH79" s="8"/>
      <c r="AI79" s="8"/>
      <c r="AJ79" s="8"/>
      <c r="AK79" s="8"/>
      <c r="AL79" s="8"/>
      <c r="AM79" s="8"/>
    </row>
    <row r="80" spans="1:39" x14ac:dyDescent="0.2">
      <c r="A80" s="161" t="s">
        <v>386</v>
      </c>
      <c r="B80" s="162" t="s">
        <v>494</v>
      </c>
      <c r="C80" s="168" t="s">
        <v>495</v>
      </c>
      <c r="D80" s="169" t="s">
        <v>496</v>
      </c>
      <c r="E80" s="169">
        <f>1*4</f>
        <v>4</v>
      </c>
      <c r="F80" s="170">
        <v>0.25</v>
      </c>
      <c r="G80" s="170">
        <f>F80*E80</f>
        <v>1</v>
      </c>
      <c r="H80" s="171" t="s">
        <v>414</v>
      </c>
      <c r="I80" s="172"/>
      <c r="J80" s="173"/>
      <c r="K80" s="124"/>
      <c r="L80" s="125"/>
      <c r="M80" s="126"/>
      <c r="N80" s="127"/>
      <c r="O80" s="128"/>
      <c r="P80" s="128"/>
      <c r="Q80" s="126"/>
      <c r="R80" s="55"/>
      <c r="S80" s="129"/>
      <c r="T80" s="156"/>
      <c r="U80" s="126"/>
      <c r="AF80" s="8"/>
      <c r="AG80" s="8"/>
      <c r="AH80" s="8"/>
      <c r="AI80" s="8"/>
      <c r="AJ80" s="8"/>
      <c r="AK80" s="8"/>
      <c r="AL80" s="8"/>
      <c r="AM80" s="8"/>
    </row>
    <row r="81" spans="1:39" x14ac:dyDescent="0.2">
      <c r="A81" s="161" t="s">
        <v>382</v>
      </c>
      <c r="B81" s="162" t="s">
        <v>497</v>
      </c>
      <c r="C81" s="163" t="s">
        <v>498</v>
      </c>
      <c r="D81" s="164" t="s">
        <v>499</v>
      </c>
      <c r="E81" s="164">
        <v>1</v>
      </c>
      <c r="F81" s="167"/>
      <c r="G81" s="167" t="str">
        <f>""</f>
        <v/>
      </c>
      <c r="H81" s="161"/>
      <c r="I81" s="165"/>
      <c r="J81" s="166"/>
      <c r="K81" s="124"/>
      <c r="L81" s="125"/>
      <c r="M81" s="126"/>
      <c r="N81" s="127"/>
      <c r="O81" s="128"/>
      <c r="P81" s="128"/>
      <c r="Q81" s="126"/>
      <c r="R81" s="55"/>
      <c r="S81" s="129"/>
      <c r="T81" s="156"/>
      <c r="U81" s="126"/>
      <c r="AF81" s="8"/>
      <c r="AG81" s="8"/>
      <c r="AH81" s="8"/>
      <c r="AI81" s="8"/>
      <c r="AJ81" s="8"/>
      <c r="AK81" s="8"/>
      <c r="AL81" s="8"/>
      <c r="AM81" s="8"/>
    </row>
    <row r="82" spans="1:39" ht="25.5" x14ac:dyDescent="0.2">
      <c r="A82" s="161" t="s">
        <v>382</v>
      </c>
      <c r="B82" s="162" t="s">
        <v>500</v>
      </c>
      <c r="C82" s="163" t="s">
        <v>501</v>
      </c>
      <c r="D82" s="164" t="s">
        <v>502</v>
      </c>
      <c r="E82" s="164">
        <f>1*1</f>
        <v>1</v>
      </c>
      <c r="F82" s="167"/>
      <c r="G82" s="167" t="str">
        <f>""</f>
        <v/>
      </c>
      <c r="H82" s="161"/>
      <c r="I82" s="165"/>
      <c r="J82" s="166"/>
      <c r="K82" s="124"/>
      <c r="L82" s="125"/>
      <c r="M82" s="126"/>
      <c r="N82" s="127"/>
      <c r="O82" s="128"/>
      <c r="P82" s="128"/>
      <c r="Q82" s="126"/>
      <c r="R82" s="55"/>
      <c r="S82" s="129"/>
      <c r="T82" s="156"/>
      <c r="U82" s="126"/>
      <c r="AF82" s="8"/>
      <c r="AG82" s="8"/>
      <c r="AH82" s="8"/>
      <c r="AI82" s="8"/>
      <c r="AJ82" s="8"/>
      <c r="AK82" s="8"/>
      <c r="AL82" s="8"/>
      <c r="AM82" s="8"/>
    </row>
    <row r="83" spans="1:39" x14ac:dyDescent="0.2">
      <c r="A83" s="161" t="s">
        <v>386</v>
      </c>
      <c r="B83" s="162" t="s">
        <v>503</v>
      </c>
      <c r="C83" s="168" t="s">
        <v>504</v>
      </c>
      <c r="D83" s="169" t="s">
        <v>505</v>
      </c>
      <c r="E83" s="169">
        <f>2*1</f>
        <v>2</v>
      </c>
      <c r="F83" s="170">
        <v>6.68</v>
      </c>
      <c r="G83" s="170">
        <f t="shared" ref="G83:G91" si="1">F83*E83</f>
        <v>13.36</v>
      </c>
      <c r="H83" s="171" t="s">
        <v>414</v>
      </c>
      <c r="I83" s="172"/>
      <c r="J83" s="173"/>
      <c r="K83" s="124"/>
      <c r="L83" s="125"/>
      <c r="M83" s="126"/>
      <c r="N83" s="127"/>
      <c r="O83" s="128"/>
      <c r="P83" s="128"/>
      <c r="Q83" s="126"/>
      <c r="R83" s="55"/>
      <c r="S83" s="129"/>
      <c r="T83" s="156"/>
      <c r="U83" s="126"/>
      <c r="AF83" s="8"/>
      <c r="AG83" s="8"/>
      <c r="AH83" s="8"/>
      <c r="AI83" s="8"/>
      <c r="AJ83" s="8"/>
      <c r="AK83" s="8"/>
      <c r="AL83" s="8"/>
      <c r="AM83" s="8"/>
    </row>
    <row r="84" spans="1:39" x14ac:dyDescent="0.2">
      <c r="A84" s="161" t="s">
        <v>386</v>
      </c>
      <c r="B84" s="162" t="s">
        <v>506</v>
      </c>
      <c r="C84" s="168" t="s">
        <v>507</v>
      </c>
      <c r="D84" s="169" t="s">
        <v>508</v>
      </c>
      <c r="E84" s="169">
        <f>2*1</f>
        <v>2</v>
      </c>
      <c r="F84" s="170">
        <v>0.78</v>
      </c>
      <c r="G84" s="170">
        <f t="shared" si="1"/>
        <v>1.56</v>
      </c>
      <c r="H84" s="171" t="s">
        <v>414</v>
      </c>
      <c r="I84" s="172"/>
      <c r="J84" s="173"/>
      <c r="K84" s="124"/>
      <c r="L84" s="125"/>
      <c r="M84" s="126"/>
      <c r="N84" s="127"/>
      <c r="O84" s="128"/>
      <c r="P84" s="128"/>
      <c r="Q84" s="126"/>
      <c r="R84" s="55"/>
      <c r="S84" s="129"/>
      <c r="T84" s="156"/>
      <c r="U84" s="126"/>
      <c r="AF84" s="8"/>
      <c r="AG84" s="8"/>
      <c r="AH84" s="8"/>
      <c r="AI84" s="8"/>
      <c r="AJ84" s="8"/>
      <c r="AK84" s="8"/>
      <c r="AL84" s="8"/>
      <c r="AM84" s="8"/>
    </row>
    <row r="85" spans="1:39" x14ac:dyDescent="0.2">
      <c r="A85" s="161" t="s">
        <v>382</v>
      </c>
      <c r="B85" s="162" t="s">
        <v>509</v>
      </c>
      <c r="C85" s="163" t="s">
        <v>510</v>
      </c>
      <c r="D85" s="164" t="s">
        <v>511</v>
      </c>
      <c r="E85" s="164">
        <f>2*1</f>
        <v>2</v>
      </c>
      <c r="F85" s="167">
        <v>3.31</v>
      </c>
      <c r="G85" s="167">
        <f t="shared" si="1"/>
        <v>6.62</v>
      </c>
      <c r="H85" s="161" t="s">
        <v>414</v>
      </c>
      <c r="I85" s="165"/>
      <c r="J85" s="166"/>
      <c r="K85" s="124"/>
      <c r="L85" s="125"/>
      <c r="M85" s="126"/>
      <c r="N85" s="127"/>
      <c r="O85" s="128"/>
      <c r="P85" s="128"/>
      <c r="Q85" s="126"/>
      <c r="R85" s="55"/>
      <c r="S85" s="129"/>
      <c r="T85" s="156"/>
      <c r="U85" s="126"/>
      <c r="AF85" s="8"/>
      <c r="AG85" s="8"/>
      <c r="AH85" s="8"/>
      <c r="AI85" s="8"/>
      <c r="AJ85" s="8"/>
      <c r="AK85" s="8"/>
      <c r="AL85" s="8"/>
      <c r="AM85" s="8"/>
    </row>
    <row r="86" spans="1:39" x14ac:dyDescent="0.2">
      <c r="A86" s="161" t="s">
        <v>403</v>
      </c>
      <c r="B86" s="162" t="s">
        <v>512</v>
      </c>
      <c r="C86" s="174" t="s">
        <v>513</v>
      </c>
      <c r="D86" s="175" t="s">
        <v>514</v>
      </c>
      <c r="E86" s="175">
        <f>1*1</f>
        <v>1</v>
      </c>
      <c r="F86" s="176">
        <v>1.91</v>
      </c>
      <c r="G86" s="176">
        <f t="shared" si="1"/>
        <v>1.91</v>
      </c>
      <c r="H86" s="177"/>
      <c r="I86" s="178"/>
      <c r="J86" s="179"/>
      <c r="K86" s="124"/>
      <c r="L86" s="125"/>
      <c r="M86" s="126"/>
      <c r="N86" s="127"/>
      <c r="O86" s="128"/>
      <c r="P86" s="128"/>
      <c r="Q86" s="126"/>
      <c r="R86" s="55"/>
      <c r="S86" s="129"/>
      <c r="T86" s="156"/>
      <c r="U86" s="126"/>
      <c r="AF86" s="8"/>
      <c r="AG86" s="8"/>
      <c r="AH86" s="8"/>
      <c r="AI86" s="8"/>
      <c r="AJ86" s="8"/>
      <c r="AK86" s="8"/>
      <c r="AL86" s="8"/>
      <c r="AM86" s="8"/>
    </row>
    <row r="87" spans="1:39" x14ac:dyDescent="0.2">
      <c r="A87" s="161" t="s">
        <v>403</v>
      </c>
      <c r="B87" s="162" t="s">
        <v>515</v>
      </c>
      <c r="C87" s="174" t="s">
        <v>516</v>
      </c>
      <c r="D87" s="175" t="s">
        <v>517</v>
      </c>
      <c r="E87" s="175">
        <f>1*1</f>
        <v>1</v>
      </c>
      <c r="F87" s="176">
        <v>1.93</v>
      </c>
      <c r="G87" s="176">
        <f t="shared" si="1"/>
        <v>1.93</v>
      </c>
      <c r="H87" s="177"/>
      <c r="I87" s="178"/>
      <c r="J87" s="179"/>
      <c r="K87" s="124"/>
      <c r="L87" s="125"/>
      <c r="M87" s="126"/>
      <c r="N87" s="127"/>
      <c r="O87" s="128"/>
      <c r="P87" s="128"/>
      <c r="Q87" s="126"/>
      <c r="R87" s="55"/>
      <c r="S87" s="129"/>
      <c r="T87" s="156"/>
      <c r="U87" s="126"/>
      <c r="AF87" s="8"/>
      <c r="AG87" s="8"/>
      <c r="AH87" s="8"/>
      <c r="AI87" s="8"/>
      <c r="AJ87" s="8"/>
      <c r="AK87" s="8"/>
      <c r="AL87" s="8"/>
      <c r="AM87" s="8"/>
    </row>
    <row r="88" spans="1:39" x14ac:dyDescent="0.2">
      <c r="A88" s="161" t="s">
        <v>403</v>
      </c>
      <c r="B88" s="162" t="s">
        <v>518</v>
      </c>
      <c r="C88" s="174" t="s">
        <v>519</v>
      </c>
      <c r="D88" s="175" t="s">
        <v>520</v>
      </c>
      <c r="E88" s="175">
        <f>1*1</f>
        <v>1</v>
      </c>
      <c r="F88" s="176">
        <v>0.52</v>
      </c>
      <c r="G88" s="176">
        <f t="shared" si="1"/>
        <v>0.52</v>
      </c>
      <c r="H88" s="177"/>
      <c r="I88" s="178"/>
      <c r="J88" s="179"/>
      <c r="K88" s="124"/>
      <c r="L88" s="125"/>
      <c r="M88" s="126"/>
      <c r="N88" s="127"/>
      <c r="O88" s="128"/>
      <c r="P88" s="128"/>
      <c r="Q88" s="126"/>
      <c r="R88" s="55"/>
      <c r="S88" s="129"/>
      <c r="T88" s="156"/>
      <c r="U88" s="126"/>
      <c r="AF88" s="8"/>
      <c r="AG88" s="8"/>
      <c r="AH88" s="8"/>
      <c r="AI88" s="8"/>
      <c r="AJ88" s="8"/>
      <c r="AK88" s="8"/>
      <c r="AL88" s="8"/>
      <c r="AM88" s="8"/>
    </row>
    <row r="89" spans="1:39" ht="25.5" x14ac:dyDescent="0.2">
      <c r="A89" s="161" t="s">
        <v>403</v>
      </c>
      <c r="B89" s="162" t="s">
        <v>521</v>
      </c>
      <c r="C89" s="174" t="s">
        <v>522</v>
      </c>
      <c r="D89" s="175" t="s">
        <v>523</v>
      </c>
      <c r="E89" s="175">
        <f>12*1</f>
        <v>12</v>
      </c>
      <c r="F89" s="176">
        <v>0.02</v>
      </c>
      <c r="G89" s="176">
        <f t="shared" si="1"/>
        <v>0.24</v>
      </c>
      <c r="H89" s="177"/>
      <c r="I89" s="178"/>
      <c r="J89" s="179"/>
      <c r="K89" s="124"/>
      <c r="L89" s="125"/>
      <c r="M89" s="126"/>
      <c r="N89" s="127"/>
      <c r="O89" s="128"/>
      <c r="P89" s="128"/>
      <c r="Q89" s="126"/>
      <c r="R89" s="55"/>
      <c r="S89" s="129"/>
      <c r="T89" s="156"/>
      <c r="U89" s="126"/>
      <c r="AF89" s="8"/>
      <c r="AG89" s="8"/>
      <c r="AH89" s="8"/>
      <c r="AI89" s="8"/>
      <c r="AJ89" s="8"/>
      <c r="AK89" s="8"/>
      <c r="AL89" s="8"/>
      <c r="AM89" s="8"/>
    </row>
    <row r="90" spans="1:39" x14ac:dyDescent="0.2">
      <c r="A90" s="161" t="s">
        <v>403</v>
      </c>
      <c r="B90" s="162" t="s">
        <v>524</v>
      </c>
      <c r="C90" s="174" t="s">
        <v>525</v>
      </c>
      <c r="D90" s="175" t="s">
        <v>526</v>
      </c>
      <c r="E90" s="175">
        <f>12*1</f>
        <v>12</v>
      </c>
      <c r="F90" s="176">
        <v>0.01</v>
      </c>
      <c r="G90" s="176">
        <f t="shared" si="1"/>
        <v>0.12</v>
      </c>
      <c r="H90" s="177"/>
      <c r="I90" s="178"/>
      <c r="J90" s="179"/>
      <c r="K90" s="124"/>
      <c r="L90" s="125"/>
      <c r="M90" s="126"/>
      <c r="N90" s="127"/>
      <c r="O90" s="128"/>
      <c r="P90" s="128"/>
      <c r="Q90" s="126"/>
      <c r="R90" s="55"/>
      <c r="S90" s="129"/>
      <c r="T90" s="156"/>
      <c r="U90" s="126"/>
      <c r="AF90" s="8"/>
      <c r="AG90" s="8"/>
      <c r="AH90" s="8"/>
      <c r="AI90" s="8"/>
      <c r="AJ90" s="8"/>
      <c r="AK90" s="8"/>
      <c r="AL90" s="8"/>
      <c r="AM90" s="8"/>
    </row>
    <row r="91" spans="1:39" x14ac:dyDescent="0.2">
      <c r="A91" s="161" t="s">
        <v>403</v>
      </c>
      <c r="B91" s="162" t="s">
        <v>527</v>
      </c>
      <c r="C91" s="174" t="s">
        <v>528</v>
      </c>
      <c r="D91" s="175" t="s">
        <v>529</v>
      </c>
      <c r="E91" s="175">
        <f>12*1</f>
        <v>12</v>
      </c>
      <c r="F91" s="176">
        <v>0</v>
      </c>
      <c r="G91" s="176">
        <f t="shared" si="1"/>
        <v>0</v>
      </c>
      <c r="H91" s="177"/>
      <c r="I91" s="178"/>
      <c r="J91" s="179"/>
      <c r="K91" s="124"/>
      <c r="L91" s="125"/>
      <c r="M91" s="126"/>
      <c r="N91" s="127"/>
      <c r="O91" s="128"/>
      <c r="P91" s="128"/>
      <c r="Q91" s="126"/>
      <c r="R91" s="55"/>
      <c r="S91" s="129"/>
      <c r="T91" s="156"/>
      <c r="U91" s="126"/>
      <c r="AF91" s="8"/>
      <c r="AG91" s="8"/>
      <c r="AH91" s="8"/>
      <c r="AI91" s="8"/>
      <c r="AJ91" s="8"/>
      <c r="AK91" s="8"/>
      <c r="AL91" s="8"/>
      <c r="AM91" s="8"/>
    </row>
    <row r="92" spans="1:39" x14ac:dyDescent="0.2">
      <c r="A92" s="161" t="s">
        <v>382</v>
      </c>
      <c r="B92" s="162" t="s">
        <v>530</v>
      </c>
      <c r="C92" s="163" t="s">
        <v>531</v>
      </c>
      <c r="D92" s="164" t="s">
        <v>532</v>
      </c>
      <c r="E92" s="164">
        <v>1</v>
      </c>
      <c r="F92" s="167"/>
      <c r="G92" s="167" t="str">
        <f>""</f>
        <v/>
      </c>
      <c r="H92" s="161"/>
      <c r="I92" s="165"/>
      <c r="J92" s="166"/>
      <c r="K92" s="124"/>
      <c r="L92" s="125"/>
      <c r="M92" s="126"/>
      <c r="N92" s="127"/>
      <c r="O92" s="128"/>
      <c r="P92" s="128"/>
      <c r="Q92" s="126"/>
      <c r="R92" s="55"/>
      <c r="S92" s="129"/>
      <c r="T92" s="156"/>
      <c r="U92" s="126"/>
      <c r="AF92" s="8"/>
      <c r="AG92" s="8"/>
      <c r="AH92" s="8"/>
      <c r="AI92" s="8"/>
      <c r="AJ92" s="8"/>
      <c r="AK92" s="8"/>
      <c r="AL92" s="8"/>
      <c r="AM92" s="8"/>
    </row>
    <row r="93" spans="1:39" x14ac:dyDescent="0.2">
      <c r="A93" s="161" t="s">
        <v>386</v>
      </c>
      <c r="B93" s="162" t="s">
        <v>533</v>
      </c>
      <c r="C93" s="168" t="s">
        <v>534</v>
      </c>
      <c r="D93" s="169" t="s">
        <v>535</v>
      </c>
      <c r="E93" s="169">
        <f>2*1</f>
        <v>2</v>
      </c>
      <c r="F93" s="170">
        <v>2.2200000000000002</v>
      </c>
      <c r="G93" s="170">
        <f>F93*E93</f>
        <v>4.4400000000000004</v>
      </c>
      <c r="H93" s="171" t="s">
        <v>390</v>
      </c>
      <c r="I93" s="172"/>
      <c r="J93" s="173"/>
      <c r="K93" s="124"/>
      <c r="L93" s="125"/>
      <c r="M93" s="126"/>
      <c r="N93" s="127"/>
      <c r="O93" s="128"/>
      <c r="P93" s="128"/>
      <c r="Q93" s="126"/>
      <c r="R93" s="55"/>
      <c r="S93" s="129"/>
      <c r="T93" s="156"/>
      <c r="U93" s="126"/>
      <c r="AF93" s="8"/>
      <c r="AG93" s="8"/>
      <c r="AH93" s="8"/>
      <c r="AI93" s="8"/>
      <c r="AJ93" s="8"/>
      <c r="AK93" s="8"/>
      <c r="AL93" s="8"/>
      <c r="AM93" s="8"/>
    </row>
    <row r="94" spans="1:39" x14ac:dyDescent="0.2">
      <c r="A94" s="161" t="s">
        <v>386</v>
      </c>
      <c r="B94" s="162" t="s">
        <v>536</v>
      </c>
      <c r="C94" s="168" t="s">
        <v>537</v>
      </c>
      <c r="D94" s="169" t="s">
        <v>538</v>
      </c>
      <c r="E94" s="169">
        <f>1*1</f>
        <v>1</v>
      </c>
      <c r="F94" s="170">
        <v>6.38</v>
      </c>
      <c r="G94" s="170">
        <f>F94*E94</f>
        <v>6.38</v>
      </c>
      <c r="H94" s="171" t="s">
        <v>390</v>
      </c>
      <c r="I94" s="172"/>
      <c r="J94" s="173"/>
      <c r="K94" s="124"/>
      <c r="L94" s="125"/>
      <c r="M94" s="126"/>
      <c r="N94" s="127"/>
      <c r="O94" s="128"/>
      <c r="P94" s="128"/>
      <c r="Q94" s="126"/>
      <c r="R94" s="55"/>
      <c r="S94" s="129"/>
      <c r="T94" s="156"/>
      <c r="U94" s="126"/>
      <c r="AF94" s="8"/>
      <c r="AG94" s="8"/>
      <c r="AH94" s="8"/>
      <c r="AI94" s="8"/>
      <c r="AJ94" s="8"/>
      <c r="AK94" s="8"/>
      <c r="AL94" s="8"/>
      <c r="AM94" s="8"/>
    </row>
    <row r="95" spans="1:39" x14ac:dyDescent="0.2">
      <c r="A95" s="161" t="s">
        <v>386</v>
      </c>
      <c r="B95" s="162" t="s">
        <v>539</v>
      </c>
      <c r="C95" s="168" t="s">
        <v>540</v>
      </c>
      <c r="D95" s="169" t="s">
        <v>541</v>
      </c>
      <c r="E95" s="169">
        <f>1*1</f>
        <v>1</v>
      </c>
      <c r="F95" s="170">
        <v>46.26</v>
      </c>
      <c r="G95" s="170">
        <f>F95*E95</f>
        <v>46.26</v>
      </c>
      <c r="H95" s="171" t="s">
        <v>390</v>
      </c>
      <c r="I95" s="172"/>
      <c r="J95" s="173"/>
      <c r="K95" s="124"/>
      <c r="L95" s="125"/>
      <c r="M95" s="126"/>
      <c r="N95" s="127"/>
      <c r="O95" s="128"/>
      <c r="P95" s="128"/>
      <c r="Q95" s="126"/>
      <c r="R95" s="55"/>
      <c r="S95" s="129"/>
      <c r="T95" s="156"/>
      <c r="U95" s="126"/>
      <c r="AF95" s="8"/>
      <c r="AG95" s="8"/>
      <c r="AH95" s="8"/>
      <c r="AI95" s="8"/>
      <c r="AJ95" s="8"/>
      <c r="AK95" s="8"/>
      <c r="AL95" s="8"/>
      <c r="AM95" s="8"/>
    </row>
    <row r="96" spans="1:39" x14ac:dyDescent="0.2">
      <c r="A96" s="161" t="s">
        <v>386</v>
      </c>
      <c r="B96" s="162" t="s">
        <v>542</v>
      </c>
      <c r="C96" s="168" t="s">
        <v>401</v>
      </c>
      <c r="D96" s="169" t="s">
        <v>402</v>
      </c>
      <c r="E96" s="169">
        <f>2*1</f>
        <v>2</v>
      </c>
      <c r="F96" s="170">
        <v>1.97</v>
      </c>
      <c r="G96" s="170">
        <f>F96*E96</f>
        <v>3.94</v>
      </c>
      <c r="H96" s="171" t="s">
        <v>390</v>
      </c>
      <c r="I96" s="172"/>
      <c r="J96" s="173"/>
      <c r="K96" s="124"/>
      <c r="L96" s="125"/>
      <c r="M96" s="126"/>
      <c r="N96" s="127"/>
      <c r="O96" s="128"/>
      <c r="P96" s="128"/>
      <c r="Q96" s="126"/>
      <c r="R96" s="55"/>
      <c r="S96" s="129"/>
      <c r="T96" s="156"/>
      <c r="U96" s="126"/>
      <c r="AF96" s="8"/>
      <c r="AG96" s="8"/>
      <c r="AH96" s="8"/>
      <c r="AI96" s="8"/>
      <c r="AJ96" s="8"/>
      <c r="AK96" s="8"/>
      <c r="AL96" s="8"/>
      <c r="AM96" s="8"/>
    </row>
    <row r="97" spans="1:39" x14ac:dyDescent="0.2">
      <c r="A97" s="161" t="s">
        <v>382</v>
      </c>
      <c r="B97" s="162" t="s">
        <v>543</v>
      </c>
      <c r="C97" s="163" t="s">
        <v>544</v>
      </c>
      <c r="D97" s="164" t="s">
        <v>545</v>
      </c>
      <c r="E97" s="164" t="s">
        <v>410</v>
      </c>
      <c r="F97" s="167"/>
      <c r="G97" s="167" t="str">
        <f>""</f>
        <v/>
      </c>
      <c r="H97" s="161"/>
      <c r="I97" s="165"/>
      <c r="J97" s="166"/>
      <c r="K97" s="124"/>
      <c r="L97" s="125"/>
      <c r="M97" s="126"/>
      <c r="N97" s="127"/>
      <c r="O97" s="128"/>
      <c r="P97" s="128"/>
      <c r="Q97" s="126"/>
      <c r="R97" s="55"/>
      <c r="S97" s="129"/>
      <c r="T97" s="156"/>
      <c r="U97" s="126"/>
      <c r="AF97" s="8"/>
      <c r="AG97" s="8"/>
      <c r="AH97" s="8"/>
      <c r="AI97" s="8"/>
      <c r="AJ97" s="8"/>
      <c r="AK97" s="8"/>
      <c r="AL97" s="8"/>
      <c r="AM97" s="8"/>
    </row>
    <row r="98" spans="1:39" x14ac:dyDescent="0.2">
      <c r="A98" s="161" t="s">
        <v>386</v>
      </c>
      <c r="B98" s="162" t="s">
        <v>546</v>
      </c>
      <c r="C98" s="168" t="s">
        <v>547</v>
      </c>
      <c r="D98" s="169" t="s">
        <v>548</v>
      </c>
      <c r="E98" s="169" t="s">
        <v>410</v>
      </c>
      <c r="F98" s="170">
        <v>20.329999999999998</v>
      </c>
      <c r="G98" s="170">
        <f>F98*2</f>
        <v>40.659999999999997</v>
      </c>
      <c r="H98" s="171" t="s">
        <v>414</v>
      </c>
      <c r="I98" s="172"/>
      <c r="J98" s="173"/>
      <c r="K98" s="124"/>
      <c r="L98" s="125"/>
      <c r="M98" s="126"/>
      <c r="N98" s="127"/>
      <c r="O98" s="128"/>
      <c r="P98" s="128"/>
      <c r="Q98" s="126"/>
      <c r="R98" s="55"/>
      <c r="S98" s="129"/>
      <c r="T98" s="156"/>
      <c r="U98" s="126"/>
      <c r="AF98" s="8"/>
      <c r="AG98" s="8"/>
      <c r="AH98" s="8"/>
      <c r="AI98" s="8"/>
      <c r="AJ98" s="8"/>
      <c r="AK98" s="8"/>
      <c r="AL98" s="8"/>
      <c r="AM98" s="8"/>
    </row>
    <row r="99" spans="1:39" x14ac:dyDescent="0.2">
      <c r="A99" s="161" t="s">
        <v>386</v>
      </c>
      <c r="B99" s="162" t="s">
        <v>549</v>
      </c>
      <c r="C99" s="168" t="s">
        <v>419</v>
      </c>
      <c r="D99" s="169" t="s">
        <v>420</v>
      </c>
      <c r="E99" s="169">
        <v>2</v>
      </c>
      <c r="F99" s="170">
        <v>0.37</v>
      </c>
      <c r="G99" s="170">
        <f>F99*E99</f>
        <v>0.74</v>
      </c>
      <c r="H99" s="171" t="s">
        <v>414</v>
      </c>
      <c r="I99" s="172"/>
      <c r="J99" s="173"/>
      <c r="K99" s="124"/>
      <c r="L99" s="125"/>
      <c r="M99" s="126"/>
      <c r="N99" s="127"/>
      <c r="O99" s="128"/>
      <c r="P99" s="128"/>
      <c r="Q99" s="126"/>
      <c r="R99" s="55"/>
      <c r="S99" s="129"/>
      <c r="T99" s="156"/>
      <c r="U99" s="126"/>
      <c r="AF99" s="8"/>
      <c r="AG99" s="8"/>
      <c r="AH99" s="8"/>
      <c r="AI99" s="8"/>
      <c r="AJ99" s="8"/>
      <c r="AK99" s="8"/>
      <c r="AL99" s="8"/>
      <c r="AM99" s="8"/>
    </row>
    <row r="100" spans="1:39" x14ac:dyDescent="0.2">
      <c r="A100" s="161" t="s">
        <v>403</v>
      </c>
      <c r="B100" s="162" t="s">
        <v>550</v>
      </c>
      <c r="C100" s="174" t="s">
        <v>425</v>
      </c>
      <c r="D100" s="175" t="s">
        <v>426</v>
      </c>
      <c r="E100" s="175">
        <v>4</v>
      </c>
      <c r="F100" s="176">
        <v>0.01</v>
      </c>
      <c r="G100" s="176">
        <f>F100*E100</f>
        <v>0.04</v>
      </c>
      <c r="H100" s="177"/>
      <c r="I100" s="178"/>
      <c r="J100" s="179"/>
      <c r="K100" s="124"/>
      <c r="L100" s="125"/>
      <c r="M100" s="126"/>
      <c r="N100" s="127"/>
      <c r="O100" s="128"/>
      <c r="P100" s="128"/>
      <c r="Q100" s="126"/>
      <c r="R100" s="55"/>
      <c r="S100" s="129"/>
      <c r="T100" s="156"/>
      <c r="U100" s="126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">
      <c r="A101" s="161" t="s">
        <v>382</v>
      </c>
      <c r="B101" s="162" t="s">
        <v>551</v>
      </c>
      <c r="C101" s="163" t="s">
        <v>552</v>
      </c>
      <c r="D101" s="164" t="s">
        <v>553</v>
      </c>
      <c r="E101" s="164">
        <v>1</v>
      </c>
      <c r="F101" s="167">
        <v>20.590681849999999</v>
      </c>
      <c r="G101" s="167">
        <f>F101*E101</f>
        <v>20.590681849999999</v>
      </c>
      <c r="H101" s="161" t="s">
        <v>414</v>
      </c>
      <c r="I101" s="165"/>
      <c r="J101" s="166"/>
      <c r="K101" s="124"/>
      <c r="L101" s="125"/>
      <c r="M101" s="126"/>
      <c r="N101" s="127"/>
      <c r="O101" s="128"/>
      <c r="P101" s="128"/>
      <c r="Q101" s="126"/>
      <c r="R101" s="55"/>
      <c r="S101" s="129"/>
      <c r="T101" s="156"/>
      <c r="U101" s="126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">
      <c r="A102" s="161" t="s">
        <v>382</v>
      </c>
      <c r="B102" s="162" t="s">
        <v>554</v>
      </c>
      <c r="C102" s="163" t="s">
        <v>555</v>
      </c>
      <c r="D102" s="164" t="s">
        <v>556</v>
      </c>
      <c r="E102" s="164">
        <v>1</v>
      </c>
      <c r="F102" s="167"/>
      <c r="G102" s="167" t="str">
        <f>""</f>
        <v/>
      </c>
      <c r="H102" s="161"/>
      <c r="I102" s="165"/>
      <c r="J102" s="166"/>
      <c r="K102" s="124"/>
      <c r="L102" s="125"/>
      <c r="M102" s="126"/>
      <c r="N102" s="127"/>
      <c r="O102" s="128"/>
      <c r="P102" s="128"/>
      <c r="Q102" s="126"/>
      <c r="R102" s="55"/>
      <c r="S102" s="129"/>
      <c r="T102" s="156"/>
      <c r="U102" s="126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">
      <c r="A103" s="161" t="s">
        <v>386</v>
      </c>
      <c r="B103" s="162" t="s">
        <v>557</v>
      </c>
      <c r="C103" s="168" t="s">
        <v>442</v>
      </c>
      <c r="D103" s="169" t="s">
        <v>443</v>
      </c>
      <c r="E103" s="169">
        <f>1*1</f>
        <v>1</v>
      </c>
      <c r="F103" s="170">
        <v>11.31</v>
      </c>
      <c r="G103" s="170">
        <f>F103*E103</f>
        <v>11.31</v>
      </c>
      <c r="H103" s="171" t="s">
        <v>414</v>
      </c>
      <c r="I103" s="172"/>
      <c r="J103" s="173"/>
      <c r="K103" s="124"/>
      <c r="L103" s="125"/>
      <c r="M103" s="126"/>
      <c r="N103" s="127"/>
      <c r="O103" s="128"/>
      <c r="P103" s="128"/>
      <c r="Q103" s="126"/>
      <c r="R103" s="55"/>
      <c r="S103" s="129"/>
      <c r="T103" s="156"/>
      <c r="U103" s="126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">
      <c r="A104" s="161" t="s">
        <v>386</v>
      </c>
      <c r="B104" s="162" t="s">
        <v>558</v>
      </c>
      <c r="C104" s="168" t="s">
        <v>559</v>
      </c>
      <c r="D104" s="169" t="s">
        <v>560</v>
      </c>
      <c r="E104" s="169">
        <f>2*1</f>
        <v>2</v>
      </c>
      <c r="F104" s="170">
        <v>1.39</v>
      </c>
      <c r="G104" s="170">
        <f>F104*E104</f>
        <v>2.78</v>
      </c>
      <c r="H104" s="171" t="s">
        <v>414</v>
      </c>
      <c r="I104" s="172"/>
      <c r="J104" s="173"/>
      <c r="K104" s="124"/>
      <c r="L104" s="125"/>
      <c r="M104" s="126"/>
      <c r="N104" s="127"/>
      <c r="O104" s="128"/>
      <c r="P104" s="128"/>
      <c r="Q104" s="126"/>
      <c r="R104" s="55"/>
      <c r="S104" s="129"/>
      <c r="T104" s="156"/>
      <c r="U104" s="126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">
      <c r="A105" s="161" t="s">
        <v>382</v>
      </c>
      <c r="B105" s="162" t="s">
        <v>561</v>
      </c>
      <c r="C105" s="163" t="s">
        <v>562</v>
      </c>
      <c r="D105" s="164" t="s">
        <v>563</v>
      </c>
      <c r="E105" s="164">
        <v>4</v>
      </c>
      <c r="F105" s="167">
        <v>3.3256407800000001</v>
      </c>
      <c r="G105" s="167">
        <f>F105*E105</f>
        <v>13.30256312</v>
      </c>
      <c r="H105" s="161" t="s">
        <v>414</v>
      </c>
      <c r="I105" s="165"/>
      <c r="J105" s="166"/>
      <c r="K105" s="124"/>
      <c r="L105" s="125"/>
      <c r="M105" s="126"/>
      <c r="N105" s="127"/>
      <c r="O105" s="128"/>
      <c r="P105" s="128"/>
      <c r="Q105" s="126"/>
      <c r="R105" s="55"/>
      <c r="S105" s="129"/>
      <c r="T105" s="156"/>
      <c r="U105" s="126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">
      <c r="A106" s="161" t="s">
        <v>382</v>
      </c>
      <c r="B106" s="162" t="s">
        <v>564</v>
      </c>
      <c r="C106" s="163" t="s">
        <v>565</v>
      </c>
      <c r="D106" s="164" t="s">
        <v>566</v>
      </c>
      <c r="E106" s="164">
        <v>4</v>
      </c>
      <c r="F106" s="167">
        <v>0.61767559999999999</v>
      </c>
      <c r="G106" s="167">
        <f>F106*E106</f>
        <v>2.4707024</v>
      </c>
      <c r="H106" s="161" t="s">
        <v>414</v>
      </c>
      <c r="I106" s="165"/>
      <c r="J106" s="166"/>
      <c r="K106" s="124"/>
      <c r="L106" s="125"/>
      <c r="M106" s="126"/>
      <c r="N106" s="127"/>
      <c r="O106" s="128"/>
      <c r="P106" s="128"/>
      <c r="Q106" s="126"/>
      <c r="R106" s="55"/>
      <c r="S106" s="129"/>
      <c r="T106" s="156"/>
      <c r="U106" s="126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">
      <c r="A107" s="161" t="s">
        <v>382</v>
      </c>
      <c r="B107" s="162" t="s">
        <v>567</v>
      </c>
      <c r="C107" s="163" t="s">
        <v>568</v>
      </c>
      <c r="D107" s="164" t="s">
        <v>569</v>
      </c>
      <c r="E107" s="164">
        <v>2</v>
      </c>
      <c r="F107" s="167"/>
      <c r="G107" s="167" t="str">
        <f>""</f>
        <v/>
      </c>
      <c r="H107" s="161"/>
      <c r="I107" s="165"/>
      <c r="J107" s="166"/>
      <c r="K107" s="124"/>
      <c r="L107" s="125"/>
      <c r="M107" s="126"/>
      <c r="N107" s="127"/>
      <c r="O107" s="128"/>
      <c r="P107" s="128"/>
      <c r="Q107" s="126"/>
      <c r="R107" s="55"/>
      <c r="S107" s="129"/>
      <c r="T107" s="156"/>
      <c r="U107" s="126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">
      <c r="A108" s="161" t="s">
        <v>386</v>
      </c>
      <c r="B108" s="162" t="s">
        <v>570</v>
      </c>
      <c r="C108" s="168" t="s">
        <v>571</v>
      </c>
      <c r="D108" s="169" t="s">
        <v>572</v>
      </c>
      <c r="E108" s="169">
        <f>1*2</f>
        <v>2</v>
      </c>
      <c r="F108" s="170">
        <v>0.89</v>
      </c>
      <c r="G108" s="170">
        <f>F108*E108</f>
        <v>1.78</v>
      </c>
      <c r="H108" s="171" t="s">
        <v>414</v>
      </c>
      <c r="I108" s="172"/>
      <c r="J108" s="173"/>
      <c r="K108" s="124"/>
      <c r="L108" s="125"/>
      <c r="M108" s="126"/>
      <c r="N108" s="127"/>
      <c r="O108" s="128"/>
      <c r="P108" s="128"/>
      <c r="Q108" s="126"/>
      <c r="R108" s="55"/>
      <c r="S108" s="129"/>
      <c r="T108" s="156"/>
      <c r="U108" s="126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">
      <c r="A109" s="161" t="s">
        <v>386</v>
      </c>
      <c r="B109" s="162" t="s">
        <v>573</v>
      </c>
      <c r="C109" s="168" t="s">
        <v>574</v>
      </c>
      <c r="D109" s="169" t="s">
        <v>575</v>
      </c>
      <c r="E109" s="169">
        <f>2*2</f>
        <v>4</v>
      </c>
      <c r="F109" s="170">
        <v>0.09</v>
      </c>
      <c r="G109" s="170">
        <f>F109*E109</f>
        <v>0.36</v>
      </c>
      <c r="H109" s="171" t="s">
        <v>414</v>
      </c>
      <c r="I109" s="172"/>
      <c r="J109" s="173"/>
      <c r="K109" s="124"/>
      <c r="L109" s="125"/>
      <c r="M109" s="126"/>
      <c r="N109" s="127"/>
      <c r="O109" s="128"/>
      <c r="P109" s="128"/>
      <c r="Q109" s="126"/>
      <c r="R109" s="55"/>
      <c r="S109" s="129"/>
      <c r="T109" s="156"/>
      <c r="U109" s="126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">
      <c r="A110" s="161" t="s">
        <v>382</v>
      </c>
      <c r="B110" s="162" t="s">
        <v>576</v>
      </c>
      <c r="C110" s="163" t="s">
        <v>577</v>
      </c>
      <c r="D110" s="164" t="s">
        <v>578</v>
      </c>
      <c r="E110" s="164">
        <v>1</v>
      </c>
      <c r="F110" s="167">
        <v>6.3872718900000001</v>
      </c>
      <c r="G110" s="167">
        <f>F110*E110</f>
        <v>6.3872718900000001</v>
      </c>
      <c r="H110" s="161" t="s">
        <v>414</v>
      </c>
      <c r="I110" s="165"/>
      <c r="J110" s="166"/>
      <c r="K110" s="124"/>
      <c r="L110" s="125"/>
      <c r="M110" s="126"/>
      <c r="N110" s="127"/>
      <c r="O110" s="128"/>
      <c r="P110" s="128"/>
      <c r="Q110" s="126"/>
      <c r="R110" s="55"/>
      <c r="S110" s="129"/>
      <c r="T110" s="156"/>
      <c r="U110" s="126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">
      <c r="A111" s="161" t="s">
        <v>382</v>
      </c>
      <c r="B111" s="162" t="s">
        <v>579</v>
      </c>
      <c r="C111" s="163" t="s">
        <v>580</v>
      </c>
      <c r="D111" s="164" t="s">
        <v>581</v>
      </c>
      <c r="E111" s="164">
        <v>1</v>
      </c>
      <c r="F111" s="167">
        <v>13.463815520000001</v>
      </c>
      <c r="G111" s="167">
        <f>F111*E111</f>
        <v>13.463815520000001</v>
      </c>
      <c r="H111" s="161" t="s">
        <v>414</v>
      </c>
      <c r="I111" s="165"/>
      <c r="J111" s="166"/>
      <c r="K111" s="124"/>
      <c r="L111" s="125"/>
      <c r="M111" s="126"/>
      <c r="N111" s="127"/>
      <c r="O111" s="128"/>
      <c r="P111" s="128"/>
      <c r="Q111" s="126"/>
      <c r="R111" s="55"/>
      <c r="S111" s="129"/>
      <c r="T111" s="156"/>
      <c r="U111" s="126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">
      <c r="A112" s="161" t="s">
        <v>382</v>
      </c>
      <c r="B112" s="162" t="s">
        <v>582</v>
      </c>
      <c r="C112" s="163" t="s">
        <v>583</v>
      </c>
      <c r="D112" s="164" t="s">
        <v>584</v>
      </c>
      <c r="E112" s="164" t="s">
        <v>410</v>
      </c>
      <c r="F112" s="167">
        <v>5.3824199999999998</v>
      </c>
      <c r="G112" s="167">
        <f>F112*2</f>
        <v>10.76484</v>
      </c>
      <c r="H112" s="161" t="s">
        <v>414</v>
      </c>
      <c r="I112" s="165"/>
      <c r="J112" s="166"/>
      <c r="K112" s="124"/>
      <c r="L112" s="125"/>
      <c r="M112" s="126"/>
      <c r="N112" s="127"/>
      <c r="O112" s="128"/>
      <c r="P112" s="128"/>
      <c r="Q112" s="126"/>
      <c r="R112" s="55"/>
      <c r="S112" s="129"/>
      <c r="T112" s="156"/>
      <c r="U112" s="126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">
      <c r="A113" s="161" t="s">
        <v>403</v>
      </c>
      <c r="B113" s="162" t="s">
        <v>585</v>
      </c>
      <c r="C113" s="174" t="s">
        <v>586</v>
      </c>
      <c r="D113" s="175" t="s">
        <v>587</v>
      </c>
      <c r="E113" s="175">
        <v>2</v>
      </c>
      <c r="F113" s="176">
        <v>1.23280217</v>
      </c>
      <c r="G113" s="176">
        <f>F113*E113</f>
        <v>2.4656043400000001</v>
      </c>
      <c r="H113" s="177" t="s">
        <v>414</v>
      </c>
      <c r="I113" s="178"/>
      <c r="J113" s="179"/>
      <c r="K113" s="124"/>
      <c r="L113" s="125"/>
      <c r="M113" s="126"/>
      <c r="N113" s="127"/>
      <c r="O113" s="128"/>
      <c r="P113" s="128"/>
      <c r="Q113" s="126"/>
      <c r="R113" s="55"/>
      <c r="S113" s="129"/>
      <c r="T113" s="156"/>
      <c r="U113" s="126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">
      <c r="A114" s="148" t="s">
        <v>379</v>
      </c>
      <c r="B114" s="162" t="s">
        <v>588</v>
      </c>
      <c r="C114" s="181" t="s">
        <v>589</v>
      </c>
      <c r="D114" s="182" t="s">
        <v>590</v>
      </c>
      <c r="E114" s="182">
        <v>1</v>
      </c>
      <c r="F114" s="183">
        <v>11.16462001</v>
      </c>
      <c r="G114" s="183">
        <f>F114*E114</f>
        <v>11.16462001</v>
      </c>
      <c r="H114" s="184" t="s">
        <v>414</v>
      </c>
      <c r="I114" s="185"/>
      <c r="J114" s="180"/>
      <c r="K114" s="124"/>
      <c r="L114" s="125"/>
      <c r="M114" s="126"/>
      <c r="N114" s="127"/>
      <c r="O114" s="128"/>
      <c r="P114" s="128"/>
      <c r="Q114" s="126"/>
      <c r="R114" s="55"/>
      <c r="S114" s="129"/>
      <c r="T114" s="156"/>
      <c r="U114" s="126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">
      <c r="A115" s="161" t="s">
        <v>382</v>
      </c>
      <c r="B115" s="162" t="s">
        <v>591</v>
      </c>
      <c r="C115" s="163" t="s">
        <v>592</v>
      </c>
      <c r="D115" s="164" t="s">
        <v>593</v>
      </c>
      <c r="E115" s="164" t="s">
        <v>410</v>
      </c>
      <c r="F115" s="167">
        <v>0.26693822</v>
      </c>
      <c r="G115" s="167">
        <f>F115*2</f>
        <v>0.53387644000000001</v>
      </c>
      <c r="H115" s="161" t="s">
        <v>414</v>
      </c>
      <c r="I115" s="165"/>
      <c r="J115" s="166"/>
      <c r="K115" s="124"/>
      <c r="L115" s="125"/>
      <c r="M115" s="126"/>
      <c r="N115" s="127"/>
      <c r="O115" s="128"/>
      <c r="P115" s="128"/>
      <c r="Q115" s="126"/>
      <c r="R115" s="55"/>
      <c r="S115" s="129"/>
      <c r="T115" s="156"/>
      <c r="U115" s="126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">
      <c r="A116" s="161" t="s">
        <v>382</v>
      </c>
      <c r="B116" s="162" t="s">
        <v>594</v>
      </c>
      <c r="C116" s="163" t="s">
        <v>595</v>
      </c>
      <c r="D116" s="164" t="s">
        <v>596</v>
      </c>
      <c r="E116" s="164">
        <v>1</v>
      </c>
      <c r="F116" s="167">
        <v>33.361609420000001</v>
      </c>
      <c r="G116" s="167">
        <f>F116*E116</f>
        <v>33.361609420000001</v>
      </c>
      <c r="H116" s="161" t="s">
        <v>414</v>
      </c>
      <c r="I116" s="165"/>
      <c r="J116" s="166"/>
      <c r="K116" s="124"/>
      <c r="L116" s="125"/>
      <c r="M116" s="126"/>
      <c r="N116" s="127"/>
      <c r="O116" s="128"/>
      <c r="P116" s="128"/>
      <c r="Q116" s="126"/>
      <c r="R116" s="55"/>
      <c r="S116" s="129"/>
      <c r="T116" s="156"/>
      <c r="U116" s="126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">
      <c r="A117" s="161" t="s">
        <v>382</v>
      </c>
      <c r="B117" s="162" t="s">
        <v>597</v>
      </c>
      <c r="C117" s="163" t="s">
        <v>598</v>
      </c>
      <c r="D117" s="164" t="s">
        <v>599</v>
      </c>
      <c r="E117" s="164">
        <v>1</v>
      </c>
      <c r="F117" s="167"/>
      <c r="G117" s="167" t="str">
        <f>""</f>
        <v/>
      </c>
      <c r="H117" s="161"/>
      <c r="I117" s="165"/>
      <c r="J117" s="166"/>
      <c r="K117" s="124"/>
      <c r="L117" s="125"/>
      <c r="M117" s="126"/>
      <c r="N117" s="127"/>
      <c r="O117" s="128"/>
      <c r="P117" s="128"/>
      <c r="Q117" s="126"/>
      <c r="R117" s="55"/>
      <c r="S117" s="129"/>
      <c r="T117" s="156"/>
      <c r="U117" s="126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">
      <c r="A118" s="161" t="s">
        <v>386</v>
      </c>
      <c r="B118" s="162" t="s">
        <v>600</v>
      </c>
      <c r="C118" s="168" t="s">
        <v>601</v>
      </c>
      <c r="D118" s="169" t="s">
        <v>596</v>
      </c>
      <c r="E118" s="169">
        <f>1*1</f>
        <v>1</v>
      </c>
      <c r="F118" s="170">
        <v>34.090000000000003</v>
      </c>
      <c r="G118" s="170">
        <f t="shared" ref="G118:G143" si="2">F118*E118</f>
        <v>34.090000000000003</v>
      </c>
      <c r="H118" s="171" t="s">
        <v>414</v>
      </c>
      <c r="I118" s="172"/>
      <c r="J118" s="173"/>
      <c r="K118" s="124"/>
      <c r="L118" s="125"/>
      <c r="M118" s="126"/>
      <c r="N118" s="127"/>
      <c r="O118" s="128"/>
      <c r="P118" s="128"/>
      <c r="Q118" s="126"/>
      <c r="R118" s="55"/>
      <c r="S118" s="129"/>
      <c r="T118" s="156"/>
      <c r="U118" s="126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">
      <c r="A119" s="161" t="s">
        <v>403</v>
      </c>
      <c r="B119" s="162" t="s">
        <v>602</v>
      </c>
      <c r="C119" s="174" t="s">
        <v>425</v>
      </c>
      <c r="D119" s="175" t="s">
        <v>437</v>
      </c>
      <c r="E119" s="175">
        <f>1*1</f>
        <v>1</v>
      </c>
      <c r="F119" s="176">
        <v>0.02</v>
      </c>
      <c r="G119" s="176">
        <f t="shared" si="2"/>
        <v>0.02</v>
      </c>
      <c r="H119" s="177"/>
      <c r="I119" s="178"/>
      <c r="J119" s="179"/>
      <c r="K119" s="124"/>
      <c r="L119" s="125"/>
      <c r="M119" s="126"/>
      <c r="N119" s="127"/>
      <c r="O119" s="128"/>
      <c r="P119" s="128"/>
      <c r="Q119" s="126"/>
      <c r="R119" s="55"/>
      <c r="S119" s="129"/>
      <c r="T119" s="156"/>
      <c r="U119" s="126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">
      <c r="A120" s="161" t="s">
        <v>382</v>
      </c>
      <c r="B120" s="162" t="s">
        <v>603</v>
      </c>
      <c r="C120" s="163" t="s">
        <v>604</v>
      </c>
      <c r="D120" s="164" t="s">
        <v>596</v>
      </c>
      <c r="E120" s="164">
        <v>7</v>
      </c>
      <c r="F120" s="167">
        <v>33.535422400000002</v>
      </c>
      <c r="G120" s="167">
        <f t="shared" si="2"/>
        <v>234.7479568</v>
      </c>
      <c r="H120" s="161" t="s">
        <v>414</v>
      </c>
      <c r="I120" s="165"/>
      <c r="J120" s="166"/>
      <c r="K120" s="124"/>
      <c r="L120" s="125"/>
      <c r="M120" s="126"/>
      <c r="N120" s="127"/>
      <c r="O120" s="128"/>
      <c r="P120" s="128"/>
      <c r="Q120" s="126"/>
      <c r="R120" s="55"/>
      <c r="S120" s="129"/>
      <c r="T120" s="156"/>
      <c r="U120" s="126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">
      <c r="A121" s="161" t="s">
        <v>382</v>
      </c>
      <c r="B121" s="162" t="s">
        <v>605</v>
      </c>
      <c r="C121" s="163" t="s">
        <v>606</v>
      </c>
      <c r="D121" s="164" t="s">
        <v>596</v>
      </c>
      <c r="E121" s="164">
        <v>7</v>
      </c>
      <c r="F121" s="167">
        <v>34.262435670000002</v>
      </c>
      <c r="G121" s="167">
        <f t="shared" si="2"/>
        <v>239.83704969000001</v>
      </c>
      <c r="H121" s="161" t="s">
        <v>414</v>
      </c>
      <c r="I121" s="165"/>
      <c r="J121" s="166"/>
      <c r="K121" s="124"/>
      <c r="L121" s="125"/>
      <c r="M121" s="126"/>
      <c r="N121" s="127"/>
      <c r="O121" s="128"/>
      <c r="P121" s="128"/>
      <c r="Q121" s="126"/>
      <c r="R121" s="55"/>
      <c r="S121" s="129"/>
      <c r="T121" s="156"/>
      <c r="U121" s="126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">
      <c r="A122" s="161" t="s">
        <v>382</v>
      </c>
      <c r="B122" s="162" t="s">
        <v>607</v>
      </c>
      <c r="C122" s="163" t="s">
        <v>608</v>
      </c>
      <c r="D122" s="164" t="s">
        <v>609</v>
      </c>
      <c r="E122" s="164">
        <v>1</v>
      </c>
      <c r="F122" s="167">
        <v>5.3244521599999999</v>
      </c>
      <c r="G122" s="167">
        <f t="shared" si="2"/>
        <v>5.3244521599999999</v>
      </c>
      <c r="H122" s="161" t="s">
        <v>414</v>
      </c>
      <c r="I122" s="165"/>
      <c r="J122" s="166"/>
      <c r="K122" s="124"/>
      <c r="L122" s="125"/>
      <c r="M122" s="126"/>
      <c r="N122" s="127"/>
      <c r="O122" s="128"/>
      <c r="P122" s="128"/>
      <c r="Q122" s="126"/>
      <c r="R122" s="55"/>
      <c r="S122" s="129"/>
      <c r="T122" s="156"/>
      <c r="U122" s="126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">
      <c r="A123" s="161" t="s">
        <v>382</v>
      </c>
      <c r="B123" s="162" t="s">
        <v>610</v>
      </c>
      <c r="C123" s="163" t="s">
        <v>611</v>
      </c>
      <c r="D123" s="164" t="s">
        <v>612</v>
      </c>
      <c r="E123" s="164">
        <v>1</v>
      </c>
      <c r="F123" s="167">
        <v>1.4036537600000001</v>
      </c>
      <c r="G123" s="167">
        <f t="shared" si="2"/>
        <v>1.4036537600000001</v>
      </c>
      <c r="H123" s="161" t="s">
        <v>414</v>
      </c>
      <c r="I123" s="165"/>
      <c r="J123" s="166"/>
      <c r="K123" s="124"/>
      <c r="L123" s="125"/>
      <c r="M123" s="126"/>
      <c r="N123" s="127"/>
      <c r="O123" s="128"/>
      <c r="P123" s="128"/>
      <c r="Q123" s="126"/>
      <c r="R123" s="55"/>
      <c r="S123" s="129"/>
      <c r="T123" s="156"/>
      <c r="U123" s="126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">
      <c r="A124" s="161" t="s">
        <v>382</v>
      </c>
      <c r="B124" s="162" t="s">
        <v>613</v>
      </c>
      <c r="C124" s="163" t="s">
        <v>614</v>
      </c>
      <c r="D124" s="164" t="s">
        <v>615</v>
      </c>
      <c r="E124" s="164">
        <v>2</v>
      </c>
      <c r="F124" s="167">
        <v>0.153006</v>
      </c>
      <c r="G124" s="167">
        <f t="shared" si="2"/>
        <v>0.30601200000000001</v>
      </c>
      <c r="H124" s="161" t="s">
        <v>414</v>
      </c>
      <c r="I124" s="165"/>
      <c r="J124" s="166"/>
      <c r="K124" s="124"/>
      <c r="L124" s="125"/>
      <c r="M124" s="126"/>
      <c r="N124" s="127"/>
      <c r="O124" s="128"/>
      <c r="P124" s="128"/>
      <c r="Q124" s="126"/>
      <c r="R124" s="55"/>
      <c r="S124" s="129"/>
      <c r="T124" s="156"/>
      <c r="U124" s="126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">
      <c r="A125" s="161" t="s">
        <v>403</v>
      </c>
      <c r="B125" s="162" t="s">
        <v>616</v>
      </c>
      <c r="C125" s="174" t="s">
        <v>617</v>
      </c>
      <c r="D125" s="175" t="s">
        <v>618</v>
      </c>
      <c r="E125" s="175">
        <v>2</v>
      </c>
      <c r="F125" s="176">
        <v>0.16417498</v>
      </c>
      <c r="G125" s="176">
        <f t="shared" si="2"/>
        <v>0.32834996</v>
      </c>
      <c r="H125" s="177" t="s">
        <v>414</v>
      </c>
      <c r="I125" s="178"/>
      <c r="J125" s="179"/>
      <c r="K125" s="124"/>
      <c r="L125" s="125"/>
      <c r="M125" s="126"/>
      <c r="N125" s="127"/>
      <c r="O125" s="128"/>
      <c r="P125" s="128"/>
      <c r="Q125" s="126"/>
      <c r="R125" s="55"/>
      <c r="S125" s="129"/>
      <c r="T125" s="156"/>
      <c r="U125" s="126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">
      <c r="A126" s="161" t="s">
        <v>403</v>
      </c>
      <c r="B126" s="162" t="s">
        <v>619</v>
      </c>
      <c r="C126" s="174" t="s">
        <v>620</v>
      </c>
      <c r="D126" s="175" t="s">
        <v>621</v>
      </c>
      <c r="E126" s="175">
        <v>1</v>
      </c>
      <c r="F126" s="176">
        <v>2.7454958</v>
      </c>
      <c r="G126" s="176">
        <f t="shared" si="2"/>
        <v>2.7454958</v>
      </c>
      <c r="H126" s="177"/>
      <c r="I126" s="178"/>
      <c r="J126" s="179"/>
      <c r="K126" s="124"/>
      <c r="L126" s="125"/>
      <c r="M126" s="126"/>
      <c r="N126" s="127"/>
      <c r="O126" s="128"/>
      <c r="P126" s="128"/>
      <c r="Q126" s="126"/>
      <c r="R126" s="55"/>
      <c r="S126" s="129"/>
      <c r="T126" s="156"/>
      <c r="U126" s="126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">
      <c r="A127" s="161" t="s">
        <v>403</v>
      </c>
      <c r="B127" s="162" t="s">
        <v>622</v>
      </c>
      <c r="C127" s="174" t="s">
        <v>623</v>
      </c>
      <c r="D127" s="175" t="s">
        <v>624</v>
      </c>
      <c r="E127" s="175">
        <v>1</v>
      </c>
      <c r="F127" s="176">
        <v>9.1339580000000004E-2</v>
      </c>
      <c r="G127" s="176">
        <f t="shared" si="2"/>
        <v>9.1339580000000004E-2</v>
      </c>
      <c r="H127" s="177" t="s">
        <v>625</v>
      </c>
      <c r="I127" s="178"/>
      <c r="J127" s="179"/>
      <c r="K127" s="124"/>
      <c r="L127" s="125"/>
      <c r="M127" s="126"/>
      <c r="N127" s="127"/>
      <c r="O127" s="128"/>
      <c r="P127" s="128"/>
      <c r="Q127" s="126"/>
      <c r="R127" s="55"/>
      <c r="S127" s="129"/>
      <c r="T127" s="156"/>
      <c r="U127" s="126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">
      <c r="A128" s="161" t="s">
        <v>382</v>
      </c>
      <c r="B128" s="162" t="s">
        <v>626</v>
      </c>
      <c r="C128" s="163" t="s">
        <v>627</v>
      </c>
      <c r="D128" s="164" t="s">
        <v>628</v>
      </c>
      <c r="E128" s="164">
        <v>16</v>
      </c>
      <c r="F128" s="167">
        <v>0.41937333999999998</v>
      </c>
      <c r="G128" s="167">
        <f t="shared" si="2"/>
        <v>6.7099734399999997</v>
      </c>
      <c r="H128" s="161" t="s">
        <v>414</v>
      </c>
      <c r="I128" s="165"/>
      <c r="J128" s="166"/>
      <c r="K128" s="124"/>
      <c r="L128" s="125"/>
      <c r="M128" s="126"/>
      <c r="N128" s="127"/>
      <c r="O128" s="128"/>
      <c r="P128" s="128"/>
      <c r="Q128" s="126"/>
      <c r="R128" s="55"/>
      <c r="S128" s="129"/>
      <c r="T128" s="156"/>
      <c r="U128" s="126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">
      <c r="A129" s="161" t="s">
        <v>382</v>
      </c>
      <c r="B129" s="162" t="s">
        <v>629</v>
      </c>
      <c r="C129" s="163" t="s">
        <v>630</v>
      </c>
      <c r="D129" s="164" t="s">
        <v>631</v>
      </c>
      <c r="E129" s="164">
        <v>21</v>
      </c>
      <c r="F129" s="167">
        <v>3.2398108900000002</v>
      </c>
      <c r="G129" s="167">
        <f t="shared" si="2"/>
        <v>68.036028690000009</v>
      </c>
      <c r="H129" s="161" t="s">
        <v>414</v>
      </c>
      <c r="I129" s="165"/>
      <c r="J129" s="166"/>
      <c r="K129" s="124"/>
      <c r="L129" s="125"/>
      <c r="M129" s="126"/>
      <c r="N129" s="127"/>
      <c r="O129" s="128"/>
      <c r="P129" s="128"/>
      <c r="Q129" s="126"/>
      <c r="R129" s="55"/>
      <c r="S129" s="129"/>
      <c r="T129" s="156"/>
      <c r="U129" s="126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">
      <c r="A130" s="161" t="s">
        <v>382</v>
      </c>
      <c r="B130" s="162" t="s">
        <v>632</v>
      </c>
      <c r="C130" s="163" t="s">
        <v>633</v>
      </c>
      <c r="D130" s="164" t="s">
        <v>634</v>
      </c>
      <c r="E130" s="164">
        <v>19</v>
      </c>
      <c r="F130" s="167">
        <v>13.036198779999999</v>
      </c>
      <c r="G130" s="167">
        <f t="shared" si="2"/>
        <v>247.68777681999998</v>
      </c>
      <c r="H130" s="161" t="s">
        <v>414</v>
      </c>
      <c r="I130" s="165"/>
      <c r="J130" s="166"/>
      <c r="K130" s="124"/>
      <c r="L130" s="125"/>
      <c r="M130" s="126"/>
      <c r="N130" s="127"/>
      <c r="O130" s="128"/>
      <c r="P130" s="128"/>
      <c r="Q130" s="126"/>
      <c r="R130" s="55"/>
      <c r="S130" s="129"/>
      <c r="T130" s="156"/>
      <c r="U130" s="126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">
      <c r="A131" s="161" t="s">
        <v>382</v>
      </c>
      <c r="B131" s="162" t="s">
        <v>635</v>
      </c>
      <c r="C131" s="163" t="s">
        <v>636</v>
      </c>
      <c r="D131" s="164" t="s">
        <v>637</v>
      </c>
      <c r="E131" s="164">
        <v>1</v>
      </c>
      <c r="F131" s="167">
        <v>15.656000000000001</v>
      </c>
      <c r="G131" s="167">
        <f t="shared" si="2"/>
        <v>15.656000000000001</v>
      </c>
      <c r="H131" s="161" t="s">
        <v>414</v>
      </c>
      <c r="I131" s="165"/>
      <c r="J131" s="166"/>
      <c r="K131" s="124"/>
      <c r="L131" s="125"/>
      <c r="M131" s="126"/>
      <c r="N131" s="127"/>
      <c r="O131" s="128"/>
      <c r="P131" s="128"/>
      <c r="Q131" s="126"/>
      <c r="R131" s="55"/>
      <c r="S131" s="129"/>
      <c r="T131" s="156"/>
      <c r="U131" s="126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">
      <c r="A132" s="161" t="s">
        <v>403</v>
      </c>
      <c r="B132" s="162" t="s">
        <v>638</v>
      </c>
      <c r="C132" s="174" t="s">
        <v>639</v>
      </c>
      <c r="D132" s="175" t="s">
        <v>640</v>
      </c>
      <c r="E132" s="175">
        <v>42</v>
      </c>
      <c r="F132" s="176">
        <v>9.6615160000000005E-2</v>
      </c>
      <c r="G132" s="176">
        <f t="shared" si="2"/>
        <v>4.0578367200000001</v>
      </c>
      <c r="H132" s="177"/>
      <c r="I132" s="178"/>
      <c r="J132" s="179"/>
      <c r="K132" s="124"/>
      <c r="L132" s="125"/>
      <c r="M132" s="126"/>
      <c r="N132" s="127"/>
      <c r="O132" s="128"/>
      <c r="P132" s="128"/>
      <c r="Q132" s="126"/>
      <c r="R132" s="55"/>
      <c r="S132" s="129"/>
      <c r="T132" s="156"/>
      <c r="U132" s="126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">
      <c r="A133" s="161" t="s">
        <v>382</v>
      </c>
      <c r="B133" s="162" t="s">
        <v>641</v>
      </c>
      <c r="C133" s="163" t="s">
        <v>642</v>
      </c>
      <c r="D133" s="164" t="s">
        <v>643</v>
      </c>
      <c r="E133" s="164">
        <v>2</v>
      </c>
      <c r="F133" s="167">
        <v>1.20161546</v>
      </c>
      <c r="G133" s="167">
        <f t="shared" si="2"/>
        <v>2.4032309199999999</v>
      </c>
      <c r="H133" s="161" t="s">
        <v>414</v>
      </c>
      <c r="I133" s="165"/>
      <c r="J133" s="166"/>
      <c r="K133" s="124"/>
      <c r="L133" s="125"/>
      <c r="M133" s="126"/>
      <c r="N133" s="127"/>
      <c r="O133" s="128"/>
      <c r="P133" s="128"/>
      <c r="Q133" s="126"/>
      <c r="R133" s="55"/>
      <c r="S133" s="129"/>
      <c r="T133" s="156"/>
      <c r="U133" s="126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">
      <c r="A134" s="161" t="s">
        <v>382</v>
      </c>
      <c r="B134" s="162" t="s">
        <v>644</v>
      </c>
      <c r="C134" s="163" t="s">
        <v>645</v>
      </c>
      <c r="D134" s="164" t="s">
        <v>646</v>
      </c>
      <c r="E134" s="164">
        <v>2</v>
      </c>
      <c r="F134" s="167">
        <v>1.0010149699999999</v>
      </c>
      <c r="G134" s="167">
        <f t="shared" si="2"/>
        <v>2.0020299399999999</v>
      </c>
      <c r="H134" s="161" t="s">
        <v>414</v>
      </c>
      <c r="I134" s="165"/>
      <c r="J134" s="166"/>
      <c r="K134" s="124"/>
      <c r="L134" s="125"/>
      <c r="M134" s="126"/>
      <c r="N134" s="127"/>
      <c r="O134" s="128"/>
      <c r="P134" s="128"/>
      <c r="Q134" s="126"/>
      <c r="R134" s="55"/>
      <c r="S134" s="129"/>
      <c r="T134" s="156"/>
      <c r="U134" s="126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">
      <c r="A135" s="161" t="s">
        <v>382</v>
      </c>
      <c r="B135" s="162" t="s">
        <v>647</v>
      </c>
      <c r="C135" s="163" t="s">
        <v>648</v>
      </c>
      <c r="D135" s="164" t="s">
        <v>649</v>
      </c>
      <c r="E135" s="164">
        <v>16</v>
      </c>
      <c r="F135" s="167">
        <v>2.00912837</v>
      </c>
      <c r="G135" s="167">
        <f t="shared" si="2"/>
        <v>32.14605392</v>
      </c>
      <c r="H135" s="161" t="s">
        <v>414</v>
      </c>
      <c r="I135" s="165"/>
      <c r="J135" s="166"/>
      <c r="K135" s="124"/>
      <c r="L135" s="125"/>
      <c r="M135" s="126"/>
      <c r="N135" s="127"/>
      <c r="O135" s="128"/>
      <c r="P135" s="128"/>
      <c r="Q135" s="126"/>
      <c r="R135" s="55"/>
      <c r="S135" s="129"/>
      <c r="T135" s="156"/>
      <c r="U135" s="126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">
      <c r="A136" s="161" t="s">
        <v>382</v>
      </c>
      <c r="B136" s="162" t="s">
        <v>650</v>
      </c>
      <c r="C136" s="163" t="s">
        <v>651</v>
      </c>
      <c r="D136" s="164" t="s">
        <v>652</v>
      </c>
      <c r="E136" s="164">
        <v>1</v>
      </c>
      <c r="F136" s="167">
        <v>1.27552139</v>
      </c>
      <c r="G136" s="167">
        <f t="shared" si="2"/>
        <v>1.27552139</v>
      </c>
      <c r="H136" s="161" t="s">
        <v>414</v>
      </c>
      <c r="I136" s="165"/>
      <c r="J136" s="166"/>
      <c r="K136" s="124"/>
      <c r="L136" s="125"/>
      <c r="M136" s="126"/>
      <c r="N136" s="127"/>
      <c r="O136" s="128"/>
      <c r="P136" s="128"/>
      <c r="Q136" s="126"/>
      <c r="R136" s="55"/>
      <c r="S136" s="129"/>
      <c r="T136" s="156"/>
      <c r="U136" s="126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">
      <c r="A137" s="161" t="s">
        <v>382</v>
      </c>
      <c r="B137" s="162" t="s">
        <v>653</v>
      </c>
      <c r="C137" s="163" t="s">
        <v>654</v>
      </c>
      <c r="D137" s="164" t="s">
        <v>655</v>
      </c>
      <c r="E137" s="164">
        <v>2</v>
      </c>
      <c r="F137" s="167">
        <v>2.8816543999999999</v>
      </c>
      <c r="G137" s="167">
        <f t="shared" si="2"/>
        <v>5.7633087999999999</v>
      </c>
      <c r="H137" s="161" t="s">
        <v>414</v>
      </c>
      <c r="I137" s="165"/>
      <c r="J137" s="166"/>
      <c r="K137" s="124"/>
      <c r="L137" s="125"/>
      <c r="M137" s="126"/>
      <c r="N137" s="127"/>
      <c r="O137" s="128"/>
      <c r="P137" s="128"/>
      <c r="Q137" s="126"/>
      <c r="R137" s="55"/>
      <c r="S137" s="129"/>
      <c r="T137" s="156"/>
      <c r="U137" s="126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">
      <c r="A138" s="161" t="s">
        <v>382</v>
      </c>
      <c r="B138" s="162" t="s">
        <v>656</v>
      </c>
      <c r="C138" s="163" t="s">
        <v>657</v>
      </c>
      <c r="D138" s="164" t="s">
        <v>658</v>
      </c>
      <c r="E138" s="164">
        <v>2</v>
      </c>
      <c r="F138" s="167">
        <v>5.7822221499999999</v>
      </c>
      <c r="G138" s="167">
        <f t="shared" si="2"/>
        <v>11.5644443</v>
      </c>
      <c r="H138" s="161" t="s">
        <v>414</v>
      </c>
      <c r="I138" s="165"/>
      <c r="J138" s="166"/>
      <c r="K138" s="124"/>
      <c r="L138" s="125"/>
      <c r="M138" s="126"/>
      <c r="N138" s="127"/>
      <c r="O138" s="128"/>
      <c r="P138" s="128"/>
      <c r="Q138" s="126"/>
      <c r="R138" s="55"/>
      <c r="S138" s="129"/>
      <c r="T138" s="156"/>
      <c r="U138" s="126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">
      <c r="A139" s="161" t="s">
        <v>382</v>
      </c>
      <c r="B139" s="162" t="s">
        <v>659</v>
      </c>
      <c r="C139" s="163" t="s">
        <v>660</v>
      </c>
      <c r="D139" s="164" t="s">
        <v>661</v>
      </c>
      <c r="E139" s="164">
        <v>1</v>
      </c>
      <c r="F139" s="167">
        <v>5.2826215899999998</v>
      </c>
      <c r="G139" s="167">
        <f t="shared" si="2"/>
        <v>5.2826215899999998</v>
      </c>
      <c r="H139" s="161" t="s">
        <v>414</v>
      </c>
      <c r="I139" s="165"/>
      <c r="J139" s="166"/>
      <c r="K139" s="124"/>
      <c r="L139" s="125"/>
      <c r="M139" s="126"/>
      <c r="N139" s="127"/>
      <c r="O139" s="128"/>
      <c r="P139" s="128"/>
      <c r="Q139" s="126"/>
      <c r="R139" s="55"/>
      <c r="S139" s="129"/>
      <c r="T139" s="156"/>
      <c r="U139" s="126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">
      <c r="A140" s="161" t="s">
        <v>382</v>
      </c>
      <c r="B140" s="162" t="s">
        <v>662</v>
      </c>
      <c r="C140" s="163" t="s">
        <v>663</v>
      </c>
      <c r="D140" s="164" t="s">
        <v>664</v>
      </c>
      <c r="E140" s="164">
        <v>2</v>
      </c>
      <c r="F140" s="167">
        <v>1.1285739800000001</v>
      </c>
      <c r="G140" s="167">
        <f t="shared" si="2"/>
        <v>2.2571479600000002</v>
      </c>
      <c r="H140" s="161" t="s">
        <v>414</v>
      </c>
      <c r="I140" s="165"/>
      <c r="J140" s="166"/>
      <c r="K140" s="124"/>
      <c r="L140" s="125"/>
      <c r="M140" s="126"/>
      <c r="N140" s="127"/>
      <c r="O140" s="128"/>
      <c r="P140" s="128"/>
      <c r="Q140" s="126"/>
      <c r="R140" s="55"/>
      <c r="S140" s="129"/>
      <c r="T140" s="156"/>
      <c r="U140" s="126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">
      <c r="A141" s="161" t="s">
        <v>382</v>
      </c>
      <c r="B141" s="162" t="s">
        <v>665</v>
      </c>
      <c r="C141" s="163" t="s">
        <v>666</v>
      </c>
      <c r="D141" s="164" t="s">
        <v>667</v>
      </c>
      <c r="E141" s="164">
        <v>1</v>
      </c>
      <c r="F141" s="167">
        <v>0.66411412000000003</v>
      </c>
      <c r="G141" s="167">
        <f t="shared" si="2"/>
        <v>0.66411412000000003</v>
      </c>
      <c r="H141" s="161" t="s">
        <v>414</v>
      </c>
      <c r="I141" s="165"/>
      <c r="J141" s="166"/>
      <c r="K141" s="124"/>
      <c r="L141" s="125"/>
      <c r="M141" s="126"/>
      <c r="N141" s="127"/>
      <c r="O141" s="128"/>
      <c r="P141" s="128"/>
      <c r="Q141" s="126"/>
      <c r="R141" s="55"/>
      <c r="S141" s="129"/>
      <c r="T141" s="156"/>
      <c r="U141" s="126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">
      <c r="A142" s="161" t="s">
        <v>403</v>
      </c>
      <c r="B142" s="162" t="s">
        <v>668</v>
      </c>
      <c r="C142" s="174" t="s">
        <v>669</v>
      </c>
      <c r="D142" s="175" t="s">
        <v>670</v>
      </c>
      <c r="E142" s="175">
        <v>1</v>
      </c>
      <c r="F142" s="176">
        <v>3.3901756399999998</v>
      </c>
      <c r="G142" s="176">
        <f t="shared" si="2"/>
        <v>3.3901756399999998</v>
      </c>
      <c r="H142" s="177"/>
      <c r="I142" s="178"/>
      <c r="J142" s="179"/>
      <c r="K142" s="124"/>
      <c r="L142" s="125"/>
      <c r="M142" s="126"/>
      <c r="N142" s="127"/>
      <c r="O142" s="128"/>
      <c r="P142" s="128"/>
      <c r="Q142" s="126"/>
      <c r="R142" s="55"/>
      <c r="S142" s="129"/>
      <c r="T142" s="156"/>
      <c r="U142" s="126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">
      <c r="A143" s="161" t="s">
        <v>403</v>
      </c>
      <c r="B143" s="162" t="s">
        <v>671</v>
      </c>
      <c r="C143" s="174" t="s">
        <v>672</v>
      </c>
      <c r="D143" s="175" t="s">
        <v>673</v>
      </c>
      <c r="E143" s="175">
        <v>1</v>
      </c>
      <c r="F143" s="176">
        <v>2.87678704</v>
      </c>
      <c r="G143" s="176">
        <f t="shared" si="2"/>
        <v>2.87678704</v>
      </c>
      <c r="H143" s="177"/>
      <c r="I143" s="178"/>
      <c r="J143" s="179"/>
      <c r="K143" s="124"/>
      <c r="L143" s="125"/>
      <c r="M143" s="126"/>
      <c r="N143" s="127"/>
      <c r="O143" s="128"/>
      <c r="P143" s="128"/>
      <c r="Q143" s="126"/>
      <c r="R143" s="55"/>
      <c r="S143" s="129"/>
      <c r="T143" s="156"/>
      <c r="U143" s="126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">
      <c r="A144" s="148" t="s">
        <v>379</v>
      </c>
      <c r="B144" s="162" t="s">
        <v>674</v>
      </c>
      <c r="C144" s="181" t="s">
        <v>675</v>
      </c>
      <c r="D144" s="182" t="s">
        <v>676</v>
      </c>
      <c r="E144" s="182">
        <v>1</v>
      </c>
      <c r="F144" s="183"/>
      <c r="G144" s="183" t="str">
        <f>""</f>
        <v/>
      </c>
      <c r="H144" s="184"/>
      <c r="I144" s="185"/>
      <c r="J144" s="180"/>
      <c r="K144" s="124"/>
      <c r="L144" s="125"/>
      <c r="M144" s="126"/>
      <c r="N144" s="127"/>
      <c r="O144" s="128"/>
      <c r="P144" s="128"/>
      <c r="Q144" s="126"/>
      <c r="R144" s="55"/>
      <c r="S144" s="129"/>
      <c r="T144" s="156"/>
      <c r="U144" s="126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">
      <c r="A145" s="148" t="s">
        <v>379</v>
      </c>
      <c r="B145" s="162" t="s">
        <v>682</v>
      </c>
      <c r="C145" s="181" t="s">
        <v>683</v>
      </c>
      <c r="D145" s="182" t="s">
        <v>676</v>
      </c>
      <c r="E145" s="182">
        <v>1</v>
      </c>
      <c r="F145" s="183"/>
      <c r="G145" s="183" t="str">
        <f>""</f>
        <v/>
      </c>
      <c r="H145" s="184"/>
      <c r="I145" s="185"/>
      <c r="J145" s="180"/>
      <c r="K145" s="124"/>
      <c r="L145" s="125"/>
      <c r="M145" s="126"/>
      <c r="N145" s="127"/>
      <c r="O145" s="128"/>
      <c r="P145" s="128"/>
      <c r="Q145" s="126"/>
      <c r="R145" s="55"/>
      <c r="S145" s="129"/>
      <c r="T145" s="156"/>
      <c r="U145" s="126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">
      <c r="A146" s="148" t="s">
        <v>379</v>
      </c>
      <c r="B146" s="162" t="s">
        <v>685</v>
      </c>
      <c r="C146" s="181" t="s">
        <v>686</v>
      </c>
      <c r="D146" s="182" t="s">
        <v>687</v>
      </c>
      <c r="E146" s="182">
        <v>1</v>
      </c>
      <c r="F146" s="183">
        <v>43</v>
      </c>
      <c r="G146" s="183">
        <f t="shared" ref="G146:G177" si="3">F146*E146</f>
        <v>43</v>
      </c>
      <c r="H146" s="184" t="s">
        <v>688</v>
      </c>
      <c r="I146" s="185"/>
      <c r="J146" s="180"/>
      <c r="K146" s="124"/>
      <c r="L146" s="125"/>
      <c r="M146" s="126"/>
      <c r="N146" s="127"/>
      <c r="O146" s="128"/>
      <c r="P146" s="128"/>
      <c r="Q146" s="126"/>
      <c r="R146" s="55"/>
      <c r="S146" s="129"/>
      <c r="T146" s="156"/>
      <c r="U146" s="126"/>
      <c r="AF146" s="8"/>
      <c r="AG146" s="8"/>
      <c r="AH146" s="8"/>
      <c r="AI146" s="8"/>
      <c r="AJ146" s="8"/>
      <c r="AK146" s="8"/>
      <c r="AL146" s="8"/>
      <c r="AM146" s="8"/>
    </row>
    <row r="147" spans="1:39" ht="38.25" x14ac:dyDescent="0.2">
      <c r="A147" s="161" t="s">
        <v>403</v>
      </c>
      <c r="B147" s="162" t="s">
        <v>689</v>
      </c>
      <c r="C147" s="174" t="s">
        <v>690</v>
      </c>
      <c r="D147" s="175" t="s">
        <v>691</v>
      </c>
      <c r="E147" s="175">
        <v>1</v>
      </c>
      <c r="F147" s="176">
        <v>255.88467645</v>
      </c>
      <c r="G147" s="176">
        <f t="shared" si="3"/>
        <v>255.88467645</v>
      </c>
      <c r="H147" s="177"/>
      <c r="I147" s="178"/>
      <c r="J147" s="179"/>
      <c r="K147" s="124"/>
      <c r="L147" s="125"/>
      <c r="M147" s="126"/>
      <c r="N147" s="127"/>
      <c r="O147" s="128"/>
      <c r="P147" s="128"/>
      <c r="Q147" s="126"/>
      <c r="R147" s="55"/>
      <c r="S147" s="129"/>
      <c r="T147" s="156"/>
      <c r="U147" s="126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">
      <c r="A148" s="161" t="s">
        <v>403</v>
      </c>
      <c r="B148" s="162" t="s">
        <v>692</v>
      </c>
      <c r="C148" s="174" t="s">
        <v>693</v>
      </c>
      <c r="D148" s="175" t="s">
        <v>694</v>
      </c>
      <c r="E148" s="175">
        <v>2</v>
      </c>
      <c r="F148" s="176">
        <v>4.2316461600000004</v>
      </c>
      <c r="G148" s="176">
        <f t="shared" si="3"/>
        <v>8.4632923200000008</v>
      </c>
      <c r="H148" s="177"/>
      <c r="I148" s="178"/>
      <c r="J148" s="179"/>
      <c r="K148" s="124"/>
      <c r="L148" s="125"/>
      <c r="M148" s="126"/>
      <c r="N148" s="127"/>
      <c r="O148" s="128"/>
      <c r="P148" s="128"/>
      <c r="Q148" s="126"/>
      <c r="R148" s="55"/>
      <c r="S148" s="129"/>
      <c r="T148" s="156"/>
      <c r="U148" s="126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">
      <c r="A149" s="148" t="s">
        <v>379</v>
      </c>
      <c r="B149" s="162" t="s">
        <v>695</v>
      </c>
      <c r="C149" s="181"/>
      <c r="D149" s="182" t="s">
        <v>696</v>
      </c>
      <c r="E149" s="182">
        <v>2</v>
      </c>
      <c r="F149" s="183">
        <v>2.27335121</v>
      </c>
      <c r="G149" s="183">
        <f t="shared" si="3"/>
        <v>4.5467024199999999</v>
      </c>
      <c r="H149" s="184"/>
      <c r="I149" s="185"/>
      <c r="J149" s="180"/>
      <c r="K149" s="124"/>
      <c r="L149" s="125"/>
      <c r="M149" s="126"/>
      <c r="N149" s="127"/>
      <c r="O149" s="128"/>
      <c r="P149" s="128"/>
      <c r="Q149" s="126"/>
      <c r="R149" s="55"/>
      <c r="S149" s="129"/>
      <c r="T149" s="156"/>
      <c r="U149" s="126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">
      <c r="A150" s="161" t="s">
        <v>403</v>
      </c>
      <c r="B150" s="162" t="s">
        <v>697</v>
      </c>
      <c r="C150" s="174"/>
      <c r="D150" s="175" t="s">
        <v>698</v>
      </c>
      <c r="E150" s="175">
        <v>2</v>
      </c>
      <c r="F150" s="176">
        <v>3.9519828000000001</v>
      </c>
      <c r="G150" s="176">
        <f t="shared" si="3"/>
        <v>7.9039656000000003</v>
      </c>
      <c r="H150" s="177"/>
      <c r="I150" s="178"/>
      <c r="J150" s="179"/>
      <c r="K150" s="124"/>
      <c r="L150" s="125"/>
      <c r="M150" s="126"/>
      <c r="N150" s="127"/>
      <c r="O150" s="128"/>
      <c r="P150" s="128"/>
      <c r="Q150" s="126"/>
      <c r="R150" s="55"/>
      <c r="S150" s="129"/>
      <c r="T150" s="156"/>
      <c r="U150" s="126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">
      <c r="A151" s="161" t="s">
        <v>403</v>
      </c>
      <c r="B151" s="162" t="s">
        <v>699</v>
      </c>
      <c r="C151" s="174"/>
      <c r="D151" s="175" t="s">
        <v>700</v>
      </c>
      <c r="E151" s="175">
        <v>2</v>
      </c>
      <c r="F151" s="176">
        <v>0.32693049000000002</v>
      </c>
      <c r="G151" s="176">
        <f t="shared" si="3"/>
        <v>0.65386098000000004</v>
      </c>
      <c r="H151" s="177"/>
      <c r="I151" s="178"/>
      <c r="J151" s="179"/>
      <c r="K151" s="124"/>
      <c r="L151" s="125"/>
      <c r="M151" s="126"/>
      <c r="N151" s="127"/>
      <c r="O151" s="128"/>
      <c r="P151" s="128"/>
      <c r="Q151" s="126"/>
      <c r="R151" s="55"/>
      <c r="S151" s="129"/>
      <c r="T151" s="156"/>
      <c r="U151" s="126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">
      <c r="A152" s="161" t="s">
        <v>403</v>
      </c>
      <c r="B152" s="162" t="s">
        <v>701</v>
      </c>
      <c r="C152" s="174" t="s">
        <v>702</v>
      </c>
      <c r="D152" s="175" t="s">
        <v>703</v>
      </c>
      <c r="E152" s="175">
        <v>26</v>
      </c>
      <c r="F152" s="176">
        <v>12</v>
      </c>
      <c r="G152" s="176">
        <f t="shared" si="3"/>
        <v>312</v>
      </c>
      <c r="H152" s="177"/>
      <c r="I152" s="178"/>
      <c r="J152" s="179"/>
      <c r="K152" s="124"/>
      <c r="L152" s="125"/>
      <c r="M152" s="126"/>
      <c r="N152" s="127"/>
      <c r="O152" s="128"/>
      <c r="P152" s="128"/>
      <c r="Q152" s="126"/>
      <c r="R152" s="55"/>
      <c r="S152" s="129"/>
      <c r="T152" s="156"/>
      <c r="U152" s="126"/>
      <c r="AF152" s="8"/>
      <c r="AG152" s="8"/>
      <c r="AH152" s="8"/>
      <c r="AI152" s="8"/>
      <c r="AJ152" s="8"/>
      <c r="AK152" s="8"/>
      <c r="AL152" s="8"/>
      <c r="AM152" s="8"/>
    </row>
    <row r="153" spans="1:39" ht="25.5" x14ac:dyDescent="0.2">
      <c r="A153" s="161" t="s">
        <v>403</v>
      </c>
      <c r="B153" s="162" t="s">
        <v>704</v>
      </c>
      <c r="C153" s="174" t="s">
        <v>705</v>
      </c>
      <c r="D153" s="175" t="s">
        <v>706</v>
      </c>
      <c r="E153" s="175">
        <v>8</v>
      </c>
      <c r="F153" s="176">
        <v>66.449012420000003</v>
      </c>
      <c r="G153" s="176">
        <f t="shared" si="3"/>
        <v>531.59209936000002</v>
      </c>
      <c r="H153" s="177"/>
      <c r="I153" s="178"/>
      <c r="J153" s="179"/>
      <c r="K153" s="124"/>
      <c r="L153" s="125"/>
      <c r="M153" s="126"/>
      <c r="N153" s="127"/>
      <c r="O153" s="128"/>
      <c r="P153" s="128"/>
      <c r="Q153" s="126"/>
      <c r="R153" s="55"/>
      <c r="S153" s="129"/>
      <c r="T153" s="156"/>
      <c r="U153" s="126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">
      <c r="A154" s="161" t="s">
        <v>403</v>
      </c>
      <c r="B154" s="162" t="s">
        <v>707</v>
      </c>
      <c r="C154" s="174" t="s">
        <v>708</v>
      </c>
      <c r="D154" s="175" t="s">
        <v>709</v>
      </c>
      <c r="E154" s="175">
        <v>4</v>
      </c>
      <c r="F154" s="176">
        <v>1.9</v>
      </c>
      <c r="G154" s="176">
        <f t="shared" si="3"/>
        <v>7.6</v>
      </c>
      <c r="H154" s="177"/>
      <c r="I154" s="178"/>
      <c r="J154" s="179"/>
      <c r="K154" s="124"/>
      <c r="L154" s="125"/>
      <c r="M154" s="126"/>
      <c r="N154" s="127"/>
      <c r="O154" s="128"/>
      <c r="P154" s="128"/>
      <c r="Q154" s="126"/>
      <c r="R154" s="55"/>
      <c r="S154" s="129"/>
      <c r="T154" s="156"/>
      <c r="U154" s="126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">
      <c r="A155" s="161" t="s">
        <v>403</v>
      </c>
      <c r="B155" s="162" t="s">
        <v>710</v>
      </c>
      <c r="C155" s="174"/>
      <c r="D155" s="175" t="s">
        <v>711</v>
      </c>
      <c r="E155" s="175">
        <v>2</v>
      </c>
      <c r="F155" s="176">
        <v>1.8403369999999999E-2</v>
      </c>
      <c r="G155" s="176">
        <f t="shared" si="3"/>
        <v>3.6806739999999998E-2</v>
      </c>
      <c r="H155" s="177"/>
      <c r="I155" s="178"/>
      <c r="J155" s="179"/>
      <c r="K155" s="124"/>
      <c r="L155" s="125"/>
      <c r="M155" s="126"/>
      <c r="N155" s="127"/>
      <c r="O155" s="128"/>
      <c r="P155" s="128"/>
      <c r="Q155" s="126"/>
      <c r="R155" s="55"/>
      <c r="S155" s="129"/>
      <c r="T155" s="156"/>
      <c r="U155" s="126"/>
      <c r="AF155" s="8"/>
      <c r="AG155" s="8"/>
      <c r="AH155" s="8"/>
      <c r="AI155" s="8"/>
      <c r="AJ155" s="8"/>
      <c r="AK155" s="8"/>
      <c r="AL155" s="8"/>
      <c r="AM155" s="8"/>
    </row>
    <row r="156" spans="1:39" ht="25.5" x14ac:dyDescent="0.2">
      <c r="A156" s="161" t="s">
        <v>403</v>
      </c>
      <c r="B156" s="162" t="s">
        <v>712</v>
      </c>
      <c r="C156" s="174"/>
      <c r="D156" s="175" t="s">
        <v>713</v>
      </c>
      <c r="E156" s="175">
        <v>2</v>
      </c>
      <c r="F156" s="176">
        <v>1.413823E-2</v>
      </c>
      <c r="G156" s="176">
        <f t="shared" si="3"/>
        <v>2.827646E-2</v>
      </c>
      <c r="H156" s="177" t="s">
        <v>714</v>
      </c>
      <c r="I156" s="178"/>
      <c r="J156" s="179"/>
      <c r="K156" s="124"/>
      <c r="L156" s="125"/>
      <c r="M156" s="126"/>
      <c r="N156" s="127"/>
      <c r="O156" s="128"/>
      <c r="P156" s="128"/>
      <c r="Q156" s="126"/>
      <c r="R156" s="55"/>
      <c r="S156" s="129"/>
      <c r="T156" s="156"/>
      <c r="U156" s="126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">
      <c r="A157" s="161" t="s">
        <v>403</v>
      </c>
      <c r="B157" s="162" t="s">
        <v>715</v>
      </c>
      <c r="C157" s="174"/>
      <c r="D157" s="175" t="s">
        <v>716</v>
      </c>
      <c r="E157" s="175">
        <v>2</v>
      </c>
      <c r="F157" s="176">
        <v>3.9988100900000001</v>
      </c>
      <c r="G157" s="176">
        <f t="shared" si="3"/>
        <v>7.9976201800000002</v>
      </c>
      <c r="H157" s="177"/>
      <c r="I157" s="178"/>
      <c r="J157" s="179"/>
      <c r="K157" s="124"/>
      <c r="L157" s="125"/>
      <c r="M157" s="126"/>
      <c r="N157" s="127"/>
      <c r="O157" s="128"/>
      <c r="P157" s="128"/>
      <c r="Q157" s="126"/>
      <c r="R157" s="55"/>
      <c r="S157" s="129"/>
      <c r="T157" s="156"/>
      <c r="U157" s="126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">
      <c r="A158" s="161" t="s">
        <v>403</v>
      </c>
      <c r="B158" s="162" t="s">
        <v>717</v>
      </c>
      <c r="C158" s="174"/>
      <c r="D158" s="175" t="s">
        <v>718</v>
      </c>
      <c r="E158" s="175">
        <v>32</v>
      </c>
      <c r="F158" s="176">
        <v>2.9523020000000001E-2</v>
      </c>
      <c r="G158" s="176">
        <f t="shared" si="3"/>
        <v>0.94473664000000002</v>
      </c>
      <c r="H158" s="177"/>
      <c r="I158" s="178"/>
      <c r="J158" s="179"/>
      <c r="K158" s="124"/>
      <c r="L158" s="125"/>
      <c r="M158" s="126"/>
      <c r="N158" s="127"/>
      <c r="O158" s="128"/>
      <c r="P158" s="128"/>
      <c r="Q158" s="126"/>
      <c r="R158" s="55"/>
      <c r="S158" s="129"/>
      <c r="T158" s="156"/>
      <c r="U158" s="126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">
      <c r="A159" s="161" t="s">
        <v>403</v>
      </c>
      <c r="B159" s="162" t="s">
        <v>719</v>
      </c>
      <c r="C159" s="174"/>
      <c r="D159" s="175" t="s">
        <v>720</v>
      </c>
      <c r="E159" s="175">
        <v>2</v>
      </c>
      <c r="F159" s="176">
        <v>9.6445200000000002E-3</v>
      </c>
      <c r="G159" s="176">
        <f t="shared" si="3"/>
        <v>1.928904E-2</v>
      </c>
      <c r="H159" s="177"/>
      <c r="I159" s="178"/>
      <c r="J159" s="179"/>
      <c r="K159" s="124"/>
      <c r="L159" s="125"/>
      <c r="M159" s="126"/>
      <c r="N159" s="127"/>
      <c r="O159" s="128"/>
      <c r="P159" s="128"/>
      <c r="Q159" s="126"/>
      <c r="R159" s="55"/>
      <c r="S159" s="129"/>
      <c r="T159" s="156"/>
      <c r="U159" s="126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">
      <c r="A160" s="148" t="s">
        <v>379</v>
      </c>
      <c r="B160" s="162" t="s">
        <v>721</v>
      </c>
      <c r="C160" s="181" t="s">
        <v>722</v>
      </c>
      <c r="D160" s="182" t="s">
        <v>723</v>
      </c>
      <c r="E160" s="182">
        <v>1</v>
      </c>
      <c r="F160" s="183">
        <v>6.138147E-2</v>
      </c>
      <c r="G160" s="183">
        <f t="shared" si="3"/>
        <v>6.138147E-2</v>
      </c>
      <c r="H160" s="184"/>
      <c r="I160" s="185"/>
      <c r="J160" s="180"/>
      <c r="K160" s="124"/>
      <c r="L160" s="125"/>
      <c r="M160" s="126"/>
      <c r="N160" s="127"/>
      <c r="O160" s="128"/>
      <c r="P160" s="128"/>
      <c r="Q160" s="126"/>
      <c r="R160" s="55"/>
      <c r="S160" s="129"/>
      <c r="T160" s="156"/>
      <c r="U160" s="126"/>
      <c r="AF160" s="8"/>
      <c r="AG160" s="8"/>
      <c r="AH160" s="8"/>
      <c r="AI160" s="8"/>
      <c r="AJ160" s="8"/>
      <c r="AK160" s="8"/>
      <c r="AL160" s="8"/>
      <c r="AM160" s="8"/>
    </row>
    <row r="161" spans="1:39" ht="25.5" x14ac:dyDescent="0.2">
      <c r="A161" s="161" t="s">
        <v>403</v>
      </c>
      <c r="B161" s="162" t="s">
        <v>724</v>
      </c>
      <c r="C161" s="174" t="s">
        <v>522</v>
      </c>
      <c r="D161" s="175" t="s">
        <v>726</v>
      </c>
      <c r="E161" s="175">
        <v>72</v>
      </c>
      <c r="F161" s="176">
        <v>2.0473680000000001E-2</v>
      </c>
      <c r="G161" s="176">
        <f t="shared" si="3"/>
        <v>1.47410496</v>
      </c>
      <c r="H161" s="177"/>
      <c r="I161" s="178"/>
      <c r="J161" s="179"/>
      <c r="K161" s="124"/>
      <c r="L161" s="125"/>
      <c r="M161" s="126"/>
      <c r="N161" s="127"/>
      <c r="O161" s="128"/>
      <c r="P161" s="128"/>
      <c r="Q161" s="126"/>
      <c r="R161" s="55"/>
      <c r="S161" s="129"/>
      <c r="T161" s="156"/>
      <c r="U161" s="126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">
      <c r="A162" s="161" t="s">
        <v>403</v>
      </c>
      <c r="B162" s="162" t="s">
        <v>727</v>
      </c>
      <c r="C162" s="174" t="s">
        <v>684</v>
      </c>
      <c r="D162" s="175" t="s">
        <v>728</v>
      </c>
      <c r="E162" s="175">
        <v>5</v>
      </c>
      <c r="F162" s="176">
        <v>3.5662310000000003E-2</v>
      </c>
      <c r="G162" s="176">
        <f t="shared" si="3"/>
        <v>0.17831155000000001</v>
      </c>
      <c r="H162" s="177"/>
      <c r="I162" s="178"/>
      <c r="J162" s="179"/>
      <c r="K162" s="124"/>
      <c r="L162" s="125"/>
      <c r="M162" s="126"/>
      <c r="N162" s="127"/>
      <c r="O162" s="128"/>
      <c r="P162" s="128"/>
      <c r="Q162" s="126"/>
      <c r="R162" s="55"/>
      <c r="S162" s="129"/>
      <c r="T162" s="156"/>
      <c r="U162" s="126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">
      <c r="A163" s="161" t="s">
        <v>403</v>
      </c>
      <c r="B163" s="162" t="s">
        <v>729</v>
      </c>
      <c r="C163" s="174" t="s">
        <v>684</v>
      </c>
      <c r="D163" s="175" t="s">
        <v>730</v>
      </c>
      <c r="E163" s="175">
        <v>4</v>
      </c>
      <c r="F163" s="176">
        <v>3.3686880000000002E-2</v>
      </c>
      <c r="G163" s="176">
        <f t="shared" si="3"/>
        <v>0.13474752000000001</v>
      </c>
      <c r="H163" s="177"/>
      <c r="I163" s="178"/>
      <c r="J163" s="179"/>
      <c r="K163" s="124"/>
      <c r="L163" s="125"/>
      <c r="M163" s="126"/>
      <c r="N163" s="127"/>
      <c r="O163" s="128"/>
      <c r="P163" s="128"/>
      <c r="Q163" s="126"/>
      <c r="R163" s="55"/>
      <c r="S163" s="129"/>
      <c r="T163" s="156"/>
      <c r="U163" s="126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">
      <c r="A164" s="161" t="s">
        <v>403</v>
      </c>
      <c r="B164" s="162" t="s">
        <v>731</v>
      </c>
      <c r="C164" s="174" t="s">
        <v>677</v>
      </c>
      <c r="D164" s="175" t="s">
        <v>732</v>
      </c>
      <c r="E164" s="175">
        <v>12</v>
      </c>
      <c r="F164" s="176">
        <v>0.12559807000000001</v>
      </c>
      <c r="G164" s="176">
        <f t="shared" si="3"/>
        <v>1.5071768400000001</v>
      </c>
      <c r="H164" s="177"/>
      <c r="I164" s="178"/>
      <c r="J164" s="179"/>
      <c r="K164" s="124"/>
      <c r="L164" s="125"/>
      <c r="M164" s="126"/>
      <c r="N164" s="127"/>
      <c r="O164" s="128"/>
      <c r="P164" s="128"/>
      <c r="Q164" s="126"/>
      <c r="R164" s="55"/>
      <c r="S164" s="129"/>
      <c r="T164" s="156"/>
      <c r="U164" s="126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">
      <c r="A165" s="161" t="s">
        <v>403</v>
      </c>
      <c r="B165" s="162" t="s">
        <v>733</v>
      </c>
      <c r="C165" s="174" t="s">
        <v>677</v>
      </c>
      <c r="D165" s="175" t="s">
        <v>734</v>
      </c>
      <c r="E165" s="175">
        <v>4</v>
      </c>
      <c r="F165" s="176">
        <v>0.10981471</v>
      </c>
      <c r="G165" s="176">
        <f t="shared" si="3"/>
        <v>0.43925883999999998</v>
      </c>
      <c r="H165" s="177"/>
      <c r="I165" s="178"/>
      <c r="J165" s="179"/>
      <c r="K165" s="124"/>
      <c r="L165" s="125"/>
      <c r="M165" s="126"/>
      <c r="N165" s="127"/>
      <c r="O165" s="128"/>
      <c r="P165" s="128"/>
      <c r="Q165" s="126"/>
      <c r="R165" s="55"/>
      <c r="S165" s="129"/>
      <c r="T165" s="156"/>
      <c r="U165" s="126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">
      <c r="A166" s="161" t="s">
        <v>403</v>
      </c>
      <c r="B166" s="162" t="s">
        <v>735</v>
      </c>
      <c r="C166" s="174" t="s">
        <v>677</v>
      </c>
      <c r="D166" s="175" t="s">
        <v>736</v>
      </c>
      <c r="E166" s="175">
        <v>2</v>
      </c>
      <c r="F166" s="176">
        <v>7.4135400000000004E-2</v>
      </c>
      <c r="G166" s="176">
        <f t="shared" si="3"/>
        <v>0.14827080000000001</v>
      </c>
      <c r="H166" s="177"/>
      <c r="I166" s="178"/>
      <c r="J166" s="179"/>
      <c r="K166" s="124"/>
      <c r="L166" s="125"/>
      <c r="M166" s="126"/>
      <c r="N166" s="127"/>
      <c r="O166" s="128"/>
      <c r="P166" s="128"/>
      <c r="Q166" s="126"/>
      <c r="R166" s="55"/>
      <c r="S166" s="129"/>
      <c r="T166" s="156"/>
      <c r="U166" s="126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">
      <c r="A167" s="161" t="s">
        <v>403</v>
      </c>
      <c r="B167" s="162" t="s">
        <v>737</v>
      </c>
      <c r="C167" s="174" t="s">
        <v>677</v>
      </c>
      <c r="D167" s="175" t="s">
        <v>678</v>
      </c>
      <c r="E167" s="175">
        <v>4</v>
      </c>
      <c r="F167" s="176">
        <v>4.296759E-2</v>
      </c>
      <c r="G167" s="176">
        <f t="shared" si="3"/>
        <v>0.17187036</v>
      </c>
      <c r="H167" s="177"/>
      <c r="I167" s="178"/>
      <c r="J167" s="179"/>
      <c r="K167" s="124"/>
      <c r="L167" s="125"/>
      <c r="M167" s="126"/>
      <c r="N167" s="127"/>
      <c r="O167" s="128"/>
      <c r="P167" s="128"/>
      <c r="Q167" s="126"/>
      <c r="R167" s="55"/>
      <c r="S167" s="129"/>
      <c r="T167" s="156"/>
      <c r="U167" s="126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">
      <c r="A168" s="161" t="s">
        <v>403</v>
      </c>
      <c r="B168" s="162" t="s">
        <v>738</v>
      </c>
      <c r="C168" s="174" t="s">
        <v>677</v>
      </c>
      <c r="D168" s="175" t="s">
        <v>739</v>
      </c>
      <c r="E168" s="175">
        <v>3</v>
      </c>
      <c r="F168" s="176">
        <v>5.4240669999999998E-2</v>
      </c>
      <c r="G168" s="176">
        <f t="shared" si="3"/>
        <v>0.16272201</v>
      </c>
      <c r="H168" s="177"/>
      <c r="I168" s="178"/>
      <c r="J168" s="179"/>
      <c r="K168" s="124"/>
      <c r="L168" s="125"/>
      <c r="M168" s="126"/>
      <c r="N168" s="127"/>
      <c r="O168" s="128"/>
      <c r="P168" s="128"/>
      <c r="Q168" s="126"/>
      <c r="R168" s="55"/>
      <c r="S168" s="129"/>
      <c r="T168" s="156"/>
      <c r="U168" s="126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">
      <c r="A169" s="161" t="s">
        <v>403</v>
      </c>
      <c r="B169" s="162" t="s">
        <v>740</v>
      </c>
      <c r="C169" s="174" t="s">
        <v>677</v>
      </c>
      <c r="D169" s="175" t="s">
        <v>741</v>
      </c>
      <c r="E169" s="175">
        <v>8</v>
      </c>
      <c r="F169" s="176">
        <v>2.6461140000000001E-2</v>
      </c>
      <c r="G169" s="176">
        <f t="shared" si="3"/>
        <v>0.21168912000000001</v>
      </c>
      <c r="H169" s="177"/>
      <c r="I169" s="178"/>
      <c r="J169" s="179"/>
      <c r="K169" s="124"/>
      <c r="L169" s="125"/>
      <c r="M169" s="126"/>
      <c r="N169" s="127"/>
      <c r="O169" s="128"/>
      <c r="P169" s="128"/>
      <c r="Q169" s="126"/>
      <c r="R169" s="55"/>
      <c r="S169" s="129"/>
      <c r="T169" s="156"/>
      <c r="U169" s="126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">
      <c r="A170" s="161" t="s">
        <v>403</v>
      </c>
      <c r="B170" s="162" t="s">
        <v>742</v>
      </c>
      <c r="C170" s="174" t="s">
        <v>677</v>
      </c>
      <c r="D170" s="175" t="s">
        <v>743</v>
      </c>
      <c r="E170" s="175">
        <v>43</v>
      </c>
      <c r="F170" s="176">
        <v>1.393254E-2</v>
      </c>
      <c r="G170" s="176">
        <f t="shared" si="3"/>
        <v>0.59909922000000004</v>
      </c>
      <c r="H170" s="177"/>
      <c r="I170" s="178"/>
      <c r="J170" s="179"/>
      <c r="K170" s="124"/>
      <c r="L170" s="125"/>
      <c r="M170" s="126"/>
      <c r="N170" s="127"/>
      <c r="O170" s="128"/>
      <c r="P170" s="128"/>
      <c r="Q170" s="126"/>
      <c r="R170" s="55"/>
      <c r="S170" s="129"/>
      <c r="T170" s="156"/>
      <c r="U170" s="126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">
      <c r="A171" s="161" t="s">
        <v>403</v>
      </c>
      <c r="B171" s="162" t="s">
        <v>744</v>
      </c>
      <c r="C171" s="174" t="s">
        <v>677</v>
      </c>
      <c r="D171" s="175" t="s">
        <v>745</v>
      </c>
      <c r="E171" s="175">
        <v>8</v>
      </c>
      <c r="F171" s="176">
        <v>1.1562019999999999E-2</v>
      </c>
      <c r="G171" s="176">
        <f t="shared" si="3"/>
        <v>9.2496159999999994E-2</v>
      </c>
      <c r="H171" s="177"/>
      <c r="I171" s="178"/>
      <c r="J171" s="179"/>
      <c r="K171" s="124"/>
      <c r="L171" s="125"/>
      <c r="M171" s="126"/>
      <c r="N171" s="127"/>
      <c r="O171" s="128"/>
      <c r="P171" s="128"/>
      <c r="Q171" s="126"/>
      <c r="R171" s="55"/>
      <c r="S171" s="129"/>
      <c r="T171" s="156"/>
      <c r="U171" s="126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">
      <c r="A172" s="161" t="s">
        <v>403</v>
      </c>
      <c r="B172" s="162" t="s">
        <v>746</v>
      </c>
      <c r="C172" s="174" t="s">
        <v>677</v>
      </c>
      <c r="D172" s="175" t="s">
        <v>747</v>
      </c>
      <c r="E172" s="175">
        <v>4</v>
      </c>
      <c r="F172" s="176">
        <v>1.9086800000000001E-3</v>
      </c>
      <c r="G172" s="176">
        <f t="shared" si="3"/>
        <v>7.6347200000000002E-3</v>
      </c>
      <c r="H172" s="177"/>
      <c r="I172" s="178"/>
      <c r="J172" s="179"/>
      <c r="K172" s="124"/>
      <c r="L172" s="125"/>
      <c r="M172" s="126"/>
      <c r="N172" s="127"/>
      <c r="O172" s="128"/>
      <c r="P172" s="128"/>
      <c r="Q172" s="126"/>
      <c r="R172" s="55"/>
      <c r="S172" s="129"/>
      <c r="T172" s="156"/>
      <c r="U172" s="126"/>
      <c r="AF172" s="8"/>
      <c r="AG172" s="8"/>
      <c r="AH172" s="8"/>
      <c r="AI172" s="8"/>
      <c r="AJ172" s="8"/>
      <c r="AK172" s="8"/>
      <c r="AL172" s="8"/>
      <c r="AM172" s="8"/>
    </row>
    <row r="173" spans="1:39" ht="25.5" x14ac:dyDescent="0.2">
      <c r="A173" s="161" t="s">
        <v>403</v>
      </c>
      <c r="B173" s="162" t="s">
        <v>748</v>
      </c>
      <c r="C173" s="174" t="s">
        <v>522</v>
      </c>
      <c r="D173" s="175" t="s">
        <v>749</v>
      </c>
      <c r="E173" s="175">
        <v>148</v>
      </c>
      <c r="F173" s="176">
        <v>5.7602159999999999E-2</v>
      </c>
      <c r="G173" s="176">
        <f t="shared" si="3"/>
        <v>8.5251196799999995</v>
      </c>
      <c r="H173" s="177"/>
      <c r="I173" s="178"/>
      <c r="J173" s="179"/>
      <c r="K173" s="124"/>
      <c r="L173" s="125"/>
      <c r="M173" s="126"/>
      <c r="N173" s="127"/>
      <c r="O173" s="128"/>
      <c r="P173" s="128"/>
      <c r="Q173" s="126"/>
      <c r="R173" s="55"/>
      <c r="S173" s="129"/>
      <c r="T173" s="156"/>
      <c r="U173" s="126"/>
      <c r="AF173" s="8"/>
      <c r="AG173" s="8"/>
      <c r="AH173" s="8"/>
      <c r="AI173" s="8"/>
      <c r="AJ173" s="8"/>
      <c r="AK173" s="8"/>
      <c r="AL173" s="8"/>
      <c r="AM173" s="8"/>
    </row>
    <row r="174" spans="1:39" ht="25.5" x14ac:dyDescent="0.2">
      <c r="A174" s="161" t="s">
        <v>403</v>
      </c>
      <c r="B174" s="162" t="s">
        <v>750</v>
      </c>
      <c r="C174" s="174" t="s">
        <v>522</v>
      </c>
      <c r="D174" s="175" t="s">
        <v>751</v>
      </c>
      <c r="E174" s="175">
        <v>8</v>
      </c>
      <c r="F174" s="176">
        <v>2.8221969999999999E-2</v>
      </c>
      <c r="G174" s="176">
        <f t="shared" si="3"/>
        <v>0.22577575999999999</v>
      </c>
      <c r="H174" s="177"/>
      <c r="I174" s="178"/>
      <c r="J174" s="179"/>
      <c r="K174" s="124"/>
      <c r="L174" s="125"/>
      <c r="M174" s="126"/>
      <c r="N174" s="127"/>
      <c r="O174" s="128"/>
      <c r="P174" s="128"/>
      <c r="Q174" s="126"/>
      <c r="R174" s="55"/>
      <c r="S174" s="129"/>
      <c r="T174" s="156"/>
      <c r="U174" s="126"/>
      <c r="AF174" s="8"/>
      <c r="AG174" s="8"/>
      <c r="AH174" s="8"/>
      <c r="AI174" s="8"/>
      <c r="AJ174" s="8"/>
      <c r="AK174" s="8"/>
      <c r="AL174" s="8"/>
      <c r="AM174" s="8"/>
    </row>
    <row r="175" spans="1:39" ht="25.5" x14ac:dyDescent="0.2">
      <c r="A175" s="161" t="s">
        <v>403</v>
      </c>
      <c r="B175" s="162" t="s">
        <v>752</v>
      </c>
      <c r="C175" s="174" t="s">
        <v>522</v>
      </c>
      <c r="D175" s="175" t="s">
        <v>753</v>
      </c>
      <c r="E175" s="175">
        <v>44</v>
      </c>
      <c r="F175" s="176">
        <v>2.2449110000000001E-2</v>
      </c>
      <c r="G175" s="176">
        <f t="shared" si="3"/>
        <v>0.98776084000000008</v>
      </c>
      <c r="H175" s="177"/>
      <c r="I175" s="178"/>
      <c r="J175" s="179"/>
      <c r="K175" s="124"/>
      <c r="L175" s="125"/>
      <c r="M175" s="126"/>
      <c r="N175" s="127"/>
      <c r="O175" s="128"/>
      <c r="P175" s="128"/>
      <c r="Q175" s="126"/>
      <c r="R175" s="55"/>
      <c r="S175" s="129"/>
      <c r="T175" s="156"/>
      <c r="U175" s="126"/>
      <c r="AF175" s="8"/>
      <c r="AG175" s="8"/>
      <c r="AH175" s="8"/>
      <c r="AI175" s="8"/>
      <c r="AJ175" s="8"/>
      <c r="AK175" s="8"/>
      <c r="AL175" s="8"/>
      <c r="AM175" s="8"/>
    </row>
    <row r="176" spans="1:39" ht="25.5" x14ac:dyDescent="0.2">
      <c r="A176" s="161" t="s">
        <v>403</v>
      </c>
      <c r="B176" s="162" t="s">
        <v>754</v>
      </c>
      <c r="C176" s="174" t="s">
        <v>522</v>
      </c>
      <c r="D176" s="175" t="s">
        <v>755</v>
      </c>
      <c r="E176" s="175">
        <v>94</v>
      </c>
      <c r="F176" s="176">
        <v>1.8321469999999999E-2</v>
      </c>
      <c r="G176" s="176">
        <f t="shared" si="3"/>
        <v>1.72221818</v>
      </c>
      <c r="H176" s="177"/>
      <c r="I176" s="178"/>
      <c r="J176" s="179"/>
      <c r="K176" s="124"/>
      <c r="L176" s="125"/>
      <c r="M176" s="126"/>
      <c r="N176" s="127"/>
      <c r="O176" s="128"/>
      <c r="P176" s="128"/>
      <c r="Q176" s="126"/>
      <c r="R176" s="55"/>
      <c r="S176" s="129"/>
      <c r="T176" s="156"/>
      <c r="U176" s="126"/>
      <c r="AF176" s="8"/>
      <c r="AG176" s="8"/>
      <c r="AH176" s="8"/>
      <c r="AI176" s="8"/>
      <c r="AJ176" s="8"/>
      <c r="AK176" s="8"/>
      <c r="AL176" s="8"/>
      <c r="AM176" s="8"/>
    </row>
    <row r="177" spans="1:39" ht="25.5" x14ac:dyDescent="0.2">
      <c r="A177" s="161" t="s">
        <v>403</v>
      </c>
      <c r="B177" s="162" t="s">
        <v>756</v>
      </c>
      <c r="C177" s="174" t="s">
        <v>522</v>
      </c>
      <c r="D177" s="175" t="s">
        <v>757</v>
      </c>
      <c r="E177" s="175">
        <v>112</v>
      </c>
      <c r="F177" s="176">
        <v>1.6348540000000002E-2</v>
      </c>
      <c r="G177" s="176">
        <f t="shared" si="3"/>
        <v>1.8310364800000003</v>
      </c>
      <c r="H177" s="177"/>
      <c r="I177" s="178"/>
      <c r="J177" s="179"/>
      <c r="K177" s="124"/>
      <c r="L177" s="125"/>
      <c r="M177" s="126"/>
      <c r="N177" s="127"/>
      <c r="O177" s="128"/>
      <c r="P177" s="128"/>
      <c r="Q177" s="126"/>
      <c r="R177" s="55"/>
      <c r="S177" s="129"/>
      <c r="T177" s="156"/>
      <c r="U177" s="126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">
      <c r="A178" s="161" t="s">
        <v>403</v>
      </c>
      <c r="B178" s="162" t="s">
        <v>758</v>
      </c>
      <c r="C178" s="174" t="s">
        <v>759</v>
      </c>
      <c r="D178" s="175" t="s">
        <v>760</v>
      </c>
      <c r="E178" s="175">
        <v>16</v>
      </c>
      <c r="F178" s="176">
        <v>1.7374069999999998E-2</v>
      </c>
      <c r="G178" s="176">
        <f t="shared" ref="G178:G194" si="4">F178*E178</f>
        <v>0.27798511999999997</v>
      </c>
      <c r="H178" s="177"/>
      <c r="I178" s="178"/>
      <c r="J178" s="179"/>
      <c r="K178" s="124"/>
      <c r="L178" s="125"/>
      <c r="M178" s="126"/>
      <c r="N178" s="127"/>
      <c r="O178" s="128"/>
      <c r="P178" s="128"/>
      <c r="Q178" s="126"/>
      <c r="R178" s="55"/>
      <c r="S178" s="129"/>
      <c r="T178" s="156"/>
      <c r="U178" s="126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">
      <c r="A179" s="161" t="s">
        <v>403</v>
      </c>
      <c r="B179" s="162" t="s">
        <v>761</v>
      </c>
      <c r="C179" s="174" t="s">
        <v>525</v>
      </c>
      <c r="D179" s="175" t="s">
        <v>762</v>
      </c>
      <c r="E179" s="175">
        <v>12</v>
      </c>
      <c r="F179" s="176">
        <v>7.6006699999999996E-2</v>
      </c>
      <c r="G179" s="176">
        <f t="shared" si="4"/>
        <v>0.91208040000000001</v>
      </c>
      <c r="H179" s="177"/>
      <c r="I179" s="178"/>
      <c r="J179" s="179"/>
      <c r="K179" s="124"/>
      <c r="L179" s="125"/>
      <c r="M179" s="126"/>
      <c r="N179" s="127"/>
      <c r="O179" s="128"/>
      <c r="P179" s="128"/>
      <c r="Q179" s="126"/>
      <c r="R179" s="55"/>
      <c r="S179" s="129"/>
      <c r="T179" s="156"/>
      <c r="U179" s="126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">
      <c r="A180" s="161" t="s">
        <v>403</v>
      </c>
      <c r="B180" s="162" t="s">
        <v>763</v>
      </c>
      <c r="C180" s="174" t="s">
        <v>525</v>
      </c>
      <c r="D180" s="175" t="s">
        <v>764</v>
      </c>
      <c r="E180" s="175">
        <v>16</v>
      </c>
      <c r="F180" s="176">
        <v>4.0010209999999997E-2</v>
      </c>
      <c r="G180" s="176">
        <f t="shared" si="4"/>
        <v>0.64016335999999996</v>
      </c>
      <c r="H180" s="177"/>
      <c r="I180" s="178"/>
      <c r="J180" s="179"/>
      <c r="K180" s="124"/>
      <c r="L180" s="125"/>
      <c r="M180" s="126"/>
      <c r="N180" s="127"/>
      <c r="O180" s="128"/>
      <c r="P180" s="128"/>
      <c r="Q180" s="126"/>
      <c r="R180" s="55"/>
      <c r="S180" s="129"/>
      <c r="T180" s="156"/>
      <c r="U180" s="126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">
      <c r="A181" s="161" t="s">
        <v>403</v>
      </c>
      <c r="B181" s="162" t="s">
        <v>765</v>
      </c>
      <c r="C181" s="174" t="s">
        <v>525</v>
      </c>
      <c r="D181" s="175" t="s">
        <v>679</v>
      </c>
      <c r="E181" s="175">
        <v>160</v>
      </c>
      <c r="F181" s="176">
        <v>1.6751530000000001E-2</v>
      </c>
      <c r="G181" s="176">
        <f t="shared" si="4"/>
        <v>2.6802448000000001</v>
      </c>
      <c r="H181" s="177"/>
      <c r="I181" s="178"/>
      <c r="J181" s="179"/>
      <c r="K181" s="124"/>
      <c r="L181" s="125"/>
      <c r="M181" s="126"/>
      <c r="N181" s="127"/>
      <c r="O181" s="128"/>
      <c r="P181" s="128"/>
      <c r="Q181" s="126"/>
      <c r="R181" s="55"/>
      <c r="S181" s="129"/>
      <c r="T181" s="156"/>
      <c r="U181" s="126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">
      <c r="A182" s="161" t="s">
        <v>403</v>
      </c>
      <c r="B182" s="162" t="s">
        <v>766</v>
      </c>
      <c r="C182" s="174" t="s">
        <v>525</v>
      </c>
      <c r="D182" s="175" t="s">
        <v>767</v>
      </c>
      <c r="E182" s="175">
        <v>9</v>
      </c>
      <c r="F182" s="176">
        <v>1.084597E-2</v>
      </c>
      <c r="G182" s="176">
        <f t="shared" si="4"/>
        <v>9.7613729999999996E-2</v>
      </c>
      <c r="H182" s="177"/>
      <c r="I182" s="178"/>
      <c r="J182" s="179"/>
      <c r="K182" s="124"/>
      <c r="L182" s="125"/>
      <c r="M182" s="126"/>
      <c r="N182" s="127"/>
      <c r="O182" s="128"/>
      <c r="P182" s="128"/>
      <c r="Q182" s="126"/>
      <c r="R182" s="55"/>
      <c r="S182" s="129"/>
      <c r="T182" s="156"/>
      <c r="U182" s="126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">
      <c r="A183" s="161" t="s">
        <v>403</v>
      </c>
      <c r="B183" s="162" t="s">
        <v>768</v>
      </c>
      <c r="C183" s="174" t="s">
        <v>525</v>
      </c>
      <c r="D183" s="175" t="s">
        <v>526</v>
      </c>
      <c r="E183" s="175">
        <v>571</v>
      </c>
      <c r="F183" s="176">
        <v>5.88405E-3</v>
      </c>
      <c r="G183" s="176">
        <f t="shared" si="4"/>
        <v>3.3597925499999999</v>
      </c>
      <c r="H183" s="177"/>
      <c r="I183" s="178"/>
      <c r="J183" s="179"/>
      <c r="K183" s="124"/>
      <c r="L183" s="125"/>
      <c r="M183" s="126"/>
      <c r="N183" s="127"/>
      <c r="O183" s="128"/>
      <c r="P183" s="128"/>
      <c r="Q183" s="126"/>
      <c r="R183" s="55"/>
      <c r="S183" s="129"/>
      <c r="T183" s="156"/>
      <c r="U183" s="126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">
      <c r="A184" s="161" t="s">
        <v>403</v>
      </c>
      <c r="B184" s="162" t="s">
        <v>769</v>
      </c>
      <c r="C184" s="174" t="s">
        <v>525</v>
      </c>
      <c r="D184" s="175" t="s">
        <v>770</v>
      </c>
      <c r="E184" s="175">
        <v>4</v>
      </c>
      <c r="F184" s="176">
        <v>8.4562000000000005E-4</v>
      </c>
      <c r="G184" s="176">
        <f t="shared" si="4"/>
        <v>3.3824800000000002E-3</v>
      </c>
      <c r="H184" s="177"/>
      <c r="I184" s="178"/>
      <c r="J184" s="179"/>
      <c r="K184" s="124"/>
      <c r="L184" s="125"/>
      <c r="M184" s="126"/>
      <c r="N184" s="127"/>
      <c r="O184" s="128"/>
      <c r="P184" s="128"/>
      <c r="Q184" s="126"/>
      <c r="R184" s="55"/>
      <c r="S184" s="129"/>
      <c r="T184" s="156"/>
      <c r="U184" s="126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">
      <c r="A185" s="161" t="s">
        <v>403</v>
      </c>
      <c r="B185" s="162" t="s">
        <v>771</v>
      </c>
      <c r="C185" s="174" t="s">
        <v>528</v>
      </c>
      <c r="D185" s="175" t="s">
        <v>772</v>
      </c>
      <c r="E185" s="175">
        <v>16</v>
      </c>
      <c r="F185" s="176">
        <v>6.9577099999999998E-3</v>
      </c>
      <c r="G185" s="176">
        <f t="shared" si="4"/>
        <v>0.11132336</v>
      </c>
      <c r="H185" s="177"/>
      <c r="I185" s="178"/>
      <c r="J185" s="179"/>
      <c r="K185" s="124"/>
      <c r="L185" s="125"/>
      <c r="M185" s="126"/>
      <c r="N185" s="127"/>
      <c r="O185" s="128"/>
      <c r="P185" s="128"/>
      <c r="Q185" s="126"/>
      <c r="R185" s="55"/>
      <c r="S185" s="129"/>
      <c r="T185" s="156"/>
      <c r="U185" s="126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">
      <c r="A186" s="161" t="s">
        <v>403</v>
      </c>
      <c r="B186" s="162" t="s">
        <v>773</v>
      </c>
      <c r="C186" s="174" t="s">
        <v>528</v>
      </c>
      <c r="D186" s="175" t="s">
        <v>680</v>
      </c>
      <c r="E186" s="175">
        <v>152</v>
      </c>
      <c r="F186" s="176">
        <v>3.9662300000000003E-3</v>
      </c>
      <c r="G186" s="176">
        <f t="shared" si="4"/>
        <v>0.60286696000000006</v>
      </c>
      <c r="H186" s="177"/>
      <c r="I186" s="178"/>
      <c r="J186" s="179"/>
      <c r="K186" s="124"/>
      <c r="L186" s="125"/>
      <c r="M186" s="126"/>
      <c r="N186" s="127"/>
      <c r="O186" s="128"/>
      <c r="P186" s="128"/>
      <c r="Q186" s="126"/>
      <c r="R186" s="55"/>
      <c r="S186" s="129"/>
      <c r="T186" s="156"/>
      <c r="U186" s="126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">
      <c r="A187" s="161" t="s">
        <v>403</v>
      </c>
      <c r="B187" s="162" t="s">
        <v>774</v>
      </c>
      <c r="C187" s="174" t="s">
        <v>528</v>
      </c>
      <c r="D187" s="175" t="s">
        <v>775</v>
      </c>
      <c r="E187" s="175">
        <v>9</v>
      </c>
      <c r="F187" s="176">
        <v>2.3824300000000001E-3</v>
      </c>
      <c r="G187" s="176">
        <f t="shared" si="4"/>
        <v>2.1441870000000002E-2</v>
      </c>
      <c r="H187" s="177"/>
      <c r="I187" s="178"/>
      <c r="J187" s="179"/>
      <c r="K187" s="124"/>
      <c r="L187" s="125"/>
      <c r="M187" s="126"/>
      <c r="N187" s="127"/>
      <c r="O187" s="128"/>
      <c r="P187" s="128"/>
      <c r="Q187" s="126"/>
      <c r="R187" s="55"/>
      <c r="S187" s="129"/>
      <c r="T187" s="156"/>
      <c r="U187" s="126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">
      <c r="A188" s="161" t="s">
        <v>403</v>
      </c>
      <c r="B188" s="162" t="s">
        <v>776</v>
      </c>
      <c r="C188" s="174" t="s">
        <v>528</v>
      </c>
      <c r="D188" s="175" t="s">
        <v>529</v>
      </c>
      <c r="E188" s="175">
        <v>379</v>
      </c>
      <c r="F188" s="176">
        <v>1.25136E-3</v>
      </c>
      <c r="G188" s="176">
        <f t="shared" si="4"/>
        <v>0.47426543999999998</v>
      </c>
      <c r="H188" s="177"/>
      <c r="I188" s="178"/>
      <c r="J188" s="179"/>
      <c r="K188" s="124"/>
      <c r="L188" s="125"/>
      <c r="M188" s="126"/>
      <c r="N188" s="127"/>
      <c r="O188" s="128"/>
      <c r="P188" s="128"/>
      <c r="Q188" s="126"/>
      <c r="R188" s="55"/>
      <c r="S188" s="129"/>
      <c r="T188" s="156"/>
      <c r="U188" s="126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">
      <c r="A189" s="161" t="s">
        <v>403</v>
      </c>
      <c r="B189" s="162" t="s">
        <v>777</v>
      </c>
      <c r="C189" s="174" t="s">
        <v>528</v>
      </c>
      <c r="D189" s="175" t="s">
        <v>778</v>
      </c>
      <c r="E189" s="175">
        <v>4</v>
      </c>
      <c r="F189" s="176">
        <v>1.8382000000000001E-4</v>
      </c>
      <c r="G189" s="176">
        <f t="shared" si="4"/>
        <v>7.3528000000000005E-4</v>
      </c>
      <c r="H189" s="177"/>
      <c r="I189" s="178"/>
      <c r="J189" s="179"/>
      <c r="K189" s="124"/>
      <c r="L189" s="125"/>
      <c r="M189" s="126"/>
      <c r="N189" s="127"/>
      <c r="O189" s="128"/>
      <c r="P189" s="128"/>
      <c r="Q189" s="126"/>
      <c r="R189" s="55"/>
      <c r="S189" s="129"/>
      <c r="T189" s="156"/>
      <c r="U189" s="126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">
      <c r="A190" s="161" t="s">
        <v>403</v>
      </c>
      <c r="B190" s="162" t="s">
        <v>779</v>
      </c>
      <c r="C190" s="174" t="s">
        <v>681</v>
      </c>
      <c r="D190" s="175" t="s">
        <v>780</v>
      </c>
      <c r="E190" s="175">
        <v>4</v>
      </c>
      <c r="F190" s="176">
        <v>1.7164410000000001E-2</v>
      </c>
      <c r="G190" s="176">
        <f t="shared" si="4"/>
        <v>6.8657640000000006E-2</v>
      </c>
      <c r="H190" s="177"/>
      <c r="I190" s="178"/>
      <c r="J190" s="179"/>
      <c r="K190" s="124"/>
      <c r="L190" s="125"/>
      <c r="M190" s="126"/>
      <c r="N190" s="127"/>
      <c r="O190" s="128"/>
      <c r="P190" s="128"/>
      <c r="Q190" s="126"/>
      <c r="R190" s="55"/>
      <c r="S190" s="129"/>
      <c r="T190" s="156"/>
      <c r="U190" s="126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">
      <c r="A191" s="161" t="s">
        <v>403</v>
      </c>
      <c r="B191" s="162" t="s">
        <v>781</v>
      </c>
      <c r="C191" s="174" t="s">
        <v>681</v>
      </c>
      <c r="D191" s="175" t="s">
        <v>782</v>
      </c>
      <c r="E191" s="175">
        <v>8</v>
      </c>
      <c r="F191" s="176">
        <v>1.130113E-2</v>
      </c>
      <c r="G191" s="176">
        <f t="shared" si="4"/>
        <v>9.0409039999999996E-2</v>
      </c>
      <c r="H191" s="177"/>
      <c r="I191" s="178"/>
      <c r="J191" s="179"/>
      <c r="K191" s="124"/>
      <c r="L191" s="125"/>
      <c r="M191" s="126"/>
      <c r="N191" s="127"/>
      <c r="O191" s="128"/>
      <c r="P191" s="128"/>
      <c r="Q191" s="126"/>
      <c r="R191" s="55"/>
      <c r="S191" s="129"/>
      <c r="T191" s="156"/>
      <c r="U191" s="126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">
      <c r="A192" s="161" t="s">
        <v>403</v>
      </c>
      <c r="B192" s="162" t="s">
        <v>783</v>
      </c>
      <c r="C192" s="174" t="s">
        <v>681</v>
      </c>
      <c r="D192" s="175" t="s">
        <v>784</v>
      </c>
      <c r="E192" s="175">
        <v>4</v>
      </c>
      <c r="F192" s="176">
        <v>4.0784000000000003E-3</v>
      </c>
      <c r="G192" s="176">
        <f t="shared" si="4"/>
        <v>1.6313600000000001E-2</v>
      </c>
      <c r="H192" s="177"/>
      <c r="I192" s="178"/>
      <c r="J192" s="179"/>
      <c r="K192" s="124"/>
      <c r="L192" s="125"/>
      <c r="M192" s="126"/>
      <c r="N192" s="127"/>
      <c r="O192" s="128"/>
      <c r="P192" s="128"/>
      <c r="Q192" s="126"/>
      <c r="R192" s="55"/>
      <c r="S192" s="129"/>
      <c r="T192" s="156"/>
      <c r="U192" s="126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">
      <c r="A193" s="161" t="s">
        <v>403</v>
      </c>
      <c r="B193" s="162" t="s">
        <v>785</v>
      </c>
      <c r="C193" s="174" t="s">
        <v>681</v>
      </c>
      <c r="D193" s="175" t="s">
        <v>786</v>
      </c>
      <c r="E193" s="175">
        <v>77</v>
      </c>
      <c r="F193" s="176">
        <v>2.1575700000000001E-3</v>
      </c>
      <c r="G193" s="176">
        <f t="shared" si="4"/>
        <v>0.16613289000000001</v>
      </c>
      <c r="H193" s="177"/>
      <c r="I193" s="178"/>
      <c r="J193" s="179"/>
      <c r="K193" s="124"/>
      <c r="L193" s="125"/>
      <c r="M193" s="126"/>
      <c r="N193" s="127"/>
      <c r="O193" s="128"/>
      <c r="P193" s="128"/>
      <c r="Q193" s="126"/>
      <c r="R193" s="55"/>
      <c r="S193" s="129"/>
      <c r="T193" s="156"/>
      <c r="U193" s="126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">
      <c r="A194" s="161" t="s">
        <v>403</v>
      </c>
      <c r="B194" s="162" t="s">
        <v>787</v>
      </c>
      <c r="C194" s="174" t="s">
        <v>788</v>
      </c>
      <c r="D194" s="175" t="s">
        <v>789</v>
      </c>
      <c r="E194" s="175">
        <v>2</v>
      </c>
      <c r="F194" s="176">
        <v>5.0836500000000003E-3</v>
      </c>
      <c r="G194" s="176">
        <f t="shared" si="4"/>
        <v>1.0167300000000001E-2</v>
      </c>
      <c r="H194" s="177" t="s">
        <v>414</v>
      </c>
      <c r="I194" s="178"/>
      <c r="J194" s="179"/>
      <c r="K194" s="124"/>
      <c r="L194" s="125"/>
      <c r="M194" s="126"/>
      <c r="N194" s="127"/>
      <c r="O194" s="128"/>
      <c r="P194" s="128"/>
      <c r="Q194" s="126"/>
      <c r="R194" s="55"/>
      <c r="S194" s="129"/>
      <c r="T194" s="156"/>
      <c r="U194" s="126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">
      <c r="A195" s="148" t="s">
        <v>379</v>
      </c>
      <c r="B195" s="150">
        <v>32</v>
      </c>
      <c r="C195" s="151" t="s">
        <v>145</v>
      </c>
      <c r="D195" s="152" t="s">
        <v>146</v>
      </c>
      <c r="E195" s="105">
        <v>1</v>
      </c>
      <c r="F195" s="153"/>
      <c r="G195" s="110"/>
      <c r="H195" s="154"/>
      <c r="I195" s="111"/>
      <c r="J195" s="155"/>
      <c r="K195" s="124"/>
      <c r="L195" s="125"/>
      <c r="M195" s="126"/>
      <c r="N195" s="127"/>
      <c r="O195" s="128"/>
      <c r="P195" s="128"/>
      <c r="Q195" s="126"/>
      <c r="R195" s="55"/>
      <c r="S195" s="129"/>
      <c r="T195" s="156"/>
      <c r="U195" s="126"/>
      <c r="AF195" s="8"/>
      <c r="AG195" s="8"/>
      <c r="AH195" s="8"/>
      <c r="AI195" s="8"/>
      <c r="AJ195" s="8"/>
      <c r="AK195" s="8"/>
      <c r="AL195" s="8"/>
      <c r="AM195" s="8"/>
    </row>
    <row r="196" spans="1:39" customFormat="1" x14ac:dyDescent="0.2">
      <c r="A196" s="148" t="s">
        <v>379</v>
      </c>
      <c r="B196" s="162" t="s">
        <v>2526</v>
      </c>
      <c r="C196" s="181" t="s">
        <v>384</v>
      </c>
      <c r="D196" s="182" t="s">
        <v>385</v>
      </c>
      <c r="E196" s="182">
        <v>1</v>
      </c>
      <c r="F196" s="183"/>
      <c r="G196" s="183" t="str">
        <f>""</f>
        <v/>
      </c>
      <c r="H196" s="184"/>
      <c r="I196" s="185"/>
      <c r="J196" s="180"/>
    </row>
    <row r="197" spans="1:39" customFormat="1" outlineLevel="1" x14ac:dyDescent="0.2">
      <c r="A197" s="148" t="s">
        <v>379</v>
      </c>
      <c r="B197" s="162" t="s">
        <v>2527</v>
      </c>
      <c r="C197" s="181" t="s">
        <v>388</v>
      </c>
      <c r="D197" s="182" t="s">
        <v>389</v>
      </c>
      <c r="E197" s="182">
        <f>1*1</f>
        <v>1</v>
      </c>
      <c r="F197" s="183">
        <v>3.8</v>
      </c>
      <c r="G197" s="183">
        <f t="shared" ref="G197:G202" si="5">F197*E197</f>
        <v>3.8</v>
      </c>
      <c r="H197" s="184" t="s">
        <v>390</v>
      </c>
      <c r="I197" s="185"/>
      <c r="J197" s="180"/>
    </row>
    <row r="198" spans="1:39" customFormat="1" outlineLevel="1" x14ac:dyDescent="0.2">
      <c r="A198" s="148" t="s">
        <v>379</v>
      </c>
      <c r="B198" s="162" t="s">
        <v>2528</v>
      </c>
      <c r="C198" s="181" t="s">
        <v>392</v>
      </c>
      <c r="D198" s="182" t="s">
        <v>393</v>
      </c>
      <c r="E198" s="182">
        <f>1*1</f>
        <v>1</v>
      </c>
      <c r="F198" s="183">
        <v>2.65</v>
      </c>
      <c r="G198" s="183">
        <f t="shared" si="5"/>
        <v>2.65</v>
      </c>
      <c r="H198" s="184" t="s">
        <v>390</v>
      </c>
      <c r="I198" s="185"/>
      <c r="J198" s="180"/>
    </row>
    <row r="199" spans="1:39" customFormat="1" outlineLevel="1" x14ac:dyDescent="0.2">
      <c r="A199" s="148" t="s">
        <v>379</v>
      </c>
      <c r="B199" s="162" t="s">
        <v>2529</v>
      </c>
      <c r="C199" s="181" t="s">
        <v>395</v>
      </c>
      <c r="D199" s="182" t="s">
        <v>396</v>
      </c>
      <c r="E199" s="182">
        <f>1*1</f>
        <v>1</v>
      </c>
      <c r="F199" s="183">
        <v>5.45</v>
      </c>
      <c r="G199" s="183">
        <f t="shared" si="5"/>
        <v>5.45</v>
      </c>
      <c r="H199" s="184" t="s">
        <v>390</v>
      </c>
      <c r="I199" s="185"/>
      <c r="J199" s="180"/>
    </row>
    <row r="200" spans="1:39" customFormat="1" outlineLevel="1" x14ac:dyDescent="0.2">
      <c r="A200" s="148" t="s">
        <v>379</v>
      </c>
      <c r="B200" s="162" t="s">
        <v>2530</v>
      </c>
      <c r="C200" s="181" t="s">
        <v>398</v>
      </c>
      <c r="D200" s="182" t="s">
        <v>399</v>
      </c>
      <c r="E200" s="182">
        <f>1*1</f>
        <v>1</v>
      </c>
      <c r="F200" s="183">
        <v>39.75</v>
      </c>
      <c r="G200" s="183">
        <f t="shared" si="5"/>
        <v>39.75</v>
      </c>
      <c r="H200" s="184" t="s">
        <v>390</v>
      </c>
      <c r="I200" s="185"/>
      <c r="J200" s="180"/>
    </row>
    <row r="201" spans="1:39" customFormat="1" outlineLevel="1" x14ac:dyDescent="0.2">
      <c r="A201" s="148" t="s">
        <v>379</v>
      </c>
      <c r="B201" s="162" t="s">
        <v>2531</v>
      </c>
      <c r="C201" s="181" t="s">
        <v>401</v>
      </c>
      <c r="D201" s="182" t="s">
        <v>402</v>
      </c>
      <c r="E201" s="182">
        <f>2*1</f>
        <v>2</v>
      </c>
      <c r="F201" s="183">
        <v>1.97</v>
      </c>
      <c r="G201" s="183">
        <f t="shared" si="5"/>
        <v>3.94</v>
      </c>
      <c r="H201" s="184" t="s">
        <v>390</v>
      </c>
      <c r="I201" s="185"/>
      <c r="J201" s="180"/>
    </row>
    <row r="202" spans="1:39" customFormat="1" outlineLevel="1" x14ac:dyDescent="0.2">
      <c r="A202" s="148" t="s">
        <v>379</v>
      </c>
      <c r="B202" s="162" t="s">
        <v>2532</v>
      </c>
      <c r="C202" s="181" t="s">
        <v>405</v>
      </c>
      <c r="D202" s="182" t="s">
        <v>406</v>
      </c>
      <c r="E202" s="182">
        <f>1*1</f>
        <v>1</v>
      </c>
      <c r="F202" s="183">
        <v>8.09</v>
      </c>
      <c r="G202" s="183">
        <f t="shared" si="5"/>
        <v>8.09</v>
      </c>
      <c r="H202" s="184"/>
      <c r="I202" s="185"/>
      <c r="J202" s="180"/>
    </row>
    <row r="203" spans="1:39" customFormat="1" x14ac:dyDescent="0.2">
      <c r="A203" s="161" t="s">
        <v>382</v>
      </c>
      <c r="B203" s="162" t="s">
        <v>2533</v>
      </c>
      <c r="C203" s="163" t="s">
        <v>408</v>
      </c>
      <c r="D203" s="164" t="s">
        <v>409</v>
      </c>
      <c r="E203" s="164" t="s">
        <v>410</v>
      </c>
      <c r="F203" s="167"/>
      <c r="G203" s="167" t="str">
        <f>""</f>
        <v/>
      </c>
      <c r="H203" s="161"/>
      <c r="I203" s="165"/>
      <c r="J203" s="166"/>
      <c r="K203" s="200"/>
    </row>
    <row r="204" spans="1:39" customFormat="1" outlineLevel="1" x14ac:dyDescent="0.2">
      <c r="A204" s="161" t="s">
        <v>386</v>
      </c>
      <c r="B204" s="162" t="s">
        <v>2534</v>
      </c>
      <c r="C204" s="168" t="s">
        <v>412</v>
      </c>
      <c r="D204" s="169" t="s">
        <v>413</v>
      </c>
      <c r="E204" s="169" t="s">
        <v>410</v>
      </c>
      <c r="F204" s="170">
        <v>19.420000000000002</v>
      </c>
      <c r="G204" s="170">
        <f>F204*2</f>
        <v>38.840000000000003</v>
      </c>
      <c r="H204" s="171" t="s">
        <v>414</v>
      </c>
      <c r="I204" s="172"/>
      <c r="J204" s="173"/>
      <c r="K204" s="200"/>
    </row>
    <row r="205" spans="1:39" customFormat="1" outlineLevel="1" x14ac:dyDescent="0.2">
      <c r="A205" s="161" t="s">
        <v>386</v>
      </c>
      <c r="B205" s="162" t="s">
        <v>2535</v>
      </c>
      <c r="C205" s="168" t="s">
        <v>416</v>
      </c>
      <c r="D205" s="169" t="s">
        <v>417</v>
      </c>
      <c r="E205" s="169" t="s">
        <v>410</v>
      </c>
      <c r="F205" s="170">
        <v>4.05</v>
      </c>
      <c r="G205" s="170">
        <f>F205*2</f>
        <v>8.1</v>
      </c>
      <c r="H205" s="171" t="s">
        <v>414</v>
      </c>
      <c r="I205" s="172"/>
      <c r="J205" s="173"/>
      <c r="K205" s="200"/>
    </row>
    <row r="206" spans="1:39" customFormat="1" outlineLevel="1" x14ac:dyDescent="0.2">
      <c r="A206" s="161" t="s">
        <v>386</v>
      </c>
      <c r="B206" s="162" t="s">
        <v>2536</v>
      </c>
      <c r="C206" s="168" t="s">
        <v>419</v>
      </c>
      <c r="D206" s="169" t="s">
        <v>420</v>
      </c>
      <c r="E206" s="169">
        <v>2</v>
      </c>
      <c r="F206" s="170">
        <v>0.37</v>
      </c>
      <c r="G206" s="170">
        <f>F206*E206</f>
        <v>0.74</v>
      </c>
      <c r="H206" s="171" t="s">
        <v>414</v>
      </c>
      <c r="I206" s="172"/>
      <c r="J206" s="173"/>
      <c r="K206" s="200"/>
    </row>
    <row r="207" spans="1:39" customFormat="1" outlineLevel="1" x14ac:dyDescent="0.2">
      <c r="A207" s="161" t="s">
        <v>386</v>
      </c>
      <c r="B207" s="162" t="s">
        <v>2537</v>
      </c>
      <c r="C207" s="168" t="s">
        <v>422</v>
      </c>
      <c r="D207" s="169" t="s">
        <v>423</v>
      </c>
      <c r="E207" s="169">
        <v>2</v>
      </c>
      <c r="F207" s="170">
        <v>0.04</v>
      </c>
      <c r="G207" s="170">
        <f>F207*E207</f>
        <v>0.08</v>
      </c>
      <c r="H207" s="171" t="s">
        <v>414</v>
      </c>
      <c r="I207" s="172"/>
      <c r="J207" s="173"/>
      <c r="K207" s="200"/>
    </row>
    <row r="208" spans="1:39" customFormat="1" outlineLevel="1" x14ac:dyDescent="0.2">
      <c r="A208" s="161" t="s">
        <v>403</v>
      </c>
      <c r="B208" s="162" t="s">
        <v>2538</v>
      </c>
      <c r="C208" s="174" t="s">
        <v>425</v>
      </c>
      <c r="D208" s="175" t="s">
        <v>426</v>
      </c>
      <c r="E208" s="175">
        <v>2</v>
      </c>
      <c r="F208" s="176">
        <v>0.01</v>
      </c>
      <c r="G208" s="176">
        <f>F208*E208</f>
        <v>0.02</v>
      </c>
      <c r="H208" s="177"/>
      <c r="I208" s="178"/>
      <c r="J208" s="179"/>
      <c r="K208" s="200"/>
    </row>
    <row r="209" spans="1:11" customFormat="1" x14ac:dyDescent="0.2">
      <c r="A209" s="148" t="s">
        <v>379</v>
      </c>
      <c r="B209" s="162" t="s">
        <v>2539</v>
      </c>
      <c r="C209" s="181" t="s">
        <v>428</v>
      </c>
      <c r="D209" s="182" t="s">
        <v>429</v>
      </c>
      <c r="E209" s="182" t="s">
        <v>410</v>
      </c>
      <c r="F209" s="183"/>
      <c r="G209" s="183" t="str">
        <f>""</f>
        <v/>
      </c>
      <c r="H209" s="184"/>
      <c r="I209" s="185"/>
      <c r="J209" s="180"/>
      <c r="K209" s="200"/>
    </row>
    <row r="210" spans="1:11" customFormat="1" outlineLevel="1" x14ac:dyDescent="0.2">
      <c r="A210" s="148" t="s">
        <v>379</v>
      </c>
      <c r="B210" s="162" t="s">
        <v>2540</v>
      </c>
      <c r="C210" s="181" t="s">
        <v>431</v>
      </c>
      <c r="D210" s="182" t="s">
        <v>432</v>
      </c>
      <c r="E210" s="182" t="s">
        <v>410</v>
      </c>
      <c r="F210" s="183">
        <v>10.41</v>
      </c>
      <c r="G210" s="183">
        <f>F210*2</f>
        <v>20.82</v>
      </c>
      <c r="H210" s="184" t="s">
        <v>390</v>
      </c>
      <c r="I210" s="185"/>
      <c r="J210" s="180"/>
      <c r="K210" s="200"/>
    </row>
    <row r="211" spans="1:11" customFormat="1" outlineLevel="1" x14ac:dyDescent="0.2">
      <c r="A211" s="148" t="s">
        <v>379</v>
      </c>
      <c r="B211" s="162" t="s">
        <v>2541</v>
      </c>
      <c r="C211" s="181" t="s">
        <v>434</v>
      </c>
      <c r="D211" s="182" t="s">
        <v>435</v>
      </c>
      <c r="E211" s="182">
        <v>4</v>
      </c>
      <c r="F211" s="183">
        <v>0.03</v>
      </c>
      <c r="G211" s="183">
        <f>F211*E211</f>
        <v>0.12</v>
      </c>
      <c r="H211" s="184" t="s">
        <v>414</v>
      </c>
      <c r="I211" s="185"/>
      <c r="J211" s="180"/>
      <c r="K211" s="200"/>
    </row>
    <row r="212" spans="1:11" customFormat="1" outlineLevel="1" x14ac:dyDescent="0.2">
      <c r="A212" s="148" t="s">
        <v>379</v>
      </c>
      <c r="B212" s="162" t="s">
        <v>2542</v>
      </c>
      <c r="C212" s="181" t="s">
        <v>425</v>
      </c>
      <c r="D212" s="182" t="s">
        <v>437</v>
      </c>
      <c r="E212" s="182">
        <v>2</v>
      </c>
      <c r="F212" s="183">
        <v>0.02</v>
      </c>
      <c r="G212" s="183">
        <f>F212*E212</f>
        <v>0.04</v>
      </c>
      <c r="H212" s="184"/>
      <c r="I212" s="185"/>
      <c r="J212" s="180"/>
      <c r="K212" s="200"/>
    </row>
    <row r="213" spans="1:11" customFormat="1" x14ac:dyDescent="0.2">
      <c r="A213" s="161" t="s">
        <v>382</v>
      </c>
      <c r="B213" s="162" t="s">
        <v>2543</v>
      </c>
      <c r="C213" s="163" t="s">
        <v>2544</v>
      </c>
      <c r="D213" s="164" t="s">
        <v>2545</v>
      </c>
      <c r="E213" s="164">
        <v>1</v>
      </c>
      <c r="F213" s="167"/>
      <c r="G213" s="167" t="str">
        <f>""</f>
        <v/>
      </c>
      <c r="H213" s="161"/>
      <c r="I213" s="165"/>
      <c r="J213" s="166"/>
    </row>
    <row r="214" spans="1:11" customFormat="1" outlineLevel="1" x14ac:dyDescent="0.2">
      <c r="A214" s="161" t="s">
        <v>386</v>
      </c>
      <c r="B214" s="162" t="s">
        <v>2546</v>
      </c>
      <c r="C214" s="168" t="s">
        <v>2547</v>
      </c>
      <c r="D214" s="169" t="s">
        <v>2548</v>
      </c>
      <c r="E214" s="169">
        <f>1*1</f>
        <v>1</v>
      </c>
      <c r="F214" s="170">
        <v>12.89</v>
      </c>
      <c r="G214" s="170">
        <f>F214*E214</f>
        <v>12.89</v>
      </c>
      <c r="H214" s="171" t="s">
        <v>414</v>
      </c>
      <c r="I214" s="172"/>
      <c r="J214" s="173"/>
    </row>
    <row r="215" spans="1:11" customFormat="1" outlineLevel="1" x14ac:dyDescent="0.2">
      <c r="A215" s="161" t="s">
        <v>386</v>
      </c>
      <c r="B215" s="162" t="s">
        <v>2549</v>
      </c>
      <c r="C215" s="168" t="s">
        <v>445</v>
      </c>
      <c r="D215" s="169" t="s">
        <v>446</v>
      </c>
      <c r="E215" s="169">
        <f>2*1</f>
        <v>2</v>
      </c>
      <c r="F215" s="170">
        <v>2.2200000000000002</v>
      </c>
      <c r="G215" s="170">
        <f>F215*E215</f>
        <v>4.4400000000000004</v>
      </c>
      <c r="H215" s="171" t="s">
        <v>414</v>
      </c>
      <c r="I215" s="172"/>
      <c r="J215" s="173"/>
    </row>
    <row r="216" spans="1:11" customFormat="1" outlineLevel="1" x14ac:dyDescent="0.2">
      <c r="A216" s="161" t="s">
        <v>403</v>
      </c>
      <c r="B216" s="162" t="s">
        <v>2550</v>
      </c>
      <c r="C216" s="174" t="s">
        <v>425</v>
      </c>
      <c r="D216" s="175" t="s">
        <v>448</v>
      </c>
      <c r="E216" s="175">
        <f>4*1</f>
        <v>4</v>
      </c>
      <c r="F216" s="176">
        <v>0.01</v>
      </c>
      <c r="G216" s="176">
        <f>F216*E216</f>
        <v>0.04</v>
      </c>
      <c r="H216" s="177"/>
      <c r="I216" s="178"/>
      <c r="J216" s="179"/>
    </row>
    <row r="217" spans="1:11" customFormat="1" outlineLevel="1" x14ac:dyDescent="0.2">
      <c r="A217" s="161" t="s">
        <v>403</v>
      </c>
      <c r="B217" s="162" t="s">
        <v>2551</v>
      </c>
      <c r="C217" s="174" t="s">
        <v>425</v>
      </c>
      <c r="D217" s="175" t="s">
        <v>450</v>
      </c>
      <c r="E217" s="175">
        <f>8*1</f>
        <v>8</v>
      </c>
      <c r="F217" s="176">
        <v>0.04</v>
      </c>
      <c r="G217" s="176">
        <f>F217*E217</f>
        <v>0.32</v>
      </c>
      <c r="H217" s="177"/>
      <c r="I217" s="178"/>
      <c r="J217" s="179"/>
    </row>
    <row r="218" spans="1:11" customFormat="1" x14ac:dyDescent="0.2">
      <c r="A218" s="161" t="s">
        <v>382</v>
      </c>
      <c r="B218" s="162" t="s">
        <v>2552</v>
      </c>
      <c r="C218" s="163" t="s">
        <v>2553</v>
      </c>
      <c r="D218" s="164" t="s">
        <v>2554</v>
      </c>
      <c r="E218" s="164">
        <v>4</v>
      </c>
      <c r="F218" s="167"/>
      <c r="G218" s="167" t="str">
        <f>""</f>
        <v/>
      </c>
      <c r="H218" s="161"/>
      <c r="I218" s="165"/>
      <c r="J218" s="166"/>
    </row>
    <row r="219" spans="1:11" customFormat="1" outlineLevel="1" x14ac:dyDescent="0.2">
      <c r="A219" s="161" t="s">
        <v>386</v>
      </c>
      <c r="B219" s="162" t="s">
        <v>2555</v>
      </c>
      <c r="C219" s="168" t="s">
        <v>2547</v>
      </c>
      <c r="D219" s="169" t="s">
        <v>2548</v>
      </c>
      <c r="E219" s="169">
        <f>1*4</f>
        <v>4</v>
      </c>
      <c r="F219" s="170">
        <v>12.89</v>
      </c>
      <c r="G219" s="170">
        <f>F219*E219</f>
        <v>51.56</v>
      </c>
      <c r="H219" s="171" t="s">
        <v>414</v>
      </c>
      <c r="I219" s="172"/>
      <c r="J219" s="173"/>
    </row>
    <row r="220" spans="1:11" customFormat="1" outlineLevel="1" x14ac:dyDescent="0.2">
      <c r="A220" s="161" t="s">
        <v>386</v>
      </c>
      <c r="B220" s="162" t="s">
        <v>2556</v>
      </c>
      <c r="C220" s="168" t="s">
        <v>456</v>
      </c>
      <c r="D220" s="169" t="s">
        <v>457</v>
      </c>
      <c r="E220" s="169">
        <f>2*4</f>
        <v>8</v>
      </c>
      <c r="F220" s="170">
        <v>1.28</v>
      </c>
      <c r="G220" s="170">
        <f>F220*E220</f>
        <v>10.24</v>
      </c>
      <c r="H220" s="171" t="s">
        <v>414</v>
      </c>
      <c r="I220" s="172"/>
      <c r="J220" s="173"/>
    </row>
    <row r="221" spans="1:11" customFormat="1" x14ac:dyDescent="0.2">
      <c r="A221" s="148" t="s">
        <v>379</v>
      </c>
      <c r="B221" s="162" t="s">
        <v>2557</v>
      </c>
      <c r="C221" s="181" t="s">
        <v>459</v>
      </c>
      <c r="D221" s="182" t="s">
        <v>460</v>
      </c>
      <c r="E221" s="182">
        <v>1</v>
      </c>
      <c r="F221" s="183">
        <v>3.27927539</v>
      </c>
      <c r="G221" s="183">
        <f>F221*E221</f>
        <v>3.27927539</v>
      </c>
      <c r="H221" s="184" t="s">
        <v>390</v>
      </c>
      <c r="I221" s="185"/>
      <c r="J221" s="180"/>
    </row>
    <row r="222" spans="1:11" customFormat="1" x14ac:dyDescent="0.2">
      <c r="A222" s="148" t="s">
        <v>379</v>
      </c>
      <c r="B222" s="162" t="s">
        <v>2558</v>
      </c>
      <c r="C222" s="181" t="s">
        <v>462</v>
      </c>
      <c r="D222" s="182" t="s">
        <v>463</v>
      </c>
      <c r="E222" s="182">
        <v>1</v>
      </c>
      <c r="F222" s="183">
        <v>0.65714972000000005</v>
      </c>
      <c r="G222" s="183">
        <f>F222*E222</f>
        <v>0.65714972000000005</v>
      </c>
      <c r="H222" s="184" t="s">
        <v>414</v>
      </c>
      <c r="I222" s="185"/>
      <c r="J222" s="180"/>
    </row>
    <row r="223" spans="1:11" customFormat="1" x14ac:dyDescent="0.2">
      <c r="A223" s="161" t="s">
        <v>382</v>
      </c>
      <c r="B223" s="162" t="s">
        <v>2559</v>
      </c>
      <c r="C223" s="163" t="s">
        <v>465</v>
      </c>
      <c r="D223" s="164" t="s">
        <v>466</v>
      </c>
      <c r="E223" s="164" t="s">
        <v>410</v>
      </c>
      <c r="F223" s="167"/>
      <c r="G223" s="167" t="str">
        <f>""</f>
        <v/>
      </c>
      <c r="H223" s="161"/>
      <c r="I223" s="165"/>
      <c r="J223" s="166"/>
      <c r="K223" s="200"/>
    </row>
    <row r="224" spans="1:11" customFormat="1" outlineLevel="1" x14ac:dyDescent="0.2">
      <c r="A224" s="161" t="s">
        <v>386</v>
      </c>
      <c r="B224" s="162" t="s">
        <v>2560</v>
      </c>
      <c r="C224" s="168" t="s">
        <v>468</v>
      </c>
      <c r="D224" s="169" t="s">
        <v>469</v>
      </c>
      <c r="E224" s="169" t="s">
        <v>410</v>
      </c>
      <c r="F224" s="170">
        <v>0.5</v>
      </c>
      <c r="G224" s="170">
        <f>F224*2</f>
        <v>1</v>
      </c>
      <c r="H224" s="171" t="s">
        <v>414</v>
      </c>
      <c r="I224" s="172"/>
      <c r="J224" s="173"/>
      <c r="K224" s="200"/>
    </row>
    <row r="225" spans="1:11" customFormat="1" outlineLevel="1" x14ac:dyDescent="0.2">
      <c r="A225" s="161" t="s">
        <v>386</v>
      </c>
      <c r="B225" s="162" t="s">
        <v>2561</v>
      </c>
      <c r="C225" s="168" t="s">
        <v>471</v>
      </c>
      <c r="D225" s="169" t="s">
        <v>472</v>
      </c>
      <c r="E225" s="169">
        <v>2</v>
      </c>
      <c r="F225" s="170">
        <v>0.01</v>
      </c>
      <c r="G225" s="170">
        <f>F225*E225</f>
        <v>0.02</v>
      </c>
      <c r="H225" s="171" t="s">
        <v>414</v>
      </c>
      <c r="I225" s="172"/>
      <c r="J225" s="173"/>
      <c r="K225" s="200"/>
    </row>
    <row r="226" spans="1:11" customFormat="1" x14ac:dyDescent="0.2">
      <c r="A226" s="161" t="s">
        <v>382</v>
      </c>
      <c r="B226" s="162" t="s">
        <v>2562</v>
      </c>
      <c r="C226" s="163" t="s">
        <v>474</v>
      </c>
      <c r="D226" s="164" t="s">
        <v>475</v>
      </c>
      <c r="E226" s="164">
        <v>2</v>
      </c>
      <c r="F226" s="167">
        <v>0.59990093</v>
      </c>
      <c r="G226" s="167">
        <f>F226*E226</f>
        <v>1.19980186</v>
      </c>
      <c r="H226" s="161" t="s">
        <v>414</v>
      </c>
      <c r="I226" s="165"/>
      <c r="J226" s="166"/>
    </row>
    <row r="227" spans="1:11" customFormat="1" x14ac:dyDescent="0.2">
      <c r="A227" s="161" t="s">
        <v>382</v>
      </c>
      <c r="B227" s="162" t="s">
        <v>2563</v>
      </c>
      <c r="C227" s="163" t="s">
        <v>477</v>
      </c>
      <c r="D227" s="164" t="s">
        <v>478</v>
      </c>
      <c r="E227" s="164">
        <v>8</v>
      </c>
      <c r="F227" s="167">
        <v>2.8096894699999999</v>
      </c>
      <c r="G227" s="167">
        <f>F227*E227</f>
        <v>22.477515759999999</v>
      </c>
      <c r="H227" s="161" t="s">
        <v>414</v>
      </c>
      <c r="I227" s="165"/>
      <c r="J227" s="166"/>
    </row>
    <row r="228" spans="1:11" customFormat="1" x14ac:dyDescent="0.2">
      <c r="A228" s="161" t="s">
        <v>382</v>
      </c>
      <c r="B228" s="162" t="s">
        <v>2564</v>
      </c>
      <c r="C228" s="163" t="s">
        <v>480</v>
      </c>
      <c r="D228" s="164" t="s">
        <v>481</v>
      </c>
      <c r="E228" s="164">
        <v>8</v>
      </c>
      <c r="F228" s="167">
        <v>1.0767407899999999</v>
      </c>
      <c r="G228" s="167">
        <f>F228*E228</f>
        <v>8.6139263199999991</v>
      </c>
      <c r="H228" s="161" t="s">
        <v>414</v>
      </c>
      <c r="I228" s="165"/>
      <c r="J228" s="166"/>
    </row>
    <row r="229" spans="1:11" customFormat="1" x14ac:dyDescent="0.2">
      <c r="A229" s="161" t="s">
        <v>382</v>
      </c>
      <c r="B229" s="162" t="s">
        <v>2565</v>
      </c>
      <c r="C229" s="163" t="s">
        <v>483</v>
      </c>
      <c r="D229" s="164" t="s">
        <v>484</v>
      </c>
      <c r="E229" s="164">
        <v>13</v>
      </c>
      <c r="F229" s="167">
        <v>0.33108987000000001</v>
      </c>
      <c r="G229" s="167">
        <f>F229*E229</f>
        <v>4.3041683099999997</v>
      </c>
      <c r="H229" s="161" t="s">
        <v>414</v>
      </c>
      <c r="I229" s="165"/>
      <c r="J229" s="166"/>
    </row>
    <row r="230" spans="1:11" customFormat="1" x14ac:dyDescent="0.2">
      <c r="A230" s="161" t="s">
        <v>382</v>
      </c>
      <c r="B230" s="162" t="s">
        <v>2566</v>
      </c>
      <c r="C230" s="163" t="s">
        <v>486</v>
      </c>
      <c r="D230" s="164" t="s">
        <v>487</v>
      </c>
      <c r="E230" s="164" t="s">
        <v>410</v>
      </c>
      <c r="F230" s="167">
        <v>1.75006756</v>
      </c>
      <c r="G230" s="167">
        <f>F230*2</f>
        <v>3.5001351199999999</v>
      </c>
      <c r="H230" s="161" t="s">
        <v>414</v>
      </c>
      <c r="I230" s="165"/>
      <c r="J230" s="166"/>
    </row>
    <row r="231" spans="1:11" customFormat="1" x14ac:dyDescent="0.2">
      <c r="A231" s="161" t="s">
        <v>382</v>
      </c>
      <c r="B231" s="162" t="s">
        <v>2567</v>
      </c>
      <c r="C231" s="163" t="s">
        <v>489</v>
      </c>
      <c r="D231" s="164" t="s">
        <v>490</v>
      </c>
      <c r="E231" s="164">
        <v>4</v>
      </c>
      <c r="F231" s="167"/>
      <c r="G231" s="167" t="str">
        <f>""</f>
        <v/>
      </c>
      <c r="H231" s="161"/>
      <c r="I231" s="165"/>
      <c r="J231" s="166"/>
    </row>
    <row r="232" spans="1:11" customFormat="1" outlineLevel="1" x14ac:dyDescent="0.2">
      <c r="A232" s="161" t="s">
        <v>386</v>
      </c>
      <c r="B232" s="162" t="s">
        <v>2568</v>
      </c>
      <c r="C232" s="168" t="s">
        <v>492</v>
      </c>
      <c r="D232" s="169" t="s">
        <v>493</v>
      </c>
      <c r="E232" s="169">
        <f>1*4</f>
        <v>4</v>
      </c>
      <c r="F232" s="170">
        <v>0.38</v>
      </c>
      <c r="G232" s="170">
        <f>F232*E232</f>
        <v>1.52</v>
      </c>
      <c r="H232" s="171" t="s">
        <v>414</v>
      </c>
      <c r="I232" s="172"/>
      <c r="J232" s="173"/>
    </row>
    <row r="233" spans="1:11" customFormat="1" outlineLevel="1" x14ac:dyDescent="0.2">
      <c r="A233" s="161" t="s">
        <v>386</v>
      </c>
      <c r="B233" s="162" t="s">
        <v>2569</v>
      </c>
      <c r="C233" s="168" t="s">
        <v>495</v>
      </c>
      <c r="D233" s="169" t="s">
        <v>496</v>
      </c>
      <c r="E233" s="169">
        <f>1*4</f>
        <v>4</v>
      </c>
      <c r="F233" s="170">
        <v>0.25</v>
      </c>
      <c r="G233" s="170">
        <f>F233*E233</f>
        <v>1</v>
      </c>
      <c r="H233" s="171" t="s">
        <v>414</v>
      </c>
      <c r="I233" s="172"/>
      <c r="J233" s="173"/>
    </row>
    <row r="234" spans="1:11" customFormat="1" x14ac:dyDescent="0.2">
      <c r="A234" s="161" t="s">
        <v>382</v>
      </c>
      <c r="B234" s="162" t="s">
        <v>2570</v>
      </c>
      <c r="C234" s="163" t="s">
        <v>2571</v>
      </c>
      <c r="D234" s="164" t="s">
        <v>2572</v>
      </c>
      <c r="E234" s="164">
        <v>1</v>
      </c>
      <c r="F234" s="167"/>
      <c r="G234" s="167" t="str">
        <f>""</f>
        <v/>
      </c>
      <c r="H234" s="161"/>
      <c r="I234" s="165"/>
      <c r="J234" s="166"/>
    </row>
    <row r="235" spans="1:11" customFormat="1" ht="25.5" outlineLevel="1" x14ac:dyDescent="0.2">
      <c r="A235" s="161" t="s">
        <v>382</v>
      </c>
      <c r="B235" s="162" t="s">
        <v>2573</v>
      </c>
      <c r="C235" s="163" t="s">
        <v>2574</v>
      </c>
      <c r="D235" s="164" t="s">
        <v>2575</v>
      </c>
      <c r="E235" s="164">
        <f>1*1</f>
        <v>1</v>
      </c>
      <c r="F235" s="167"/>
      <c r="G235" s="167" t="str">
        <f>""</f>
        <v/>
      </c>
      <c r="H235" s="161"/>
      <c r="I235" s="165"/>
      <c r="J235" s="166"/>
    </row>
    <row r="236" spans="1:11" customFormat="1" outlineLevel="2" x14ac:dyDescent="0.2">
      <c r="A236" s="161" t="s">
        <v>386</v>
      </c>
      <c r="B236" s="162" t="s">
        <v>2576</v>
      </c>
      <c r="C236" s="168" t="s">
        <v>2577</v>
      </c>
      <c r="D236" s="169" t="s">
        <v>2578</v>
      </c>
      <c r="E236" s="169">
        <f>2*1</f>
        <v>2</v>
      </c>
      <c r="F236" s="170">
        <v>7.45</v>
      </c>
      <c r="G236" s="170">
        <f t="shared" ref="G236:G244" si="6">F236*E236</f>
        <v>14.9</v>
      </c>
      <c r="H236" s="171" t="s">
        <v>414</v>
      </c>
      <c r="I236" s="172"/>
      <c r="J236" s="173"/>
    </row>
    <row r="237" spans="1:11" customFormat="1" outlineLevel="2" x14ac:dyDescent="0.2">
      <c r="A237" s="161" t="s">
        <v>386</v>
      </c>
      <c r="B237" s="162" t="s">
        <v>2579</v>
      </c>
      <c r="C237" s="168" t="s">
        <v>507</v>
      </c>
      <c r="D237" s="169" t="s">
        <v>508</v>
      </c>
      <c r="E237" s="169">
        <f>2*1</f>
        <v>2</v>
      </c>
      <c r="F237" s="170">
        <v>0.78</v>
      </c>
      <c r="G237" s="170">
        <f t="shared" si="6"/>
        <v>1.56</v>
      </c>
      <c r="H237" s="171" t="s">
        <v>414</v>
      </c>
      <c r="I237" s="172"/>
      <c r="J237" s="173"/>
    </row>
    <row r="238" spans="1:11" customFormat="1" outlineLevel="1" x14ac:dyDescent="0.2">
      <c r="A238" s="161" t="s">
        <v>382</v>
      </c>
      <c r="B238" s="162" t="s">
        <v>2580</v>
      </c>
      <c r="C238" s="163" t="s">
        <v>2581</v>
      </c>
      <c r="D238" s="164" t="s">
        <v>2582</v>
      </c>
      <c r="E238" s="164">
        <f>2*1</f>
        <v>2</v>
      </c>
      <c r="F238" s="167">
        <v>3.69</v>
      </c>
      <c r="G238" s="167">
        <f t="shared" si="6"/>
        <v>7.38</v>
      </c>
      <c r="H238" s="161" t="s">
        <v>414</v>
      </c>
      <c r="I238" s="165"/>
      <c r="J238" s="166"/>
    </row>
    <row r="239" spans="1:11" customFormat="1" outlineLevel="1" x14ac:dyDescent="0.2">
      <c r="A239" s="161" t="s">
        <v>403</v>
      </c>
      <c r="B239" s="162" t="s">
        <v>2583</v>
      </c>
      <c r="C239" s="174" t="s">
        <v>2584</v>
      </c>
      <c r="D239" s="175" t="s">
        <v>2585</v>
      </c>
      <c r="E239" s="175">
        <f>1*1</f>
        <v>1</v>
      </c>
      <c r="F239" s="176">
        <v>2.13</v>
      </c>
      <c r="G239" s="176">
        <f t="shared" si="6"/>
        <v>2.13</v>
      </c>
      <c r="H239" s="177"/>
      <c r="I239" s="178"/>
      <c r="J239" s="179"/>
    </row>
    <row r="240" spans="1:11" customFormat="1" outlineLevel="1" x14ac:dyDescent="0.2">
      <c r="A240" s="161" t="s">
        <v>403</v>
      </c>
      <c r="B240" s="162" t="s">
        <v>2586</v>
      </c>
      <c r="C240" s="174" t="s">
        <v>2587</v>
      </c>
      <c r="D240" s="175" t="s">
        <v>2588</v>
      </c>
      <c r="E240" s="175">
        <f>1*1</f>
        <v>1</v>
      </c>
      <c r="F240" s="176">
        <v>2.21</v>
      </c>
      <c r="G240" s="176">
        <f t="shared" si="6"/>
        <v>2.21</v>
      </c>
      <c r="H240" s="177"/>
      <c r="I240" s="178"/>
      <c r="J240" s="179"/>
    </row>
    <row r="241" spans="1:11" customFormat="1" outlineLevel="1" x14ac:dyDescent="0.2">
      <c r="A241" s="161" t="s">
        <v>403</v>
      </c>
      <c r="B241" s="162" t="s">
        <v>2589</v>
      </c>
      <c r="C241" s="174" t="s">
        <v>2590</v>
      </c>
      <c r="D241" s="175" t="s">
        <v>2591</v>
      </c>
      <c r="E241" s="175">
        <f>1*1</f>
        <v>1</v>
      </c>
      <c r="F241" s="176">
        <v>0.59</v>
      </c>
      <c r="G241" s="176">
        <f t="shared" si="6"/>
        <v>0.59</v>
      </c>
      <c r="H241" s="177"/>
      <c r="I241" s="178"/>
      <c r="J241" s="179"/>
    </row>
    <row r="242" spans="1:11" customFormat="1" ht="25.5" outlineLevel="1" x14ac:dyDescent="0.2">
      <c r="A242" s="161" t="s">
        <v>403</v>
      </c>
      <c r="B242" s="162" t="s">
        <v>2592</v>
      </c>
      <c r="C242" s="174" t="s">
        <v>522</v>
      </c>
      <c r="D242" s="175" t="s">
        <v>523</v>
      </c>
      <c r="E242" s="175">
        <f>12*1</f>
        <v>12</v>
      </c>
      <c r="F242" s="176">
        <v>0.02</v>
      </c>
      <c r="G242" s="176">
        <f t="shared" si="6"/>
        <v>0.24</v>
      </c>
      <c r="H242" s="177"/>
      <c r="I242" s="178"/>
      <c r="J242" s="179"/>
    </row>
    <row r="243" spans="1:11" customFormat="1" outlineLevel="1" x14ac:dyDescent="0.2">
      <c r="A243" s="161" t="s">
        <v>403</v>
      </c>
      <c r="B243" s="162" t="s">
        <v>2593</v>
      </c>
      <c r="C243" s="174" t="s">
        <v>525</v>
      </c>
      <c r="D243" s="175" t="s">
        <v>526</v>
      </c>
      <c r="E243" s="175">
        <f>12*1</f>
        <v>12</v>
      </c>
      <c r="F243" s="176">
        <v>0.01</v>
      </c>
      <c r="G243" s="176">
        <f t="shared" si="6"/>
        <v>0.12</v>
      </c>
      <c r="H243" s="177"/>
      <c r="I243" s="178"/>
      <c r="J243" s="179"/>
    </row>
    <row r="244" spans="1:11" customFormat="1" outlineLevel="1" x14ac:dyDescent="0.2">
      <c r="A244" s="161" t="s">
        <v>403</v>
      </c>
      <c r="B244" s="162" t="s">
        <v>2594</v>
      </c>
      <c r="C244" s="174" t="s">
        <v>528</v>
      </c>
      <c r="D244" s="175" t="s">
        <v>529</v>
      </c>
      <c r="E244" s="175">
        <f>12*1</f>
        <v>12</v>
      </c>
      <c r="F244" s="176">
        <v>0</v>
      </c>
      <c r="G244" s="176">
        <f t="shared" si="6"/>
        <v>0</v>
      </c>
      <c r="H244" s="177"/>
      <c r="I244" s="178"/>
      <c r="J244" s="179"/>
    </row>
    <row r="245" spans="1:11" customFormat="1" x14ac:dyDescent="0.2">
      <c r="A245" s="161" t="s">
        <v>382</v>
      </c>
      <c r="B245" s="162" t="s">
        <v>2595</v>
      </c>
      <c r="C245" s="163" t="s">
        <v>2596</v>
      </c>
      <c r="D245" s="164" t="s">
        <v>2597</v>
      </c>
      <c r="E245" s="164">
        <v>1</v>
      </c>
      <c r="F245" s="167"/>
      <c r="G245" s="167" t="str">
        <f>""</f>
        <v/>
      </c>
      <c r="H245" s="161"/>
      <c r="I245" s="165"/>
      <c r="J245" s="166"/>
    </row>
    <row r="246" spans="1:11" customFormat="1" outlineLevel="1" x14ac:dyDescent="0.2">
      <c r="A246" s="161" t="s">
        <v>386</v>
      </c>
      <c r="B246" s="162" t="s">
        <v>2598</v>
      </c>
      <c r="C246" s="168" t="s">
        <v>534</v>
      </c>
      <c r="D246" s="169" t="s">
        <v>535</v>
      </c>
      <c r="E246" s="169">
        <f>2*1</f>
        <v>2</v>
      </c>
      <c r="F246" s="170">
        <v>2.2200000000000002</v>
      </c>
      <c r="G246" s="170">
        <f>F246*E246</f>
        <v>4.4400000000000004</v>
      </c>
      <c r="H246" s="171" t="s">
        <v>390</v>
      </c>
      <c r="I246" s="172"/>
      <c r="J246" s="173"/>
    </row>
    <row r="247" spans="1:11" customFormat="1" outlineLevel="1" x14ac:dyDescent="0.2">
      <c r="A247" s="161" t="s">
        <v>386</v>
      </c>
      <c r="B247" s="162" t="s">
        <v>2599</v>
      </c>
      <c r="C247" s="168" t="s">
        <v>2600</v>
      </c>
      <c r="D247" s="169" t="s">
        <v>2601</v>
      </c>
      <c r="E247" s="169">
        <f>1*1</f>
        <v>1</v>
      </c>
      <c r="F247" s="170">
        <v>7.31</v>
      </c>
      <c r="G247" s="170">
        <f>F247*E247</f>
        <v>7.31</v>
      </c>
      <c r="H247" s="171" t="s">
        <v>390</v>
      </c>
      <c r="I247" s="172"/>
      <c r="J247" s="173"/>
    </row>
    <row r="248" spans="1:11" customFormat="1" outlineLevel="1" x14ac:dyDescent="0.2">
      <c r="A248" s="161" t="s">
        <v>386</v>
      </c>
      <c r="B248" s="162" t="s">
        <v>2602</v>
      </c>
      <c r="C248" s="168" t="s">
        <v>2603</v>
      </c>
      <c r="D248" s="169" t="s">
        <v>2604</v>
      </c>
      <c r="E248" s="169">
        <f>1*1</f>
        <v>1</v>
      </c>
      <c r="F248" s="170">
        <v>52.78</v>
      </c>
      <c r="G248" s="170">
        <f>F248*E248</f>
        <v>52.78</v>
      </c>
      <c r="H248" s="171" t="s">
        <v>390</v>
      </c>
      <c r="I248" s="172"/>
      <c r="J248" s="173"/>
    </row>
    <row r="249" spans="1:11" customFormat="1" outlineLevel="1" x14ac:dyDescent="0.2">
      <c r="A249" s="161" t="s">
        <v>386</v>
      </c>
      <c r="B249" s="162" t="s">
        <v>2605</v>
      </c>
      <c r="C249" s="168" t="s">
        <v>401</v>
      </c>
      <c r="D249" s="169" t="s">
        <v>402</v>
      </c>
      <c r="E249" s="169">
        <f>2*1</f>
        <v>2</v>
      </c>
      <c r="F249" s="170">
        <v>1.97</v>
      </c>
      <c r="G249" s="170">
        <f>F249*E249</f>
        <v>3.94</v>
      </c>
      <c r="H249" s="171" t="s">
        <v>390</v>
      </c>
      <c r="I249" s="172"/>
      <c r="J249" s="173"/>
    </row>
    <row r="250" spans="1:11" customFormat="1" x14ac:dyDescent="0.2">
      <c r="A250" s="161" t="s">
        <v>382</v>
      </c>
      <c r="B250" s="162" t="s">
        <v>2606</v>
      </c>
      <c r="C250" s="163" t="s">
        <v>544</v>
      </c>
      <c r="D250" s="164" t="s">
        <v>545</v>
      </c>
      <c r="E250" s="164" t="s">
        <v>410</v>
      </c>
      <c r="F250" s="167"/>
      <c r="G250" s="167" t="str">
        <f>""</f>
        <v/>
      </c>
      <c r="H250" s="161"/>
      <c r="I250" s="165"/>
      <c r="J250" s="166"/>
      <c r="K250" s="200"/>
    </row>
    <row r="251" spans="1:11" customFormat="1" outlineLevel="1" x14ac:dyDescent="0.2">
      <c r="A251" s="161" t="s">
        <v>386</v>
      </c>
      <c r="B251" s="162" t="s">
        <v>2607</v>
      </c>
      <c r="C251" s="168" t="s">
        <v>547</v>
      </c>
      <c r="D251" s="169" t="s">
        <v>548</v>
      </c>
      <c r="E251" s="169" t="s">
        <v>410</v>
      </c>
      <c r="F251" s="170">
        <v>20.329999999999998</v>
      </c>
      <c r="G251" s="170">
        <f>F251*2</f>
        <v>40.659999999999997</v>
      </c>
      <c r="H251" s="171" t="s">
        <v>414</v>
      </c>
      <c r="I251" s="172"/>
      <c r="J251" s="173"/>
      <c r="K251" s="200"/>
    </row>
    <row r="252" spans="1:11" customFormat="1" outlineLevel="1" x14ac:dyDescent="0.2">
      <c r="A252" s="161" t="s">
        <v>386</v>
      </c>
      <c r="B252" s="162" t="s">
        <v>2608</v>
      </c>
      <c r="C252" s="168" t="s">
        <v>419</v>
      </c>
      <c r="D252" s="169" t="s">
        <v>420</v>
      </c>
      <c r="E252" s="169">
        <v>2</v>
      </c>
      <c r="F252" s="170">
        <v>0.37</v>
      </c>
      <c r="G252" s="170">
        <f>F252*E252</f>
        <v>0.74</v>
      </c>
      <c r="H252" s="171" t="s">
        <v>414</v>
      </c>
      <c r="I252" s="172"/>
      <c r="J252" s="173"/>
      <c r="K252" s="200"/>
    </row>
    <row r="253" spans="1:11" customFormat="1" outlineLevel="1" x14ac:dyDescent="0.2">
      <c r="A253" s="161" t="s">
        <v>403</v>
      </c>
      <c r="B253" s="162" t="s">
        <v>2609</v>
      </c>
      <c r="C253" s="174" t="s">
        <v>425</v>
      </c>
      <c r="D253" s="175" t="s">
        <v>426</v>
      </c>
      <c r="E253" s="175">
        <v>4</v>
      </c>
      <c r="F253" s="176">
        <v>0.01</v>
      </c>
      <c r="G253" s="176">
        <f>F253*E253</f>
        <v>0.04</v>
      </c>
      <c r="H253" s="177"/>
      <c r="I253" s="178"/>
      <c r="J253" s="179"/>
      <c r="K253" s="200"/>
    </row>
    <row r="254" spans="1:11" customFormat="1" x14ac:dyDescent="0.2">
      <c r="A254" s="161" t="s">
        <v>386</v>
      </c>
      <c r="B254" s="162" t="s">
        <v>2610</v>
      </c>
      <c r="C254" s="163" t="s">
        <v>2611</v>
      </c>
      <c r="D254" s="164" t="s">
        <v>2612</v>
      </c>
      <c r="E254" s="164">
        <v>1</v>
      </c>
      <c r="F254" s="167">
        <v>23.412101870000001</v>
      </c>
      <c r="G254" s="167">
        <f>F254*E254</f>
        <v>23.412101870000001</v>
      </c>
      <c r="H254" s="161" t="s">
        <v>414</v>
      </c>
      <c r="I254" s="165"/>
      <c r="J254" s="166"/>
    </row>
    <row r="255" spans="1:11" customFormat="1" x14ac:dyDescent="0.2">
      <c r="A255" s="161" t="s">
        <v>382</v>
      </c>
      <c r="B255" s="162" t="s">
        <v>2613</v>
      </c>
      <c r="C255" s="163" t="s">
        <v>2614</v>
      </c>
      <c r="D255" s="164" t="s">
        <v>2615</v>
      </c>
      <c r="E255" s="164">
        <v>1</v>
      </c>
      <c r="F255" s="167"/>
      <c r="G255" s="167" t="str">
        <f>""</f>
        <v/>
      </c>
      <c r="H255" s="161"/>
      <c r="I255" s="165"/>
      <c r="J255" s="166"/>
    </row>
    <row r="256" spans="1:11" customFormat="1" outlineLevel="1" x14ac:dyDescent="0.2">
      <c r="A256" s="161" t="s">
        <v>386</v>
      </c>
      <c r="B256" s="162" t="s">
        <v>2616</v>
      </c>
      <c r="C256" s="168" t="s">
        <v>2547</v>
      </c>
      <c r="D256" s="169" t="s">
        <v>2548</v>
      </c>
      <c r="E256" s="169">
        <f>1*1</f>
        <v>1</v>
      </c>
      <c r="F256" s="170">
        <v>12.89</v>
      </c>
      <c r="G256" s="170">
        <f>F256*E256</f>
        <v>12.89</v>
      </c>
      <c r="H256" s="171" t="s">
        <v>414</v>
      </c>
      <c r="I256" s="172"/>
      <c r="J256" s="173"/>
    </row>
    <row r="257" spans="1:10" customFormat="1" outlineLevel="1" x14ac:dyDescent="0.2">
      <c r="A257" s="161" t="s">
        <v>386</v>
      </c>
      <c r="B257" s="162" t="s">
        <v>2617</v>
      </c>
      <c r="C257" s="168" t="s">
        <v>559</v>
      </c>
      <c r="D257" s="169" t="s">
        <v>560</v>
      </c>
      <c r="E257" s="169">
        <f>2*1</f>
        <v>2</v>
      </c>
      <c r="F257" s="170">
        <v>1.39</v>
      </c>
      <c r="G257" s="170">
        <f>F257*E257</f>
        <v>2.78</v>
      </c>
      <c r="H257" s="171" t="s">
        <v>414</v>
      </c>
      <c r="I257" s="172"/>
      <c r="J257" s="173"/>
    </row>
    <row r="258" spans="1:10" customFormat="1" x14ac:dyDescent="0.2">
      <c r="A258" s="161" t="s">
        <v>382</v>
      </c>
      <c r="B258" s="162" t="s">
        <v>2618</v>
      </c>
      <c r="C258" s="163" t="s">
        <v>562</v>
      </c>
      <c r="D258" s="164" t="s">
        <v>563</v>
      </c>
      <c r="E258" s="164">
        <v>4</v>
      </c>
      <c r="F258" s="167">
        <v>3.3256407800000001</v>
      </c>
      <c r="G258" s="167">
        <f>F258*E258</f>
        <v>13.30256312</v>
      </c>
      <c r="H258" s="161" t="s">
        <v>414</v>
      </c>
      <c r="I258" s="165"/>
      <c r="J258" s="166"/>
    </row>
    <row r="259" spans="1:10" customFormat="1" x14ac:dyDescent="0.2">
      <c r="A259" s="161" t="s">
        <v>382</v>
      </c>
      <c r="B259" s="162" t="s">
        <v>2619</v>
      </c>
      <c r="C259" s="163" t="s">
        <v>565</v>
      </c>
      <c r="D259" s="164" t="s">
        <v>566</v>
      </c>
      <c r="E259" s="164">
        <v>4</v>
      </c>
      <c r="F259" s="167">
        <v>0.61767559999999999</v>
      </c>
      <c r="G259" s="167">
        <f>F259*E259</f>
        <v>2.4707024</v>
      </c>
      <c r="H259" s="161" t="s">
        <v>414</v>
      </c>
      <c r="I259" s="165"/>
      <c r="J259" s="166"/>
    </row>
    <row r="260" spans="1:10" customFormat="1" x14ac:dyDescent="0.2">
      <c r="A260" s="161" t="s">
        <v>382</v>
      </c>
      <c r="B260" s="162" t="s">
        <v>2620</v>
      </c>
      <c r="C260" s="163" t="s">
        <v>568</v>
      </c>
      <c r="D260" s="164" t="s">
        <v>569</v>
      </c>
      <c r="E260" s="164">
        <v>2</v>
      </c>
      <c r="F260" s="167"/>
      <c r="G260" s="167" t="str">
        <f>""</f>
        <v/>
      </c>
      <c r="H260" s="161"/>
      <c r="I260" s="165"/>
      <c r="J260" s="166"/>
    </row>
    <row r="261" spans="1:10" customFormat="1" outlineLevel="1" x14ac:dyDescent="0.2">
      <c r="A261" s="161" t="s">
        <v>386</v>
      </c>
      <c r="B261" s="162" t="s">
        <v>2621</v>
      </c>
      <c r="C261" s="168" t="s">
        <v>571</v>
      </c>
      <c r="D261" s="169" t="s">
        <v>572</v>
      </c>
      <c r="E261" s="169">
        <f>1*2</f>
        <v>2</v>
      </c>
      <c r="F261" s="170">
        <v>0.89</v>
      </c>
      <c r="G261" s="170">
        <f>F261*E261</f>
        <v>1.78</v>
      </c>
      <c r="H261" s="171" t="s">
        <v>414</v>
      </c>
      <c r="I261" s="172"/>
      <c r="J261" s="173"/>
    </row>
    <row r="262" spans="1:10" customFormat="1" outlineLevel="1" x14ac:dyDescent="0.2">
      <c r="A262" s="161" t="s">
        <v>386</v>
      </c>
      <c r="B262" s="162" t="s">
        <v>2622</v>
      </c>
      <c r="C262" s="168" t="s">
        <v>574</v>
      </c>
      <c r="D262" s="169" t="s">
        <v>575</v>
      </c>
      <c r="E262" s="169">
        <f>2*2</f>
        <v>4</v>
      </c>
      <c r="F262" s="170">
        <v>0.09</v>
      </c>
      <c r="G262" s="170">
        <f>F262*E262</f>
        <v>0.36</v>
      </c>
      <c r="H262" s="171" t="s">
        <v>414</v>
      </c>
      <c r="I262" s="172"/>
      <c r="J262" s="173"/>
    </row>
    <row r="263" spans="1:10" customFormat="1" x14ac:dyDescent="0.2">
      <c r="A263" s="161" t="s">
        <v>382</v>
      </c>
      <c r="B263" s="162" t="s">
        <v>2623</v>
      </c>
      <c r="C263" s="163" t="s">
        <v>2624</v>
      </c>
      <c r="D263" s="164" t="s">
        <v>2625</v>
      </c>
      <c r="E263" s="164">
        <v>1</v>
      </c>
      <c r="F263" s="167">
        <v>7.2122313299999998</v>
      </c>
      <c r="G263" s="167">
        <f>F263*E263</f>
        <v>7.2122313299999998</v>
      </c>
      <c r="H263" s="161" t="s">
        <v>414</v>
      </c>
      <c r="I263" s="165"/>
      <c r="J263" s="166"/>
    </row>
    <row r="264" spans="1:10" customFormat="1" x14ac:dyDescent="0.2">
      <c r="A264" s="161" t="s">
        <v>382</v>
      </c>
      <c r="B264" s="162" t="s">
        <v>2626</v>
      </c>
      <c r="C264" s="163" t="s">
        <v>2627</v>
      </c>
      <c r="D264" s="164" t="s">
        <v>2628</v>
      </c>
      <c r="E264" s="164">
        <v>1</v>
      </c>
      <c r="F264" s="167">
        <v>15.26784724</v>
      </c>
      <c r="G264" s="167">
        <f>F264*E264</f>
        <v>15.26784724</v>
      </c>
      <c r="H264" s="161" t="s">
        <v>414</v>
      </c>
      <c r="I264" s="165"/>
      <c r="J264" s="166"/>
    </row>
    <row r="265" spans="1:10" customFormat="1" x14ac:dyDescent="0.2">
      <c r="A265" s="161" t="s">
        <v>382</v>
      </c>
      <c r="B265" s="162" t="s">
        <v>2629</v>
      </c>
      <c r="C265" s="163" t="s">
        <v>583</v>
      </c>
      <c r="D265" s="164" t="s">
        <v>584</v>
      </c>
      <c r="E265" s="164" t="s">
        <v>410</v>
      </c>
      <c r="F265" s="167">
        <v>5.3824199999999998</v>
      </c>
      <c r="G265" s="167">
        <f>F265*2</f>
        <v>10.76484</v>
      </c>
      <c r="H265" s="161" t="s">
        <v>414</v>
      </c>
      <c r="I265" s="165"/>
      <c r="J265" s="166"/>
    </row>
    <row r="266" spans="1:10" customFormat="1" x14ac:dyDescent="0.2">
      <c r="A266" s="161" t="s">
        <v>403</v>
      </c>
      <c r="B266" s="162" t="s">
        <v>2630</v>
      </c>
      <c r="C266" s="174" t="s">
        <v>586</v>
      </c>
      <c r="D266" s="175" t="s">
        <v>587</v>
      </c>
      <c r="E266" s="175">
        <v>2</v>
      </c>
      <c r="F266" s="176">
        <v>1.23280217</v>
      </c>
      <c r="G266" s="176">
        <f>F266*E266</f>
        <v>2.4656043400000001</v>
      </c>
      <c r="H266" s="177" t="s">
        <v>414</v>
      </c>
      <c r="I266" s="178"/>
      <c r="J266" s="179"/>
    </row>
    <row r="267" spans="1:10" customFormat="1" x14ac:dyDescent="0.2">
      <c r="A267" s="148" t="s">
        <v>379</v>
      </c>
      <c r="B267" s="162" t="s">
        <v>2631</v>
      </c>
      <c r="C267" s="181" t="s">
        <v>2632</v>
      </c>
      <c r="D267" s="182" t="s">
        <v>2633</v>
      </c>
      <c r="E267" s="182">
        <v>1</v>
      </c>
      <c r="F267" s="183">
        <v>12.63817324</v>
      </c>
      <c r="G267" s="183">
        <f>F267*E267</f>
        <v>12.63817324</v>
      </c>
      <c r="H267" s="184" t="s">
        <v>414</v>
      </c>
      <c r="I267" s="185"/>
      <c r="J267" s="180"/>
    </row>
    <row r="268" spans="1:10" customFormat="1" x14ac:dyDescent="0.2">
      <c r="A268" s="161" t="s">
        <v>382</v>
      </c>
      <c r="B268" s="162" t="s">
        <v>2634</v>
      </c>
      <c r="C268" s="163" t="s">
        <v>592</v>
      </c>
      <c r="D268" s="164" t="s">
        <v>593</v>
      </c>
      <c r="E268" s="164" t="s">
        <v>410</v>
      </c>
      <c r="F268" s="167">
        <v>0.26693822</v>
      </c>
      <c r="G268" s="167">
        <f>F268*2</f>
        <v>0.53387644000000001</v>
      </c>
      <c r="H268" s="161" t="s">
        <v>414</v>
      </c>
      <c r="I268" s="165"/>
      <c r="J268" s="166"/>
    </row>
    <row r="269" spans="1:10" customFormat="1" x14ac:dyDescent="0.2">
      <c r="A269" s="161" t="s">
        <v>382</v>
      </c>
      <c r="B269" s="162" t="s">
        <v>2635</v>
      </c>
      <c r="C269" s="163" t="s">
        <v>595</v>
      </c>
      <c r="D269" s="164" t="s">
        <v>596</v>
      </c>
      <c r="E269" s="164">
        <v>1</v>
      </c>
      <c r="F269" s="167">
        <v>33.361609420000001</v>
      </c>
      <c r="G269" s="167">
        <f>F269*E269</f>
        <v>33.361609420000001</v>
      </c>
      <c r="H269" s="161" t="s">
        <v>414</v>
      </c>
      <c r="I269" s="165"/>
      <c r="J269" s="166"/>
    </row>
    <row r="270" spans="1:10" customFormat="1" x14ac:dyDescent="0.2">
      <c r="A270" s="161" t="s">
        <v>382</v>
      </c>
      <c r="B270" s="162" t="s">
        <v>2636</v>
      </c>
      <c r="C270" s="163" t="s">
        <v>598</v>
      </c>
      <c r="D270" s="164" t="s">
        <v>599</v>
      </c>
      <c r="E270" s="164">
        <v>1</v>
      </c>
      <c r="F270" s="167"/>
      <c r="G270" s="167" t="str">
        <f>""</f>
        <v/>
      </c>
      <c r="H270" s="161"/>
      <c r="I270" s="165"/>
      <c r="J270" s="166"/>
    </row>
    <row r="271" spans="1:10" customFormat="1" outlineLevel="1" x14ac:dyDescent="0.2">
      <c r="A271" s="161" t="s">
        <v>386</v>
      </c>
      <c r="B271" s="162" t="s">
        <v>2637</v>
      </c>
      <c r="C271" s="168" t="s">
        <v>601</v>
      </c>
      <c r="D271" s="169" t="s">
        <v>596</v>
      </c>
      <c r="E271" s="169">
        <f>1*1</f>
        <v>1</v>
      </c>
      <c r="F271" s="170">
        <v>34.090000000000003</v>
      </c>
      <c r="G271" s="170">
        <f t="shared" ref="G271:G302" si="7">F271*E271</f>
        <v>34.090000000000003</v>
      </c>
      <c r="H271" s="171" t="s">
        <v>414</v>
      </c>
      <c r="I271" s="172"/>
      <c r="J271" s="173"/>
    </row>
    <row r="272" spans="1:10" customFormat="1" outlineLevel="1" x14ac:dyDescent="0.2">
      <c r="A272" s="161" t="s">
        <v>403</v>
      </c>
      <c r="B272" s="162" t="s">
        <v>2638</v>
      </c>
      <c r="C272" s="174" t="s">
        <v>425</v>
      </c>
      <c r="D272" s="175" t="s">
        <v>437</v>
      </c>
      <c r="E272" s="175">
        <f>1*1</f>
        <v>1</v>
      </c>
      <c r="F272" s="176">
        <v>0.02</v>
      </c>
      <c r="G272" s="176">
        <f t="shared" si="7"/>
        <v>0.02</v>
      </c>
      <c r="H272" s="177"/>
      <c r="I272" s="178"/>
      <c r="J272" s="179"/>
    </row>
    <row r="273" spans="1:10" customFormat="1" x14ac:dyDescent="0.2">
      <c r="A273" s="161" t="s">
        <v>382</v>
      </c>
      <c r="B273" s="162" t="s">
        <v>2639</v>
      </c>
      <c r="C273" s="163" t="s">
        <v>604</v>
      </c>
      <c r="D273" s="164" t="s">
        <v>596</v>
      </c>
      <c r="E273" s="164">
        <v>2</v>
      </c>
      <c r="F273" s="167">
        <v>33.535422400000002</v>
      </c>
      <c r="G273" s="167">
        <f t="shared" si="7"/>
        <v>67.070844800000003</v>
      </c>
      <c r="H273" s="161" t="s">
        <v>414</v>
      </c>
      <c r="I273" s="165"/>
      <c r="J273" s="166"/>
    </row>
    <row r="274" spans="1:10" customFormat="1" x14ac:dyDescent="0.2">
      <c r="A274" s="161" t="s">
        <v>382</v>
      </c>
      <c r="B274" s="162" t="s">
        <v>2640</v>
      </c>
      <c r="C274" s="163" t="s">
        <v>606</v>
      </c>
      <c r="D274" s="164" t="s">
        <v>596</v>
      </c>
      <c r="E274" s="164">
        <v>2</v>
      </c>
      <c r="F274" s="167">
        <v>34.262435670000002</v>
      </c>
      <c r="G274" s="167">
        <f t="shared" si="7"/>
        <v>68.524871340000004</v>
      </c>
      <c r="H274" s="161" t="s">
        <v>414</v>
      </c>
      <c r="I274" s="165"/>
      <c r="J274" s="166"/>
    </row>
    <row r="275" spans="1:10" customFormat="1" x14ac:dyDescent="0.2">
      <c r="A275" s="161" t="s">
        <v>382</v>
      </c>
      <c r="B275" s="162" t="s">
        <v>2641</v>
      </c>
      <c r="C275" s="163" t="s">
        <v>2642</v>
      </c>
      <c r="D275" s="164" t="s">
        <v>2643</v>
      </c>
      <c r="E275" s="164">
        <v>1</v>
      </c>
      <c r="F275" s="167">
        <v>5.9415136200000003</v>
      </c>
      <c r="G275" s="167">
        <f t="shared" si="7"/>
        <v>5.9415136200000003</v>
      </c>
      <c r="H275" s="161" t="s">
        <v>414</v>
      </c>
      <c r="I275" s="165"/>
      <c r="J275" s="166"/>
    </row>
    <row r="276" spans="1:10" customFormat="1" x14ac:dyDescent="0.2">
      <c r="A276" s="161" t="s">
        <v>382</v>
      </c>
      <c r="B276" s="162" t="s">
        <v>2644</v>
      </c>
      <c r="C276" s="163" t="s">
        <v>2645</v>
      </c>
      <c r="D276" s="164" t="s">
        <v>2646</v>
      </c>
      <c r="E276" s="164">
        <v>1</v>
      </c>
      <c r="F276" s="167">
        <v>1.58289619</v>
      </c>
      <c r="G276" s="167">
        <f t="shared" si="7"/>
        <v>1.58289619</v>
      </c>
      <c r="H276" s="161" t="s">
        <v>414</v>
      </c>
      <c r="I276" s="165"/>
      <c r="J276" s="166"/>
    </row>
    <row r="277" spans="1:10" customFormat="1" x14ac:dyDescent="0.2">
      <c r="A277" s="161" t="s">
        <v>382</v>
      </c>
      <c r="B277" s="162" t="s">
        <v>2647</v>
      </c>
      <c r="C277" s="163" t="s">
        <v>614</v>
      </c>
      <c r="D277" s="164" t="s">
        <v>615</v>
      </c>
      <c r="E277" s="164">
        <v>2</v>
      </c>
      <c r="F277" s="167">
        <v>0.153006</v>
      </c>
      <c r="G277" s="167">
        <f t="shared" si="7"/>
        <v>0.30601200000000001</v>
      </c>
      <c r="H277" s="161" t="s">
        <v>414</v>
      </c>
      <c r="I277" s="165"/>
      <c r="J277" s="166"/>
    </row>
    <row r="278" spans="1:10" customFormat="1" x14ac:dyDescent="0.2">
      <c r="A278" s="161" t="s">
        <v>403</v>
      </c>
      <c r="B278" s="162" t="s">
        <v>2648</v>
      </c>
      <c r="C278" s="174" t="s">
        <v>617</v>
      </c>
      <c r="D278" s="175" t="s">
        <v>618</v>
      </c>
      <c r="E278" s="175">
        <v>2</v>
      </c>
      <c r="F278" s="176">
        <v>0.16417498</v>
      </c>
      <c r="G278" s="176">
        <f t="shared" si="7"/>
        <v>0.32834996</v>
      </c>
      <c r="H278" s="177" t="s">
        <v>414</v>
      </c>
      <c r="I278" s="178"/>
      <c r="J278" s="179"/>
    </row>
    <row r="279" spans="1:10" customFormat="1" x14ac:dyDescent="0.2">
      <c r="A279" s="161" t="s">
        <v>403</v>
      </c>
      <c r="B279" s="162" t="s">
        <v>2649</v>
      </c>
      <c r="C279" s="174" t="s">
        <v>623</v>
      </c>
      <c r="D279" s="175" t="s">
        <v>624</v>
      </c>
      <c r="E279" s="175">
        <v>1</v>
      </c>
      <c r="F279" s="176">
        <v>9.1339580000000004E-2</v>
      </c>
      <c r="G279" s="176">
        <f t="shared" si="7"/>
        <v>9.1339580000000004E-2</v>
      </c>
      <c r="H279" s="177" t="s">
        <v>625</v>
      </c>
      <c r="I279" s="178"/>
      <c r="J279" s="179"/>
    </row>
    <row r="280" spans="1:10" customFormat="1" x14ac:dyDescent="0.2">
      <c r="A280" s="161" t="s">
        <v>403</v>
      </c>
      <c r="B280" s="162" t="s">
        <v>2650</v>
      </c>
      <c r="C280" s="174" t="s">
        <v>2651</v>
      </c>
      <c r="D280" s="175" t="s">
        <v>2652</v>
      </c>
      <c r="E280" s="175">
        <v>1</v>
      </c>
      <c r="F280" s="176">
        <v>3.1346349600000001</v>
      </c>
      <c r="G280" s="176">
        <f t="shared" si="7"/>
        <v>3.1346349600000001</v>
      </c>
      <c r="H280" s="177"/>
      <c r="I280" s="178"/>
      <c r="J280" s="179"/>
    </row>
    <row r="281" spans="1:10" customFormat="1" x14ac:dyDescent="0.2">
      <c r="A281" s="161" t="s">
        <v>382</v>
      </c>
      <c r="B281" s="162" t="s">
        <v>2653</v>
      </c>
      <c r="C281" s="163" t="s">
        <v>627</v>
      </c>
      <c r="D281" s="164" t="s">
        <v>628</v>
      </c>
      <c r="E281" s="164">
        <v>6</v>
      </c>
      <c r="F281" s="167">
        <v>0.41937333999999998</v>
      </c>
      <c r="G281" s="167">
        <f t="shared" si="7"/>
        <v>2.51624004</v>
      </c>
      <c r="H281" s="161" t="s">
        <v>414</v>
      </c>
      <c r="I281" s="165"/>
      <c r="J281" s="166"/>
    </row>
    <row r="282" spans="1:10" customFormat="1" x14ac:dyDescent="0.2">
      <c r="A282" s="161" t="s">
        <v>382</v>
      </c>
      <c r="B282" s="162" t="s">
        <v>2654</v>
      </c>
      <c r="C282" s="163" t="s">
        <v>2655</v>
      </c>
      <c r="D282" s="164" t="s">
        <v>2656</v>
      </c>
      <c r="E282" s="164">
        <v>8</v>
      </c>
      <c r="F282" s="167">
        <v>4.4817089699999997</v>
      </c>
      <c r="G282" s="167">
        <f t="shared" si="7"/>
        <v>35.853671759999997</v>
      </c>
      <c r="H282" s="161" t="s">
        <v>414</v>
      </c>
      <c r="I282" s="165"/>
      <c r="J282" s="166"/>
    </row>
    <row r="283" spans="1:10" customFormat="1" x14ac:dyDescent="0.2">
      <c r="A283" s="161" t="s">
        <v>382</v>
      </c>
      <c r="B283" s="162" t="s">
        <v>2657</v>
      </c>
      <c r="C283" s="163" t="s">
        <v>2658</v>
      </c>
      <c r="D283" s="164" t="s">
        <v>2659</v>
      </c>
      <c r="E283" s="164">
        <v>6</v>
      </c>
      <c r="F283" s="167">
        <v>14.89067371</v>
      </c>
      <c r="G283" s="167">
        <f t="shared" si="7"/>
        <v>89.344042259999995</v>
      </c>
      <c r="H283" s="161" t="s">
        <v>414</v>
      </c>
      <c r="I283" s="165"/>
      <c r="J283" s="166"/>
    </row>
    <row r="284" spans="1:10" customFormat="1" x14ac:dyDescent="0.2">
      <c r="A284" s="161" t="s">
        <v>382</v>
      </c>
      <c r="B284" s="162" t="s">
        <v>2660</v>
      </c>
      <c r="C284" s="163" t="s">
        <v>2661</v>
      </c>
      <c r="D284" s="164" t="s">
        <v>2662</v>
      </c>
      <c r="E284" s="164">
        <v>1</v>
      </c>
      <c r="F284" s="167">
        <v>17.77453818</v>
      </c>
      <c r="G284" s="167">
        <f t="shared" si="7"/>
        <v>17.77453818</v>
      </c>
      <c r="H284" s="161" t="s">
        <v>414</v>
      </c>
      <c r="I284" s="165"/>
      <c r="J284" s="166"/>
    </row>
    <row r="285" spans="1:10" customFormat="1" x14ac:dyDescent="0.2">
      <c r="A285" s="161" t="s">
        <v>403</v>
      </c>
      <c r="B285" s="162" t="s">
        <v>2663</v>
      </c>
      <c r="C285" s="174" t="s">
        <v>639</v>
      </c>
      <c r="D285" s="175" t="s">
        <v>640</v>
      </c>
      <c r="E285" s="175">
        <v>16</v>
      </c>
      <c r="F285" s="176">
        <v>9.6615160000000005E-2</v>
      </c>
      <c r="G285" s="176">
        <f t="shared" si="7"/>
        <v>1.5458425600000001</v>
      </c>
      <c r="H285" s="177" t="s">
        <v>414</v>
      </c>
      <c r="I285" s="178"/>
      <c r="J285" s="179"/>
    </row>
    <row r="286" spans="1:10" customFormat="1" x14ac:dyDescent="0.2">
      <c r="A286" s="161" t="s">
        <v>382</v>
      </c>
      <c r="B286" s="162" t="s">
        <v>2664</v>
      </c>
      <c r="C286" s="163" t="s">
        <v>642</v>
      </c>
      <c r="D286" s="164" t="s">
        <v>643</v>
      </c>
      <c r="E286" s="164">
        <v>2</v>
      </c>
      <c r="F286" s="167">
        <v>1.20161546</v>
      </c>
      <c r="G286" s="167">
        <f t="shared" si="7"/>
        <v>2.4032309199999999</v>
      </c>
      <c r="H286" s="161" t="s">
        <v>414</v>
      </c>
      <c r="I286" s="165"/>
      <c r="J286" s="166"/>
    </row>
    <row r="287" spans="1:10" customFormat="1" x14ac:dyDescent="0.2">
      <c r="A287" s="161" t="s">
        <v>382</v>
      </c>
      <c r="B287" s="162" t="s">
        <v>2665</v>
      </c>
      <c r="C287" s="163" t="s">
        <v>645</v>
      </c>
      <c r="D287" s="164" t="s">
        <v>646</v>
      </c>
      <c r="E287" s="164">
        <v>2</v>
      </c>
      <c r="F287" s="167">
        <v>1.0010149699999999</v>
      </c>
      <c r="G287" s="167">
        <f t="shared" si="7"/>
        <v>2.0020299399999999</v>
      </c>
      <c r="H287" s="161" t="s">
        <v>414</v>
      </c>
      <c r="I287" s="165"/>
      <c r="J287" s="166"/>
    </row>
    <row r="288" spans="1:10" customFormat="1" x14ac:dyDescent="0.2">
      <c r="A288" s="161" t="s">
        <v>382</v>
      </c>
      <c r="B288" s="162" t="s">
        <v>2666</v>
      </c>
      <c r="C288" s="163" t="s">
        <v>648</v>
      </c>
      <c r="D288" s="164" t="s">
        <v>649</v>
      </c>
      <c r="E288" s="164">
        <v>6</v>
      </c>
      <c r="F288" s="167">
        <v>2.00912837</v>
      </c>
      <c r="G288" s="167">
        <f t="shared" si="7"/>
        <v>12.05477022</v>
      </c>
      <c r="H288" s="161" t="s">
        <v>414</v>
      </c>
      <c r="I288" s="165"/>
      <c r="J288" s="166"/>
    </row>
    <row r="289" spans="1:10" customFormat="1" x14ac:dyDescent="0.2">
      <c r="A289" s="161" t="s">
        <v>382</v>
      </c>
      <c r="B289" s="162" t="s">
        <v>2667</v>
      </c>
      <c r="C289" s="163" t="s">
        <v>2668</v>
      </c>
      <c r="D289" s="164" t="s">
        <v>2669</v>
      </c>
      <c r="E289" s="164">
        <v>1</v>
      </c>
      <c r="F289" s="167">
        <v>1.4641613899999999</v>
      </c>
      <c r="G289" s="167">
        <f t="shared" si="7"/>
        <v>1.4641613899999999</v>
      </c>
      <c r="H289" s="161" t="s">
        <v>414</v>
      </c>
      <c r="I289" s="165"/>
      <c r="J289" s="166"/>
    </row>
    <row r="290" spans="1:10" customFormat="1" x14ac:dyDescent="0.2">
      <c r="A290" s="161" t="s">
        <v>382</v>
      </c>
      <c r="B290" s="162" t="s">
        <v>2670</v>
      </c>
      <c r="C290" s="163" t="s">
        <v>654</v>
      </c>
      <c r="D290" s="164" t="s">
        <v>655</v>
      </c>
      <c r="E290" s="164">
        <v>2</v>
      </c>
      <c r="F290" s="167">
        <v>2.8816543999999999</v>
      </c>
      <c r="G290" s="167">
        <f t="shared" si="7"/>
        <v>5.7633087999999999</v>
      </c>
      <c r="H290" s="161" t="s">
        <v>414</v>
      </c>
      <c r="I290" s="165"/>
      <c r="J290" s="166"/>
    </row>
    <row r="291" spans="1:10" customFormat="1" x14ac:dyDescent="0.2">
      <c r="A291" s="161" t="s">
        <v>382</v>
      </c>
      <c r="B291" s="162" t="s">
        <v>2671</v>
      </c>
      <c r="C291" s="163" t="s">
        <v>657</v>
      </c>
      <c r="D291" s="164" t="s">
        <v>658</v>
      </c>
      <c r="E291" s="164">
        <v>2</v>
      </c>
      <c r="F291" s="167">
        <v>5.7822221499999999</v>
      </c>
      <c r="G291" s="167">
        <f t="shared" si="7"/>
        <v>11.5644443</v>
      </c>
      <c r="H291" s="161" t="s">
        <v>414</v>
      </c>
      <c r="I291" s="165"/>
      <c r="J291" s="166"/>
    </row>
    <row r="292" spans="1:10" customFormat="1" x14ac:dyDescent="0.2">
      <c r="A292" s="161" t="s">
        <v>382</v>
      </c>
      <c r="B292" s="162" t="s">
        <v>2672</v>
      </c>
      <c r="C292" s="163" t="s">
        <v>2673</v>
      </c>
      <c r="D292" s="164" t="s">
        <v>2674</v>
      </c>
      <c r="E292" s="164">
        <v>1</v>
      </c>
      <c r="F292" s="167">
        <v>6.0579235499999999</v>
      </c>
      <c r="G292" s="167">
        <f t="shared" si="7"/>
        <v>6.0579235499999999</v>
      </c>
      <c r="H292" s="161" t="s">
        <v>414</v>
      </c>
      <c r="I292" s="165"/>
      <c r="J292" s="166"/>
    </row>
    <row r="293" spans="1:10" customFormat="1" x14ac:dyDescent="0.2">
      <c r="A293" s="161" t="s">
        <v>382</v>
      </c>
      <c r="B293" s="162" t="s">
        <v>2675</v>
      </c>
      <c r="C293" s="163" t="s">
        <v>663</v>
      </c>
      <c r="D293" s="164" t="s">
        <v>664</v>
      </c>
      <c r="E293" s="164">
        <v>2</v>
      </c>
      <c r="F293" s="167">
        <v>1.1285739800000001</v>
      </c>
      <c r="G293" s="167">
        <f t="shared" si="7"/>
        <v>2.2571479600000002</v>
      </c>
      <c r="H293" s="161" t="s">
        <v>414</v>
      </c>
      <c r="I293" s="165"/>
      <c r="J293" s="166"/>
    </row>
    <row r="294" spans="1:10" customFormat="1" x14ac:dyDescent="0.2">
      <c r="A294" s="161" t="s">
        <v>382</v>
      </c>
      <c r="B294" s="162" t="s">
        <v>2676</v>
      </c>
      <c r="C294" s="163" t="s">
        <v>2677</v>
      </c>
      <c r="D294" s="164" t="s">
        <v>2678</v>
      </c>
      <c r="E294" s="164">
        <v>1</v>
      </c>
      <c r="F294" s="167">
        <v>0.76572759999999995</v>
      </c>
      <c r="G294" s="167">
        <f t="shared" si="7"/>
        <v>0.76572759999999995</v>
      </c>
      <c r="H294" s="161" t="s">
        <v>414</v>
      </c>
      <c r="I294" s="165"/>
      <c r="J294" s="166"/>
    </row>
    <row r="295" spans="1:10" customFormat="1" x14ac:dyDescent="0.2">
      <c r="A295" s="161" t="s">
        <v>403</v>
      </c>
      <c r="B295" s="162" t="s">
        <v>2679</v>
      </c>
      <c r="C295" s="174" t="s">
        <v>2680</v>
      </c>
      <c r="D295" s="175" t="s">
        <v>2681</v>
      </c>
      <c r="E295" s="175">
        <v>1</v>
      </c>
      <c r="F295" s="176">
        <v>3.8938046100000001</v>
      </c>
      <c r="G295" s="176">
        <f t="shared" si="7"/>
        <v>3.8938046100000001</v>
      </c>
      <c r="H295" s="177"/>
      <c r="I295" s="178"/>
      <c r="J295" s="179"/>
    </row>
    <row r="296" spans="1:10" customFormat="1" x14ac:dyDescent="0.2">
      <c r="A296" s="161" t="s">
        <v>403</v>
      </c>
      <c r="B296" s="162" t="s">
        <v>2682</v>
      </c>
      <c r="C296" s="174" t="s">
        <v>2683</v>
      </c>
      <c r="D296" s="175" t="s">
        <v>2684</v>
      </c>
      <c r="E296" s="175">
        <v>1</v>
      </c>
      <c r="F296" s="176">
        <v>3.3157470400000002</v>
      </c>
      <c r="G296" s="176">
        <f t="shared" si="7"/>
        <v>3.3157470400000002</v>
      </c>
      <c r="H296" s="177"/>
      <c r="I296" s="178"/>
      <c r="J296" s="179"/>
    </row>
    <row r="297" spans="1:10" customFormat="1" x14ac:dyDescent="0.2">
      <c r="A297" s="161" t="s">
        <v>403</v>
      </c>
      <c r="B297" s="162" t="s">
        <v>2685</v>
      </c>
      <c r="C297" s="174"/>
      <c r="D297" s="175" t="s">
        <v>1128</v>
      </c>
      <c r="E297" s="175">
        <v>2</v>
      </c>
      <c r="F297" s="176">
        <v>1.90656585</v>
      </c>
      <c r="G297" s="176">
        <f t="shared" si="7"/>
        <v>3.8131317</v>
      </c>
      <c r="H297" s="177" t="s">
        <v>625</v>
      </c>
      <c r="I297" s="178"/>
      <c r="J297" s="179"/>
    </row>
    <row r="298" spans="1:10" customFormat="1" x14ac:dyDescent="0.2">
      <c r="A298" s="161" t="s">
        <v>403</v>
      </c>
      <c r="B298" s="162" t="s">
        <v>2687</v>
      </c>
      <c r="C298" s="174"/>
      <c r="D298" s="175" t="s">
        <v>716</v>
      </c>
      <c r="E298" s="175">
        <v>2</v>
      </c>
      <c r="F298" s="176">
        <v>3.9988100900000001</v>
      </c>
      <c r="G298" s="176">
        <f t="shared" si="7"/>
        <v>7.9976201800000002</v>
      </c>
      <c r="H298" s="177"/>
      <c r="I298" s="178"/>
      <c r="J298" s="179"/>
    </row>
    <row r="299" spans="1:10" customFormat="1" x14ac:dyDescent="0.2">
      <c r="A299" s="148" t="s">
        <v>379</v>
      </c>
      <c r="B299" s="162" t="s">
        <v>2688</v>
      </c>
      <c r="C299" s="181" t="s">
        <v>686</v>
      </c>
      <c r="D299" s="182" t="s">
        <v>687</v>
      </c>
      <c r="E299" s="182">
        <v>1</v>
      </c>
      <c r="F299" s="183">
        <v>43</v>
      </c>
      <c r="G299" s="183">
        <f t="shared" si="7"/>
        <v>43</v>
      </c>
      <c r="H299" s="184" t="s">
        <v>688</v>
      </c>
      <c r="I299" s="185"/>
      <c r="J299" s="180"/>
    </row>
    <row r="300" spans="1:10" customFormat="1" ht="25.5" x14ac:dyDescent="0.2">
      <c r="A300" s="161" t="s">
        <v>403</v>
      </c>
      <c r="B300" s="162" t="s">
        <v>2689</v>
      </c>
      <c r="C300" s="174"/>
      <c r="D300" s="175" t="s">
        <v>2690</v>
      </c>
      <c r="E300" s="175">
        <v>1</v>
      </c>
      <c r="F300" s="176">
        <v>136.64311602999999</v>
      </c>
      <c r="G300" s="176">
        <f t="shared" si="7"/>
        <v>136.64311602999999</v>
      </c>
      <c r="H300" s="177"/>
      <c r="I300" s="178"/>
      <c r="J300" s="179"/>
    </row>
    <row r="301" spans="1:10" customFormat="1" x14ac:dyDescent="0.2">
      <c r="A301" s="161" t="s">
        <v>403</v>
      </c>
      <c r="B301" s="162" t="s">
        <v>2691</v>
      </c>
      <c r="C301" s="174"/>
      <c r="D301" s="175" t="s">
        <v>700</v>
      </c>
      <c r="E301" s="175">
        <v>2</v>
      </c>
      <c r="F301" s="176">
        <v>0.32693049000000002</v>
      </c>
      <c r="G301" s="176">
        <f t="shared" si="7"/>
        <v>0.65386098000000004</v>
      </c>
      <c r="H301" s="177"/>
      <c r="I301" s="178"/>
      <c r="J301" s="179"/>
    </row>
    <row r="302" spans="1:10" customFormat="1" x14ac:dyDescent="0.2">
      <c r="A302" s="148" t="s">
        <v>379</v>
      </c>
      <c r="B302" s="162" t="s">
        <v>2692</v>
      </c>
      <c r="C302" s="181"/>
      <c r="D302" s="182" t="s">
        <v>696</v>
      </c>
      <c r="E302" s="182">
        <v>2</v>
      </c>
      <c r="F302" s="183">
        <v>2.27335121</v>
      </c>
      <c r="G302" s="183">
        <f t="shared" si="7"/>
        <v>4.5467024199999999</v>
      </c>
      <c r="H302" s="184"/>
      <c r="I302" s="185"/>
      <c r="J302" s="180"/>
    </row>
    <row r="303" spans="1:10" customFormat="1" x14ac:dyDescent="0.2">
      <c r="A303" s="161" t="s">
        <v>403</v>
      </c>
      <c r="B303" s="162" t="s">
        <v>2693</v>
      </c>
      <c r="C303" s="174"/>
      <c r="D303" s="175" t="s">
        <v>698</v>
      </c>
      <c r="E303" s="175">
        <v>2</v>
      </c>
      <c r="F303" s="176">
        <v>3.9519828000000001</v>
      </c>
      <c r="G303" s="176">
        <f t="shared" ref="G303:G334" si="8">F303*E303</f>
        <v>7.9039656000000003</v>
      </c>
      <c r="H303" s="177"/>
      <c r="I303" s="178"/>
      <c r="J303" s="179"/>
    </row>
    <row r="304" spans="1:10" customFormat="1" x14ac:dyDescent="0.2">
      <c r="A304" s="161" t="s">
        <v>403</v>
      </c>
      <c r="B304" s="162" t="s">
        <v>2694</v>
      </c>
      <c r="C304" s="174" t="s">
        <v>2695</v>
      </c>
      <c r="D304" s="175" t="s">
        <v>2696</v>
      </c>
      <c r="E304" s="175">
        <v>11</v>
      </c>
      <c r="F304" s="176">
        <v>12</v>
      </c>
      <c r="G304" s="176">
        <f t="shared" si="8"/>
        <v>132</v>
      </c>
      <c r="H304" s="177"/>
      <c r="I304" s="178"/>
      <c r="J304" s="179"/>
    </row>
    <row r="305" spans="1:10" customFormat="1" ht="25.5" x14ac:dyDescent="0.2">
      <c r="A305" s="161" t="s">
        <v>403</v>
      </c>
      <c r="B305" s="162" t="s">
        <v>2697</v>
      </c>
      <c r="C305" s="174" t="s">
        <v>2698</v>
      </c>
      <c r="D305" s="175" t="s">
        <v>2699</v>
      </c>
      <c r="E305" s="175">
        <v>3</v>
      </c>
      <c r="F305" s="176">
        <v>20.7</v>
      </c>
      <c r="G305" s="176">
        <f t="shared" si="8"/>
        <v>62.099999999999994</v>
      </c>
      <c r="H305" s="177"/>
      <c r="I305" s="178"/>
      <c r="J305" s="179"/>
    </row>
    <row r="306" spans="1:10" customFormat="1" x14ac:dyDescent="0.2">
      <c r="A306" s="161" t="s">
        <v>403</v>
      </c>
      <c r="B306" s="162" t="s">
        <v>2700</v>
      </c>
      <c r="C306" s="174" t="s">
        <v>708</v>
      </c>
      <c r="D306" s="175" t="s">
        <v>709</v>
      </c>
      <c r="E306" s="175">
        <v>4</v>
      </c>
      <c r="F306" s="176">
        <v>1.9</v>
      </c>
      <c r="G306" s="176">
        <f t="shared" si="8"/>
        <v>7.6</v>
      </c>
      <c r="H306" s="177"/>
      <c r="I306" s="178"/>
      <c r="J306" s="179"/>
    </row>
    <row r="307" spans="1:10" customFormat="1" x14ac:dyDescent="0.2">
      <c r="A307" s="161" t="s">
        <v>403</v>
      </c>
      <c r="B307" s="162" t="s">
        <v>2701</v>
      </c>
      <c r="C307" s="174"/>
      <c r="D307" s="175" t="s">
        <v>711</v>
      </c>
      <c r="E307" s="175">
        <v>2</v>
      </c>
      <c r="F307" s="176">
        <v>1.8403369999999999E-2</v>
      </c>
      <c r="G307" s="176">
        <f t="shared" si="8"/>
        <v>3.6806739999999998E-2</v>
      </c>
      <c r="H307" s="177"/>
      <c r="I307" s="178"/>
      <c r="J307" s="179"/>
    </row>
    <row r="308" spans="1:10" customFormat="1" x14ac:dyDescent="0.2">
      <c r="A308" s="161" t="s">
        <v>403</v>
      </c>
      <c r="B308" s="162" t="s">
        <v>2702</v>
      </c>
      <c r="C308" s="174"/>
      <c r="D308" s="175" t="s">
        <v>718</v>
      </c>
      <c r="E308" s="175">
        <v>12</v>
      </c>
      <c r="F308" s="176">
        <v>2.9523020000000001E-2</v>
      </c>
      <c r="G308" s="176">
        <f t="shared" si="8"/>
        <v>0.35427624000000002</v>
      </c>
      <c r="H308" s="177"/>
      <c r="I308" s="178"/>
      <c r="J308" s="179"/>
    </row>
    <row r="309" spans="1:10" customFormat="1" x14ac:dyDescent="0.2">
      <c r="A309" s="161" t="s">
        <v>403</v>
      </c>
      <c r="B309" s="162" t="s">
        <v>2703</v>
      </c>
      <c r="C309" s="174"/>
      <c r="D309" s="175" t="s">
        <v>720</v>
      </c>
      <c r="E309" s="175">
        <v>2</v>
      </c>
      <c r="F309" s="176">
        <v>9.6445200000000002E-3</v>
      </c>
      <c r="G309" s="176">
        <f t="shared" si="8"/>
        <v>1.928904E-2</v>
      </c>
      <c r="H309" s="177"/>
      <c r="I309" s="178"/>
      <c r="J309" s="179"/>
    </row>
    <row r="310" spans="1:10" customFormat="1" x14ac:dyDescent="0.2">
      <c r="A310" s="148" t="s">
        <v>379</v>
      </c>
      <c r="B310" s="162" t="s">
        <v>2704</v>
      </c>
      <c r="C310" s="181" t="s">
        <v>722</v>
      </c>
      <c r="D310" s="182" t="s">
        <v>723</v>
      </c>
      <c r="E310" s="182">
        <v>1</v>
      </c>
      <c r="F310" s="183">
        <v>6.138147E-2</v>
      </c>
      <c r="G310" s="183">
        <f t="shared" si="8"/>
        <v>6.138147E-2</v>
      </c>
      <c r="H310" s="184" t="s">
        <v>414</v>
      </c>
      <c r="I310" s="185"/>
      <c r="J310" s="180"/>
    </row>
    <row r="311" spans="1:10" customFormat="1" x14ac:dyDescent="0.2">
      <c r="A311" s="161" t="s">
        <v>403</v>
      </c>
      <c r="B311" s="162" t="s">
        <v>2705</v>
      </c>
      <c r="C311" s="174" t="s">
        <v>677</v>
      </c>
      <c r="D311" s="175" t="s">
        <v>732</v>
      </c>
      <c r="E311" s="175">
        <v>12</v>
      </c>
      <c r="F311" s="176">
        <v>0.12559807000000001</v>
      </c>
      <c r="G311" s="176">
        <f t="shared" si="8"/>
        <v>1.5071768400000001</v>
      </c>
      <c r="H311" s="177"/>
      <c r="I311" s="178"/>
      <c r="J311" s="179"/>
    </row>
    <row r="312" spans="1:10" customFormat="1" x14ac:dyDescent="0.2">
      <c r="A312" s="161" t="s">
        <v>403</v>
      </c>
      <c r="B312" s="162" t="s">
        <v>2706</v>
      </c>
      <c r="C312" s="174" t="s">
        <v>677</v>
      </c>
      <c r="D312" s="175" t="s">
        <v>734</v>
      </c>
      <c r="E312" s="175">
        <v>4</v>
      </c>
      <c r="F312" s="176">
        <v>0.10981471</v>
      </c>
      <c r="G312" s="176">
        <f t="shared" si="8"/>
        <v>0.43925883999999998</v>
      </c>
      <c r="H312" s="177"/>
      <c r="I312" s="178"/>
      <c r="J312" s="179"/>
    </row>
    <row r="313" spans="1:10" customFormat="1" x14ac:dyDescent="0.2">
      <c r="A313" s="161" t="s">
        <v>403</v>
      </c>
      <c r="B313" s="162" t="s">
        <v>2707</v>
      </c>
      <c r="C313" s="174" t="s">
        <v>677</v>
      </c>
      <c r="D313" s="175" t="s">
        <v>736</v>
      </c>
      <c r="E313" s="175">
        <v>2</v>
      </c>
      <c r="F313" s="176">
        <v>7.4135400000000004E-2</v>
      </c>
      <c r="G313" s="176">
        <f t="shared" si="8"/>
        <v>0.14827080000000001</v>
      </c>
      <c r="H313" s="177"/>
      <c r="I313" s="178"/>
      <c r="J313" s="179"/>
    </row>
    <row r="314" spans="1:10" customFormat="1" x14ac:dyDescent="0.2">
      <c r="A314" s="161" t="s">
        <v>403</v>
      </c>
      <c r="B314" s="162" t="s">
        <v>2708</v>
      </c>
      <c r="C314" s="174" t="s">
        <v>677</v>
      </c>
      <c r="D314" s="175" t="s">
        <v>678</v>
      </c>
      <c r="E314" s="175">
        <v>4</v>
      </c>
      <c r="F314" s="176">
        <v>4.296759E-2</v>
      </c>
      <c r="G314" s="176">
        <f t="shared" si="8"/>
        <v>0.17187036</v>
      </c>
      <c r="H314" s="177"/>
      <c r="I314" s="178"/>
      <c r="J314" s="179"/>
    </row>
    <row r="315" spans="1:10" customFormat="1" x14ac:dyDescent="0.2">
      <c r="A315" s="161" t="s">
        <v>403</v>
      </c>
      <c r="B315" s="162" t="s">
        <v>2709</v>
      </c>
      <c r="C315" s="174" t="s">
        <v>677</v>
      </c>
      <c r="D315" s="175" t="s">
        <v>739</v>
      </c>
      <c r="E315" s="175">
        <v>3</v>
      </c>
      <c r="F315" s="176">
        <v>5.4240669999999998E-2</v>
      </c>
      <c r="G315" s="176">
        <f t="shared" si="8"/>
        <v>0.16272201</v>
      </c>
      <c r="H315" s="177"/>
      <c r="I315" s="178"/>
      <c r="J315" s="179"/>
    </row>
    <row r="316" spans="1:10" customFormat="1" x14ac:dyDescent="0.2">
      <c r="A316" s="161" t="s">
        <v>403</v>
      </c>
      <c r="B316" s="162" t="s">
        <v>2710</v>
      </c>
      <c r="C316" s="174" t="s">
        <v>677</v>
      </c>
      <c r="D316" s="175" t="s">
        <v>741</v>
      </c>
      <c r="E316" s="175">
        <v>8</v>
      </c>
      <c r="F316" s="176">
        <v>2.6461140000000001E-2</v>
      </c>
      <c r="G316" s="176">
        <f t="shared" si="8"/>
        <v>0.21168912000000001</v>
      </c>
      <c r="H316" s="177"/>
      <c r="I316" s="178"/>
      <c r="J316" s="179"/>
    </row>
    <row r="317" spans="1:10" customFormat="1" x14ac:dyDescent="0.2">
      <c r="A317" s="161" t="s">
        <v>403</v>
      </c>
      <c r="B317" s="162" t="s">
        <v>2711</v>
      </c>
      <c r="C317" s="174" t="s">
        <v>684</v>
      </c>
      <c r="D317" s="175" t="s">
        <v>728</v>
      </c>
      <c r="E317" s="175">
        <v>6</v>
      </c>
      <c r="F317" s="176">
        <v>3.5662310000000003E-2</v>
      </c>
      <c r="G317" s="176">
        <f t="shared" si="8"/>
        <v>0.21397386000000002</v>
      </c>
      <c r="H317" s="177"/>
      <c r="I317" s="178"/>
      <c r="J317" s="179"/>
    </row>
    <row r="318" spans="1:10" customFormat="1" x14ac:dyDescent="0.2">
      <c r="A318" s="161" t="s">
        <v>403</v>
      </c>
      <c r="B318" s="162" t="s">
        <v>2712</v>
      </c>
      <c r="C318" s="174" t="s">
        <v>684</v>
      </c>
      <c r="D318" s="175" t="s">
        <v>730</v>
      </c>
      <c r="E318" s="175">
        <v>4</v>
      </c>
      <c r="F318" s="176">
        <v>3.3686880000000002E-2</v>
      </c>
      <c r="G318" s="176">
        <f t="shared" si="8"/>
        <v>0.13474752000000001</v>
      </c>
      <c r="H318" s="177"/>
      <c r="I318" s="178"/>
      <c r="J318" s="179"/>
    </row>
    <row r="319" spans="1:10" customFormat="1" x14ac:dyDescent="0.2">
      <c r="A319" s="161" t="s">
        <v>403</v>
      </c>
      <c r="B319" s="162" t="s">
        <v>2713</v>
      </c>
      <c r="C319" s="174" t="s">
        <v>677</v>
      </c>
      <c r="D319" s="175" t="s">
        <v>743</v>
      </c>
      <c r="E319" s="175">
        <v>23</v>
      </c>
      <c r="F319" s="176">
        <v>1.393254E-2</v>
      </c>
      <c r="G319" s="176">
        <f t="shared" si="8"/>
        <v>0.32044842000000001</v>
      </c>
      <c r="H319" s="177"/>
      <c r="I319" s="178"/>
      <c r="J319" s="179"/>
    </row>
    <row r="320" spans="1:10" customFormat="1" x14ac:dyDescent="0.2">
      <c r="A320" s="161" t="s">
        <v>403</v>
      </c>
      <c r="B320" s="162" t="s">
        <v>2714</v>
      </c>
      <c r="C320" s="174" t="s">
        <v>677</v>
      </c>
      <c r="D320" s="175" t="s">
        <v>745</v>
      </c>
      <c r="E320" s="175">
        <v>8</v>
      </c>
      <c r="F320" s="176">
        <v>1.1562019999999999E-2</v>
      </c>
      <c r="G320" s="176">
        <f t="shared" si="8"/>
        <v>9.2496159999999994E-2</v>
      </c>
      <c r="H320" s="177"/>
      <c r="I320" s="178"/>
      <c r="J320" s="179"/>
    </row>
    <row r="321" spans="1:10" customFormat="1" x14ac:dyDescent="0.2">
      <c r="A321" s="161" t="s">
        <v>403</v>
      </c>
      <c r="B321" s="162" t="s">
        <v>2715</v>
      </c>
      <c r="C321" s="174" t="s">
        <v>677</v>
      </c>
      <c r="D321" s="175" t="s">
        <v>747</v>
      </c>
      <c r="E321" s="175">
        <v>4</v>
      </c>
      <c r="F321" s="176">
        <v>1.9086800000000001E-3</v>
      </c>
      <c r="G321" s="176">
        <f t="shared" si="8"/>
        <v>7.6347200000000002E-3</v>
      </c>
      <c r="H321" s="177"/>
      <c r="I321" s="178"/>
      <c r="J321" s="179"/>
    </row>
    <row r="322" spans="1:10" customFormat="1" ht="25.5" x14ac:dyDescent="0.2">
      <c r="A322" s="161" t="s">
        <v>403</v>
      </c>
      <c r="B322" s="162" t="s">
        <v>2716</v>
      </c>
      <c r="C322" s="174" t="s">
        <v>522</v>
      </c>
      <c r="D322" s="175" t="s">
        <v>937</v>
      </c>
      <c r="E322" s="175">
        <v>68</v>
      </c>
      <c r="F322" s="176">
        <v>5.7602159999999999E-2</v>
      </c>
      <c r="G322" s="176">
        <f t="shared" si="8"/>
        <v>3.9169468799999998</v>
      </c>
      <c r="H322" s="177"/>
      <c r="I322" s="178"/>
      <c r="J322" s="179"/>
    </row>
    <row r="323" spans="1:10" customFormat="1" ht="25.5" x14ac:dyDescent="0.2">
      <c r="A323" s="161" t="s">
        <v>403</v>
      </c>
      <c r="B323" s="162" t="s">
        <v>2717</v>
      </c>
      <c r="C323" s="174" t="s">
        <v>522</v>
      </c>
      <c r="D323" s="175" t="s">
        <v>939</v>
      </c>
      <c r="E323" s="175">
        <v>8</v>
      </c>
      <c r="F323" s="176">
        <v>2.8221969999999999E-2</v>
      </c>
      <c r="G323" s="176">
        <f t="shared" si="8"/>
        <v>0.22577575999999999</v>
      </c>
      <c r="H323" s="177"/>
      <c r="I323" s="178"/>
      <c r="J323" s="179"/>
    </row>
    <row r="324" spans="1:10" customFormat="1" ht="25.5" x14ac:dyDescent="0.2">
      <c r="A324" s="161" t="s">
        <v>403</v>
      </c>
      <c r="B324" s="162" t="s">
        <v>2718</v>
      </c>
      <c r="C324" s="174" t="s">
        <v>522</v>
      </c>
      <c r="D324" s="175" t="s">
        <v>941</v>
      </c>
      <c r="E324" s="175">
        <v>44</v>
      </c>
      <c r="F324" s="176">
        <v>2.2449110000000001E-2</v>
      </c>
      <c r="G324" s="176">
        <f t="shared" si="8"/>
        <v>0.98776084000000008</v>
      </c>
      <c r="H324" s="177"/>
      <c r="I324" s="178"/>
      <c r="J324" s="179"/>
    </row>
    <row r="325" spans="1:10" customFormat="1" ht="25.5" x14ac:dyDescent="0.2">
      <c r="A325" s="161" t="s">
        <v>403</v>
      </c>
      <c r="B325" s="162" t="s">
        <v>2719</v>
      </c>
      <c r="C325" s="174" t="s">
        <v>725</v>
      </c>
      <c r="D325" s="175" t="s">
        <v>726</v>
      </c>
      <c r="E325" s="175">
        <v>32</v>
      </c>
      <c r="F325" s="176">
        <v>2.0473680000000001E-2</v>
      </c>
      <c r="G325" s="176">
        <f t="shared" si="8"/>
        <v>0.65515776000000003</v>
      </c>
      <c r="H325" s="177"/>
      <c r="I325" s="178"/>
      <c r="J325" s="179"/>
    </row>
    <row r="326" spans="1:10" customFormat="1" ht="25.5" x14ac:dyDescent="0.2">
      <c r="A326" s="161" t="s">
        <v>403</v>
      </c>
      <c r="B326" s="162" t="s">
        <v>2720</v>
      </c>
      <c r="C326" s="174" t="s">
        <v>944</v>
      </c>
      <c r="D326" s="175" t="s">
        <v>945</v>
      </c>
      <c r="E326" s="175">
        <v>44</v>
      </c>
      <c r="F326" s="176">
        <v>1.8321469999999999E-2</v>
      </c>
      <c r="G326" s="176">
        <f t="shared" si="8"/>
        <v>0.80614467999999995</v>
      </c>
      <c r="H326" s="177"/>
      <c r="I326" s="178"/>
      <c r="J326" s="179"/>
    </row>
    <row r="327" spans="1:10" customFormat="1" ht="25.5" x14ac:dyDescent="0.2">
      <c r="A327" s="161" t="s">
        <v>403</v>
      </c>
      <c r="B327" s="162" t="s">
        <v>2721</v>
      </c>
      <c r="C327" s="174" t="s">
        <v>522</v>
      </c>
      <c r="D327" s="175" t="s">
        <v>757</v>
      </c>
      <c r="E327" s="175">
        <v>56</v>
      </c>
      <c r="F327" s="176">
        <v>1.6348540000000002E-2</v>
      </c>
      <c r="G327" s="176">
        <f t="shared" si="8"/>
        <v>0.91551824000000015</v>
      </c>
      <c r="H327" s="177"/>
      <c r="I327" s="178"/>
      <c r="J327" s="179"/>
    </row>
    <row r="328" spans="1:10" customFormat="1" x14ac:dyDescent="0.2">
      <c r="A328" s="161" t="s">
        <v>403</v>
      </c>
      <c r="B328" s="162" t="s">
        <v>2722</v>
      </c>
      <c r="C328" s="174" t="s">
        <v>759</v>
      </c>
      <c r="D328" s="175" t="s">
        <v>760</v>
      </c>
      <c r="E328" s="175">
        <v>17</v>
      </c>
      <c r="F328" s="176">
        <v>1.7374069999999998E-2</v>
      </c>
      <c r="G328" s="176">
        <f t="shared" si="8"/>
        <v>0.29535918999999999</v>
      </c>
      <c r="H328" s="177"/>
      <c r="I328" s="178"/>
      <c r="J328" s="179"/>
    </row>
    <row r="329" spans="1:10" customFormat="1" x14ac:dyDescent="0.2">
      <c r="A329" s="161" t="s">
        <v>403</v>
      </c>
      <c r="B329" s="162" t="s">
        <v>2723</v>
      </c>
      <c r="C329" s="174" t="s">
        <v>525</v>
      </c>
      <c r="D329" s="175" t="s">
        <v>762</v>
      </c>
      <c r="E329" s="175">
        <v>12</v>
      </c>
      <c r="F329" s="176">
        <v>7.6006699999999996E-2</v>
      </c>
      <c r="G329" s="176">
        <f t="shared" si="8"/>
        <v>0.91208040000000001</v>
      </c>
      <c r="H329" s="177"/>
      <c r="I329" s="178"/>
      <c r="J329" s="179"/>
    </row>
    <row r="330" spans="1:10" customFormat="1" x14ac:dyDescent="0.2">
      <c r="A330" s="161" t="s">
        <v>403</v>
      </c>
      <c r="B330" s="162" t="s">
        <v>2724</v>
      </c>
      <c r="C330" s="174" t="s">
        <v>525</v>
      </c>
      <c r="D330" s="175" t="s">
        <v>764</v>
      </c>
      <c r="E330" s="175">
        <v>16</v>
      </c>
      <c r="F330" s="176">
        <v>4.0010209999999997E-2</v>
      </c>
      <c r="G330" s="176">
        <f t="shared" si="8"/>
        <v>0.64016335999999996</v>
      </c>
      <c r="H330" s="177"/>
      <c r="I330" s="178"/>
      <c r="J330" s="179"/>
    </row>
    <row r="331" spans="1:10" customFormat="1" x14ac:dyDescent="0.2">
      <c r="A331" s="161" t="s">
        <v>403</v>
      </c>
      <c r="B331" s="162" t="s">
        <v>2725</v>
      </c>
      <c r="C331" s="174" t="s">
        <v>525</v>
      </c>
      <c r="D331" s="175" t="s">
        <v>679</v>
      </c>
      <c r="E331" s="175">
        <v>80</v>
      </c>
      <c r="F331" s="176">
        <v>1.6751530000000001E-2</v>
      </c>
      <c r="G331" s="176">
        <f t="shared" si="8"/>
        <v>1.3401224</v>
      </c>
      <c r="H331" s="177"/>
      <c r="I331" s="178"/>
      <c r="J331" s="179"/>
    </row>
    <row r="332" spans="1:10" customFormat="1" x14ac:dyDescent="0.2">
      <c r="A332" s="161" t="s">
        <v>403</v>
      </c>
      <c r="B332" s="162" t="s">
        <v>2726</v>
      </c>
      <c r="C332" s="174" t="s">
        <v>525</v>
      </c>
      <c r="D332" s="175" t="s">
        <v>767</v>
      </c>
      <c r="E332" s="175">
        <v>9</v>
      </c>
      <c r="F332" s="176">
        <v>1.084597E-2</v>
      </c>
      <c r="G332" s="176">
        <f t="shared" si="8"/>
        <v>9.7613729999999996E-2</v>
      </c>
      <c r="H332" s="177"/>
      <c r="I332" s="178"/>
      <c r="J332" s="179"/>
    </row>
    <row r="333" spans="1:10" customFormat="1" x14ac:dyDescent="0.2">
      <c r="A333" s="161" t="s">
        <v>403</v>
      </c>
      <c r="B333" s="162" t="s">
        <v>2727</v>
      </c>
      <c r="C333" s="174" t="s">
        <v>525</v>
      </c>
      <c r="D333" s="175" t="s">
        <v>526</v>
      </c>
      <c r="E333" s="175">
        <v>303</v>
      </c>
      <c r="F333" s="176">
        <v>5.88405E-3</v>
      </c>
      <c r="G333" s="176">
        <f t="shared" si="8"/>
        <v>1.78286715</v>
      </c>
      <c r="H333" s="177"/>
      <c r="I333" s="178"/>
      <c r="J333" s="179"/>
    </row>
    <row r="334" spans="1:10" customFormat="1" x14ac:dyDescent="0.2">
      <c r="A334" s="161" t="s">
        <v>403</v>
      </c>
      <c r="B334" s="162" t="s">
        <v>2728</v>
      </c>
      <c r="C334" s="174" t="s">
        <v>525</v>
      </c>
      <c r="D334" s="175" t="s">
        <v>770</v>
      </c>
      <c r="E334" s="175">
        <v>4</v>
      </c>
      <c r="F334" s="176">
        <v>8.4562000000000005E-4</v>
      </c>
      <c r="G334" s="176">
        <f t="shared" si="8"/>
        <v>3.3824800000000002E-3</v>
      </c>
      <c r="H334" s="177"/>
      <c r="I334" s="178"/>
      <c r="J334" s="179"/>
    </row>
    <row r="335" spans="1:10" customFormat="1" x14ac:dyDescent="0.2">
      <c r="A335" s="161" t="s">
        <v>403</v>
      </c>
      <c r="B335" s="162" t="s">
        <v>2729</v>
      </c>
      <c r="C335" s="174" t="s">
        <v>528</v>
      </c>
      <c r="D335" s="175" t="s">
        <v>772</v>
      </c>
      <c r="E335" s="175">
        <v>16</v>
      </c>
      <c r="F335" s="176">
        <v>6.9577099999999998E-3</v>
      </c>
      <c r="G335" s="176">
        <f t="shared" ref="G335:G345" si="9">F335*E335</f>
        <v>0.11132336</v>
      </c>
      <c r="H335" s="177"/>
      <c r="I335" s="178"/>
      <c r="J335" s="179"/>
    </row>
    <row r="336" spans="1:10" customFormat="1" x14ac:dyDescent="0.2">
      <c r="A336" s="161" t="s">
        <v>403</v>
      </c>
      <c r="B336" s="162" t="s">
        <v>2730</v>
      </c>
      <c r="C336" s="174" t="s">
        <v>528</v>
      </c>
      <c r="D336" s="175" t="s">
        <v>680</v>
      </c>
      <c r="E336" s="175">
        <v>72</v>
      </c>
      <c r="F336" s="176">
        <v>3.9662300000000003E-3</v>
      </c>
      <c r="G336" s="176">
        <f t="shared" si="9"/>
        <v>0.28556856000000003</v>
      </c>
      <c r="H336" s="177"/>
      <c r="I336" s="178"/>
      <c r="J336" s="179"/>
    </row>
    <row r="337" spans="1:39" customFormat="1" x14ac:dyDescent="0.2">
      <c r="A337" s="161" t="s">
        <v>403</v>
      </c>
      <c r="B337" s="162" t="s">
        <v>2731</v>
      </c>
      <c r="C337" s="174" t="s">
        <v>528</v>
      </c>
      <c r="D337" s="175" t="s">
        <v>775</v>
      </c>
      <c r="E337" s="175">
        <v>9</v>
      </c>
      <c r="F337" s="176">
        <v>2.3824300000000001E-3</v>
      </c>
      <c r="G337" s="176">
        <f t="shared" si="9"/>
        <v>2.1441870000000002E-2</v>
      </c>
      <c r="H337" s="177"/>
      <c r="I337" s="178"/>
      <c r="J337" s="179"/>
    </row>
    <row r="338" spans="1:39" customFormat="1" x14ac:dyDescent="0.2">
      <c r="A338" s="161" t="s">
        <v>403</v>
      </c>
      <c r="B338" s="162" t="s">
        <v>2732</v>
      </c>
      <c r="C338" s="174" t="s">
        <v>528</v>
      </c>
      <c r="D338" s="175" t="s">
        <v>529</v>
      </c>
      <c r="E338" s="175">
        <v>214</v>
      </c>
      <c r="F338" s="176">
        <v>1.25136E-3</v>
      </c>
      <c r="G338" s="176">
        <f t="shared" si="9"/>
        <v>0.26779103999999998</v>
      </c>
      <c r="H338" s="177"/>
      <c r="I338" s="178"/>
      <c r="J338" s="179"/>
    </row>
    <row r="339" spans="1:39" customFormat="1" x14ac:dyDescent="0.2">
      <c r="A339" s="161" t="s">
        <v>403</v>
      </c>
      <c r="B339" s="162" t="s">
        <v>2733</v>
      </c>
      <c r="C339" s="174" t="s">
        <v>528</v>
      </c>
      <c r="D339" s="175" t="s">
        <v>778</v>
      </c>
      <c r="E339" s="175">
        <v>4</v>
      </c>
      <c r="F339" s="176">
        <v>1.8382000000000001E-4</v>
      </c>
      <c r="G339" s="176">
        <f t="shared" si="9"/>
        <v>7.3528000000000005E-4</v>
      </c>
      <c r="H339" s="177"/>
      <c r="I339" s="178"/>
      <c r="J339" s="179"/>
    </row>
    <row r="340" spans="1:39" customFormat="1" x14ac:dyDescent="0.2">
      <c r="A340" s="161" t="s">
        <v>403</v>
      </c>
      <c r="B340" s="162" t="s">
        <v>2734</v>
      </c>
      <c r="C340" s="174" t="s">
        <v>681</v>
      </c>
      <c r="D340" s="175" t="s">
        <v>780</v>
      </c>
      <c r="E340" s="175">
        <v>4</v>
      </c>
      <c r="F340" s="176">
        <v>1.7164410000000001E-2</v>
      </c>
      <c r="G340" s="176">
        <f t="shared" si="9"/>
        <v>6.8657640000000006E-2</v>
      </c>
      <c r="H340" s="177"/>
      <c r="I340" s="178"/>
      <c r="J340" s="179"/>
    </row>
    <row r="341" spans="1:39" customFormat="1" x14ac:dyDescent="0.2">
      <c r="A341" s="161" t="s">
        <v>403</v>
      </c>
      <c r="B341" s="162" t="s">
        <v>2735</v>
      </c>
      <c r="C341" s="174" t="s">
        <v>681</v>
      </c>
      <c r="D341" s="175" t="s">
        <v>782</v>
      </c>
      <c r="E341" s="175">
        <v>8</v>
      </c>
      <c r="F341" s="176">
        <v>1.130113E-2</v>
      </c>
      <c r="G341" s="176">
        <f t="shared" si="9"/>
        <v>9.0409039999999996E-2</v>
      </c>
      <c r="H341" s="177"/>
      <c r="I341" s="178"/>
      <c r="J341" s="179"/>
    </row>
    <row r="342" spans="1:39" customFormat="1" x14ac:dyDescent="0.2">
      <c r="A342" s="161" t="s">
        <v>403</v>
      </c>
      <c r="B342" s="162" t="s">
        <v>2736</v>
      </c>
      <c r="C342" s="174" t="s">
        <v>681</v>
      </c>
      <c r="D342" s="175" t="s">
        <v>784</v>
      </c>
      <c r="E342" s="175">
        <v>4</v>
      </c>
      <c r="F342" s="176">
        <v>4.0784000000000003E-3</v>
      </c>
      <c r="G342" s="176">
        <f t="shared" si="9"/>
        <v>1.6313600000000001E-2</v>
      </c>
      <c r="H342" s="177"/>
      <c r="I342" s="178"/>
      <c r="J342" s="179"/>
    </row>
    <row r="343" spans="1:39" customFormat="1" x14ac:dyDescent="0.2">
      <c r="A343" s="161" t="s">
        <v>403</v>
      </c>
      <c r="B343" s="162" t="s">
        <v>2737</v>
      </c>
      <c r="C343" s="174" t="s">
        <v>681</v>
      </c>
      <c r="D343" s="175" t="s">
        <v>786</v>
      </c>
      <c r="E343" s="175">
        <v>37</v>
      </c>
      <c r="F343" s="176">
        <v>2.1575700000000001E-3</v>
      </c>
      <c r="G343" s="176">
        <f t="shared" si="9"/>
        <v>7.9830090000000006E-2</v>
      </c>
      <c r="H343" s="177"/>
      <c r="I343" s="178"/>
      <c r="J343" s="179"/>
    </row>
    <row r="344" spans="1:39" customFormat="1" x14ac:dyDescent="0.2">
      <c r="A344" s="161" t="s">
        <v>403</v>
      </c>
      <c r="B344" s="162" t="s">
        <v>2738</v>
      </c>
      <c r="C344" s="174" t="s">
        <v>788</v>
      </c>
      <c r="D344" s="175" t="s">
        <v>789</v>
      </c>
      <c r="E344" s="175">
        <v>2</v>
      </c>
      <c r="F344" s="176">
        <v>5.0836500000000003E-3</v>
      </c>
      <c r="G344" s="176">
        <f t="shared" si="9"/>
        <v>1.0167300000000001E-2</v>
      </c>
      <c r="H344" s="177" t="s">
        <v>414</v>
      </c>
      <c r="I344" s="178"/>
      <c r="J344" s="179"/>
    </row>
    <row r="345" spans="1:39" customFormat="1" ht="25.5" x14ac:dyDescent="0.2">
      <c r="A345" s="161" t="s">
        <v>403</v>
      </c>
      <c r="B345" s="162" t="s">
        <v>2739</v>
      </c>
      <c r="C345" s="174" t="s">
        <v>2509</v>
      </c>
      <c r="D345" s="175" t="s">
        <v>713</v>
      </c>
      <c r="E345" s="175">
        <v>2</v>
      </c>
      <c r="F345" s="176">
        <v>1.413823E-2</v>
      </c>
      <c r="G345" s="176">
        <f t="shared" si="9"/>
        <v>2.827646E-2</v>
      </c>
      <c r="H345" s="177"/>
      <c r="I345" s="178"/>
      <c r="J345" s="179"/>
    </row>
    <row r="346" spans="1:39" x14ac:dyDescent="0.2">
      <c r="A346" s="148" t="s">
        <v>379</v>
      </c>
      <c r="B346" s="150">
        <v>33</v>
      </c>
      <c r="C346" s="151" t="s">
        <v>147</v>
      </c>
      <c r="D346" s="152" t="s">
        <v>148</v>
      </c>
      <c r="E346" s="105">
        <v>1</v>
      </c>
      <c r="F346" s="153"/>
      <c r="G346" s="110"/>
      <c r="H346" s="154"/>
      <c r="I346" s="111"/>
      <c r="J346" s="155"/>
      <c r="K346" s="124"/>
      <c r="L346" s="125"/>
      <c r="M346" s="126"/>
      <c r="N346" s="127"/>
      <c r="O346" s="128"/>
      <c r="P346" s="128"/>
      <c r="Q346" s="126"/>
      <c r="R346" s="55"/>
      <c r="S346" s="129"/>
      <c r="T346" s="156"/>
      <c r="U346" s="126"/>
      <c r="AF346" s="8"/>
      <c r="AG346" s="8"/>
      <c r="AH346" s="8"/>
      <c r="AI346" s="8"/>
      <c r="AJ346" s="8"/>
      <c r="AK346" s="8"/>
      <c r="AL346" s="8"/>
      <c r="AM346" s="8"/>
    </row>
    <row r="347" spans="1:39" ht="25.5" x14ac:dyDescent="0.2">
      <c r="A347" s="148" t="s">
        <v>379</v>
      </c>
      <c r="B347" s="150" t="s">
        <v>149</v>
      </c>
      <c r="C347" s="151" t="s">
        <v>150</v>
      </c>
      <c r="D347" s="152" t="s">
        <v>151</v>
      </c>
      <c r="E347" s="105">
        <v>1</v>
      </c>
      <c r="F347" s="153"/>
      <c r="G347" s="110"/>
      <c r="H347" s="154"/>
      <c r="I347" s="111"/>
      <c r="J347" s="155"/>
      <c r="K347" s="124"/>
      <c r="L347" s="125"/>
      <c r="M347" s="126"/>
      <c r="N347" s="127"/>
      <c r="O347" s="128"/>
      <c r="P347" s="128"/>
      <c r="Q347" s="126"/>
      <c r="R347" s="55"/>
      <c r="S347" s="129"/>
      <c r="T347" s="156"/>
      <c r="U347" s="126"/>
      <c r="AF347" s="8"/>
      <c r="AG347" s="8"/>
      <c r="AH347" s="8"/>
      <c r="AI347" s="8"/>
      <c r="AJ347" s="8"/>
      <c r="AK347" s="8"/>
      <c r="AL347" s="8"/>
      <c r="AM347" s="8"/>
    </row>
    <row r="348" spans="1:39" customFormat="1" x14ac:dyDescent="0.2">
      <c r="A348" s="148" t="s">
        <v>379</v>
      </c>
      <c r="B348" s="162" t="s">
        <v>5458</v>
      </c>
      <c r="C348" s="181" t="s">
        <v>5459</v>
      </c>
      <c r="D348" s="182" t="s">
        <v>5460</v>
      </c>
      <c r="E348" s="182">
        <v>1</v>
      </c>
      <c r="F348" s="183"/>
      <c r="G348" s="183" t="str">
        <f>""</f>
        <v/>
      </c>
      <c r="H348" s="184"/>
      <c r="I348" s="185"/>
      <c r="J348" s="180"/>
    </row>
    <row r="349" spans="1:39" customFormat="1" outlineLevel="1" x14ac:dyDescent="0.2">
      <c r="A349" s="148" t="s">
        <v>379</v>
      </c>
      <c r="B349" s="162" t="s">
        <v>5461</v>
      </c>
      <c r="C349" s="181" t="s">
        <v>5462</v>
      </c>
      <c r="D349" s="182" t="s">
        <v>5463</v>
      </c>
      <c r="E349" s="182">
        <f>1*1</f>
        <v>1</v>
      </c>
      <c r="F349" s="183">
        <v>124.12</v>
      </c>
      <c r="G349" s="183">
        <f>F349*E349</f>
        <v>124.12</v>
      </c>
      <c r="H349" s="184" t="s">
        <v>390</v>
      </c>
      <c r="I349" s="185"/>
      <c r="J349" s="180"/>
    </row>
    <row r="350" spans="1:39" customFormat="1" outlineLevel="1" x14ac:dyDescent="0.2">
      <c r="A350" s="148" t="s">
        <v>379</v>
      </c>
      <c r="B350" s="162" t="s">
        <v>5464</v>
      </c>
      <c r="C350" s="181" t="s">
        <v>5465</v>
      </c>
      <c r="D350" s="182" t="s">
        <v>5466</v>
      </c>
      <c r="E350" s="182">
        <f>1*1</f>
        <v>1</v>
      </c>
      <c r="F350" s="183">
        <v>161.83000000000001</v>
      </c>
      <c r="G350" s="183">
        <f>F350*E350</f>
        <v>161.83000000000001</v>
      </c>
      <c r="H350" s="184" t="s">
        <v>390</v>
      </c>
      <c r="I350" s="185"/>
      <c r="J350" s="180"/>
    </row>
    <row r="351" spans="1:39" customFormat="1" outlineLevel="1" x14ac:dyDescent="0.2">
      <c r="A351" s="148" t="s">
        <v>379</v>
      </c>
      <c r="B351" s="162" t="s">
        <v>5467</v>
      </c>
      <c r="C351" s="181" t="s">
        <v>5468</v>
      </c>
      <c r="D351" s="182" t="s">
        <v>5469</v>
      </c>
      <c r="E351" s="182">
        <f>2*1</f>
        <v>2</v>
      </c>
      <c r="F351" s="183">
        <v>3.68</v>
      </c>
      <c r="G351" s="183">
        <f>F351*E351</f>
        <v>7.36</v>
      </c>
      <c r="H351" s="184" t="s">
        <v>390</v>
      </c>
      <c r="I351" s="185"/>
      <c r="J351" s="180"/>
    </row>
    <row r="352" spans="1:39" customFormat="1" outlineLevel="1" x14ac:dyDescent="0.2">
      <c r="A352" s="148" t="s">
        <v>379</v>
      </c>
      <c r="B352" s="162" t="s">
        <v>5470</v>
      </c>
      <c r="C352" s="181" t="s">
        <v>5471</v>
      </c>
      <c r="D352" s="182" t="s">
        <v>5472</v>
      </c>
      <c r="E352" s="182">
        <f>3*1</f>
        <v>3</v>
      </c>
      <c r="F352" s="183">
        <v>4.51</v>
      </c>
      <c r="G352" s="183">
        <f>F352*E352</f>
        <v>13.53</v>
      </c>
      <c r="H352" s="184" t="s">
        <v>390</v>
      </c>
      <c r="I352" s="185"/>
      <c r="J352" s="180"/>
    </row>
    <row r="353" spans="1:11" customFormat="1" outlineLevel="1" x14ac:dyDescent="0.2">
      <c r="A353" s="148" t="s">
        <v>379</v>
      </c>
      <c r="B353" s="162" t="s">
        <v>5473</v>
      </c>
      <c r="C353" s="181" t="s">
        <v>5474</v>
      </c>
      <c r="D353" s="182" t="s">
        <v>5475</v>
      </c>
      <c r="E353" s="182">
        <f>1*1</f>
        <v>1</v>
      </c>
      <c r="F353" s="183">
        <v>25.26</v>
      </c>
      <c r="G353" s="183">
        <f>F353*E353</f>
        <v>25.26</v>
      </c>
      <c r="H353" s="184"/>
      <c r="I353" s="185"/>
      <c r="J353" s="180"/>
    </row>
    <row r="354" spans="1:11" customFormat="1" x14ac:dyDescent="0.2">
      <c r="A354" s="148" t="s">
        <v>379</v>
      </c>
      <c r="B354" s="162" t="s">
        <v>5476</v>
      </c>
      <c r="C354" s="181" t="s">
        <v>5477</v>
      </c>
      <c r="D354" s="182" t="s">
        <v>409</v>
      </c>
      <c r="E354" s="182" t="s">
        <v>410</v>
      </c>
      <c r="F354" s="183"/>
      <c r="G354" s="183" t="str">
        <f>""</f>
        <v/>
      </c>
      <c r="H354" s="184"/>
      <c r="I354" s="185"/>
      <c r="J354" s="180"/>
      <c r="K354" s="200"/>
    </row>
    <row r="355" spans="1:11" customFormat="1" outlineLevel="1" x14ac:dyDescent="0.2">
      <c r="A355" s="148" t="s">
        <v>379</v>
      </c>
      <c r="B355" s="162" t="s">
        <v>5478</v>
      </c>
      <c r="C355" s="181" t="s">
        <v>5479</v>
      </c>
      <c r="D355" s="182" t="s">
        <v>5480</v>
      </c>
      <c r="E355" s="182" t="s">
        <v>410</v>
      </c>
      <c r="F355" s="183">
        <v>13.83</v>
      </c>
      <c r="G355" s="183">
        <f>F355*2</f>
        <v>27.66</v>
      </c>
      <c r="H355" s="184" t="s">
        <v>414</v>
      </c>
      <c r="I355" s="185"/>
      <c r="J355" s="180"/>
      <c r="K355" s="200"/>
    </row>
    <row r="356" spans="1:11" customFormat="1" outlineLevel="1" x14ac:dyDescent="0.2">
      <c r="A356" s="148" t="s">
        <v>379</v>
      </c>
      <c r="B356" s="162" t="s">
        <v>5481</v>
      </c>
      <c r="C356" s="181" t="s">
        <v>416</v>
      </c>
      <c r="D356" s="182" t="s">
        <v>417</v>
      </c>
      <c r="E356" s="182" t="s">
        <v>410</v>
      </c>
      <c r="F356" s="183">
        <v>4.05</v>
      </c>
      <c r="G356" s="183">
        <f>F356*2</f>
        <v>8.1</v>
      </c>
      <c r="H356" s="184" t="s">
        <v>414</v>
      </c>
      <c r="I356" s="185"/>
      <c r="J356" s="180"/>
      <c r="K356" s="200"/>
    </row>
    <row r="357" spans="1:11" customFormat="1" outlineLevel="1" x14ac:dyDescent="0.2">
      <c r="A357" s="148" t="s">
        <v>379</v>
      </c>
      <c r="B357" s="162" t="s">
        <v>5482</v>
      </c>
      <c r="C357" s="181" t="s">
        <v>419</v>
      </c>
      <c r="D357" s="182" t="s">
        <v>420</v>
      </c>
      <c r="E357" s="182">
        <v>2</v>
      </c>
      <c r="F357" s="183">
        <v>0.37</v>
      </c>
      <c r="G357" s="183">
        <f>F357*E357</f>
        <v>0.74</v>
      </c>
      <c r="H357" s="184" t="s">
        <v>414</v>
      </c>
      <c r="I357" s="185"/>
      <c r="J357" s="180"/>
      <c r="K357" s="200"/>
    </row>
    <row r="358" spans="1:11" customFormat="1" outlineLevel="1" x14ac:dyDescent="0.2">
      <c r="A358" s="148" t="s">
        <v>379</v>
      </c>
      <c r="B358" s="162" t="s">
        <v>5483</v>
      </c>
      <c r="C358" s="181" t="s">
        <v>422</v>
      </c>
      <c r="D358" s="182" t="s">
        <v>423</v>
      </c>
      <c r="E358" s="182">
        <v>2</v>
      </c>
      <c r="F358" s="183">
        <v>0.04</v>
      </c>
      <c r="G358" s="183">
        <f>F358*E358</f>
        <v>0.08</v>
      </c>
      <c r="H358" s="184" t="s">
        <v>414</v>
      </c>
      <c r="I358" s="185"/>
      <c r="J358" s="180"/>
      <c r="K358" s="200"/>
    </row>
    <row r="359" spans="1:11" customFormat="1" ht="25.5" outlineLevel="1" x14ac:dyDescent="0.2">
      <c r="A359" s="148" t="s">
        <v>379</v>
      </c>
      <c r="B359" s="162" t="s">
        <v>5484</v>
      </c>
      <c r="C359" s="181" t="s">
        <v>522</v>
      </c>
      <c r="D359" s="182" t="s">
        <v>5485</v>
      </c>
      <c r="E359" s="182">
        <v>4</v>
      </c>
      <c r="F359" s="183">
        <v>0.02</v>
      </c>
      <c r="G359" s="183">
        <f>F359*E359</f>
        <v>0.08</v>
      </c>
      <c r="H359" s="184"/>
      <c r="I359" s="185"/>
      <c r="J359" s="180"/>
      <c r="K359" s="200"/>
    </row>
    <row r="360" spans="1:11" customFormat="1" x14ac:dyDescent="0.2">
      <c r="A360" s="148" t="s">
        <v>379</v>
      </c>
      <c r="B360" s="162" t="s">
        <v>5486</v>
      </c>
      <c r="C360" s="181" t="s">
        <v>5487</v>
      </c>
      <c r="D360" s="182" t="s">
        <v>429</v>
      </c>
      <c r="E360" s="182" t="s">
        <v>410</v>
      </c>
      <c r="F360" s="183"/>
      <c r="G360" s="183" t="str">
        <f>""</f>
        <v/>
      </c>
      <c r="H360" s="184"/>
      <c r="I360" s="185"/>
      <c r="J360" s="180"/>
      <c r="K360" s="200"/>
    </row>
    <row r="361" spans="1:11" customFormat="1" outlineLevel="1" x14ac:dyDescent="0.2">
      <c r="A361" s="148" t="s">
        <v>379</v>
      </c>
      <c r="B361" s="162" t="s">
        <v>5488</v>
      </c>
      <c r="C361" s="181" t="s">
        <v>5489</v>
      </c>
      <c r="D361" s="182" t="s">
        <v>5490</v>
      </c>
      <c r="E361" s="182" t="s">
        <v>410</v>
      </c>
      <c r="F361" s="183">
        <v>13.87</v>
      </c>
      <c r="G361" s="183">
        <f>F361*2</f>
        <v>27.74</v>
      </c>
      <c r="H361" s="184" t="s">
        <v>390</v>
      </c>
      <c r="I361" s="185"/>
      <c r="J361" s="180"/>
      <c r="K361" s="200"/>
    </row>
    <row r="362" spans="1:11" customFormat="1" outlineLevel="1" x14ac:dyDescent="0.2">
      <c r="A362" s="148" t="s">
        <v>379</v>
      </c>
      <c r="B362" s="162" t="s">
        <v>5491</v>
      </c>
      <c r="C362" s="181" t="s">
        <v>434</v>
      </c>
      <c r="D362" s="182" t="s">
        <v>435</v>
      </c>
      <c r="E362" s="182">
        <v>4</v>
      </c>
      <c r="F362" s="183">
        <v>0.03</v>
      </c>
      <c r="G362" s="183">
        <f>F362*E362</f>
        <v>0.12</v>
      </c>
      <c r="H362" s="184" t="s">
        <v>414</v>
      </c>
      <c r="I362" s="185"/>
      <c r="J362" s="180"/>
      <c r="K362" s="200"/>
    </row>
    <row r="363" spans="1:11" customFormat="1" outlineLevel="1" x14ac:dyDescent="0.2">
      <c r="A363" s="148" t="s">
        <v>379</v>
      </c>
      <c r="B363" s="162" t="s">
        <v>5492</v>
      </c>
      <c r="C363" s="181" t="s">
        <v>425</v>
      </c>
      <c r="D363" s="182" t="s">
        <v>5493</v>
      </c>
      <c r="E363" s="182">
        <v>2</v>
      </c>
      <c r="F363" s="183">
        <v>0.02</v>
      </c>
      <c r="G363" s="183">
        <f>F363*E363</f>
        <v>0.04</v>
      </c>
      <c r="H363" s="184"/>
      <c r="I363" s="185"/>
      <c r="J363" s="180"/>
      <c r="K363" s="200"/>
    </row>
    <row r="364" spans="1:11" customFormat="1" x14ac:dyDescent="0.2">
      <c r="A364" s="161" t="s">
        <v>382</v>
      </c>
      <c r="B364" s="162" t="s">
        <v>5494</v>
      </c>
      <c r="C364" s="163" t="s">
        <v>5495</v>
      </c>
      <c r="D364" s="164" t="s">
        <v>5496</v>
      </c>
      <c r="E364" s="164">
        <v>1</v>
      </c>
      <c r="F364" s="167"/>
      <c r="G364" s="167" t="str">
        <f>""</f>
        <v/>
      </c>
      <c r="H364" s="161"/>
      <c r="I364" s="165"/>
      <c r="J364" s="166"/>
    </row>
    <row r="365" spans="1:11" customFormat="1" outlineLevel="1" x14ac:dyDescent="0.2">
      <c r="A365" s="161" t="s">
        <v>386</v>
      </c>
      <c r="B365" s="162" t="s">
        <v>5497</v>
      </c>
      <c r="C365" s="168" t="s">
        <v>5498</v>
      </c>
      <c r="D365" s="169" t="s">
        <v>5499</v>
      </c>
      <c r="E365" s="169">
        <f>1*1</f>
        <v>1</v>
      </c>
      <c r="F365" s="170">
        <v>27.51</v>
      </c>
      <c r="G365" s="170">
        <f>F365*E365</f>
        <v>27.51</v>
      </c>
      <c r="H365" s="171" t="s">
        <v>414</v>
      </c>
      <c r="I365" s="172"/>
      <c r="J365" s="173"/>
    </row>
    <row r="366" spans="1:11" customFormat="1" outlineLevel="1" x14ac:dyDescent="0.2">
      <c r="A366" s="161" t="s">
        <v>386</v>
      </c>
      <c r="B366" s="162" t="s">
        <v>5500</v>
      </c>
      <c r="C366" s="168" t="s">
        <v>445</v>
      </c>
      <c r="D366" s="169" t="s">
        <v>446</v>
      </c>
      <c r="E366" s="169">
        <f>2*1</f>
        <v>2</v>
      </c>
      <c r="F366" s="170">
        <v>2.21</v>
      </c>
      <c r="G366" s="170">
        <f>F366*E366</f>
        <v>4.42</v>
      </c>
      <c r="H366" s="171" t="s">
        <v>414</v>
      </c>
      <c r="I366" s="172"/>
      <c r="J366" s="173"/>
    </row>
    <row r="367" spans="1:11" customFormat="1" outlineLevel="1" x14ac:dyDescent="0.2">
      <c r="A367" s="161" t="s">
        <v>403</v>
      </c>
      <c r="B367" s="162" t="s">
        <v>5501</v>
      </c>
      <c r="C367" s="174" t="s">
        <v>425</v>
      </c>
      <c r="D367" s="175" t="s">
        <v>5502</v>
      </c>
      <c r="E367" s="175">
        <f>4*1</f>
        <v>4</v>
      </c>
      <c r="F367" s="176">
        <v>0.01</v>
      </c>
      <c r="G367" s="176">
        <f>F367*E367</f>
        <v>0.04</v>
      </c>
      <c r="H367" s="177"/>
      <c r="I367" s="178"/>
      <c r="J367" s="179"/>
    </row>
    <row r="368" spans="1:11" customFormat="1" outlineLevel="1" x14ac:dyDescent="0.2">
      <c r="A368" s="161" t="s">
        <v>403</v>
      </c>
      <c r="B368" s="162" t="s">
        <v>5503</v>
      </c>
      <c r="C368" s="174" t="s">
        <v>425</v>
      </c>
      <c r="D368" s="175" t="s">
        <v>5504</v>
      </c>
      <c r="E368" s="175">
        <f>8*1</f>
        <v>8</v>
      </c>
      <c r="F368" s="176">
        <v>0.04</v>
      </c>
      <c r="G368" s="176">
        <f>F368*E368</f>
        <v>0.32</v>
      </c>
      <c r="H368" s="177"/>
      <c r="I368" s="178"/>
      <c r="J368" s="179"/>
    </row>
    <row r="369" spans="1:11" customFormat="1" x14ac:dyDescent="0.2">
      <c r="A369" s="161" t="s">
        <v>382</v>
      </c>
      <c r="B369" s="162" t="s">
        <v>5505</v>
      </c>
      <c r="C369" s="163" t="s">
        <v>5506</v>
      </c>
      <c r="D369" s="164" t="s">
        <v>5507</v>
      </c>
      <c r="E369" s="164">
        <v>6</v>
      </c>
      <c r="F369" s="167"/>
      <c r="G369" s="167" t="str">
        <f>""</f>
        <v/>
      </c>
      <c r="H369" s="161"/>
      <c r="I369" s="165"/>
      <c r="J369" s="166"/>
    </row>
    <row r="370" spans="1:11" customFormat="1" outlineLevel="1" x14ac:dyDescent="0.2">
      <c r="A370" s="161" t="s">
        <v>386</v>
      </c>
      <c r="B370" s="162" t="s">
        <v>5508</v>
      </c>
      <c r="C370" s="168" t="s">
        <v>5509</v>
      </c>
      <c r="D370" s="169" t="s">
        <v>5499</v>
      </c>
      <c r="E370" s="169">
        <f>1*6</f>
        <v>6</v>
      </c>
      <c r="F370" s="170">
        <v>27.54</v>
      </c>
      <c r="G370" s="170">
        <f>F370*E370</f>
        <v>165.24</v>
      </c>
      <c r="H370" s="171" t="s">
        <v>414</v>
      </c>
      <c r="I370" s="172"/>
      <c r="J370" s="173"/>
    </row>
    <row r="371" spans="1:11" customFormat="1" outlineLevel="1" x14ac:dyDescent="0.2">
      <c r="A371" s="161" t="s">
        <v>386</v>
      </c>
      <c r="B371" s="162" t="s">
        <v>5510</v>
      </c>
      <c r="C371" s="168" t="s">
        <v>456</v>
      </c>
      <c r="D371" s="169" t="s">
        <v>457</v>
      </c>
      <c r="E371" s="169">
        <f>2*6</f>
        <v>12</v>
      </c>
      <c r="F371" s="170">
        <v>1.28</v>
      </c>
      <c r="G371" s="170">
        <f>F371*E371</f>
        <v>15.36</v>
      </c>
      <c r="H371" s="171" t="s">
        <v>414</v>
      </c>
      <c r="I371" s="172"/>
      <c r="J371" s="173"/>
    </row>
    <row r="372" spans="1:11" customFormat="1" x14ac:dyDescent="0.2">
      <c r="A372" s="148" t="s">
        <v>379</v>
      </c>
      <c r="B372" s="162" t="s">
        <v>5511</v>
      </c>
      <c r="C372" s="181" t="s">
        <v>5512</v>
      </c>
      <c r="D372" s="182" t="s">
        <v>5513</v>
      </c>
      <c r="E372" s="182">
        <v>1</v>
      </c>
      <c r="F372" s="183">
        <v>12.299064359999999</v>
      </c>
      <c r="G372" s="183">
        <f>F372*E372</f>
        <v>12.299064359999999</v>
      </c>
      <c r="H372" s="184" t="s">
        <v>390</v>
      </c>
      <c r="I372" s="185"/>
      <c r="J372" s="180"/>
    </row>
    <row r="373" spans="1:11" customFormat="1" x14ac:dyDescent="0.2">
      <c r="A373" s="148" t="s">
        <v>379</v>
      </c>
      <c r="B373" s="162" t="s">
        <v>5514</v>
      </c>
      <c r="C373" s="181" t="s">
        <v>5515</v>
      </c>
      <c r="D373" s="182" t="s">
        <v>5516</v>
      </c>
      <c r="E373" s="182">
        <v>1</v>
      </c>
      <c r="F373" s="183">
        <v>1.7719923799999999</v>
      </c>
      <c r="G373" s="183">
        <f>F373*E373</f>
        <v>1.7719923799999999</v>
      </c>
      <c r="H373" s="184" t="s">
        <v>414</v>
      </c>
      <c r="I373" s="185"/>
      <c r="J373" s="180"/>
    </row>
    <row r="374" spans="1:11" customFormat="1" x14ac:dyDescent="0.2">
      <c r="A374" s="161" t="s">
        <v>382</v>
      </c>
      <c r="B374" s="162" t="s">
        <v>5517</v>
      </c>
      <c r="C374" s="163" t="s">
        <v>5518</v>
      </c>
      <c r="D374" s="164" t="s">
        <v>466</v>
      </c>
      <c r="E374" s="164" t="s">
        <v>410</v>
      </c>
      <c r="F374" s="167"/>
      <c r="G374" s="167" t="str">
        <f>""</f>
        <v/>
      </c>
      <c r="H374" s="161"/>
      <c r="I374" s="165"/>
      <c r="J374" s="166"/>
      <c r="K374" s="200"/>
    </row>
    <row r="375" spans="1:11" customFormat="1" outlineLevel="1" x14ac:dyDescent="0.2">
      <c r="A375" s="161" t="s">
        <v>386</v>
      </c>
      <c r="B375" s="162" t="s">
        <v>5519</v>
      </c>
      <c r="C375" s="168" t="s">
        <v>5520</v>
      </c>
      <c r="D375" s="169" t="s">
        <v>5521</v>
      </c>
      <c r="E375" s="169" t="s">
        <v>410</v>
      </c>
      <c r="F375" s="170">
        <v>0.88</v>
      </c>
      <c r="G375" s="170">
        <f>F375*2</f>
        <v>1.76</v>
      </c>
      <c r="H375" s="171" t="s">
        <v>414</v>
      </c>
      <c r="I375" s="172"/>
      <c r="J375" s="173"/>
      <c r="K375" s="200"/>
    </row>
    <row r="376" spans="1:11" customFormat="1" outlineLevel="1" x14ac:dyDescent="0.2">
      <c r="A376" s="161" t="s">
        <v>386</v>
      </c>
      <c r="B376" s="162" t="s">
        <v>5522</v>
      </c>
      <c r="C376" s="168" t="s">
        <v>5523</v>
      </c>
      <c r="D376" s="169" t="s">
        <v>5524</v>
      </c>
      <c r="E376" s="169">
        <v>2</v>
      </c>
      <c r="F376" s="170">
        <v>0.03</v>
      </c>
      <c r="G376" s="170">
        <f>F376*E376</f>
        <v>0.06</v>
      </c>
      <c r="H376" s="171" t="s">
        <v>414</v>
      </c>
      <c r="I376" s="172"/>
      <c r="J376" s="173"/>
      <c r="K376" s="200"/>
    </row>
    <row r="377" spans="1:11" customFormat="1" outlineLevel="1" x14ac:dyDescent="0.2">
      <c r="A377" s="161" t="s">
        <v>403</v>
      </c>
      <c r="B377" s="162" t="s">
        <v>5525</v>
      </c>
      <c r="C377" s="174" t="s">
        <v>5526</v>
      </c>
      <c r="D377" s="175" t="s">
        <v>437</v>
      </c>
      <c r="E377" s="175">
        <v>2</v>
      </c>
      <c r="F377" s="176">
        <v>0.02</v>
      </c>
      <c r="G377" s="176">
        <f>F377*E377</f>
        <v>0.04</v>
      </c>
      <c r="H377" s="177" t="s">
        <v>5527</v>
      </c>
      <c r="I377" s="178"/>
      <c r="J377" s="179"/>
      <c r="K377" s="200"/>
    </row>
    <row r="378" spans="1:11" customFormat="1" x14ac:dyDescent="0.2">
      <c r="A378" s="161" t="s">
        <v>382</v>
      </c>
      <c r="B378" s="162" t="s">
        <v>5528</v>
      </c>
      <c r="C378" s="163" t="s">
        <v>5529</v>
      </c>
      <c r="D378" s="164" t="s">
        <v>5530</v>
      </c>
      <c r="E378" s="164">
        <v>2</v>
      </c>
      <c r="F378" s="167">
        <v>0.69716634</v>
      </c>
      <c r="G378" s="167">
        <f>F378*E378</f>
        <v>1.39433268</v>
      </c>
      <c r="H378" s="161" t="s">
        <v>414</v>
      </c>
      <c r="I378" s="165"/>
      <c r="J378" s="166"/>
    </row>
    <row r="379" spans="1:11" customFormat="1" x14ac:dyDescent="0.2">
      <c r="A379" s="161" t="s">
        <v>382</v>
      </c>
      <c r="B379" s="162" t="s">
        <v>5531</v>
      </c>
      <c r="C379" s="163" t="s">
        <v>5532</v>
      </c>
      <c r="D379" s="164" t="s">
        <v>5533</v>
      </c>
      <c r="E379" s="164">
        <v>1</v>
      </c>
      <c r="F379" s="167"/>
      <c r="G379" s="167" t="str">
        <f>""</f>
        <v/>
      </c>
      <c r="H379" s="161"/>
      <c r="I379" s="165"/>
      <c r="J379" s="166"/>
    </row>
    <row r="380" spans="1:11" customFormat="1" outlineLevel="1" x14ac:dyDescent="0.2">
      <c r="A380" s="161" t="s">
        <v>382</v>
      </c>
      <c r="B380" s="162" t="s">
        <v>5534</v>
      </c>
      <c r="C380" s="163" t="s">
        <v>5535</v>
      </c>
      <c r="D380" s="164" t="s">
        <v>5536</v>
      </c>
      <c r="E380" s="164">
        <f>1*1</f>
        <v>1</v>
      </c>
      <c r="F380" s="167"/>
      <c r="G380" s="167" t="str">
        <f>""</f>
        <v/>
      </c>
      <c r="H380" s="161"/>
      <c r="I380" s="165"/>
      <c r="J380" s="166"/>
    </row>
    <row r="381" spans="1:11" customFormat="1" ht="25.5" outlineLevel="2" x14ac:dyDescent="0.2">
      <c r="A381" s="161" t="s">
        <v>386</v>
      </c>
      <c r="B381" s="162" t="s">
        <v>5537</v>
      </c>
      <c r="C381" s="168" t="s">
        <v>5538</v>
      </c>
      <c r="D381" s="169" t="s">
        <v>5539</v>
      </c>
      <c r="E381" s="169">
        <f>1*1</f>
        <v>1</v>
      </c>
      <c r="F381" s="170">
        <v>26.78</v>
      </c>
      <c r="G381" s="170">
        <f t="shared" ref="G381:G389" si="10">F381*E381</f>
        <v>26.78</v>
      </c>
      <c r="H381" s="171" t="s">
        <v>414</v>
      </c>
      <c r="I381" s="172"/>
      <c r="J381" s="173"/>
    </row>
    <row r="382" spans="1:11" customFormat="1" outlineLevel="2" x14ac:dyDescent="0.2">
      <c r="A382" s="161" t="s">
        <v>386</v>
      </c>
      <c r="B382" s="162" t="s">
        <v>5540</v>
      </c>
      <c r="C382" s="168" t="s">
        <v>5541</v>
      </c>
      <c r="D382" s="169" t="s">
        <v>5542</v>
      </c>
      <c r="E382" s="169">
        <f>2*1</f>
        <v>2</v>
      </c>
      <c r="F382" s="170">
        <v>0.81</v>
      </c>
      <c r="G382" s="170">
        <f t="shared" si="10"/>
        <v>1.62</v>
      </c>
      <c r="H382" s="171" t="s">
        <v>414</v>
      </c>
      <c r="I382" s="172"/>
      <c r="J382" s="173"/>
    </row>
    <row r="383" spans="1:11" customFormat="1" outlineLevel="1" x14ac:dyDescent="0.2">
      <c r="A383" s="161" t="s">
        <v>386</v>
      </c>
      <c r="B383" s="162" t="s">
        <v>5543</v>
      </c>
      <c r="C383" s="168" t="s">
        <v>5544</v>
      </c>
      <c r="D383" s="169" t="s">
        <v>5545</v>
      </c>
      <c r="E383" s="169">
        <f>1*1</f>
        <v>1</v>
      </c>
      <c r="F383" s="170">
        <v>13.49</v>
      </c>
      <c r="G383" s="170">
        <f t="shared" si="10"/>
        <v>13.49</v>
      </c>
      <c r="H383" s="171" t="s">
        <v>414</v>
      </c>
      <c r="I383" s="172"/>
      <c r="J383" s="173"/>
    </row>
    <row r="384" spans="1:11" customFormat="1" outlineLevel="1" x14ac:dyDescent="0.2">
      <c r="A384" s="161" t="s">
        <v>403</v>
      </c>
      <c r="B384" s="162" t="s">
        <v>5546</v>
      </c>
      <c r="C384" s="174" t="s">
        <v>5547</v>
      </c>
      <c r="D384" s="175" t="s">
        <v>5548</v>
      </c>
      <c r="E384" s="175">
        <f>1*1</f>
        <v>1</v>
      </c>
      <c r="F384" s="176">
        <v>5.2</v>
      </c>
      <c r="G384" s="176">
        <f t="shared" si="10"/>
        <v>5.2</v>
      </c>
      <c r="H384" s="177" t="s">
        <v>625</v>
      </c>
      <c r="I384" s="178"/>
      <c r="J384" s="179"/>
    </row>
    <row r="385" spans="1:10" customFormat="1" outlineLevel="1" x14ac:dyDescent="0.2">
      <c r="A385" s="161" t="s">
        <v>403</v>
      </c>
      <c r="B385" s="162" t="s">
        <v>5549</v>
      </c>
      <c r="C385" s="174" t="s">
        <v>677</v>
      </c>
      <c r="D385" s="175" t="s">
        <v>5550</v>
      </c>
      <c r="E385" s="175">
        <f>8*1</f>
        <v>8</v>
      </c>
      <c r="F385" s="176">
        <v>0.03</v>
      </c>
      <c r="G385" s="176">
        <f t="shared" si="10"/>
        <v>0.24</v>
      </c>
      <c r="H385" s="177"/>
      <c r="I385" s="178"/>
      <c r="J385" s="179"/>
    </row>
    <row r="386" spans="1:10" customFormat="1" outlineLevel="1" x14ac:dyDescent="0.2">
      <c r="A386" s="161" t="s">
        <v>403</v>
      </c>
      <c r="B386" s="162" t="s">
        <v>5551</v>
      </c>
      <c r="C386" s="174" t="s">
        <v>525</v>
      </c>
      <c r="D386" s="175" t="s">
        <v>526</v>
      </c>
      <c r="E386" s="175">
        <f>8*1</f>
        <v>8</v>
      </c>
      <c r="F386" s="176">
        <v>0.01</v>
      </c>
      <c r="G386" s="176">
        <f t="shared" si="10"/>
        <v>0.08</v>
      </c>
      <c r="H386" s="177"/>
      <c r="I386" s="178"/>
      <c r="J386" s="179"/>
    </row>
    <row r="387" spans="1:10" customFormat="1" outlineLevel="1" x14ac:dyDescent="0.2">
      <c r="A387" s="161" t="s">
        <v>403</v>
      </c>
      <c r="B387" s="162" t="s">
        <v>5552</v>
      </c>
      <c r="C387" s="174" t="s">
        <v>528</v>
      </c>
      <c r="D387" s="175" t="s">
        <v>529</v>
      </c>
      <c r="E387" s="175">
        <f>8*1</f>
        <v>8</v>
      </c>
      <c r="F387" s="176">
        <v>0</v>
      </c>
      <c r="G387" s="176">
        <f t="shared" si="10"/>
        <v>0</v>
      </c>
      <c r="H387" s="177"/>
      <c r="I387" s="178"/>
      <c r="J387" s="179"/>
    </row>
    <row r="388" spans="1:10" customFormat="1" x14ac:dyDescent="0.2">
      <c r="A388" s="161" t="s">
        <v>382</v>
      </c>
      <c r="B388" s="162" t="s">
        <v>5553</v>
      </c>
      <c r="C388" s="163" t="s">
        <v>477</v>
      </c>
      <c r="D388" s="164" t="s">
        <v>478</v>
      </c>
      <c r="E388" s="164">
        <v>12</v>
      </c>
      <c r="F388" s="167">
        <v>2.8096894699999999</v>
      </c>
      <c r="G388" s="167">
        <f t="shared" si="10"/>
        <v>33.716273639999997</v>
      </c>
      <c r="H388" s="161" t="s">
        <v>414</v>
      </c>
      <c r="I388" s="165"/>
      <c r="J388" s="166"/>
    </row>
    <row r="389" spans="1:10" customFormat="1" x14ac:dyDescent="0.2">
      <c r="A389" s="161" t="s">
        <v>382</v>
      </c>
      <c r="B389" s="162" t="s">
        <v>5554</v>
      </c>
      <c r="C389" s="163" t="s">
        <v>1944</v>
      </c>
      <c r="D389" s="164" t="s">
        <v>1945</v>
      </c>
      <c r="E389" s="164">
        <v>12</v>
      </c>
      <c r="F389" s="167">
        <v>0.69946048000000005</v>
      </c>
      <c r="G389" s="167">
        <f t="shared" si="10"/>
        <v>8.3935257600000011</v>
      </c>
      <c r="H389" s="161" t="s">
        <v>414</v>
      </c>
      <c r="I389" s="165"/>
      <c r="J389" s="166"/>
    </row>
    <row r="390" spans="1:10" customFormat="1" x14ac:dyDescent="0.2">
      <c r="A390" s="161" t="s">
        <v>382</v>
      </c>
      <c r="B390" s="162" t="s">
        <v>5555</v>
      </c>
      <c r="C390" s="163" t="s">
        <v>5556</v>
      </c>
      <c r="D390" s="164" t="s">
        <v>487</v>
      </c>
      <c r="E390" s="164" t="s">
        <v>410</v>
      </c>
      <c r="F390" s="167">
        <v>1.61800392</v>
      </c>
      <c r="G390" s="167">
        <f>F390*2</f>
        <v>3.2360078400000001</v>
      </c>
      <c r="H390" s="161" t="s">
        <v>414</v>
      </c>
      <c r="I390" s="165"/>
      <c r="J390" s="166"/>
    </row>
    <row r="391" spans="1:10" customFormat="1" x14ac:dyDescent="0.2">
      <c r="A391" s="161" t="s">
        <v>382</v>
      </c>
      <c r="B391" s="162" t="s">
        <v>5557</v>
      </c>
      <c r="C391" s="163" t="s">
        <v>489</v>
      </c>
      <c r="D391" s="164" t="s">
        <v>490</v>
      </c>
      <c r="E391" s="164">
        <v>6</v>
      </c>
      <c r="F391" s="167"/>
      <c r="G391" s="167" t="str">
        <f>""</f>
        <v/>
      </c>
      <c r="H391" s="161"/>
      <c r="I391" s="165"/>
      <c r="J391" s="166"/>
    </row>
    <row r="392" spans="1:10" customFormat="1" outlineLevel="1" x14ac:dyDescent="0.2">
      <c r="A392" s="161" t="s">
        <v>386</v>
      </c>
      <c r="B392" s="162" t="s">
        <v>5558</v>
      </c>
      <c r="C392" s="168" t="s">
        <v>492</v>
      </c>
      <c r="D392" s="169" t="s">
        <v>493</v>
      </c>
      <c r="E392" s="169">
        <f>1*6</f>
        <v>6</v>
      </c>
      <c r="F392" s="170">
        <v>0.38</v>
      </c>
      <c r="G392" s="170">
        <f>F392*E392</f>
        <v>2.2800000000000002</v>
      </c>
      <c r="H392" s="171" t="s">
        <v>414</v>
      </c>
      <c r="I392" s="172"/>
      <c r="J392" s="173"/>
    </row>
    <row r="393" spans="1:10" customFormat="1" outlineLevel="1" x14ac:dyDescent="0.2">
      <c r="A393" s="161" t="s">
        <v>386</v>
      </c>
      <c r="B393" s="162" t="s">
        <v>5559</v>
      </c>
      <c r="C393" s="168" t="s">
        <v>495</v>
      </c>
      <c r="D393" s="169" t="s">
        <v>496</v>
      </c>
      <c r="E393" s="169">
        <f>1*6</f>
        <v>6</v>
      </c>
      <c r="F393" s="170">
        <v>0.25</v>
      </c>
      <c r="G393" s="170">
        <f>F393*E393</f>
        <v>1.5</v>
      </c>
      <c r="H393" s="171" t="s">
        <v>414</v>
      </c>
      <c r="I393" s="172"/>
      <c r="J393" s="173"/>
    </row>
    <row r="394" spans="1:10" customFormat="1" x14ac:dyDescent="0.2">
      <c r="A394" s="161" t="s">
        <v>382</v>
      </c>
      <c r="B394" s="162" t="s">
        <v>5560</v>
      </c>
      <c r="C394" s="163" t="s">
        <v>5561</v>
      </c>
      <c r="D394" s="164" t="s">
        <v>5562</v>
      </c>
      <c r="E394" s="164">
        <v>1</v>
      </c>
      <c r="F394" s="167"/>
      <c r="G394" s="167" t="str">
        <f>""</f>
        <v/>
      </c>
      <c r="H394" s="161"/>
      <c r="I394" s="165"/>
      <c r="J394" s="166"/>
    </row>
    <row r="395" spans="1:10" customFormat="1" outlineLevel="1" x14ac:dyDescent="0.2">
      <c r="A395" s="161" t="s">
        <v>386</v>
      </c>
      <c r="B395" s="162" t="s">
        <v>5563</v>
      </c>
      <c r="C395" s="168" t="s">
        <v>5564</v>
      </c>
      <c r="D395" s="169" t="s">
        <v>5565</v>
      </c>
      <c r="E395" s="169">
        <f>1*1</f>
        <v>1</v>
      </c>
      <c r="F395" s="170">
        <v>26.24</v>
      </c>
      <c r="G395" s="170">
        <f>F395*E395</f>
        <v>26.24</v>
      </c>
      <c r="H395" s="171" t="s">
        <v>414</v>
      </c>
      <c r="I395" s="172"/>
      <c r="J395" s="173"/>
    </row>
    <row r="396" spans="1:10" customFormat="1" outlineLevel="1" x14ac:dyDescent="0.2">
      <c r="A396" s="161" t="s">
        <v>386</v>
      </c>
      <c r="B396" s="162" t="s">
        <v>5566</v>
      </c>
      <c r="C396" s="168" t="s">
        <v>5567</v>
      </c>
      <c r="D396" s="169" t="s">
        <v>5568</v>
      </c>
      <c r="E396" s="169">
        <f>1*1</f>
        <v>1</v>
      </c>
      <c r="F396" s="170">
        <v>4.07</v>
      </c>
      <c r="G396" s="170">
        <f>F396*E396</f>
        <v>4.07</v>
      </c>
      <c r="H396" s="171" t="s">
        <v>414</v>
      </c>
      <c r="I396" s="172"/>
      <c r="J396" s="173"/>
    </row>
    <row r="397" spans="1:10" customFormat="1" outlineLevel="1" x14ac:dyDescent="0.2">
      <c r="A397" s="161" t="s">
        <v>386</v>
      </c>
      <c r="B397" s="162" t="s">
        <v>5569</v>
      </c>
      <c r="C397" s="168" t="s">
        <v>5570</v>
      </c>
      <c r="D397" s="169" t="s">
        <v>5571</v>
      </c>
      <c r="E397" s="169">
        <f>2*1</f>
        <v>2</v>
      </c>
      <c r="F397" s="170">
        <v>0.45</v>
      </c>
      <c r="G397" s="170">
        <f>F397*E397</f>
        <v>0.9</v>
      </c>
      <c r="H397" s="171" t="s">
        <v>414</v>
      </c>
      <c r="I397" s="172"/>
      <c r="J397" s="173"/>
    </row>
    <row r="398" spans="1:10" customFormat="1" outlineLevel="1" x14ac:dyDescent="0.2">
      <c r="A398" s="161" t="s">
        <v>386</v>
      </c>
      <c r="B398" s="162" t="s">
        <v>5572</v>
      </c>
      <c r="C398" s="168" t="s">
        <v>5573</v>
      </c>
      <c r="D398" s="169" t="s">
        <v>5574</v>
      </c>
      <c r="E398" s="169">
        <f>2*1</f>
        <v>2</v>
      </c>
      <c r="F398" s="170">
        <v>0.76</v>
      </c>
      <c r="G398" s="170">
        <f>F398*E398</f>
        <v>1.52</v>
      </c>
      <c r="H398" s="171" t="s">
        <v>414</v>
      </c>
      <c r="I398" s="172"/>
      <c r="J398" s="173"/>
    </row>
    <row r="399" spans="1:10" customFormat="1" outlineLevel="1" x14ac:dyDescent="0.2">
      <c r="A399" s="161" t="s">
        <v>386</v>
      </c>
      <c r="B399" s="162" t="s">
        <v>5575</v>
      </c>
      <c r="C399" s="168" t="s">
        <v>5576</v>
      </c>
      <c r="D399" s="169" t="s">
        <v>5574</v>
      </c>
      <c r="E399" s="169">
        <f>2*1</f>
        <v>2</v>
      </c>
      <c r="F399" s="170">
        <v>0.76</v>
      </c>
      <c r="G399" s="170">
        <f>F399*E399</f>
        <v>1.52</v>
      </c>
      <c r="H399" s="171" t="s">
        <v>414</v>
      </c>
      <c r="I399" s="172"/>
      <c r="J399" s="173"/>
    </row>
    <row r="400" spans="1:10" customFormat="1" x14ac:dyDescent="0.2">
      <c r="A400" s="161" t="s">
        <v>382</v>
      </c>
      <c r="B400" s="162" t="s">
        <v>5577</v>
      </c>
      <c r="C400" s="163" t="s">
        <v>5578</v>
      </c>
      <c r="D400" s="164" t="s">
        <v>5579</v>
      </c>
      <c r="E400" s="164">
        <v>1</v>
      </c>
      <c r="F400" s="167"/>
      <c r="G400" s="167" t="str">
        <f>""</f>
        <v/>
      </c>
      <c r="H400" s="161"/>
      <c r="I400" s="165"/>
      <c r="J400" s="166"/>
    </row>
    <row r="401" spans="1:10" customFormat="1" outlineLevel="1" x14ac:dyDescent="0.2">
      <c r="A401" s="161" t="s">
        <v>386</v>
      </c>
      <c r="B401" s="162" t="s">
        <v>5580</v>
      </c>
      <c r="C401" s="168" t="s">
        <v>5581</v>
      </c>
      <c r="D401" s="169" t="s">
        <v>5582</v>
      </c>
      <c r="E401" s="169">
        <f>1*1</f>
        <v>1</v>
      </c>
      <c r="F401" s="170">
        <v>2.0099999999999998</v>
      </c>
      <c r="G401" s="170">
        <f>F401*E401</f>
        <v>2.0099999999999998</v>
      </c>
      <c r="H401" s="171" t="s">
        <v>414</v>
      </c>
      <c r="I401" s="172"/>
      <c r="J401" s="173"/>
    </row>
    <row r="402" spans="1:10" customFormat="1" outlineLevel="1" x14ac:dyDescent="0.2">
      <c r="A402" s="161" t="s">
        <v>386</v>
      </c>
      <c r="B402" s="162" t="s">
        <v>5583</v>
      </c>
      <c r="C402" s="168" t="s">
        <v>5584</v>
      </c>
      <c r="D402" s="169" t="s">
        <v>5585</v>
      </c>
      <c r="E402" s="169">
        <f>1*1</f>
        <v>1</v>
      </c>
      <c r="F402" s="170">
        <v>0.51</v>
      </c>
      <c r="G402" s="170">
        <f>F402*E402</f>
        <v>0.51</v>
      </c>
      <c r="H402" s="171" t="s">
        <v>414</v>
      </c>
      <c r="I402" s="172"/>
      <c r="J402" s="173"/>
    </row>
    <row r="403" spans="1:10" customFormat="1" outlineLevel="1" x14ac:dyDescent="0.2">
      <c r="A403" s="161" t="s">
        <v>403</v>
      </c>
      <c r="B403" s="162" t="s">
        <v>5586</v>
      </c>
      <c r="C403" s="174" t="s">
        <v>425</v>
      </c>
      <c r="D403" s="175" t="s">
        <v>426</v>
      </c>
      <c r="E403" s="175">
        <f>1*1</f>
        <v>1</v>
      </c>
      <c r="F403" s="176">
        <v>0.01</v>
      </c>
      <c r="G403" s="176">
        <f>F403*E403</f>
        <v>0.01</v>
      </c>
      <c r="H403" s="177"/>
      <c r="I403" s="178"/>
      <c r="J403" s="179"/>
    </row>
    <row r="404" spans="1:10" customFormat="1" x14ac:dyDescent="0.2">
      <c r="A404" s="161" t="s">
        <v>382</v>
      </c>
      <c r="B404" s="162" t="s">
        <v>5587</v>
      </c>
      <c r="C404" s="163" t="s">
        <v>5588</v>
      </c>
      <c r="D404" s="164" t="s">
        <v>5579</v>
      </c>
      <c r="E404" s="164">
        <v>1</v>
      </c>
      <c r="F404" s="167"/>
      <c r="G404" s="167" t="str">
        <f>""</f>
        <v/>
      </c>
      <c r="H404" s="161"/>
      <c r="I404" s="165"/>
      <c r="J404" s="166"/>
    </row>
    <row r="405" spans="1:10" customFormat="1" outlineLevel="1" x14ac:dyDescent="0.2">
      <c r="A405" s="161" t="s">
        <v>386</v>
      </c>
      <c r="B405" s="162" t="s">
        <v>5589</v>
      </c>
      <c r="C405" s="168" t="s">
        <v>5590</v>
      </c>
      <c r="D405" s="169" t="s">
        <v>5582</v>
      </c>
      <c r="E405" s="169">
        <f>1*1</f>
        <v>1</v>
      </c>
      <c r="F405" s="170">
        <v>2.0099999999999998</v>
      </c>
      <c r="G405" s="170">
        <f>F405*E405</f>
        <v>2.0099999999999998</v>
      </c>
      <c r="H405" s="171" t="s">
        <v>414</v>
      </c>
      <c r="I405" s="172"/>
      <c r="J405" s="173"/>
    </row>
    <row r="406" spans="1:10" customFormat="1" outlineLevel="1" x14ac:dyDescent="0.2">
      <c r="A406" s="161" t="s">
        <v>386</v>
      </c>
      <c r="B406" s="162" t="s">
        <v>5591</v>
      </c>
      <c r="C406" s="168" t="s">
        <v>5592</v>
      </c>
      <c r="D406" s="169" t="s">
        <v>5593</v>
      </c>
      <c r="E406" s="169">
        <f>1*1</f>
        <v>1</v>
      </c>
      <c r="F406" s="170">
        <v>0.4</v>
      </c>
      <c r="G406" s="170">
        <f>F406*E406</f>
        <v>0.4</v>
      </c>
      <c r="H406" s="171" t="s">
        <v>414</v>
      </c>
      <c r="I406" s="172"/>
      <c r="J406" s="173"/>
    </row>
    <row r="407" spans="1:10" customFormat="1" outlineLevel="1" x14ac:dyDescent="0.2">
      <c r="A407" s="161" t="s">
        <v>403</v>
      </c>
      <c r="B407" s="162" t="s">
        <v>5594</v>
      </c>
      <c r="C407" s="174" t="s">
        <v>425</v>
      </c>
      <c r="D407" s="175" t="s">
        <v>426</v>
      </c>
      <c r="E407" s="175">
        <f>1*1</f>
        <v>1</v>
      </c>
      <c r="F407" s="176">
        <v>0.01</v>
      </c>
      <c r="G407" s="176">
        <f>F407*E407</f>
        <v>0.01</v>
      </c>
      <c r="H407" s="177"/>
      <c r="I407" s="178"/>
      <c r="J407" s="179"/>
    </row>
    <row r="408" spans="1:10" customFormat="1" x14ac:dyDescent="0.2">
      <c r="A408" s="161" t="s">
        <v>382</v>
      </c>
      <c r="B408" s="162" t="s">
        <v>5595</v>
      </c>
      <c r="C408" s="163" t="s">
        <v>5596</v>
      </c>
      <c r="D408" s="164" t="s">
        <v>5597</v>
      </c>
      <c r="E408" s="164">
        <v>1</v>
      </c>
      <c r="F408" s="167"/>
      <c r="G408" s="167" t="str">
        <f>""</f>
        <v/>
      </c>
      <c r="H408" s="161"/>
      <c r="I408" s="165"/>
      <c r="J408" s="166"/>
    </row>
    <row r="409" spans="1:10" customFormat="1" outlineLevel="1" x14ac:dyDescent="0.2">
      <c r="A409" s="161" t="s">
        <v>386</v>
      </c>
      <c r="B409" s="162" t="s">
        <v>5598</v>
      </c>
      <c r="C409" s="168" t="s">
        <v>5599</v>
      </c>
      <c r="D409" s="169" t="s">
        <v>5600</v>
      </c>
      <c r="E409" s="169">
        <f>1*1</f>
        <v>1</v>
      </c>
      <c r="F409" s="170">
        <v>0.33</v>
      </c>
      <c r="G409" s="170">
        <f>F409*E409</f>
        <v>0.33</v>
      </c>
      <c r="H409" s="171" t="s">
        <v>414</v>
      </c>
      <c r="I409" s="172"/>
      <c r="J409" s="173"/>
    </row>
    <row r="410" spans="1:10" customFormat="1" outlineLevel="1" x14ac:dyDescent="0.2">
      <c r="A410" s="161" t="s">
        <v>386</v>
      </c>
      <c r="B410" s="162" t="s">
        <v>5601</v>
      </c>
      <c r="C410" s="168" t="s">
        <v>5602</v>
      </c>
      <c r="D410" s="169" t="s">
        <v>5603</v>
      </c>
      <c r="E410" s="169">
        <f>1*1</f>
        <v>1</v>
      </c>
      <c r="F410" s="170">
        <v>0.25</v>
      </c>
      <c r="G410" s="170">
        <f>F410*E410</f>
        <v>0.25</v>
      </c>
      <c r="H410" s="171" t="s">
        <v>414</v>
      </c>
      <c r="I410" s="172"/>
      <c r="J410" s="173"/>
    </row>
    <row r="411" spans="1:10" customFormat="1" outlineLevel="1" x14ac:dyDescent="0.2">
      <c r="A411" s="161" t="s">
        <v>386</v>
      </c>
      <c r="B411" s="162" t="s">
        <v>5604</v>
      </c>
      <c r="C411" s="168" t="s">
        <v>5605</v>
      </c>
      <c r="D411" s="169" t="s">
        <v>5606</v>
      </c>
      <c r="E411" s="169">
        <f>1*1</f>
        <v>1</v>
      </c>
      <c r="F411" s="170">
        <v>1.92</v>
      </c>
      <c r="G411" s="170">
        <f>F411*E411</f>
        <v>1.92</v>
      </c>
      <c r="H411" s="171" t="s">
        <v>414</v>
      </c>
      <c r="I411" s="172"/>
      <c r="J411" s="173"/>
    </row>
    <row r="412" spans="1:10" customFormat="1" outlineLevel="1" x14ac:dyDescent="0.2">
      <c r="A412" s="161" t="s">
        <v>386</v>
      </c>
      <c r="B412" s="162" t="s">
        <v>5607</v>
      </c>
      <c r="C412" s="168" t="s">
        <v>5608</v>
      </c>
      <c r="D412" s="169" t="s">
        <v>5606</v>
      </c>
      <c r="E412" s="169">
        <f>1*1</f>
        <v>1</v>
      </c>
      <c r="F412" s="170">
        <v>1.92</v>
      </c>
      <c r="G412" s="170">
        <f>F412*E412</f>
        <v>1.92</v>
      </c>
      <c r="H412" s="171" t="s">
        <v>414</v>
      </c>
      <c r="I412" s="172"/>
      <c r="J412" s="173"/>
    </row>
    <row r="413" spans="1:10" customFormat="1" x14ac:dyDescent="0.2">
      <c r="A413" s="161" t="s">
        <v>382</v>
      </c>
      <c r="B413" s="162" t="s">
        <v>5609</v>
      </c>
      <c r="C413" s="163" t="s">
        <v>5610</v>
      </c>
      <c r="D413" s="164" t="s">
        <v>5611</v>
      </c>
      <c r="E413" s="164">
        <v>1</v>
      </c>
      <c r="F413" s="167"/>
      <c r="G413" s="167" t="str">
        <f>""</f>
        <v/>
      </c>
      <c r="H413" s="161"/>
      <c r="I413" s="165"/>
      <c r="J413" s="166"/>
    </row>
    <row r="414" spans="1:10" customFormat="1" outlineLevel="1" x14ac:dyDescent="0.2">
      <c r="A414" s="161" t="s">
        <v>386</v>
      </c>
      <c r="B414" s="162" t="s">
        <v>5612</v>
      </c>
      <c r="C414" s="168" t="s">
        <v>5613</v>
      </c>
      <c r="D414" s="169" t="s">
        <v>5614</v>
      </c>
      <c r="E414" s="169">
        <f>1*1</f>
        <v>1</v>
      </c>
      <c r="F414" s="170">
        <v>64.95</v>
      </c>
      <c r="G414" s="170">
        <f>F414*E414</f>
        <v>64.95</v>
      </c>
      <c r="H414" s="171" t="s">
        <v>390</v>
      </c>
      <c r="I414" s="172"/>
      <c r="J414" s="173"/>
    </row>
    <row r="415" spans="1:10" customFormat="1" outlineLevel="1" x14ac:dyDescent="0.2">
      <c r="A415" s="161" t="s">
        <v>386</v>
      </c>
      <c r="B415" s="162" t="s">
        <v>5615</v>
      </c>
      <c r="C415" s="168" t="s">
        <v>5616</v>
      </c>
      <c r="D415" s="169" t="s">
        <v>5617</v>
      </c>
      <c r="E415" s="169">
        <f>1*1</f>
        <v>1</v>
      </c>
      <c r="F415" s="170">
        <v>91.87</v>
      </c>
      <c r="G415" s="170">
        <f>F415*E415</f>
        <v>91.87</v>
      </c>
      <c r="H415" s="171" t="s">
        <v>390</v>
      </c>
      <c r="I415" s="172"/>
      <c r="J415" s="173"/>
    </row>
    <row r="416" spans="1:10" customFormat="1" outlineLevel="1" x14ac:dyDescent="0.2">
      <c r="A416" s="161" t="s">
        <v>386</v>
      </c>
      <c r="B416" s="162" t="s">
        <v>5618</v>
      </c>
      <c r="C416" s="168" t="s">
        <v>401</v>
      </c>
      <c r="D416" s="169" t="s">
        <v>402</v>
      </c>
      <c r="E416" s="169">
        <f>2*1</f>
        <v>2</v>
      </c>
      <c r="F416" s="170">
        <v>1.97</v>
      </c>
      <c r="G416" s="170">
        <f>F416*E416</f>
        <v>3.94</v>
      </c>
      <c r="H416" s="171" t="s">
        <v>390</v>
      </c>
      <c r="I416" s="172"/>
      <c r="J416" s="173"/>
    </row>
    <row r="417" spans="1:11" customFormat="1" outlineLevel="1" x14ac:dyDescent="0.2">
      <c r="A417" s="161" t="s">
        <v>386</v>
      </c>
      <c r="B417" s="162" t="s">
        <v>5619</v>
      </c>
      <c r="C417" s="168" t="s">
        <v>5620</v>
      </c>
      <c r="D417" s="169" t="s">
        <v>402</v>
      </c>
      <c r="E417" s="169">
        <f>3*1</f>
        <v>3</v>
      </c>
      <c r="F417" s="170">
        <v>1.92</v>
      </c>
      <c r="G417" s="170">
        <f>F417*E417</f>
        <v>5.76</v>
      </c>
      <c r="H417" s="171" t="s">
        <v>390</v>
      </c>
      <c r="I417" s="172"/>
      <c r="J417" s="173"/>
    </row>
    <row r="418" spans="1:11" customFormat="1" x14ac:dyDescent="0.2">
      <c r="A418" s="161" t="s">
        <v>382</v>
      </c>
      <c r="B418" s="162" t="s">
        <v>5621</v>
      </c>
      <c r="C418" s="163" t="s">
        <v>5622</v>
      </c>
      <c r="D418" s="164" t="s">
        <v>545</v>
      </c>
      <c r="E418" s="164" t="s">
        <v>410</v>
      </c>
      <c r="F418" s="167"/>
      <c r="G418" s="167" t="str">
        <f>""</f>
        <v/>
      </c>
      <c r="H418" s="161"/>
      <c r="I418" s="165"/>
      <c r="J418" s="166"/>
      <c r="K418" s="200"/>
    </row>
    <row r="419" spans="1:11" customFormat="1" outlineLevel="1" x14ac:dyDescent="0.2">
      <c r="A419" s="161" t="s">
        <v>386</v>
      </c>
      <c r="B419" s="162" t="s">
        <v>5623</v>
      </c>
      <c r="C419" s="168" t="s">
        <v>5624</v>
      </c>
      <c r="D419" s="169" t="s">
        <v>1960</v>
      </c>
      <c r="E419" s="169" t="s">
        <v>410</v>
      </c>
      <c r="F419" s="170">
        <v>17.309999999999999</v>
      </c>
      <c r="G419" s="170">
        <f>F419*2</f>
        <v>34.619999999999997</v>
      </c>
      <c r="H419" s="171" t="s">
        <v>414</v>
      </c>
      <c r="I419" s="172"/>
      <c r="J419" s="173"/>
      <c r="K419" s="200"/>
    </row>
    <row r="420" spans="1:11" customFormat="1" outlineLevel="1" x14ac:dyDescent="0.2">
      <c r="A420" s="161" t="s">
        <v>386</v>
      </c>
      <c r="B420" s="162" t="s">
        <v>5625</v>
      </c>
      <c r="C420" s="168" t="s">
        <v>419</v>
      </c>
      <c r="D420" s="169" t="s">
        <v>420</v>
      </c>
      <c r="E420" s="169">
        <v>2</v>
      </c>
      <c r="F420" s="170">
        <v>0.37</v>
      </c>
      <c r="G420" s="170">
        <f>F420*E420</f>
        <v>0.74</v>
      </c>
      <c r="H420" s="171" t="s">
        <v>414</v>
      </c>
      <c r="I420" s="172"/>
      <c r="J420" s="173"/>
      <c r="K420" s="200"/>
    </row>
    <row r="421" spans="1:11" customFormat="1" outlineLevel="1" x14ac:dyDescent="0.2">
      <c r="A421" s="161" t="s">
        <v>403</v>
      </c>
      <c r="B421" s="162" t="s">
        <v>5626</v>
      </c>
      <c r="C421" s="174" t="s">
        <v>425</v>
      </c>
      <c r="D421" s="175" t="s">
        <v>426</v>
      </c>
      <c r="E421" s="175">
        <v>4</v>
      </c>
      <c r="F421" s="176">
        <v>0.01</v>
      </c>
      <c r="G421" s="176">
        <f>F421*E421</f>
        <v>0.04</v>
      </c>
      <c r="H421" s="177"/>
      <c r="I421" s="178"/>
      <c r="J421" s="179"/>
      <c r="K421" s="200"/>
    </row>
    <row r="422" spans="1:11" customFormat="1" ht="25.5" outlineLevel="1" x14ac:dyDescent="0.2">
      <c r="A422" s="161" t="s">
        <v>403</v>
      </c>
      <c r="B422" s="162" t="s">
        <v>5627</v>
      </c>
      <c r="C422" s="174" t="s">
        <v>522</v>
      </c>
      <c r="D422" s="175" t="s">
        <v>5485</v>
      </c>
      <c r="E422" s="175">
        <v>6</v>
      </c>
      <c r="F422" s="176">
        <v>0.02</v>
      </c>
      <c r="G422" s="176">
        <f>F422*E422</f>
        <v>0.12</v>
      </c>
      <c r="H422" s="177"/>
      <c r="I422" s="178"/>
      <c r="J422" s="179"/>
      <c r="K422" s="200"/>
    </row>
    <row r="423" spans="1:11" customFormat="1" x14ac:dyDescent="0.2">
      <c r="A423" s="161" t="s">
        <v>382</v>
      </c>
      <c r="B423" s="162" t="s">
        <v>5628</v>
      </c>
      <c r="C423" s="163" t="s">
        <v>5629</v>
      </c>
      <c r="D423" s="164" t="s">
        <v>5630</v>
      </c>
      <c r="E423" s="164">
        <v>1</v>
      </c>
      <c r="F423" s="167">
        <v>37.1567504</v>
      </c>
      <c r="G423" s="167">
        <f>F423*E423</f>
        <v>37.1567504</v>
      </c>
      <c r="H423" s="161" t="s">
        <v>414</v>
      </c>
      <c r="I423" s="165"/>
      <c r="J423" s="166"/>
    </row>
    <row r="424" spans="1:11" customFormat="1" x14ac:dyDescent="0.2">
      <c r="A424" s="161" t="s">
        <v>382</v>
      </c>
      <c r="B424" s="162" t="s">
        <v>5631</v>
      </c>
      <c r="C424" s="163" t="s">
        <v>5632</v>
      </c>
      <c r="D424" s="164" t="s">
        <v>5633</v>
      </c>
      <c r="E424" s="164">
        <v>1</v>
      </c>
      <c r="F424" s="167"/>
      <c r="G424" s="167" t="str">
        <f>""</f>
        <v/>
      </c>
      <c r="H424" s="161"/>
      <c r="I424" s="165"/>
      <c r="J424" s="166"/>
    </row>
    <row r="425" spans="1:11" customFormat="1" outlineLevel="1" x14ac:dyDescent="0.2">
      <c r="A425" s="161" t="s">
        <v>386</v>
      </c>
      <c r="B425" s="162" t="s">
        <v>5634</v>
      </c>
      <c r="C425" s="168" t="s">
        <v>559</v>
      </c>
      <c r="D425" s="169" t="s">
        <v>560</v>
      </c>
      <c r="E425" s="169">
        <f>2*1</f>
        <v>2</v>
      </c>
      <c r="F425" s="170">
        <v>1.39</v>
      </c>
      <c r="G425" s="170">
        <f>F425*E425</f>
        <v>2.78</v>
      </c>
      <c r="H425" s="171" t="s">
        <v>414</v>
      </c>
      <c r="I425" s="172"/>
      <c r="J425" s="173"/>
    </row>
    <row r="426" spans="1:11" customFormat="1" outlineLevel="1" x14ac:dyDescent="0.2">
      <c r="A426" s="161" t="s">
        <v>386</v>
      </c>
      <c r="B426" s="162" t="s">
        <v>5635</v>
      </c>
      <c r="C426" s="168" t="s">
        <v>5636</v>
      </c>
      <c r="D426" s="169" t="s">
        <v>5499</v>
      </c>
      <c r="E426" s="169">
        <f>1*1</f>
        <v>1</v>
      </c>
      <c r="F426" s="170">
        <v>27.51</v>
      </c>
      <c r="G426" s="170">
        <f>F426*E426</f>
        <v>27.51</v>
      </c>
      <c r="H426" s="171" t="s">
        <v>414</v>
      </c>
      <c r="I426" s="172"/>
      <c r="J426" s="173"/>
    </row>
    <row r="427" spans="1:11" customFormat="1" x14ac:dyDescent="0.2">
      <c r="A427" s="161" t="s">
        <v>382</v>
      </c>
      <c r="B427" s="162" t="s">
        <v>5637</v>
      </c>
      <c r="C427" s="163" t="s">
        <v>562</v>
      </c>
      <c r="D427" s="164" t="s">
        <v>563</v>
      </c>
      <c r="E427" s="164">
        <v>4</v>
      </c>
      <c r="F427" s="167">
        <v>3.3256407800000001</v>
      </c>
      <c r="G427" s="167">
        <f>F427*E427</f>
        <v>13.30256312</v>
      </c>
      <c r="H427" s="161" t="s">
        <v>414</v>
      </c>
      <c r="I427" s="165"/>
      <c r="J427" s="166"/>
    </row>
    <row r="428" spans="1:11" customFormat="1" x14ac:dyDescent="0.2">
      <c r="A428" s="161" t="s">
        <v>382</v>
      </c>
      <c r="B428" s="162" t="s">
        <v>5638</v>
      </c>
      <c r="C428" s="163" t="s">
        <v>565</v>
      </c>
      <c r="D428" s="164" t="s">
        <v>566</v>
      </c>
      <c r="E428" s="164">
        <v>4</v>
      </c>
      <c r="F428" s="167">
        <v>0.61767559999999999</v>
      </c>
      <c r="G428" s="167">
        <f>F428*E428</f>
        <v>2.4707024</v>
      </c>
      <c r="H428" s="161" t="s">
        <v>414</v>
      </c>
      <c r="I428" s="165"/>
      <c r="J428" s="166"/>
    </row>
    <row r="429" spans="1:11" customFormat="1" x14ac:dyDescent="0.2">
      <c r="A429" s="161" t="s">
        <v>382</v>
      </c>
      <c r="B429" s="162" t="s">
        <v>5639</v>
      </c>
      <c r="C429" s="163" t="s">
        <v>568</v>
      </c>
      <c r="D429" s="164" t="s">
        <v>569</v>
      </c>
      <c r="E429" s="164">
        <v>2</v>
      </c>
      <c r="F429" s="167"/>
      <c r="G429" s="167" t="str">
        <f>""</f>
        <v/>
      </c>
      <c r="H429" s="161"/>
      <c r="I429" s="165"/>
      <c r="J429" s="166"/>
    </row>
    <row r="430" spans="1:11" customFormat="1" outlineLevel="1" x14ac:dyDescent="0.2">
      <c r="A430" s="161" t="s">
        <v>386</v>
      </c>
      <c r="B430" s="162" t="s">
        <v>5640</v>
      </c>
      <c r="C430" s="168" t="s">
        <v>571</v>
      </c>
      <c r="D430" s="169" t="s">
        <v>572</v>
      </c>
      <c r="E430" s="169">
        <f>1*2</f>
        <v>2</v>
      </c>
      <c r="F430" s="170">
        <v>0.89</v>
      </c>
      <c r="G430" s="170">
        <f t="shared" ref="G430:G437" si="11">F430*E430</f>
        <v>1.78</v>
      </c>
      <c r="H430" s="171" t="s">
        <v>414</v>
      </c>
      <c r="I430" s="172"/>
      <c r="J430" s="173"/>
    </row>
    <row r="431" spans="1:11" customFormat="1" outlineLevel="1" x14ac:dyDescent="0.2">
      <c r="A431" s="161" t="s">
        <v>386</v>
      </c>
      <c r="B431" s="162" t="s">
        <v>5641</v>
      </c>
      <c r="C431" s="168" t="s">
        <v>574</v>
      </c>
      <c r="D431" s="169" t="s">
        <v>575</v>
      </c>
      <c r="E431" s="169">
        <f>2*2</f>
        <v>4</v>
      </c>
      <c r="F431" s="170">
        <v>0.09</v>
      </c>
      <c r="G431" s="170">
        <f t="shared" si="11"/>
        <v>0.36</v>
      </c>
      <c r="H431" s="171" t="s">
        <v>414</v>
      </c>
      <c r="I431" s="172"/>
      <c r="J431" s="173"/>
    </row>
    <row r="432" spans="1:11" customFormat="1" x14ac:dyDescent="0.2">
      <c r="A432" s="161" t="s">
        <v>382</v>
      </c>
      <c r="B432" s="162" t="s">
        <v>5642</v>
      </c>
      <c r="C432" s="163" t="s">
        <v>5643</v>
      </c>
      <c r="D432" s="164" t="s">
        <v>5644</v>
      </c>
      <c r="E432" s="164">
        <v>1</v>
      </c>
      <c r="F432" s="167">
        <v>16.02405697</v>
      </c>
      <c r="G432" s="167">
        <f t="shared" si="11"/>
        <v>16.02405697</v>
      </c>
      <c r="H432" s="161" t="s">
        <v>414</v>
      </c>
      <c r="I432" s="165"/>
      <c r="J432" s="166"/>
    </row>
    <row r="433" spans="1:10" customFormat="1" x14ac:dyDescent="0.2">
      <c r="A433" s="161" t="s">
        <v>382</v>
      </c>
      <c r="B433" s="162" t="s">
        <v>5645</v>
      </c>
      <c r="C433" s="163" t="s">
        <v>5646</v>
      </c>
      <c r="D433" s="164" t="s">
        <v>5647</v>
      </c>
      <c r="E433" s="164">
        <v>1</v>
      </c>
      <c r="F433" s="167">
        <v>51.956618310000003</v>
      </c>
      <c r="G433" s="167">
        <f t="shared" si="11"/>
        <v>51.956618310000003</v>
      </c>
      <c r="H433" s="161" t="s">
        <v>414</v>
      </c>
      <c r="I433" s="165"/>
      <c r="J433" s="166"/>
    </row>
    <row r="434" spans="1:10" customFormat="1" x14ac:dyDescent="0.2">
      <c r="A434" s="148" t="s">
        <v>379</v>
      </c>
      <c r="B434" s="162" t="s">
        <v>5648</v>
      </c>
      <c r="C434" s="181" t="s">
        <v>5649</v>
      </c>
      <c r="D434" s="182" t="s">
        <v>584</v>
      </c>
      <c r="E434" s="182">
        <v>1</v>
      </c>
      <c r="F434" s="183">
        <v>5.3630844</v>
      </c>
      <c r="G434" s="183">
        <f t="shared" si="11"/>
        <v>5.3630844</v>
      </c>
      <c r="H434" s="184"/>
      <c r="I434" s="185"/>
      <c r="J434" s="180"/>
    </row>
    <row r="435" spans="1:10" customFormat="1" x14ac:dyDescent="0.2">
      <c r="A435" s="148" t="s">
        <v>379</v>
      </c>
      <c r="B435" s="162" t="s">
        <v>5650</v>
      </c>
      <c r="C435" s="181" t="s">
        <v>5651</v>
      </c>
      <c r="D435" s="182" t="s">
        <v>5652</v>
      </c>
      <c r="E435" s="182">
        <v>1</v>
      </c>
      <c r="F435" s="183">
        <v>6.8207869099999998</v>
      </c>
      <c r="G435" s="183">
        <f t="shared" si="11"/>
        <v>6.8207869099999998</v>
      </c>
      <c r="H435" s="184" t="s">
        <v>414</v>
      </c>
      <c r="I435" s="185"/>
      <c r="J435" s="180"/>
    </row>
    <row r="436" spans="1:10" customFormat="1" x14ac:dyDescent="0.2">
      <c r="A436" s="161" t="s">
        <v>403</v>
      </c>
      <c r="B436" s="162" t="s">
        <v>5653</v>
      </c>
      <c r="C436" s="174" t="s">
        <v>586</v>
      </c>
      <c r="D436" s="175" t="s">
        <v>587</v>
      </c>
      <c r="E436" s="175">
        <v>2</v>
      </c>
      <c r="F436" s="176">
        <v>1.23280217</v>
      </c>
      <c r="G436" s="176">
        <f t="shared" si="11"/>
        <v>2.4656043400000001</v>
      </c>
      <c r="H436" s="177" t="s">
        <v>414</v>
      </c>
      <c r="I436" s="178"/>
      <c r="J436" s="179"/>
    </row>
    <row r="437" spans="1:10" customFormat="1" x14ac:dyDescent="0.2">
      <c r="A437" s="148" t="s">
        <v>379</v>
      </c>
      <c r="B437" s="162" t="s">
        <v>5654</v>
      </c>
      <c r="C437" s="181" t="s">
        <v>5655</v>
      </c>
      <c r="D437" s="182" t="s">
        <v>5656</v>
      </c>
      <c r="E437" s="182">
        <v>1</v>
      </c>
      <c r="F437" s="183">
        <v>28.59717427</v>
      </c>
      <c r="G437" s="183">
        <f t="shared" si="11"/>
        <v>28.59717427</v>
      </c>
      <c r="H437" s="184" t="s">
        <v>414</v>
      </c>
      <c r="I437" s="185"/>
      <c r="J437" s="180"/>
    </row>
    <row r="438" spans="1:10" customFormat="1" x14ac:dyDescent="0.2">
      <c r="A438" s="161" t="s">
        <v>382</v>
      </c>
      <c r="B438" s="162" t="s">
        <v>5657</v>
      </c>
      <c r="C438" s="163" t="s">
        <v>592</v>
      </c>
      <c r="D438" s="164" t="s">
        <v>593</v>
      </c>
      <c r="E438" s="164" t="s">
        <v>410</v>
      </c>
      <c r="F438" s="167">
        <v>0.26693822</v>
      </c>
      <c r="G438" s="167">
        <f>F438*2</f>
        <v>0.53387644000000001</v>
      </c>
      <c r="H438" s="161" t="s">
        <v>414</v>
      </c>
      <c r="I438" s="165"/>
      <c r="J438" s="166"/>
    </row>
    <row r="439" spans="1:10" customFormat="1" x14ac:dyDescent="0.2">
      <c r="A439" s="161" t="s">
        <v>382</v>
      </c>
      <c r="B439" s="162" t="s">
        <v>5658</v>
      </c>
      <c r="C439" s="163" t="s">
        <v>5659</v>
      </c>
      <c r="D439" s="164" t="s">
        <v>5579</v>
      </c>
      <c r="E439" s="164">
        <v>1</v>
      </c>
      <c r="F439" s="167"/>
      <c r="G439" s="167" t="str">
        <f>""</f>
        <v/>
      </c>
      <c r="H439" s="161"/>
      <c r="I439" s="165"/>
      <c r="J439" s="166"/>
    </row>
    <row r="440" spans="1:10" customFormat="1" outlineLevel="1" x14ac:dyDescent="0.2">
      <c r="A440" s="161" t="s">
        <v>386</v>
      </c>
      <c r="B440" s="162" t="s">
        <v>5660</v>
      </c>
      <c r="C440" s="168" t="s">
        <v>5661</v>
      </c>
      <c r="D440" s="169" t="s">
        <v>5582</v>
      </c>
      <c r="E440" s="169">
        <f>1*1</f>
        <v>1</v>
      </c>
      <c r="F440" s="170">
        <v>1.71</v>
      </c>
      <c r="G440" s="170">
        <f>F440*E440</f>
        <v>1.71</v>
      </c>
      <c r="H440" s="171" t="s">
        <v>414</v>
      </c>
      <c r="I440" s="172"/>
      <c r="J440" s="173"/>
    </row>
    <row r="441" spans="1:10" customFormat="1" outlineLevel="1" x14ac:dyDescent="0.2">
      <c r="A441" s="161" t="s">
        <v>386</v>
      </c>
      <c r="B441" s="162" t="s">
        <v>5662</v>
      </c>
      <c r="C441" s="168" t="s">
        <v>5663</v>
      </c>
      <c r="D441" s="169" t="s">
        <v>5664</v>
      </c>
      <c r="E441" s="169">
        <f>1*1</f>
        <v>1</v>
      </c>
      <c r="F441" s="170">
        <v>0.61</v>
      </c>
      <c r="G441" s="170">
        <f>F441*E441</f>
        <v>0.61</v>
      </c>
      <c r="H441" s="171" t="s">
        <v>414</v>
      </c>
      <c r="I441" s="172"/>
      <c r="J441" s="173"/>
    </row>
    <row r="442" spans="1:10" customFormat="1" x14ac:dyDescent="0.2">
      <c r="A442" s="161" t="s">
        <v>382</v>
      </c>
      <c r="B442" s="162" t="s">
        <v>5665</v>
      </c>
      <c r="C442" s="163" t="s">
        <v>5666</v>
      </c>
      <c r="D442" s="164" t="s">
        <v>5579</v>
      </c>
      <c r="E442" s="164">
        <v>1</v>
      </c>
      <c r="F442" s="167"/>
      <c r="G442" s="167" t="str">
        <f>""</f>
        <v/>
      </c>
      <c r="H442" s="161"/>
      <c r="I442" s="165"/>
      <c r="J442" s="166"/>
    </row>
    <row r="443" spans="1:10" customFormat="1" outlineLevel="1" x14ac:dyDescent="0.2">
      <c r="A443" s="161" t="s">
        <v>386</v>
      </c>
      <c r="B443" s="162" t="s">
        <v>5667</v>
      </c>
      <c r="C443" s="168" t="s">
        <v>5668</v>
      </c>
      <c r="D443" s="169" t="s">
        <v>5582</v>
      </c>
      <c r="E443" s="169">
        <f>1*1</f>
        <v>1</v>
      </c>
      <c r="F443" s="170">
        <v>1.71</v>
      </c>
      <c r="G443" s="170">
        <f>F443*E443</f>
        <v>1.71</v>
      </c>
      <c r="H443" s="171" t="s">
        <v>414</v>
      </c>
      <c r="I443" s="172"/>
      <c r="J443" s="173"/>
    </row>
    <row r="444" spans="1:10" customFormat="1" outlineLevel="1" x14ac:dyDescent="0.2">
      <c r="A444" s="161" t="s">
        <v>386</v>
      </c>
      <c r="B444" s="162" t="s">
        <v>5669</v>
      </c>
      <c r="C444" s="168" t="s">
        <v>5670</v>
      </c>
      <c r="D444" s="169" t="s">
        <v>5664</v>
      </c>
      <c r="E444" s="169">
        <f>1*1</f>
        <v>1</v>
      </c>
      <c r="F444" s="170">
        <v>0.49</v>
      </c>
      <c r="G444" s="170">
        <f>F444*E444</f>
        <v>0.49</v>
      </c>
      <c r="H444" s="171" t="s">
        <v>414</v>
      </c>
      <c r="I444" s="172"/>
      <c r="J444" s="173"/>
    </row>
    <row r="445" spans="1:10" customFormat="1" x14ac:dyDescent="0.2">
      <c r="A445" s="161" t="s">
        <v>382</v>
      </c>
      <c r="B445" s="162" t="s">
        <v>5671</v>
      </c>
      <c r="C445" s="163" t="s">
        <v>5672</v>
      </c>
      <c r="D445" s="164" t="s">
        <v>5673</v>
      </c>
      <c r="E445" s="164">
        <v>1</v>
      </c>
      <c r="F445" s="167"/>
      <c r="G445" s="167" t="str">
        <f>""</f>
        <v/>
      </c>
      <c r="H445" s="161"/>
      <c r="I445" s="165"/>
      <c r="J445" s="166"/>
    </row>
    <row r="446" spans="1:10" customFormat="1" outlineLevel="1" x14ac:dyDescent="0.2">
      <c r="A446" s="161" t="s">
        <v>386</v>
      </c>
      <c r="B446" s="162" t="s">
        <v>5674</v>
      </c>
      <c r="C446" s="168" t="s">
        <v>5599</v>
      </c>
      <c r="D446" s="169" t="s">
        <v>5600</v>
      </c>
      <c r="E446" s="169">
        <f>2*1</f>
        <v>2</v>
      </c>
      <c r="F446" s="170">
        <v>0.33</v>
      </c>
      <c r="G446" s="170">
        <f>F446*E446</f>
        <v>0.66</v>
      </c>
      <c r="H446" s="171" t="s">
        <v>414</v>
      </c>
      <c r="I446" s="172"/>
      <c r="J446" s="173"/>
    </row>
    <row r="447" spans="1:10" customFormat="1" outlineLevel="1" x14ac:dyDescent="0.2">
      <c r="A447" s="161" t="s">
        <v>386</v>
      </c>
      <c r="B447" s="162" t="s">
        <v>5675</v>
      </c>
      <c r="C447" s="168" t="s">
        <v>5676</v>
      </c>
      <c r="D447" s="169" t="s">
        <v>5677</v>
      </c>
      <c r="E447" s="169">
        <f>1*1</f>
        <v>1</v>
      </c>
      <c r="F447" s="170">
        <v>1.77</v>
      </c>
      <c r="G447" s="170">
        <f>F447*E447</f>
        <v>1.77</v>
      </c>
      <c r="H447" s="171" t="s">
        <v>414</v>
      </c>
      <c r="I447" s="172"/>
      <c r="J447" s="173"/>
    </row>
    <row r="448" spans="1:10" customFormat="1" outlineLevel="1" x14ac:dyDescent="0.2">
      <c r="A448" s="161" t="s">
        <v>386</v>
      </c>
      <c r="B448" s="162" t="s">
        <v>5678</v>
      </c>
      <c r="C448" s="168" t="s">
        <v>5679</v>
      </c>
      <c r="D448" s="169" t="s">
        <v>5677</v>
      </c>
      <c r="E448" s="169">
        <f>1*1</f>
        <v>1</v>
      </c>
      <c r="F448" s="170">
        <v>1.77</v>
      </c>
      <c r="G448" s="170">
        <f>F448*E448</f>
        <v>1.77</v>
      </c>
      <c r="H448" s="171" t="s">
        <v>414</v>
      </c>
      <c r="I448" s="172"/>
      <c r="J448" s="173"/>
    </row>
    <row r="449" spans="1:10" customFormat="1" x14ac:dyDescent="0.2">
      <c r="A449" s="161" t="s">
        <v>382</v>
      </c>
      <c r="B449" s="162" t="s">
        <v>5680</v>
      </c>
      <c r="C449" s="163" t="s">
        <v>5681</v>
      </c>
      <c r="D449" s="164" t="s">
        <v>5682</v>
      </c>
      <c r="E449" s="164">
        <v>1</v>
      </c>
      <c r="F449" s="167">
        <v>3.3519420000000001E-2</v>
      </c>
      <c r="G449" s="167">
        <f>F449*E449</f>
        <v>3.3519420000000001E-2</v>
      </c>
      <c r="H449" s="161" t="s">
        <v>414</v>
      </c>
      <c r="I449" s="165"/>
      <c r="J449" s="166"/>
    </row>
    <row r="450" spans="1:10" customFormat="1" x14ac:dyDescent="0.2">
      <c r="A450" s="161" t="s">
        <v>382</v>
      </c>
      <c r="B450" s="162" t="s">
        <v>5683</v>
      </c>
      <c r="C450" s="163" t="s">
        <v>5684</v>
      </c>
      <c r="D450" s="164" t="s">
        <v>5685</v>
      </c>
      <c r="E450" s="164">
        <v>1</v>
      </c>
      <c r="F450" s="167">
        <v>0.18851112</v>
      </c>
      <c r="G450" s="167">
        <f>F450*E450</f>
        <v>0.18851112</v>
      </c>
      <c r="H450" s="161" t="s">
        <v>414</v>
      </c>
      <c r="I450" s="165"/>
      <c r="J450" s="166"/>
    </row>
    <row r="451" spans="1:10" customFormat="1" x14ac:dyDescent="0.2">
      <c r="A451" s="161" t="s">
        <v>382</v>
      </c>
      <c r="B451" s="162" t="s">
        <v>5686</v>
      </c>
      <c r="C451" s="163" t="s">
        <v>5687</v>
      </c>
      <c r="D451" s="164" t="s">
        <v>5562</v>
      </c>
      <c r="E451" s="164">
        <v>1</v>
      </c>
      <c r="F451" s="167"/>
      <c r="G451" s="167" t="str">
        <f>""</f>
        <v/>
      </c>
      <c r="H451" s="161"/>
      <c r="I451" s="165"/>
      <c r="J451" s="166"/>
    </row>
    <row r="452" spans="1:10" customFormat="1" outlineLevel="1" x14ac:dyDescent="0.2">
      <c r="A452" s="161" t="s">
        <v>386</v>
      </c>
      <c r="B452" s="162" t="s">
        <v>5688</v>
      </c>
      <c r="C452" s="168" t="s">
        <v>5689</v>
      </c>
      <c r="D452" s="169" t="s">
        <v>5690</v>
      </c>
      <c r="E452" s="169">
        <f>1*1</f>
        <v>1</v>
      </c>
      <c r="F452" s="170">
        <v>26.37</v>
      </c>
      <c r="G452" s="170">
        <f t="shared" ref="G452:G459" si="12">F452*E452</f>
        <v>26.37</v>
      </c>
      <c r="H452" s="171" t="s">
        <v>414</v>
      </c>
      <c r="I452" s="172"/>
      <c r="J452" s="173"/>
    </row>
    <row r="453" spans="1:10" customFormat="1" outlineLevel="1" x14ac:dyDescent="0.2">
      <c r="A453" s="161" t="s">
        <v>386</v>
      </c>
      <c r="B453" s="162" t="s">
        <v>5691</v>
      </c>
      <c r="C453" s="168" t="s">
        <v>5567</v>
      </c>
      <c r="D453" s="169" t="s">
        <v>5568</v>
      </c>
      <c r="E453" s="169">
        <f>1*1</f>
        <v>1</v>
      </c>
      <c r="F453" s="170">
        <v>4.07</v>
      </c>
      <c r="G453" s="170">
        <f t="shared" si="12"/>
        <v>4.07</v>
      </c>
      <c r="H453" s="171" t="s">
        <v>414</v>
      </c>
      <c r="I453" s="172"/>
      <c r="J453" s="173"/>
    </row>
    <row r="454" spans="1:10" customFormat="1" outlineLevel="1" x14ac:dyDescent="0.2">
      <c r="A454" s="161" t="s">
        <v>386</v>
      </c>
      <c r="B454" s="162" t="s">
        <v>5692</v>
      </c>
      <c r="C454" s="168" t="s">
        <v>5693</v>
      </c>
      <c r="D454" s="169" t="s">
        <v>5694</v>
      </c>
      <c r="E454" s="169">
        <f>2*1</f>
        <v>2</v>
      </c>
      <c r="F454" s="170">
        <v>0.48</v>
      </c>
      <c r="G454" s="170">
        <f t="shared" si="12"/>
        <v>0.96</v>
      </c>
      <c r="H454" s="171" t="s">
        <v>414</v>
      </c>
      <c r="I454" s="172"/>
      <c r="J454" s="173"/>
    </row>
    <row r="455" spans="1:10" customFormat="1" outlineLevel="1" x14ac:dyDescent="0.2">
      <c r="A455" s="161" t="s">
        <v>386</v>
      </c>
      <c r="B455" s="162" t="s">
        <v>5695</v>
      </c>
      <c r="C455" s="168" t="s">
        <v>5696</v>
      </c>
      <c r="D455" s="169" t="s">
        <v>5697</v>
      </c>
      <c r="E455" s="169">
        <f>2*1</f>
        <v>2</v>
      </c>
      <c r="F455" s="170">
        <v>0.81</v>
      </c>
      <c r="G455" s="170">
        <f t="shared" si="12"/>
        <v>1.62</v>
      </c>
      <c r="H455" s="171" t="s">
        <v>414</v>
      </c>
      <c r="I455" s="172"/>
      <c r="J455" s="173"/>
    </row>
    <row r="456" spans="1:10" customFormat="1" outlineLevel="1" x14ac:dyDescent="0.2">
      <c r="A456" s="161" t="s">
        <v>386</v>
      </c>
      <c r="B456" s="162" t="s">
        <v>5698</v>
      </c>
      <c r="C456" s="168" t="s">
        <v>5699</v>
      </c>
      <c r="D456" s="169" t="s">
        <v>5697</v>
      </c>
      <c r="E456" s="169">
        <f>2*1</f>
        <v>2</v>
      </c>
      <c r="F456" s="170">
        <v>0.81</v>
      </c>
      <c r="G456" s="170">
        <f t="shared" si="12"/>
        <v>1.62</v>
      </c>
      <c r="H456" s="171" t="s">
        <v>414</v>
      </c>
      <c r="I456" s="172"/>
      <c r="J456" s="173"/>
    </row>
    <row r="457" spans="1:10" customFormat="1" outlineLevel="1" x14ac:dyDescent="0.2">
      <c r="A457" s="161" t="s">
        <v>386</v>
      </c>
      <c r="B457" s="162" t="s">
        <v>5700</v>
      </c>
      <c r="C457" s="168" t="s">
        <v>5701</v>
      </c>
      <c r="D457" s="169" t="s">
        <v>5702</v>
      </c>
      <c r="E457" s="169">
        <f>2*1</f>
        <v>2</v>
      </c>
      <c r="F457" s="170">
        <v>0.16</v>
      </c>
      <c r="G457" s="170">
        <f t="shared" si="12"/>
        <v>0.32</v>
      </c>
      <c r="H457" s="171" t="s">
        <v>414</v>
      </c>
      <c r="I457" s="172"/>
      <c r="J457" s="173"/>
    </row>
    <row r="458" spans="1:10" customFormat="1" outlineLevel="1" x14ac:dyDescent="0.2">
      <c r="A458" s="161" t="s">
        <v>386</v>
      </c>
      <c r="B458" s="162" t="s">
        <v>5703</v>
      </c>
      <c r="C458" s="168" t="s">
        <v>5704</v>
      </c>
      <c r="D458" s="169" t="s">
        <v>5702</v>
      </c>
      <c r="E458" s="169">
        <f>2*1</f>
        <v>2</v>
      </c>
      <c r="F458" s="170">
        <v>0.16</v>
      </c>
      <c r="G458" s="170">
        <f t="shared" si="12"/>
        <v>0.32</v>
      </c>
      <c r="H458" s="171" t="s">
        <v>414</v>
      </c>
      <c r="I458" s="172"/>
      <c r="J458" s="173"/>
    </row>
    <row r="459" spans="1:10" customFormat="1" x14ac:dyDescent="0.2">
      <c r="A459" s="161" t="s">
        <v>382</v>
      </c>
      <c r="B459" s="162" t="s">
        <v>5705</v>
      </c>
      <c r="C459" s="163" t="s">
        <v>5706</v>
      </c>
      <c r="D459" s="164" t="s">
        <v>1982</v>
      </c>
      <c r="E459" s="164">
        <v>1</v>
      </c>
      <c r="F459" s="167">
        <v>28.87177144</v>
      </c>
      <c r="G459" s="167">
        <f t="shared" si="12"/>
        <v>28.87177144</v>
      </c>
      <c r="H459" s="161" t="s">
        <v>414</v>
      </c>
      <c r="I459" s="165"/>
      <c r="J459" s="166"/>
    </row>
    <row r="460" spans="1:10" customFormat="1" x14ac:dyDescent="0.2">
      <c r="A460" s="148" t="s">
        <v>379</v>
      </c>
      <c r="B460" s="162" t="s">
        <v>5707</v>
      </c>
      <c r="C460" s="181" t="s">
        <v>5708</v>
      </c>
      <c r="D460" s="182" t="s">
        <v>599</v>
      </c>
      <c r="E460" s="182">
        <v>1</v>
      </c>
      <c r="F460" s="183"/>
      <c r="G460" s="183" t="str">
        <f>""</f>
        <v/>
      </c>
      <c r="H460" s="184"/>
      <c r="I460" s="185"/>
      <c r="J460" s="180"/>
    </row>
    <row r="461" spans="1:10" customFormat="1" outlineLevel="1" x14ac:dyDescent="0.2">
      <c r="A461" s="148" t="s">
        <v>379</v>
      </c>
      <c r="B461" s="162" t="s">
        <v>5709</v>
      </c>
      <c r="C461" s="181" t="s">
        <v>5710</v>
      </c>
      <c r="D461" s="182" t="s">
        <v>1982</v>
      </c>
      <c r="E461" s="182">
        <f>1*1</f>
        <v>1</v>
      </c>
      <c r="F461" s="183">
        <v>28.87</v>
      </c>
      <c r="G461" s="183">
        <f t="shared" ref="G461:G470" si="13">F461*E461</f>
        <v>28.87</v>
      </c>
      <c r="H461" s="184" t="s">
        <v>414</v>
      </c>
      <c r="I461" s="185"/>
      <c r="J461" s="180"/>
    </row>
    <row r="462" spans="1:10" customFormat="1" outlineLevel="1" x14ac:dyDescent="0.2">
      <c r="A462" s="148" t="s">
        <v>379</v>
      </c>
      <c r="B462" s="162" t="s">
        <v>5711</v>
      </c>
      <c r="C462" s="181" t="s">
        <v>425</v>
      </c>
      <c r="D462" s="182" t="s">
        <v>5493</v>
      </c>
      <c r="E462" s="182">
        <f>1*1</f>
        <v>1</v>
      </c>
      <c r="F462" s="183">
        <v>0.02</v>
      </c>
      <c r="G462" s="183">
        <f t="shared" si="13"/>
        <v>0.02</v>
      </c>
      <c r="H462" s="184"/>
      <c r="I462" s="185"/>
      <c r="J462" s="180"/>
    </row>
    <row r="463" spans="1:10" customFormat="1" x14ac:dyDescent="0.2">
      <c r="A463" s="161" t="s">
        <v>382</v>
      </c>
      <c r="B463" s="162" t="s">
        <v>5712</v>
      </c>
      <c r="C463" s="163" t="s">
        <v>5713</v>
      </c>
      <c r="D463" s="164" t="s">
        <v>1982</v>
      </c>
      <c r="E463" s="164">
        <v>6</v>
      </c>
      <c r="F463" s="167">
        <v>29.045584420000001</v>
      </c>
      <c r="G463" s="167">
        <f t="shared" si="13"/>
        <v>174.27350652000001</v>
      </c>
      <c r="H463" s="161" t="s">
        <v>414</v>
      </c>
      <c r="I463" s="165"/>
      <c r="J463" s="166"/>
    </row>
    <row r="464" spans="1:10" customFormat="1" x14ac:dyDescent="0.2">
      <c r="A464" s="161" t="s">
        <v>382</v>
      </c>
      <c r="B464" s="162" t="s">
        <v>5714</v>
      </c>
      <c r="C464" s="163" t="s">
        <v>5715</v>
      </c>
      <c r="D464" s="164" t="s">
        <v>1982</v>
      </c>
      <c r="E464" s="164">
        <v>1</v>
      </c>
      <c r="F464" s="167">
        <v>28.6700053</v>
      </c>
      <c r="G464" s="167">
        <f t="shared" si="13"/>
        <v>28.6700053</v>
      </c>
      <c r="H464" s="161" t="s">
        <v>414</v>
      </c>
      <c r="I464" s="165"/>
      <c r="J464" s="166"/>
    </row>
    <row r="465" spans="1:10" customFormat="1" x14ac:dyDescent="0.2">
      <c r="A465" s="161" t="s">
        <v>382</v>
      </c>
      <c r="B465" s="162" t="s">
        <v>5716</v>
      </c>
      <c r="C465" s="163" t="s">
        <v>5717</v>
      </c>
      <c r="D465" s="164" t="s">
        <v>1982</v>
      </c>
      <c r="E465" s="164">
        <v>1</v>
      </c>
      <c r="F465" s="167">
        <v>28.6700053</v>
      </c>
      <c r="G465" s="167">
        <f t="shared" si="13"/>
        <v>28.6700053</v>
      </c>
      <c r="H465" s="161" t="s">
        <v>414</v>
      </c>
      <c r="I465" s="165"/>
      <c r="J465" s="166"/>
    </row>
    <row r="466" spans="1:10" customFormat="1" x14ac:dyDescent="0.2">
      <c r="A466" s="161" t="s">
        <v>382</v>
      </c>
      <c r="B466" s="162" t="s">
        <v>5718</v>
      </c>
      <c r="C466" s="163" t="s">
        <v>5719</v>
      </c>
      <c r="D466" s="164" t="s">
        <v>5720</v>
      </c>
      <c r="E466" s="164">
        <v>1</v>
      </c>
      <c r="F466" s="167">
        <v>12.70402288</v>
      </c>
      <c r="G466" s="167">
        <f t="shared" si="13"/>
        <v>12.70402288</v>
      </c>
      <c r="H466" s="161" t="s">
        <v>414</v>
      </c>
      <c r="I466" s="165"/>
      <c r="J466" s="166"/>
    </row>
    <row r="467" spans="1:10" customFormat="1" x14ac:dyDescent="0.2">
      <c r="A467" s="161" t="s">
        <v>382</v>
      </c>
      <c r="B467" s="162" t="s">
        <v>5721</v>
      </c>
      <c r="C467" s="163" t="s">
        <v>5722</v>
      </c>
      <c r="D467" s="164" t="s">
        <v>5723</v>
      </c>
      <c r="E467" s="164">
        <v>1</v>
      </c>
      <c r="F467" s="167">
        <v>3.58075447</v>
      </c>
      <c r="G467" s="167">
        <f t="shared" si="13"/>
        <v>3.58075447</v>
      </c>
      <c r="H467" s="161" t="s">
        <v>414</v>
      </c>
      <c r="I467" s="165"/>
      <c r="J467" s="166"/>
    </row>
    <row r="468" spans="1:10" customFormat="1" x14ac:dyDescent="0.2">
      <c r="A468" s="161" t="s">
        <v>382</v>
      </c>
      <c r="B468" s="162" t="s">
        <v>5724</v>
      </c>
      <c r="C468" s="163" t="s">
        <v>614</v>
      </c>
      <c r="D468" s="164" t="s">
        <v>615</v>
      </c>
      <c r="E468" s="164">
        <v>2</v>
      </c>
      <c r="F468" s="167">
        <v>0.153006</v>
      </c>
      <c r="G468" s="167">
        <f t="shared" si="13"/>
        <v>0.30601200000000001</v>
      </c>
      <c r="H468" s="161" t="s">
        <v>414</v>
      </c>
      <c r="I468" s="165"/>
      <c r="J468" s="166"/>
    </row>
    <row r="469" spans="1:10" customFormat="1" x14ac:dyDescent="0.2">
      <c r="A469" s="161" t="s">
        <v>403</v>
      </c>
      <c r="B469" s="162" t="s">
        <v>5725</v>
      </c>
      <c r="C469" s="174" t="s">
        <v>617</v>
      </c>
      <c r="D469" s="175" t="s">
        <v>618</v>
      </c>
      <c r="E469" s="175">
        <v>2</v>
      </c>
      <c r="F469" s="176">
        <v>0.16417498</v>
      </c>
      <c r="G469" s="176">
        <f t="shared" si="13"/>
        <v>0.32834996</v>
      </c>
      <c r="H469" s="177" t="s">
        <v>414</v>
      </c>
      <c r="I469" s="178"/>
      <c r="J469" s="179"/>
    </row>
    <row r="470" spans="1:10" customFormat="1" x14ac:dyDescent="0.2">
      <c r="A470" s="161" t="s">
        <v>403</v>
      </c>
      <c r="B470" s="162" t="s">
        <v>5726</v>
      </c>
      <c r="C470" s="174" t="s">
        <v>5727</v>
      </c>
      <c r="D470" s="175" t="s">
        <v>5728</v>
      </c>
      <c r="E470" s="175">
        <v>1</v>
      </c>
      <c r="F470" s="176">
        <v>5.3097732799999999</v>
      </c>
      <c r="G470" s="176">
        <f t="shared" si="13"/>
        <v>5.3097732799999999</v>
      </c>
      <c r="H470" s="177"/>
      <c r="I470" s="178"/>
      <c r="J470" s="179"/>
    </row>
    <row r="471" spans="1:10" customFormat="1" x14ac:dyDescent="0.2">
      <c r="A471" s="161" t="s">
        <v>382</v>
      </c>
      <c r="B471" s="162" t="s">
        <v>5729</v>
      </c>
      <c r="C471" s="163" t="s">
        <v>5730</v>
      </c>
      <c r="D471" s="164" t="s">
        <v>5731</v>
      </c>
      <c r="E471" s="164">
        <v>5</v>
      </c>
      <c r="F471" s="167"/>
      <c r="G471" s="167" t="str">
        <f>""</f>
        <v/>
      </c>
      <c r="H471" s="161"/>
      <c r="I471" s="165"/>
      <c r="J471" s="166"/>
    </row>
    <row r="472" spans="1:10" customFormat="1" outlineLevel="1" x14ac:dyDescent="0.2">
      <c r="A472" s="161" t="s">
        <v>386</v>
      </c>
      <c r="B472" s="162" t="s">
        <v>5732</v>
      </c>
      <c r="C472" s="168" t="s">
        <v>5733</v>
      </c>
      <c r="D472" s="169" t="s">
        <v>5734</v>
      </c>
      <c r="E472" s="169">
        <f>2*5</f>
        <v>10</v>
      </c>
      <c r="F472" s="170">
        <v>16.09</v>
      </c>
      <c r="G472" s="170">
        <f t="shared" ref="G472:G479" si="14">F472*E472</f>
        <v>160.9</v>
      </c>
      <c r="H472" s="171" t="s">
        <v>414</v>
      </c>
      <c r="I472" s="172"/>
      <c r="J472" s="173"/>
    </row>
    <row r="473" spans="1:10" customFormat="1" outlineLevel="1" x14ac:dyDescent="0.2">
      <c r="A473" s="161" t="s">
        <v>386</v>
      </c>
      <c r="B473" s="162" t="s">
        <v>5735</v>
      </c>
      <c r="C473" s="168" t="s">
        <v>5736</v>
      </c>
      <c r="D473" s="169" t="s">
        <v>5737</v>
      </c>
      <c r="E473" s="169">
        <f>2*5</f>
        <v>10</v>
      </c>
      <c r="F473" s="170">
        <v>0.66</v>
      </c>
      <c r="G473" s="170">
        <f t="shared" si="14"/>
        <v>6.6000000000000005</v>
      </c>
      <c r="H473" s="171" t="s">
        <v>414</v>
      </c>
      <c r="I473" s="172"/>
      <c r="J473" s="173"/>
    </row>
    <row r="474" spans="1:10" customFormat="1" outlineLevel="1" x14ac:dyDescent="0.2">
      <c r="A474" s="161" t="s">
        <v>386</v>
      </c>
      <c r="B474" s="162" t="s">
        <v>5738</v>
      </c>
      <c r="C474" s="168" t="s">
        <v>5739</v>
      </c>
      <c r="D474" s="169" t="s">
        <v>5740</v>
      </c>
      <c r="E474" s="169">
        <f>1*5</f>
        <v>5</v>
      </c>
      <c r="F474" s="170">
        <v>1.9</v>
      </c>
      <c r="G474" s="170">
        <f t="shared" si="14"/>
        <v>9.5</v>
      </c>
      <c r="H474" s="171" t="s">
        <v>414</v>
      </c>
      <c r="I474" s="172"/>
      <c r="J474" s="173"/>
    </row>
    <row r="475" spans="1:10" customFormat="1" outlineLevel="1" x14ac:dyDescent="0.2">
      <c r="A475" s="161" t="s">
        <v>386</v>
      </c>
      <c r="B475" s="162" t="s">
        <v>5741</v>
      </c>
      <c r="C475" s="168" t="s">
        <v>5742</v>
      </c>
      <c r="D475" s="169" t="s">
        <v>5743</v>
      </c>
      <c r="E475" s="169">
        <f>4*5</f>
        <v>20</v>
      </c>
      <c r="F475" s="170">
        <v>0.03</v>
      </c>
      <c r="G475" s="170">
        <f t="shared" si="14"/>
        <v>0.6</v>
      </c>
      <c r="H475" s="171" t="s">
        <v>414</v>
      </c>
      <c r="I475" s="172"/>
      <c r="J475" s="173"/>
    </row>
    <row r="476" spans="1:10" customFormat="1" x14ac:dyDescent="0.2">
      <c r="A476" s="161" t="s">
        <v>382</v>
      </c>
      <c r="B476" s="162" t="s">
        <v>5744</v>
      </c>
      <c r="C476" s="163" t="s">
        <v>5745</v>
      </c>
      <c r="D476" s="164" t="s">
        <v>5746</v>
      </c>
      <c r="E476" s="164">
        <v>15</v>
      </c>
      <c r="F476" s="167">
        <v>7.9841665700000002</v>
      </c>
      <c r="G476" s="167">
        <f t="shared" si="14"/>
        <v>119.76249855</v>
      </c>
      <c r="H476" s="161" t="s">
        <v>414</v>
      </c>
      <c r="I476" s="165"/>
      <c r="J476" s="166"/>
    </row>
    <row r="477" spans="1:10" customFormat="1" x14ac:dyDescent="0.2">
      <c r="A477" s="161" t="s">
        <v>382</v>
      </c>
      <c r="B477" s="162" t="s">
        <v>5747</v>
      </c>
      <c r="C477" s="163" t="s">
        <v>5748</v>
      </c>
      <c r="D477" s="164" t="s">
        <v>5749</v>
      </c>
      <c r="E477" s="164">
        <v>13</v>
      </c>
      <c r="F477" s="167">
        <v>33.741265800000001</v>
      </c>
      <c r="G477" s="167">
        <f t="shared" si="14"/>
        <v>438.63645539999999</v>
      </c>
      <c r="H477" s="161" t="s">
        <v>414</v>
      </c>
      <c r="I477" s="165"/>
      <c r="J477" s="166"/>
    </row>
    <row r="478" spans="1:10" customFormat="1" x14ac:dyDescent="0.2">
      <c r="A478" s="161" t="s">
        <v>382</v>
      </c>
      <c r="B478" s="162" t="s">
        <v>5750</v>
      </c>
      <c r="C478" s="163" t="s">
        <v>5751</v>
      </c>
      <c r="D478" s="164" t="s">
        <v>5752</v>
      </c>
      <c r="E478" s="164">
        <v>1</v>
      </c>
      <c r="F478" s="167">
        <v>36.0083804</v>
      </c>
      <c r="G478" s="167">
        <f t="shared" si="14"/>
        <v>36.0083804</v>
      </c>
      <c r="H478" s="161" t="s">
        <v>414</v>
      </c>
      <c r="I478" s="165"/>
      <c r="J478" s="166"/>
    </row>
    <row r="479" spans="1:10" customFormat="1" x14ac:dyDescent="0.2">
      <c r="A479" s="148" t="s">
        <v>379</v>
      </c>
      <c r="B479" s="162" t="s">
        <v>5753</v>
      </c>
      <c r="C479" s="181" t="s">
        <v>5754</v>
      </c>
      <c r="D479" s="182" t="s">
        <v>5755</v>
      </c>
      <c r="E479" s="182">
        <v>30</v>
      </c>
      <c r="F479" s="183">
        <v>7.2909959999999996E-2</v>
      </c>
      <c r="G479" s="183">
        <f t="shared" si="14"/>
        <v>2.1872987999999998</v>
      </c>
      <c r="H479" s="184" t="s">
        <v>414</v>
      </c>
      <c r="I479" s="185"/>
      <c r="J479" s="180"/>
    </row>
    <row r="480" spans="1:10" customFormat="1" x14ac:dyDescent="0.2">
      <c r="A480" s="161" t="s">
        <v>382</v>
      </c>
      <c r="B480" s="162" t="s">
        <v>5756</v>
      </c>
      <c r="C480" s="163" t="s">
        <v>5757</v>
      </c>
      <c r="D480" s="164" t="s">
        <v>5673</v>
      </c>
      <c r="E480" s="164">
        <v>4</v>
      </c>
      <c r="F480" s="167"/>
      <c r="G480" s="167" t="str">
        <f>""</f>
        <v/>
      </c>
      <c r="H480" s="161"/>
      <c r="I480" s="165"/>
      <c r="J480" s="166"/>
    </row>
    <row r="481" spans="1:10" customFormat="1" outlineLevel="1" x14ac:dyDescent="0.2">
      <c r="A481" s="161" t="s">
        <v>386</v>
      </c>
      <c r="B481" s="162" t="s">
        <v>5758</v>
      </c>
      <c r="C481" s="168" t="s">
        <v>5759</v>
      </c>
      <c r="D481" s="169" t="s">
        <v>5760</v>
      </c>
      <c r="E481" s="169">
        <f>2*4</f>
        <v>8</v>
      </c>
      <c r="F481" s="170">
        <v>7.31</v>
      </c>
      <c r="G481" s="170">
        <f>F481*E481</f>
        <v>58.48</v>
      </c>
      <c r="H481" s="171" t="s">
        <v>414</v>
      </c>
      <c r="I481" s="172"/>
      <c r="J481" s="173"/>
    </row>
    <row r="482" spans="1:10" customFormat="1" outlineLevel="1" x14ac:dyDescent="0.2">
      <c r="A482" s="161" t="s">
        <v>386</v>
      </c>
      <c r="B482" s="162" t="s">
        <v>5761</v>
      </c>
      <c r="C482" s="168" t="s">
        <v>5599</v>
      </c>
      <c r="D482" s="169" t="s">
        <v>5600</v>
      </c>
      <c r="E482" s="169">
        <f>2*4</f>
        <v>8</v>
      </c>
      <c r="F482" s="170">
        <v>0.33</v>
      </c>
      <c r="G482" s="170">
        <f>F482*E482</f>
        <v>2.64</v>
      </c>
      <c r="H482" s="171" t="s">
        <v>414</v>
      </c>
      <c r="I482" s="172"/>
      <c r="J482" s="173"/>
    </row>
    <row r="483" spans="1:10" customFormat="1" outlineLevel="1" x14ac:dyDescent="0.2">
      <c r="A483" s="161" t="s">
        <v>386</v>
      </c>
      <c r="B483" s="162" t="s">
        <v>5762</v>
      </c>
      <c r="C483" s="168" t="s">
        <v>5763</v>
      </c>
      <c r="D483" s="169" t="s">
        <v>5764</v>
      </c>
      <c r="E483" s="169">
        <f>4*4</f>
        <v>16</v>
      </c>
      <c r="F483" s="170">
        <v>0.3</v>
      </c>
      <c r="G483" s="170">
        <f>F483*E483</f>
        <v>4.8</v>
      </c>
      <c r="H483" s="171" t="s">
        <v>414</v>
      </c>
      <c r="I483" s="172"/>
      <c r="J483" s="173"/>
    </row>
    <row r="484" spans="1:10" customFormat="1" x14ac:dyDescent="0.2">
      <c r="A484" s="161" t="s">
        <v>382</v>
      </c>
      <c r="B484" s="162" t="s">
        <v>5765</v>
      </c>
      <c r="C484" s="163" t="s">
        <v>5766</v>
      </c>
      <c r="D484" s="164" t="s">
        <v>5673</v>
      </c>
      <c r="E484" s="164">
        <v>1</v>
      </c>
      <c r="F484" s="167"/>
      <c r="G484" s="167" t="str">
        <f>""</f>
        <v/>
      </c>
      <c r="H484" s="161"/>
      <c r="I484" s="165"/>
      <c r="J484" s="166"/>
    </row>
    <row r="485" spans="1:10" customFormat="1" outlineLevel="1" x14ac:dyDescent="0.2">
      <c r="A485" s="161" t="s">
        <v>386</v>
      </c>
      <c r="B485" s="162" t="s">
        <v>5767</v>
      </c>
      <c r="C485" s="168" t="s">
        <v>5768</v>
      </c>
      <c r="D485" s="169" t="s">
        <v>5760</v>
      </c>
      <c r="E485" s="169">
        <f>1*1</f>
        <v>1</v>
      </c>
      <c r="F485" s="170">
        <v>6.94</v>
      </c>
      <c r="G485" s="170">
        <f>F485*E485</f>
        <v>6.94</v>
      </c>
      <c r="H485" s="171" t="s">
        <v>414</v>
      </c>
      <c r="I485" s="172"/>
      <c r="J485" s="173"/>
    </row>
    <row r="486" spans="1:10" customFormat="1" outlineLevel="1" x14ac:dyDescent="0.2">
      <c r="A486" s="161" t="s">
        <v>386</v>
      </c>
      <c r="B486" s="162" t="s">
        <v>5769</v>
      </c>
      <c r="C486" s="168" t="s">
        <v>5770</v>
      </c>
      <c r="D486" s="169" t="s">
        <v>5760</v>
      </c>
      <c r="E486" s="169">
        <f>1*1</f>
        <v>1</v>
      </c>
      <c r="F486" s="170">
        <v>6.94</v>
      </c>
      <c r="G486" s="170">
        <f>F486*E486</f>
        <v>6.94</v>
      </c>
      <c r="H486" s="171" t="s">
        <v>414</v>
      </c>
      <c r="I486" s="172"/>
      <c r="J486" s="173"/>
    </row>
    <row r="487" spans="1:10" customFormat="1" outlineLevel="1" x14ac:dyDescent="0.2">
      <c r="A487" s="161" t="s">
        <v>386</v>
      </c>
      <c r="B487" s="162" t="s">
        <v>5771</v>
      </c>
      <c r="C487" s="168" t="s">
        <v>5599</v>
      </c>
      <c r="D487" s="169" t="s">
        <v>5600</v>
      </c>
      <c r="E487" s="169">
        <f>2*1</f>
        <v>2</v>
      </c>
      <c r="F487" s="170">
        <v>0.33</v>
      </c>
      <c r="G487" s="170">
        <f>F487*E487</f>
        <v>0.66</v>
      </c>
      <c r="H487" s="171" t="s">
        <v>414</v>
      </c>
      <c r="I487" s="172"/>
      <c r="J487" s="173"/>
    </row>
    <row r="488" spans="1:10" customFormat="1" outlineLevel="1" x14ac:dyDescent="0.2">
      <c r="A488" s="161" t="s">
        <v>386</v>
      </c>
      <c r="B488" s="162" t="s">
        <v>5772</v>
      </c>
      <c r="C488" s="168" t="s">
        <v>5763</v>
      </c>
      <c r="D488" s="169" t="s">
        <v>5764</v>
      </c>
      <c r="E488" s="169">
        <f>4*1</f>
        <v>4</v>
      </c>
      <c r="F488" s="170">
        <v>0.3</v>
      </c>
      <c r="G488" s="170">
        <f>F488*E488</f>
        <v>1.2</v>
      </c>
      <c r="H488" s="171" t="s">
        <v>414</v>
      </c>
      <c r="I488" s="172"/>
      <c r="J488" s="173"/>
    </row>
    <row r="489" spans="1:10" customFormat="1" x14ac:dyDescent="0.2">
      <c r="A489" s="161" t="s">
        <v>382</v>
      </c>
      <c r="B489" s="162" t="s">
        <v>5773</v>
      </c>
      <c r="C489" s="163" t="s">
        <v>5774</v>
      </c>
      <c r="D489" s="164" t="s">
        <v>5562</v>
      </c>
      <c r="E489" s="164">
        <v>1</v>
      </c>
      <c r="F489" s="167"/>
      <c r="G489" s="167" t="str">
        <f>""</f>
        <v/>
      </c>
      <c r="H489" s="161"/>
      <c r="I489" s="165"/>
      <c r="J489" s="166"/>
    </row>
    <row r="490" spans="1:10" customFormat="1" outlineLevel="1" x14ac:dyDescent="0.2">
      <c r="A490" s="161" t="s">
        <v>386</v>
      </c>
      <c r="B490" s="162" t="s">
        <v>5775</v>
      </c>
      <c r="C490" s="168" t="s">
        <v>5776</v>
      </c>
      <c r="D490" s="169" t="s">
        <v>5777</v>
      </c>
      <c r="E490" s="169">
        <f>1*1</f>
        <v>1</v>
      </c>
      <c r="F490" s="170">
        <v>70.3</v>
      </c>
      <c r="G490" s="170">
        <f>F490*E490</f>
        <v>70.3</v>
      </c>
      <c r="H490" s="171" t="s">
        <v>414</v>
      </c>
      <c r="I490" s="172"/>
      <c r="J490" s="173"/>
    </row>
    <row r="491" spans="1:10" customFormat="1" outlineLevel="1" x14ac:dyDescent="0.2">
      <c r="A491" s="161" t="s">
        <v>386</v>
      </c>
      <c r="B491" s="162" t="s">
        <v>5778</v>
      </c>
      <c r="C491" s="168" t="s">
        <v>5779</v>
      </c>
      <c r="D491" s="169" t="s">
        <v>5780</v>
      </c>
      <c r="E491" s="169">
        <f>2*1</f>
        <v>2</v>
      </c>
      <c r="F491" s="170">
        <v>10.76</v>
      </c>
      <c r="G491" s="170">
        <f>F491*E491</f>
        <v>21.52</v>
      </c>
      <c r="H491" s="171" t="s">
        <v>414</v>
      </c>
      <c r="I491" s="172"/>
      <c r="J491" s="173"/>
    </row>
    <row r="492" spans="1:10" customFormat="1" x14ac:dyDescent="0.2">
      <c r="A492" s="161" t="s">
        <v>382</v>
      </c>
      <c r="B492" s="162" t="s">
        <v>5781</v>
      </c>
      <c r="C492" s="163" t="s">
        <v>5782</v>
      </c>
      <c r="D492" s="164" t="s">
        <v>5562</v>
      </c>
      <c r="E492" s="164">
        <v>1</v>
      </c>
      <c r="F492" s="167"/>
      <c r="G492" s="167" t="str">
        <f>""</f>
        <v/>
      </c>
      <c r="H492" s="161"/>
      <c r="I492" s="165"/>
      <c r="J492" s="166"/>
    </row>
    <row r="493" spans="1:10" customFormat="1" outlineLevel="1" x14ac:dyDescent="0.2">
      <c r="A493" s="161" t="s">
        <v>386</v>
      </c>
      <c r="B493" s="162" t="s">
        <v>5783</v>
      </c>
      <c r="C493" s="168" t="s">
        <v>5784</v>
      </c>
      <c r="D493" s="169" t="s">
        <v>5785</v>
      </c>
      <c r="E493" s="169">
        <f>1*1</f>
        <v>1</v>
      </c>
      <c r="F493" s="170">
        <v>98.71</v>
      </c>
      <c r="G493" s="170">
        <f>F493*E493</f>
        <v>98.71</v>
      </c>
      <c r="H493" s="171" t="s">
        <v>414</v>
      </c>
      <c r="I493" s="172"/>
      <c r="J493" s="173"/>
    </row>
    <row r="494" spans="1:10" customFormat="1" outlineLevel="1" x14ac:dyDescent="0.2">
      <c r="A494" s="161" t="s">
        <v>386</v>
      </c>
      <c r="B494" s="162" t="s">
        <v>5786</v>
      </c>
      <c r="C494" s="168" t="s">
        <v>5779</v>
      </c>
      <c r="D494" s="169" t="s">
        <v>5780</v>
      </c>
      <c r="E494" s="169">
        <f>3*1</f>
        <v>3</v>
      </c>
      <c r="F494" s="170">
        <v>10.76</v>
      </c>
      <c r="G494" s="170">
        <f>F494*E494</f>
        <v>32.28</v>
      </c>
      <c r="H494" s="171" t="s">
        <v>414</v>
      </c>
      <c r="I494" s="172"/>
      <c r="J494" s="173"/>
    </row>
    <row r="495" spans="1:10" customFormat="1" x14ac:dyDescent="0.2">
      <c r="A495" s="161" t="s">
        <v>382</v>
      </c>
      <c r="B495" s="162" t="s">
        <v>5787</v>
      </c>
      <c r="C495" s="163" t="s">
        <v>5788</v>
      </c>
      <c r="D495" s="164" t="s">
        <v>5562</v>
      </c>
      <c r="E495" s="164">
        <v>2</v>
      </c>
      <c r="F495" s="167"/>
      <c r="G495" s="167" t="str">
        <f>""</f>
        <v/>
      </c>
      <c r="H495" s="161"/>
      <c r="I495" s="165"/>
      <c r="J495" s="166"/>
    </row>
    <row r="496" spans="1:10" customFormat="1" outlineLevel="1" x14ac:dyDescent="0.2">
      <c r="A496" s="161" t="s">
        <v>386</v>
      </c>
      <c r="B496" s="162" t="s">
        <v>5789</v>
      </c>
      <c r="C496" s="168" t="s">
        <v>5790</v>
      </c>
      <c r="D496" s="169" t="s">
        <v>5785</v>
      </c>
      <c r="E496" s="169">
        <f>1*2</f>
        <v>2</v>
      </c>
      <c r="F496" s="170">
        <v>98.96</v>
      </c>
      <c r="G496" s="170">
        <f>F496*E496</f>
        <v>197.92</v>
      </c>
      <c r="H496" s="171" t="s">
        <v>414</v>
      </c>
      <c r="I496" s="172"/>
      <c r="J496" s="173"/>
    </row>
    <row r="497" spans="1:10" customFormat="1" outlineLevel="1" x14ac:dyDescent="0.2">
      <c r="A497" s="161" t="s">
        <v>386</v>
      </c>
      <c r="B497" s="162" t="s">
        <v>5791</v>
      </c>
      <c r="C497" s="168" t="s">
        <v>5779</v>
      </c>
      <c r="D497" s="169" t="s">
        <v>5780</v>
      </c>
      <c r="E497" s="169">
        <f>3*2</f>
        <v>6</v>
      </c>
      <c r="F497" s="170">
        <v>10.76</v>
      </c>
      <c r="G497" s="170">
        <f>F497*E497</f>
        <v>64.56</v>
      </c>
      <c r="H497" s="171" t="s">
        <v>414</v>
      </c>
      <c r="I497" s="172"/>
      <c r="J497" s="173"/>
    </row>
    <row r="498" spans="1:10" customFormat="1" x14ac:dyDescent="0.2">
      <c r="A498" s="161" t="s">
        <v>382</v>
      </c>
      <c r="B498" s="162" t="s">
        <v>5792</v>
      </c>
      <c r="C498" s="163" t="s">
        <v>5793</v>
      </c>
      <c r="D498" s="164" t="s">
        <v>5562</v>
      </c>
      <c r="E498" s="164">
        <v>1</v>
      </c>
      <c r="F498" s="167"/>
      <c r="G498" s="167" t="str">
        <f>""</f>
        <v/>
      </c>
      <c r="H498" s="161"/>
      <c r="I498" s="165"/>
      <c r="J498" s="166"/>
    </row>
    <row r="499" spans="1:10" customFormat="1" outlineLevel="1" x14ac:dyDescent="0.2">
      <c r="A499" s="161" t="s">
        <v>386</v>
      </c>
      <c r="B499" s="162" t="s">
        <v>5794</v>
      </c>
      <c r="C499" s="168" t="s">
        <v>5795</v>
      </c>
      <c r="D499" s="169" t="s">
        <v>5796</v>
      </c>
      <c r="E499" s="169">
        <f>1*1</f>
        <v>1</v>
      </c>
      <c r="F499" s="170">
        <v>92.63</v>
      </c>
      <c r="G499" s="170">
        <f>F499*E499</f>
        <v>92.63</v>
      </c>
      <c r="H499" s="171" t="s">
        <v>414</v>
      </c>
      <c r="I499" s="172"/>
      <c r="J499" s="173"/>
    </row>
    <row r="500" spans="1:10" customFormat="1" outlineLevel="1" x14ac:dyDescent="0.2">
      <c r="A500" s="161" t="s">
        <v>386</v>
      </c>
      <c r="B500" s="162" t="s">
        <v>5797</v>
      </c>
      <c r="C500" s="168" t="s">
        <v>5779</v>
      </c>
      <c r="D500" s="169" t="s">
        <v>5780</v>
      </c>
      <c r="E500" s="169">
        <f>3*1</f>
        <v>3</v>
      </c>
      <c r="F500" s="170">
        <v>10.76</v>
      </c>
      <c r="G500" s="170">
        <f>F500*E500</f>
        <v>32.28</v>
      </c>
      <c r="H500" s="171" t="s">
        <v>414</v>
      </c>
      <c r="I500" s="172"/>
      <c r="J500" s="173"/>
    </row>
    <row r="501" spans="1:10" customFormat="1" x14ac:dyDescent="0.2">
      <c r="A501" s="161" t="s">
        <v>382</v>
      </c>
      <c r="B501" s="162" t="s">
        <v>5798</v>
      </c>
      <c r="C501" s="163" t="s">
        <v>5799</v>
      </c>
      <c r="D501" s="164" t="s">
        <v>5562</v>
      </c>
      <c r="E501" s="164">
        <v>1</v>
      </c>
      <c r="F501" s="167"/>
      <c r="G501" s="167" t="str">
        <f>""</f>
        <v/>
      </c>
      <c r="H501" s="161"/>
      <c r="I501" s="165"/>
      <c r="J501" s="166"/>
    </row>
    <row r="502" spans="1:10" customFormat="1" outlineLevel="1" x14ac:dyDescent="0.2">
      <c r="A502" s="161" t="s">
        <v>386</v>
      </c>
      <c r="B502" s="162" t="s">
        <v>5800</v>
      </c>
      <c r="C502" s="168" t="s">
        <v>5801</v>
      </c>
      <c r="D502" s="169" t="s">
        <v>5802</v>
      </c>
      <c r="E502" s="169">
        <f>1*1</f>
        <v>1</v>
      </c>
      <c r="F502" s="170">
        <v>64.22</v>
      </c>
      <c r="G502" s="170">
        <f>F502*E502</f>
        <v>64.22</v>
      </c>
      <c r="H502" s="171" t="s">
        <v>414</v>
      </c>
      <c r="I502" s="172"/>
      <c r="J502" s="173"/>
    </row>
    <row r="503" spans="1:10" customFormat="1" outlineLevel="1" x14ac:dyDescent="0.2">
      <c r="A503" s="161" t="s">
        <v>386</v>
      </c>
      <c r="B503" s="162" t="s">
        <v>5803</v>
      </c>
      <c r="C503" s="168" t="s">
        <v>5779</v>
      </c>
      <c r="D503" s="169" t="s">
        <v>5780</v>
      </c>
      <c r="E503" s="169">
        <f>2*1</f>
        <v>2</v>
      </c>
      <c r="F503" s="170">
        <v>10.76</v>
      </c>
      <c r="G503" s="170">
        <f>F503*E503</f>
        <v>21.52</v>
      </c>
      <c r="H503" s="171" t="s">
        <v>414</v>
      </c>
      <c r="I503" s="172"/>
      <c r="J503" s="173"/>
    </row>
    <row r="504" spans="1:10" customFormat="1" x14ac:dyDescent="0.2">
      <c r="A504" s="161" t="s">
        <v>386</v>
      </c>
      <c r="B504" s="162" t="s">
        <v>5804</v>
      </c>
      <c r="C504" s="168" t="s">
        <v>5805</v>
      </c>
      <c r="D504" s="169" t="s">
        <v>5806</v>
      </c>
      <c r="E504" s="169">
        <v>2</v>
      </c>
      <c r="F504" s="170">
        <v>1.46166</v>
      </c>
      <c r="G504" s="170">
        <f>F504*E504</f>
        <v>2.9233199999999999</v>
      </c>
      <c r="H504" s="171" t="s">
        <v>414</v>
      </c>
      <c r="I504" s="172"/>
      <c r="J504" s="173"/>
    </row>
    <row r="505" spans="1:10" customFormat="1" x14ac:dyDescent="0.2">
      <c r="A505" s="161" t="s">
        <v>382</v>
      </c>
      <c r="B505" s="162" t="s">
        <v>5807</v>
      </c>
      <c r="C505" s="163" t="s">
        <v>5808</v>
      </c>
      <c r="D505" s="164" t="s">
        <v>5579</v>
      </c>
      <c r="E505" s="164">
        <v>10</v>
      </c>
      <c r="F505" s="167"/>
      <c r="G505" s="167" t="str">
        <f>""</f>
        <v/>
      </c>
      <c r="H505" s="161"/>
      <c r="I505" s="165"/>
      <c r="J505" s="166"/>
    </row>
    <row r="506" spans="1:10" customFormat="1" outlineLevel="1" x14ac:dyDescent="0.2">
      <c r="A506" s="161" t="s">
        <v>386</v>
      </c>
      <c r="B506" s="162" t="s">
        <v>5809</v>
      </c>
      <c r="C506" s="168" t="s">
        <v>5810</v>
      </c>
      <c r="D506" s="169" t="s">
        <v>5811</v>
      </c>
      <c r="E506" s="169">
        <f>1*10</f>
        <v>10</v>
      </c>
      <c r="F506" s="170">
        <v>0.7</v>
      </c>
      <c r="G506" s="170">
        <f t="shared" ref="G506:G537" si="15">F506*E506</f>
        <v>7</v>
      </c>
      <c r="H506" s="171" t="s">
        <v>414</v>
      </c>
      <c r="I506" s="172"/>
      <c r="J506" s="173"/>
    </row>
    <row r="507" spans="1:10" customFormat="1" outlineLevel="1" x14ac:dyDescent="0.2">
      <c r="A507" s="161" t="s">
        <v>386</v>
      </c>
      <c r="B507" s="162" t="s">
        <v>5812</v>
      </c>
      <c r="C507" s="168" t="s">
        <v>5813</v>
      </c>
      <c r="D507" s="169" t="s">
        <v>5814</v>
      </c>
      <c r="E507" s="169">
        <f>1*10</f>
        <v>10</v>
      </c>
      <c r="F507" s="170">
        <v>0.26</v>
      </c>
      <c r="G507" s="170">
        <f t="shared" si="15"/>
        <v>2.6</v>
      </c>
      <c r="H507" s="171" t="s">
        <v>414</v>
      </c>
      <c r="I507" s="172"/>
      <c r="J507" s="173"/>
    </row>
    <row r="508" spans="1:10" customFormat="1" x14ac:dyDescent="0.2">
      <c r="A508" s="161" t="s">
        <v>382</v>
      </c>
      <c r="B508" s="162" t="s">
        <v>5815</v>
      </c>
      <c r="C508" s="163" t="s">
        <v>642</v>
      </c>
      <c r="D508" s="164" t="s">
        <v>643</v>
      </c>
      <c r="E508" s="164">
        <v>2</v>
      </c>
      <c r="F508" s="167">
        <v>1.20161546</v>
      </c>
      <c r="G508" s="167">
        <f t="shared" si="15"/>
        <v>2.4032309199999999</v>
      </c>
      <c r="H508" s="161" t="s">
        <v>414</v>
      </c>
      <c r="I508" s="165"/>
      <c r="J508" s="166"/>
    </row>
    <row r="509" spans="1:10" customFormat="1" x14ac:dyDescent="0.2">
      <c r="A509" s="161" t="s">
        <v>382</v>
      </c>
      <c r="B509" s="162" t="s">
        <v>5816</v>
      </c>
      <c r="C509" s="163" t="s">
        <v>645</v>
      </c>
      <c r="D509" s="164" t="s">
        <v>646</v>
      </c>
      <c r="E509" s="164">
        <v>2</v>
      </c>
      <c r="F509" s="167">
        <v>1.0010149699999999</v>
      </c>
      <c r="G509" s="167">
        <f t="shared" si="15"/>
        <v>2.0020299399999999</v>
      </c>
      <c r="H509" s="161" t="s">
        <v>414</v>
      </c>
      <c r="I509" s="165"/>
      <c r="J509" s="166"/>
    </row>
    <row r="510" spans="1:10" customFormat="1" x14ac:dyDescent="0.2">
      <c r="A510" s="161" t="s">
        <v>382</v>
      </c>
      <c r="B510" s="162" t="s">
        <v>5817</v>
      </c>
      <c r="C510" s="163" t="s">
        <v>648</v>
      </c>
      <c r="D510" s="164" t="s">
        <v>649</v>
      </c>
      <c r="E510" s="164">
        <v>10</v>
      </c>
      <c r="F510" s="167">
        <v>2.00912837</v>
      </c>
      <c r="G510" s="167">
        <f t="shared" si="15"/>
        <v>20.091283699999998</v>
      </c>
      <c r="H510" s="161" t="s">
        <v>414</v>
      </c>
      <c r="I510" s="165"/>
      <c r="J510" s="166"/>
    </row>
    <row r="511" spans="1:10" customFormat="1" x14ac:dyDescent="0.2">
      <c r="A511" s="161" t="s">
        <v>382</v>
      </c>
      <c r="B511" s="162" t="s">
        <v>5818</v>
      </c>
      <c r="C511" s="163" t="s">
        <v>5819</v>
      </c>
      <c r="D511" s="164" t="s">
        <v>5820</v>
      </c>
      <c r="E511" s="164">
        <v>1</v>
      </c>
      <c r="F511" s="167">
        <v>3.7092170699999998</v>
      </c>
      <c r="G511" s="167">
        <f t="shared" si="15"/>
        <v>3.7092170699999998</v>
      </c>
      <c r="H511" s="161" t="s">
        <v>414</v>
      </c>
      <c r="I511" s="165"/>
      <c r="J511" s="166"/>
    </row>
    <row r="512" spans="1:10" customFormat="1" x14ac:dyDescent="0.2">
      <c r="A512" s="161" t="s">
        <v>382</v>
      </c>
      <c r="B512" s="162" t="s">
        <v>5821</v>
      </c>
      <c r="C512" s="163" t="s">
        <v>654</v>
      </c>
      <c r="D512" s="164" t="s">
        <v>655</v>
      </c>
      <c r="E512" s="164">
        <v>2</v>
      </c>
      <c r="F512" s="167">
        <v>2.8816543999999999</v>
      </c>
      <c r="G512" s="167">
        <f t="shared" si="15"/>
        <v>5.7633087999999999</v>
      </c>
      <c r="H512" s="161" t="s">
        <v>414</v>
      </c>
      <c r="I512" s="165"/>
      <c r="J512" s="166"/>
    </row>
    <row r="513" spans="1:10" customFormat="1" x14ac:dyDescent="0.2">
      <c r="A513" s="161" t="s">
        <v>382</v>
      </c>
      <c r="B513" s="162" t="s">
        <v>5822</v>
      </c>
      <c r="C513" s="163" t="s">
        <v>657</v>
      </c>
      <c r="D513" s="164" t="s">
        <v>658</v>
      </c>
      <c r="E513" s="164">
        <v>2</v>
      </c>
      <c r="F513" s="167">
        <v>5.7822221499999999</v>
      </c>
      <c r="G513" s="167">
        <f t="shared" si="15"/>
        <v>11.5644443</v>
      </c>
      <c r="H513" s="161" t="s">
        <v>414</v>
      </c>
      <c r="I513" s="165"/>
      <c r="J513" s="166"/>
    </row>
    <row r="514" spans="1:10" customFormat="1" x14ac:dyDescent="0.2">
      <c r="A514" s="161" t="s">
        <v>382</v>
      </c>
      <c r="B514" s="162" t="s">
        <v>5823</v>
      </c>
      <c r="C514" s="163" t="s">
        <v>5824</v>
      </c>
      <c r="D514" s="164" t="s">
        <v>5825</v>
      </c>
      <c r="E514" s="164">
        <v>1</v>
      </c>
      <c r="F514" s="167">
        <v>10.702920730000001</v>
      </c>
      <c r="G514" s="167">
        <f t="shared" si="15"/>
        <v>10.702920730000001</v>
      </c>
      <c r="H514" s="161" t="s">
        <v>414</v>
      </c>
      <c r="I514" s="165"/>
      <c r="J514" s="166"/>
    </row>
    <row r="515" spans="1:10" customFormat="1" x14ac:dyDescent="0.2">
      <c r="A515" s="161" t="s">
        <v>382</v>
      </c>
      <c r="B515" s="162" t="s">
        <v>5826</v>
      </c>
      <c r="C515" s="163" t="s">
        <v>663</v>
      </c>
      <c r="D515" s="164" t="s">
        <v>664</v>
      </c>
      <c r="E515" s="164">
        <v>2</v>
      </c>
      <c r="F515" s="167">
        <v>1.1285739800000001</v>
      </c>
      <c r="G515" s="167">
        <f t="shared" si="15"/>
        <v>2.2571479600000002</v>
      </c>
      <c r="H515" s="161" t="s">
        <v>414</v>
      </c>
      <c r="I515" s="165"/>
      <c r="J515" s="166"/>
    </row>
    <row r="516" spans="1:10" customFormat="1" x14ac:dyDescent="0.2">
      <c r="A516" s="161" t="s">
        <v>382</v>
      </c>
      <c r="B516" s="162" t="s">
        <v>5827</v>
      </c>
      <c r="C516" s="163" t="s">
        <v>5828</v>
      </c>
      <c r="D516" s="164" t="s">
        <v>5829</v>
      </c>
      <c r="E516" s="164">
        <v>1</v>
      </c>
      <c r="F516" s="167">
        <v>1.3803448</v>
      </c>
      <c r="G516" s="167">
        <f t="shared" si="15"/>
        <v>1.3803448</v>
      </c>
      <c r="H516" s="161" t="s">
        <v>414</v>
      </c>
      <c r="I516" s="165"/>
      <c r="J516" s="166"/>
    </row>
    <row r="517" spans="1:10" customFormat="1" x14ac:dyDescent="0.2">
      <c r="A517" s="161" t="s">
        <v>403</v>
      </c>
      <c r="B517" s="162" t="s">
        <v>5830</v>
      </c>
      <c r="C517" s="174" t="s">
        <v>5831</v>
      </c>
      <c r="D517" s="175" t="s">
        <v>5832</v>
      </c>
      <c r="E517" s="175">
        <v>1</v>
      </c>
      <c r="F517" s="176">
        <v>4.8577103900000003</v>
      </c>
      <c r="G517" s="176">
        <f t="shared" si="15"/>
        <v>4.8577103900000003</v>
      </c>
      <c r="H517" s="177"/>
      <c r="I517" s="178"/>
      <c r="J517" s="179"/>
    </row>
    <row r="518" spans="1:10" customFormat="1" x14ac:dyDescent="0.2">
      <c r="A518" s="148" t="s">
        <v>379</v>
      </c>
      <c r="B518" s="162" t="s">
        <v>5833</v>
      </c>
      <c r="C518" s="181" t="s">
        <v>5834</v>
      </c>
      <c r="D518" s="182" t="s">
        <v>5835</v>
      </c>
      <c r="E518" s="182">
        <v>1</v>
      </c>
      <c r="F518" s="183">
        <v>230</v>
      </c>
      <c r="G518" s="183">
        <f t="shared" si="15"/>
        <v>230</v>
      </c>
      <c r="H518" s="184" t="s">
        <v>688</v>
      </c>
      <c r="I518" s="185"/>
      <c r="J518" s="180"/>
    </row>
    <row r="519" spans="1:10" customFormat="1" ht="38.25" x14ac:dyDescent="0.2">
      <c r="A519" s="161" t="s">
        <v>403</v>
      </c>
      <c r="B519" s="162" t="s">
        <v>5836</v>
      </c>
      <c r="C519" s="174" t="s">
        <v>5837</v>
      </c>
      <c r="D519" s="175" t="s">
        <v>5838</v>
      </c>
      <c r="E519" s="175">
        <v>20.399999999999999</v>
      </c>
      <c r="F519" s="176">
        <v>343.96183294999997</v>
      </c>
      <c r="G519" s="176">
        <f t="shared" si="15"/>
        <v>7016.8213921799988</v>
      </c>
      <c r="H519" s="177"/>
      <c r="I519" s="178"/>
      <c r="J519" s="179"/>
    </row>
    <row r="520" spans="1:10" customFormat="1" x14ac:dyDescent="0.2">
      <c r="A520" s="148" t="s">
        <v>379</v>
      </c>
      <c r="B520" s="162" t="s">
        <v>5839</v>
      </c>
      <c r="C520" s="181" t="s">
        <v>5840</v>
      </c>
      <c r="D520" s="182" t="s">
        <v>5841</v>
      </c>
      <c r="E520" s="182">
        <v>2</v>
      </c>
      <c r="F520" s="183">
        <v>6.0206994500000004</v>
      </c>
      <c r="G520" s="183">
        <f t="shared" si="15"/>
        <v>12.041398900000001</v>
      </c>
      <c r="H520" s="184" t="s">
        <v>414</v>
      </c>
      <c r="I520" s="185"/>
      <c r="J520" s="180"/>
    </row>
    <row r="521" spans="1:10" customFormat="1" x14ac:dyDescent="0.2">
      <c r="A521" s="161" t="s">
        <v>403</v>
      </c>
      <c r="B521" s="162" t="s">
        <v>5842</v>
      </c>
      <c r="C521" s="174"/>
      <c r="D521" s="175" t="s">
        <v>698</v>
      </c>
      <c r="E521" s="175">
        <v>2</v>
      </c>
      <c r="F521" s="176">
        <v>3.9519828000000001</v>
      </c>
      <c r="G521" s="176">
        <f t="shared" si="15"/>
        <v>7.9039656000000003</v>
      </c>
      <c r="H521" s="177"/>
      <c r="I521" s="178"/>
      <c r="J521" s="179"/>
    </row>
    <row r="522" spans="1:10" customFormat="1" ht="25.5" x14ac:dyDescent="0.2">
      <c r="A522" s="161" t="s">
        <v>403</v>
      </c>
      <c r="B522" s="162" t="s">
        <v>5843</v>
      </c>
      <c r="C522" s="174" t="s">
        <v>5844</v>
      </c>
      <c r="D522" s="175" t="s">
        <v>5845</v>
      </c>
      <c r="E522" s="175">
        <v>24</v>
      </c>
      <c r="F522" s="176">
        <v>16.899999999999999</v>
      </c>
      <c r="G522" s="176">
        <f t="shared" si="15"/>
        <v>405.59999999999997</v>
      </c>
      <c r="H522" s="177" t="s">
        <v>414</v>
      </c>
      <c r="I522" s="178"/>
      <c r="J522" s="179"/>
    </row>
    <row r="523" spans="1:10" customFormat="1" x14ac:dyDescent="0.2">
      <c r="A523" s="161" t="s">
        <v>403</v>
      </c>
      <c r="B523" s="162" t="s">
        <v>5846</v>
      </c>
      <c r="C523" s="174" t="s">
        <v>708</v>
      </c>
      <c r="D523" s="175" t="s">
        <v>709</v>
      </c>
      <c r="E523" s="175">
        <v>6</v>
      </c>
      <c r="F523" s="176">
        <v>1.9</v>
      </c>
      <c r="G523" s="176">
        <f t="shared" si="15"/>
        <v>11.399999999999999</v>
      </c>
      <c r="H523" s="177"/>
      <c r="I523" s="178"/>
      <c r="J523" s="179"/>
    </row>
    <row r="524" spans="1:10" customFormat="1" x14ac:dyDescent="0.2">
      <c r="A524" s="161" t="s">
        <v>403</v>
      </c>
      <c r="B524" s="162" t="s">
        <v>5847</v>
      </c>
      <c r="C524" s="174" t="s">
        <v>5848</v>
      </c>
      <c r="D524" s="175" t="s">
        <v>5849</v>
      </c>
      <c r="E524" s="175">
        <v>2</v>
      </c>
      <c r="F524" s="176">
        <v>0.56829854999999996</v>
      </c>
      <c r="G524" s="176">
        <f t="shared" si="15"/>
        <v>1.1365970999999999</v>
      </c>
      <c r="H524" s="177"/>
      <c r="I524" s="178"/>
      <c r="J524" s="179"/>
    </row>
    <row r="525" spans="1:10" customFormat="1" x14ac:dyDescent="0.2">
      <c r="A525" s="161" t="s">
        <v>403</v>
      </c>
      <c r="B525" s="162" t="s">
        <v>5850</v>
      </c>
      <c r="C525" s="174"/>
      <c r="D525" s="175" t="s">
        <v>711</v>
      </c>
      <c r="E525" s="175">
        <v>2</v>
      </c>
      <c r="F525" s="176">
        <v>1.8403369999999999E-2</v>
      </c>
      <c r="G525" s="176">
        <f t="shared" si="15"/>
        <v>3.6806739999999998E-2</v>
      </c>
      <c r="H525" s="177"/>
      <c r="I525" s="178"/>
      <c r="J525" s="179"/>
    </row>
    <row r="526" spans="1:10" customFormat="1" x14ac:dyDescent="0.2">
      <c r="A526" s="161" t="s">
        <v>403</v>
      </c>
      <c r="B526" s="162" t="s">
        <v>5851</v>
      </c>
      <c r="C526" s="174"/>
      <c r="D526" s="175" t="s">
        <v>718</v>
      </c>
      <c r="E526" s="175">
        <v>20</v>
      </c>
      <c r="F526" s="176">
        <v>2.9523020000000001E-2</v>
      </c>
      <c r="G526" s="176">
        <f t="shared" si="15"/>
        <v>0.5904604</v>
      </c>
      <c r="H526" s="177"/>
      <c r="I526" s="178"/>
      <c r="J526" s="179"/>
    </row>
    <row r="527" spans="1:10" customFormat="1" x14ac:dyDescent="0.2">
      <c r="A527" s="161" t="s">
        <v>403</v>
      </c>
      <c r="B527" s="162" t="s">
        <v>5852</v>
      </c>
      <c r="C527" s="174"/>
      <c r="D527" s="175" t="s">
        <v>720</v>
      </c>
      <c r="E527" s="175">
        <v>2</v>
      </c>
      <c r="F527" s="176">
        <v>9.6445200000000002E-3</v>
      </c>
      <c r="G527" s="176">
        <f t="shared" si="15"/>
        <v>1.928904E-2</v>
      </c>
      <c r="H527" s="177"/>
      <c r="I527" s="178"/>
      <c r="J527" s="179"/>
    </row>
    <row r="528" spans="1:10" customFormat="1" x14ac:dyDescent="0.2">
      <c r="A528" s="161" t="s">
        <v>403</v>
      </c>
      <c r="B528" s="162" t="s">
        <v>5853</v>
      </c>
      <c r="C528" s="174" t="s">
        <v>5854</v>
      </c>
      <c r="D528" s="175" t="s">
        <v>1860</v>
      </c>
      <c r="E528" s="175">
        <v>2</v>
      </c>
      <c r="F528" s="176">
        <v>2.8365979700000001</v>
      </c>
      <c r="G528" s="176">
        <f t="shared" si="15"/>
        <v>5.6731959400000003</v>
      </c>
      <c r="H528" s="177" t="s">
        <v>625</v>
      </c>
      <c r="I528" s="178"/>
      <c r="J528" s="179"/>
    </row>
    <row r="529" spans="1:10" customFormat="1" x14ac:dyDescent="0.2">
      <c r="A529" s="161" t="s">
        <v>403</v>
      </c>
      <c r="B529" s="162" t="s">
        <v>5855</v>
      </c>
      <c r="C529" s="174"/>
      <c r="D529" s="175" t="s">
        <v>5856</v>
      </c>
      <c r="E529" s="175">
        <v>1</v>
      </c>
      <c r="F529" s="176">
        <v>0.86802997999999998</v>
      </c>
      <c r="G529" s="176">
        <f t="shared" si="15"/>
        <v>0.86802997999999998</v>
      </c>
      <c r="H529" s="177"/>
      <c r="I529" s="178"/>
      <c r="J529" s="179"/>
    </row>
    <row r="530" spans="1:10" customFormat="1" x14ac:dyDescent="0.2">
      <c r="A530" s="161" t="s">
        <v>403</v>
      </c>
      <c r="B530" s="162" t="s">
        <v>5857</v>
      </c>
      <c r="C530" s="174"/>
      <c r="D530" s="175" t="s">
        <v>716</v>
      </c>
      <c r="E530" s="175">
        <v>2</v>
      </c>
      <c r="F530" s="176">
        <v>3.9988100900000001</v>
      </c>
      <c r="G530" s="176">
        <f t="shared" si="15"/>
        <v>7.9976201800000002</v>
      </c>
      <c r="H530" s="177"/>
      <c r="I530" s="178"/>
      <c r="J530" s="179"/>
    </row>
    <row r="531" spans="1:10" customFormat="1" x14ac:dyDescent="0.2">
      <c r="A531" s="148" t="s">
        <v>379</v>
      </c>
      <c r="B531" s="162" t="s">
        <v>5858</v>
      </c>
      <c r="C531" s="181" t="s">
        <v>722</v>
      </c>
      <c r="D531" s="182" t="s">
        <v>5859</v>
      </c>
      <c r="E531" s="182">
        <v>1</v>
      </c>
      <c r="F531" s="183">
        <v>0.24033806999999999</v>
      </c>
      <c r="G531" s="183">
        <f t="shared" si="15"/>
        <v>0.24033806999999999</v>
      </c>
      <c r="H531" s="184" t="s">
        <v>414</v>
      </c>
      <c r="I531" s="185"/>
      <c r="J531" s="180"/>
    </row>
    <row r="532" spans="1:10" customFormat="1" x14ac:dyDescent="0.2">
      <c r="A532" s="161" t="s">
        <v>403</v>
      </c>
      <c r="B532" s="162" t="s">
        <v>5860</v>
      </c>
      <c r="C532" s="174" t="s">
        <v>684</v>
      </c>
      <c r="D532" s="175" t="s">
        <v>5861</v>
      </c>
      <c r="E532" s="175">
        <v>1</v>
      </c>
      <c r="F532" s="176">
        <v>0.62886872999999999</v>
      </c>
      <c r="G532" s="176">
        <f t="shared" si="15"/>
        <v>0.62886872999999999</v>
      </c>
      <c r="H532" s="177"/>
      <c r="I532" s="178"/>
      <c r="J532" s="179"/>
    </row>
    <row r="533" spans="1:10" customFormat="1" x14ac:dyDescent="0.2">
      <c r="A533" s="161" t="s">
        <v>403</v>
      </c>
      <c r="B533" s="162" t="s">
        <v>5862</v>
      </c>
      <c r="C533" s="174" t="s">
        <v>677</v>
      </c>
      <c r="D533" s="175" t="s">
        <v>5863</v>
      </c>
      <c r="E533" s="175">
        <v>4</v>
      </c>
      <c r="F533" s="176">
        <v>0.1336598</v>
      </c>
      <c r="G533" s="176">
        <f t="shared" si="15"/>
        <v>0.53463919999999998</v>
      </c>
      <c r="H533" s="177"/>
      <c r="I533" s="178"/>
      <c r="J533" s="179"/>
    </row>
    <row r="534" spans="1:10" customFormat="1" x14ac:dyDescent="0.2">
      <c r="A534" s="161" t="s">
        <v>403</v>
      </c>
      <c r="B534" s="162" t="s">
        <v>5864</v>
      </c>
      <c r="C534" s="174" t="s">
        <v>677</v>
      </c>
      <c r="D534" s="175" t="s">
        <v>732</v>
      </c>
      <c r="E534" s="175">
        <v>8</v>
      </c>
      <c r="F534" s="176">
        <v>0.12559807000000001</v>
      </c>
      <c r="G534" s="176">
        <f t="shared" si="15"/>
        <v>1.00478456</v>
      </c>
      <c r="H534" s="177"/>
      <c r="I534" s="178"/>
      <c r="J534" s="179"/>
    </row>
    <row r="535" spans="1:10" customFormat="1" x14ac:dyDescent="0.2">
      <c r="A535" s="161" t="s">
        <v>403</v>
      </c>
      <c r="B535" s="162" t="s">
        <v>5865</v>
      </c>
      <c r="C535" s="174" t="s">
        <v>677</v>
      </c>
      <c r="D535" s="175" t="s">
        <v>5866</v>
      </c>
      <c r="E535" s="175">
        <v>4</v>
      </c>
      <c r="F535" s="176">
        <v>0.11770638999999999</v>
      </c>
      <c r="G535" s="176">
        <f t="shared" si="15"/>
        <v>0.47082555999999998</v>
      </c>
      <c r="H535" s="177"/>
      <c r="I535" s="178"/>
      <c r="J535" s="179"/>
    </row>
    <row r="536" spans="1:10" customFormat="1" x14ac:dyDescent="0.2">
      <c r="A536" s="161" t="s">
        <v>403</v>
      </c>
      <c r="B536" s="162" t="s">
        <v>5867</v>
      </c>
      <c r="C536" s="174" t="s">
        <v>677</v>
      </c>
      <c r="D536" s="175" t="s">
        <v>734</v>
      </c>
      <c r="E536" s="175">
        <v>2</v>
      </c>
      <c r="F536" s="176">
        <v>0.10981471</v>
      </c>
      <c r="G536" s="176">
        <f t="shared" si="15"/>
        <v>0.21962941999999999</v>
      </c>
      <c r="H536" s="177"/>
      <c r="I536" s="178"/>
      <c r="J536" s="179"/>
    </row>
    <row r="537" spans="1:10" customFormat="1" x14ac:dyDescent="0.2">
      <c r="A537" s="161" t="s">
        <v>403</v>
      </c>
      <c r="B537" s="162" t="s">
        <v>5868</v>
      </c>
      <c r="C537" s="174" t="s">
        <v>677</v>
      </c>
      <c r="D537" s="175" t="s">
        <v>736</v>
      </c>
      <c r="E537" s="175">
        <v>4</v>
      </c>
      <c r="F537" s="176">
        <v>7.4135400000000004E-2</v>
      </c>
      <c r="G537" s="176">
        <f t="shared" si="15"/>
        <v>0.29654160000000002</v>
      </c>
      <c r="H537" s="177"/>
      <c r="I537" s="178"/>
      <c r="J537" s="179"/>
    </row>
    <row r="538" spans="1:10" customFormat="1" x14ac:dyDescent="0.2">
      <c r="A538" s="161" t="s">
        <v>403</v>
      </c>
      <c r="B538" s="162" t="s">
        <v>5869</v>
      </c>
      <c r="C538" s="174" t="s">
        <v>684</v>
      </c>
      <c r="D538" s="175" t="s">
        <v>5870</v>
      </c>
      <c r="E538" s="175">
        <v>4</v>
      </c>
      <c r="F538" s="176">
        <v>8.1915859999999993E-2</v>
      </c>
      <c r="G538" s="176">
        <f t="shared" ref="G538:G569" si="16">F538*E538</f>
        <v>0.32766343999999997</v>
      </c>
      <c r="H538" s="177"/>
      <c r="I538" s="178"/>
      <c r="J538" s="179"/>
    </row>
    <row r="539" spans="1:10" customFormat="1" x14ac:dyDescent="0.2">
      <c r="A539" s="161" t="s">
        <v>403</v>
      </c>
      <c r="B539" s="162" t="s">
        <v>5871</v>
      </c>
      <c r="C539" s="174" t="s">
        <v>684</v>
      </c>
      <c r="D539" s="175" t="s">
        <v>5872</v>
      </c>
      <c r="E539" s="175">
        <v>2</v>
      </c>
      <c r="F539" s="176">
        <v>7.2760359999999996E-2</v>
      </c>
      <c r="G539" s="176">
        <f t="shared" si="16"/>
        <v>0.14552071999999999</v>
      </c>
      <c r="H539" s="177"/>
      <c r="I539" s="178"/>
      <c r="J539" s="179"/>
    </row>
    <row r="540" spans="1:10" customFormat="1" x14ac:dyDescent="0.2">
      <c r="A540" s="161" t="s">
        <v>403</v>
      </c>
      <c r="B540" s="162" t="s">
        <v>5873</v>
      </c>
      <c r="C540" s="174" t="s">
        <v>684</v>
      </c>
      <c r="D540" s="175" t="s">
        <v>5874</v>
      </c>
      <c r="E540" s="175">
        <v>4</v>
      </c>
      <c r="F540" s="176">
        <v>6.6587129999999994E-2</v>
      </c>
      <c r="G540" s="176">
        <f t="shared" si="16"/>
        <v>0.26634851999999998</v>
      </c>
      <c r="H540" s="177"/>
      <c r="I540" s="178"/>
      <c r="J540" s="179"/>
    </row>
    <row r="541" spans="1:10" customFormat="1" x14ac:dyDescent="0.2">
      <c r="A541" s="161" t="s">
        <v>403</v>
      </c>
      <c r="B541" s="162" t="s">
        <v>5875</v>
      </c>
      <c r="C541" s="174" t="s">
        <v>684</v>
      </c>
      <c r="D541" s="175" t="s">
        <v>5876</v>
      </c>
      <c r="E541" s="175">
        <v>14</v>
      </c>
      <c r="F541" s="176">
        <v>6.3500520000000005E-2</v>
      </c>
      <c r="G541" s="176">
        <f t="shared" si="16"/>
        <v>0.88900728000000007</v>
      </c>
      <c r="H541" s="177"/>
      <c r="I541" s="178"/>
      <c r="J541" s="179"/>
    </row>
    <row r="542" spans="1:10" customFormat="1" x14ac:dyDescent="0.2">
      <c r="A542" s="161" t="s">
        <v>403</v>
      </c>
      <c r="B542" s="162" t="s">
        <v>5877</v>
      </c>
      <c r="C542" s="174" t="s">
        <v>677</v>
      </c>
      <c r="D542" s="175" t="s">
        <v>741</v>
      </c>
      <c r="E542" s="175">
        <v>8</v>
      </c>
      <c r="F542" s="176">
        <v>2.6461140000000001E-2</v>
      </c>
      <c r="G542" s="176">
        <f t="shared" si="16"/>
        <v>0.21168912000000001</v>
      </c>
      <c r="H542" s="177"/>
      <c r="I542" s="178"/>
      <c r="J542" s="179"/>
    </row>
    <row r="543" spans="1:10" customFormat="1" x14ac:dyDescent="0.2">
      <c r="A543" s="161" t="s">
        <v>403</v>
      </c>
      <c r="B543" s="162" t="s">
        <v>5878</v>
      </c>
      <c r="C543" s="174" t="s">
        <v>684</v>
      </c>
      <c r="D543" s="175" t="s">
        <v>5879</v>
      </c>
      <c r="E543" s="175">
        <v>1</v>
      </c>
      <c r="F543" s="176">
        <v>5.3373219999999999E-2</v>
      </c>
      <c r="G543" s="176">
        <f t="shared" si="16"/>
        <v>5.3373219999999999E-2</v>
      </c>
      <c r="H543" s="177"/>
      <c r="I543" s="178"/>
      <c r="J543" s="179"/>
    </row>
    <row r="544" spans="1:10" customFormat="1" x14ac:dyDescent="0.2">
      <c r="A544" s="161" t="s">
        <v>403</v>
      </c>
      <c r="B544" s="162" t="s">
        <v>5880</v>
      </c>
      <c r="C544" s="174" t="s">
        <v>684</v>
      </c>
      <c r="D544" s="175" t="s">
        <v>5881</v>
      </c>
      <c r="E544" s="175">
        <v>2</v>
      </c>
      <c r="F544" s="176">
        <v>4.1588609999999998E-2</v>
      </c>
      <c r="G544" s="176">
        <f t="shared" si="16"/>
        <v>8.3177219999999996E-2</v>
      </c>
      <c r="H544" s="177"/>
      <c r="I544" s="178"/>
      <c r="J544" s="179"/>
    </row>
    <row r="545" spans="1:10" customFormat="1" x14ac:dyDescent="0.2">
      <c r="A545" s="161" t="s">
        <v>403</v>
      </c>
      <c r="B545" s="162" t="s">
        <v>5882</v>
      </c>
      <c r="C545" s="174" t="s">
        <v>684</v>
      </c>
      <c r="D545" s="175" t="s">
        <v>728</v>
      </c>
      <c r="E545" s="175">
        <v>8</v>
      </c>
      <c r="F545" s="176">
        <v>3.5662310000000003E-2</v>
      </c>
      <c r="G545" s="176">
        <f t="shared" si="16"/>
        <v>0.28529848000000002</v>
      </c>
      <c r="H545" s="177"/>
      <c r="I545" s="178"/>
      <c r="J545" s="179"/>
    </row>
    <row r="546" spans="1:10" customFormat="1" x14ac:dyDescent="0.2">
      <c r="A546" s="161" t="s">
        <v>403</v>
      </c>
      <c r="B546" s="162" t="s">
        <v>5883</v>
      </c>
      <c r="C546" s="174" t="s">
        <v>684</v>
      </c>
      <c r="D546" s="175" t="s">
        <v>730</v>
      </c>
      <c r="E546" s="175">
        <v>3</v>
      </c>
      <c r="F546" s="176">
        <v>3.3686880000000002E-2</v>
      </c>
      <c r="G546" s="176">
        <f t="shared" si="16"/>
        <v>0.10106064000000001</v>
      </c>
      <c r="H546" s="177"/>
      <c r="I546" s="178"/>
      <c r="J546" s="179"/>
    </row>
    <row r="547" spans="1:10" customFormat="1" x14ac:dyDescent="0.2">
      <c r="A547" s="161" t="s">
        <v>403</v>
      </c>
      <c r="B547" s="162" t="s">
        <v>5884</v>
      </c>
      <c r="C547" s="174" t="s">
        <v>677</v>
      </c>
      <c r="D547" s="175" t="s">
        <v>743</v>
      </c>
      <c r="E547" s="175">
        <v>31</v>
      </c>
      <c r="F547" s="176">
        <v>1.393254E-2</v>
      </c>
      <c r="G547" s="176">
        <f t="shared" si="16"/>
        <v>0.43190874000000001</v>
      </c>
      <c r="H547" s="177"/>
      <c r="I547" s="178"/>
      <c r="J547" s="179"/>
    </row>
    <row r="548" spans="1:10" customFormat="1" x14ac:dyDescent="0.2">
      <c r="A548" s="161" t="s">
        <v>403</v>
      </c>
      <c r="B548" s="162" t="s">
        <v>5885</v>
      </c>
      <c r="C548" s="174" t="s">
        <v>677</v>
      </c>
      <c r="D548" s="175" t="s">
        <v>5886</v>
      </c>
      <c r="E548" s="175">
        <v>1</v>
      </c>
      <c r="F548" s="176">
        <v>1.3125650000000001E-2</v>
      </c>
      <c r="G548" s="176">
        <f t="shared" si="16"/>
        <v>1.3125650000000001E-2</v>
      </c>
      <c r="H548" s="177"/>
      <c r="I548" s="178"/>
      <c r="J548" s="179"/>
    </row>
    <row r="549" spans="1:10" customFormat="1" x14ac:dyDescent="0.2">
      <c r="A549" s="161" t="s">
        <v>403</v>
      </c>
      <c r="B549" s="162" t="s">
        <v>5887</v>
      </c>
      <c r="C549" s="174" t="s">
        <v>677</v>
      </c>
      <c r="D549" s="175" t="s">
        <v>745</v>
      </c>
      <c r="E549" s="175">
        <v>8</v>
      </c>
      <c r="F549" s="176">
        <v>1.1562019999999999E-2</v>
      </c>
      <c r="G549" s="176">
        <f t="shared" si="16"/>
        <v>9.2496159999999994E-2</v>
      </c>
      <c r="H549" s="177"/>
      <c r="I549" s="178"/>
      <c r="J549" s="179"/>
    </row>
    <row r="550" spans="1:10" customFormat="1" x14ac:dyDescent="0.2">
      <c r="A550" s="161" t="s">
        <v>403</v>
      </c>
      <c r="B550" s="162" t="s">
        <v>5888</v>
      </c>
      <c r="C550" s="174" t="s">
        <v>677</v>
      </c>
      <c r="D550" s="175" t="s">
        <v>5889</v>
      </c>
      <c r="E550" s="175">
        <v>2</v>
      </c>
      <c r="F550" s="176">
        <v>5.8015999999999996E-3</v>
      </c>
      <c r="G550" s="176">
        <f t="shared" si="16"/>
        <v>1.1603199999999999E-2</v>
      </c>
      <c r="H550" s="177"/>
      <c r="I550" s="178"/>
      <c r="J550" s="179"/>
    </row>
    <row r="551" spans="1:10" customFormat="1" x14ac:dyDescent="0.2">
      <c r="A551" s="161" t="s">
        <v>403</v>
      </c>
      <c r="B551" s="162" t="s">
        <v>5890</v>
      </c>
      <c r="C551" s="174" t="s">
        <v>677</v>
      </c>
      <c r="D551" s="175" t="s">
        <v>747</v>
      </c>
      <c r="E551" s="175">
        <v>4</v>
      </c>
      <c r="F551" s="176">
        <v>1.9086800000000001E-3</v>
      </c>
      <c r="G551" s="176">
        <f t="shared" si="16"/>
        <v>7.6347200000000002E-3</v>
      </c>
      <c r="H551" s="177"/>
      <c r="I551" s="178"/>
      <c r="J551" s="179"/>
    </row>
    <row r="552" spans="1:10" customFormat="1" ht="25.5" x14ac:dyDescent="0.2">
      <c r="A552" s="161" t="s">
        <v>403</v>
      </c>
      <c r="B552" s="162" t="s">
        <v>5891</v>
      </c>
      <c r="C552" s="174" t="s">
        <v>522</v>
      </c>
      <c r="D552" s="175" t="s">
        <v>937</v>
      </c>
      <c r="E552" s="175">
        <v>124</v>
      </c>
      <c r="F552" s="176">
        <v>5.7602159999999999E-2</v>
      </c>
      <c r="G552" s="176">
        <f t="shared" si="16"/>
        <v>7.1426678399999997</v>
      </c>
      <c r="H552" s="177"/>
      <c r="I552" s="178"/>
      <c r="J552" s="179"/>
    </row>
    <row r="553" spans="1:10" customFormat="1" ht="25.5" x14ac:dyDescent="0.2">
      <c r="A553" s="161" t="s">
        <v>403</v>
      </c>
      <c r="B553" s="162" t="s">
        <v>5892</v>
      </c>
      <c r="C553" s="174" t="s">
        <v>522</v>
      </c>
      <c r="D553" s="175" t="s">
        <v>939</v>
      </c>
      <c r="E553" s="175">
        <v>8</v>
      </c>
      <c r="F553" s="176">
        <v>2.8221969999999999E-2</v>
      </c>
      <c r="G553" s="176">
        <f t="shared" si="16"/>
        <v>0.22577575999999999</v>
      </c>
      <c r="H553" s="177"/>
      <c r="I553" s="178"/>
      <c r="J553" s="179"/>
    </row>
    <row r="554" spans="1:10" customFormat="1" ht="25.5" x14ac:dyDescent="0.2">
      <c r="A554" s="161" t="s">
        <v>403</v>
      </c>
      <c r="B554" s="162" t="s">
        <v>5893</v>
      </c>
      <c r="C554" s="174" t="s">
        <v>522</v>
      </c>
      <c r="D554" s="175" t="s">
        <v>523</v>
      </c>
      <c r="E554" s="175">
        <v>4</v>
      </c>
      <c r="F554" s="176">
        <v>2.4240230000000001E-2</v>
      </c>
      <c r="G554" s="176">
        <f t="shared" si="16"/>
        <v>9.6960920000000006E-2</v>
      </c>
      <c r="H554" s="177"/>
      <c r="I554" s="178"/>
      <c r="J554" s="179"/>
    </row>
    <row r="555" spans="1:10" customFormat="1" ht="25.5" x14ac:dyDescent="0.2">
      <c r="A555" s="161" t="s">
        <v>403</v>
      </c>
      <c r="B555" s="162" t="s">
        <v>5894</v>
      </c>
      <c r="C555" s="174" t="s">
        <v>522</v>
      </c>
      <c r="D555" s="175" t="s">
        <v>941</v>
      </c>
      <c r="E555" s="175">
        <v>36</v>
      </c>
      <c r="F555" s="176">
        <v>2.2449110000000001E-2</v>
      </c>
      <c r="G555" s="176">
        <f t="shared" si="16"/>
        <v>0.80816796000000002</v>
      </c>
      <c r="H555" s="177"/>
      <c r="I555" s="178"/>
      <c r="J555" s="179"/>
    </row>
    <row r="556" spans="1:10" customFormat="1" ht="25.5" x14ac:dyDescent="0.2">
      <c r="A556" s="161" t="s">
        <v>403</v>
      </c>
      <c r="B556" s="162" t="s">
        <v>5895</v>
      </c>
      <c r="C556" s="174" t="s">
        <v>522</v>
      </c>
      <c r="D556" s="175" t="s">
        <v>5896</v>
      </c>
      <c r="E556" s="175">
        <v>8</v>
      </c>
      <c r="F556" s="176">
        <v>2.0473680000000001E-2</v>
      </c>
      <c r="G556" s="176">
        <f t="shared" si="16"/>
        <v>0.16378944000000001</v>
      </c>
      <c r="H556" s="177"/>
      <c r="I556" s="178"/>
      <c r="J556" s="179"/>
    </row>
    <row r="557" spans="1:10" customFormat="1" ht="25.5" x14ac:dyDescent="0.2">
      <c r="A557" s="161" t="s">
        <v>403</v>
      </c>
      <c r="B557" s="162" t="s">
        <v>5897</v>
      </c>
      <c r="C557" s="174" t="s">
        <v>944</v>
      </c>
      <c r="D557" s="175" t="s">
        <v>945</v>
      </c>
      <c r="E557" s="175">
        <v>133</v>
      </c>
      <c r="F557" s="176">
        <v>1.8321469999999999E-2</v>
      </c>
      <c r="G557" s="176">
        <f t="shared" si="16"/>
        <v>2.4367555099999998</v>
      </c>
      <c r="H557" s="177"/>
      <c r="I557" s="178"/>
      <c r="J557" s="179"/>
    </row>
    <row r="558" spans="1:10" customFormat="1" ht="25.5" x14ac:dyDescent="0.2">
      <c r="A558" s="161" t="s">
        <v>403</v>
      </c>
      <c r="B558" s="162" t="s">
        <v>5898</v>
      </c>
      <c r="C558" s="174" t="s">
        <v>522</v>
      </c>
      <c r="D558" s="175" t="s">
        <v>757</v>
      </c>
      <c r="E558" s="175">
        <v>62</v>
      </c>
      <c r="F558" s="176">
        <v>1.6348540000000002E-2</v>
      </c>
      <c r="G558" s="176">
        <f t="shared" si="16"/>
        <v>1.0136094800000002</v>
      </c>
      <c r="H558" s="177"/>
      <c r="I558" s="178"/>
      <c r="J558" s="179"/>
    </row>
    <row r="559" spans="1:10" customFormat="1" x14ac:dyDescent="0.2">
      <c r="A559" s="161" t="s">
        <v>403</v>
      </c>
      <c r="B559" s="162" t="s">
        <v>5899</v>
      </c>
      <c r="C559" s="174" t="s">
        <v>759</v>
      </c>
      <c r="D559" s="175" t="s">
        <v>760</v>
      </c>
      <c r="E559" s="175">
        <v>19</v>
      </c>
      <c r="F559" s="176">
        <v>1.7374069999999998E-2</v>
      </c>
      <c r="G559" s="176">
        <f t="shared" si="16"/>
        <v>0.33010732999999998</v>
      </c>
      <c r="H559" s="177"/>
      <c r="I559" s="178"/>
      <c r="J559" s="179"/>
    </row>
    <row r="560" spans="1:10" customFormat="1" ht="25.5" x14ac:dyDescent="0.2">
      <c r="A560" s="161" t="s">
        <v>403</v>
      </c>
      <c r="B560" s="162" t="s">
        <v>5900</v>
      </c>
      <c r="C560" s="174" t="s">
        <v>5901</v>
      </c>
      <c r="D560" s="175" t="s">
        <v>5902</v>
      </c>
      <c r="E560" s="175">
        <v>4</v>
      </c>
      <c r="F560" s="176">
        <v>0.17211501000000001</v>
      </c>
      <c r="G560" s="176">
        <f t="shared" si="16"/>
        <v>0.68846004000000005</v>
      </c>
      <c r="H560" s="177"/>
      <c r="I560" s="178"/>
      <c r="J560" s="179"/>
    </row>
    <row r="561" spans="1:10" customFormat="1" x14ac:dyDescent="0.2">
      <c r="A561" s="161" t="s">
        <v>403</v>
      </c>
      <c r="B561" s="162" t="s">
        <v>5903</v>
      </c>
      <c r="C561" s="174" t="s">
        <v>525</v>
      </c>
      <c r="D561" s="175" t="s">
        <v>5904</v>
      </c>
      <c r="E561" s="175">
        <v>1</v>
      </c>
      <c r="F561" s="176">
        <v>0.13089501000000001</v>
      </c>
      <c r="G561" s="176">
        <f t="shared" si="16"/>
        <v>0.13089501000000001</v>
      </c>
      <c r="H561" s="177"/>
      <c r="I561" s="178"/>
      <c r="J561" s="179"/>
    </row>
    <row r="562" spans="1:10" customFormat="1" x14ac:dyDescent="0.2">
      <c r="A562" s="161" t="s">
        <v>403</v>
      </c>
      <c r="B562" s="162" t="s">
        <v>5905</v>
      </c>
      <c r="C562" s="174" t="s">
        <v>525</v>
      </c>
      <c r="D562" s="175" t="s">
        <v>762</v>
      </c>
      <c r="E562" s="175">
        <v>13</v>
      </c>
      <c r="F562" s="176">
        <v>7.6006699999999996E-2</v>
      </c>
      <c r="G562" s="176">
        <f t="shared" si="16"/>
        <v>0.9880871</v>
      </c>
      <c r="H562" s="177"/>
      <c r="I562" s="178"/>
      <c r="J562" s="179"/>
    </row>
    <row r="563" spans="1:10" customFormat="1" x14ac:dyDescent="0.2">
      <c r="A563" s="161" t="s">
        <v>403</v>
      </c>
      <c r="B563" s="162" t="s">
        <v>5906</v>
      </c>
      <c r="C563" s="174" t="s">
        <v>525</v>
      </c>
      <c r="D563" s="175" t="s">
        <v>764</v>
      </c>
      <c r="E563" s="175">
        <v>22</v>
      </c>
      <c r="F563" s="176">
        <v>4.0010209999999997E-2</v>
      </c>
      <c r="G563" s="176">
        <f t="shared" si="16"/>
        <v>0.8802246199999999</v>
      </c>
      <c r="H563" s="177"/>
      <c r="I563" s="178"/>
      <c r="J563" s="179"/>
    </row>
    <row r="564" spans="1:10" customFormat="1" x14ac:dyDescent="0.2">
      <c r="A564" s="161" t="s">
        <v>403</v>
      </c>
      <c r="B564" s="162" t="s">
        <v>5907</v>
      </c>
      <c r="C564" s="174" t="s">
        <v>525</v>
      </c>
      <c r="D564" s="175" t="s">
        <v>679</v>
      </c>
      <c r="E564" s="175">
        <v>134</v>
      </c>
      <c r="F564" s="176">
        <v>1.6751530000000001E-2</v>
      </c>
      <c r="G564" s="176">
        <f t="shared" si="16"/>
        <v>2.2447050200000001</v>
      </c>
      <c r="H564" s="177"/>
      <c r="I564" s="178"/>
      <c r="J564" s="179"/>
    </row>
    <row r="565" spans="1:10" customFormat="1" x14ac:dyDescent="0.2">
      <c r="A565" s="161" t="s">
        <v>403</v>
      </c>
      <c r="B565" s="162" t="s">
        <v>5908</v>
      </c>
      <c r="C565" s="174" t="s">
        <v>525</v>
      </c>
      <c r="D565" s="175" t="s">
        <v>767</v>
      </c>
      <c r="E565" s="175">
        <v>28</v>
      </c>
      <c r="F565" s="176">
        <v>1.084597E-2</v>
      </c>
      <c r="G565" s="176">
        <f t="shared" si="16"/>
        <v>0.30368716000000001</v>
      </c>
      <c r="H565" s="177"/>
      <c r="I565" s="178"/>
      <c r="J565" s="179"/>
    </row>
    <row r="566" spans="1:10" customFormat="1" x14ac:dyDescent="0.2">
      <c r="A566" s="161" t="s">
        <v>403</v>
      </c>
      <c r="B566" s="162" t="s">
        <v>5909</v>
      </c>
      <c r="C566" s="174" t="s">
        <v>525</v>
      </c>
      <c r="D566" s="175" t="s">
        <v>526</v>
      </c>
      <c r="E566" s="175">
        <v>450</v>
      </c>
      <c r="F566" s="176">
        <v>5.88405E-3</v>
      </c>
      <c r="G566" s="176">
        <f t="shared" si="16"/>
        <v>2.6478225000000002</v>
      </c>
      <c r="H566" s="177"/>
      <c r="I566" s="178"/>
      <c r="J566" s="179"/>
    </row>
    <row r="567" spans="1:10" customFormat="1" x14ac:dyDescent="0.2">
      <c r="A567" s="161" t="s">
        <v>403</v>
      </c>
      <c r="B567" s="162" t="s">
        <v>5910</v>
      </c>
      <c r="C567" s="174" t="s">
        <v>525</v>
      </c>
      <c r="D567" s="175" t="s">
        <v>770</v>
      </c>
      <c r="E567" s="175">
        <v>4</v>
      </c>
      <c r="F567" s="176">
        <v>8.4562000000000005E-4</v>
      </c>
      <c r="G567" s="176">
        <f t="shared" si="16"/>
        <v>3.3824800000000002E-3</v>
      </c>
      <c r="H567" s="177"/>
      <c r="I567" s="178"/>
      <c r="J567" s="179"/>
    </row>
    <row r="568" spans="1:10" customFormat="1" x14ac:dyDescent="0.2">
      <c r="A568" s="161" t="s">
        <v>403</v>
      </c>
      <c r="B568" s="162" t="s">
        <v>5911</v>
      </c>
      <c r="C568" s="174" t="s">
        <v>528</v>
      </c>
      <c r="D568" s="175" t="s">
        <v>5912</v>
      </c>
      <c r="E568" s="175">
        <v>1</v>
      </c>
      <c r="F568" s="176">
        <v>2.4834950000000001E-2</v>
      </c>
      <c r="G568" s="176">
        <f t="shared" si="16"/>
        <v>2.4834950000000001E-2</v>
      </c>
      <c r="H568" s="177"/>
      <c r="I568" s="178"/>
      <c r="J568" s="179"/>
    </row>
    <row r="569" spans="1:10" customFormat="1" x14ac:dyDescent="0.2">
      <c r="A569" s="161" t="s">
        <v>403</v>
      </c>
      <c r="B569" s="162" t="s">
        <v>5913</v>
      </c>
      <c r="C569" s="174" t="s">
        <v>528</v>
      </c>
      <c r="D569" s="175" t="s">
        <v>5914</v>
      </c>
      <c r="E569" s="175">
        <v>4</v>
      </c>
      <c r="F569" s="176">
        <v>1.4230899999999999E-2</v>
      </c>
      <c r="G569" s="176">
        <f t="shared" si="16"/>
        <v>5.6923599999999998E-2</v>
      </c>
      <c r="H569" s="177"/>
      <c r="I569" s="178"/>
      <c r="J569" s="179"/>
    </row>
    <row r="570" spans="1:10" customFormat="1" x14ac:dyDescent="0.2">
      <c r="A570" s="161" t="s">
        <v>403</v>
      </c>
      <c r="B570" s="162" t="s">
        <v>5915</v>
      </c>
      <c r="C570" s="174" t="s">
        <v>528</v>
      </c>
      <c r="D570" s="175" t="s">
        <v>772</v>
      </c>
      <c r="E570" s="175">
        <v>18</v>
      </c>
      <c r="F570" s="176">
        <v>6.9577099999999998E-3</v>
      </c>
      <c r="G570" s="176">
        <f t="shared" ref="G570:G580" si="17">F570*E570</f>
        <v>0.12523877999999999</v>
      </c>
      <c r="H570" s="177"/>
      <c r="I570" s="178"/>
      <c r="J570" s="179"/>
    </row>
    <row r="571" spans="1:10" customFormat="1" x14ac:dyDescent="0.2">
      <c r="A571" s="161" t="s">
        <v>403</v>
      </c>
      <c r="B571" s="162" t="s">
        <v>5916</v>
      </c>
      <c r="C571" s="174" t="s">
        <v>528</v>
      </c>
      <c r="D571" s="175" t="s">
        <v>680</v>
      </c>
      <c r="E571" s="175">
        <v>124</v>
      </c>
      <c r="F571" s="176">
        <v>3.9662300000000003E-3</v>
      </c>
      <c r="G571" s="176">
        <f t="shared" si="17"/>
        <v>0.49181252000000003</v>
      </c>
      <c r="H571" s="177"/>
      <c r="I571" s="178"/>
      <c r="J571" s="179"/>
    </row>
    <row r="572" spans="1:10" customFormat="1" x14ac:dyDescent="0.2">
      <c r="A572" s="161" t="s">
        <v>403</v>
      </c>
      <c r="B572" s="162" t="s">
        <v>5917</v>
      </c>
      <c r="C572" s="174" t="s">
        <v>528</v>
      </c>
      <c r="D572" s="175" t="s">
        <v>775</v>
      </c>
      <c r="E572" s="175">
        <v>46</v>
      </c>
      <c r="F572" s="176">
        <v>2.3824300000000001E-3</v>
      </c>
      <c r="G572" s="176">
        <f t="shared" si="17"/>
        <v>0.10959178</v>
      </c>
      <c r="H572" s="177"/>
      <c r="I572" s="178"/>
      <c r="J572" s="179"/>
    </row>
    <row r="573" spans="1:10" customFormat="1" x14ac:dyDescent="0.2">
      <c r="A573" s="161" t="s">
        <v>403</v>
      </c>
      <c r="B573" s="162" t="s">
        <v>5918</v>
      </c>
      <c r="C573" s="174" t="s">
        <v>528</v>
      </c>
      <c r="D573" s="175" t="s">
        <v>529</v>
      </c>
      <c r="E573" s="175">
        <v>307</v>
      </c>
      <c r="F573" s="176">
        <v>1.25136E-3</v>
      </c>
      <c r="G573" s="176">
        <f t="shared" si="17"/>
        <v>0.38416751999999998</v>
      </c>
      <c r="H573" s="177"/>
      <c r="I573" s="178"/>
      <c r="J573" s="179"/>
    </row>
    <row r="574" spans="1:10" customFormat="1" x14ac:dyDescent="0.2">
      <c r="A574" s="161" t="s">
        <v>403</v>
      </c>
      <c r="B574" s="162" t="s">
        <v>5919</v>
      </c>
      <c r="C574" s="174" t="s">
        <v>528</v>
      </c>
      <c r="D574" s="175" t="s">
        <v>5920</v>
      </c>
      <c r="E574" s="175">
        <v>2</v>
      </c>
      <c r="F574" s="176">
        <v>4.9306000000000003E-4</v>
      </c>
      <c r="G574" s="176">
        <f t="shared" si="17"/>
        <v>9.8612000000000005E-4</v>
      </c>
      <c r="H574" s="177"/>
      <c r="I574" s="178"/>
      <c r="J574" s="179"/>
    </row>
    <row r="575" spans="1:10" customFormat="1" x14ac:dyDescent="0.2">
      <c r="A575" s="161" t="s">
        <v>403</v>
      </c>
      <c r="B575" s="162" t="s">
        <v>5921</v>
      </c>
      <c r="C575" s="174" t="s">
        <v>528</v>
      </c>
      <c r="D575" s="175" t="s">
        <v>778</v>
      </c>
      <c r="E575" s="175">
        <v>4</v>
      </c>
      <c r="F575" s="176">
        <v>1.8382000000000001E-4</v>
      </c>
      <c r="G575" s="176">
        <f t="shared" si="17"/>
        <v>7.3528000000000005E-4</v>
      </c>
      <c r="H575" s="177"/>
      <c r="I575" s="178"/>
      <c r="J575" s="179"/>
    </row>
    <row r="576" spans="1:10" customFormat="1" x14ac:dyDescent="0.2">
      <c r="A576" s="161" t="s">
        <v>403</v>
      </c>
      <c r="B576" s="162" t="s">
        <v>5922</v>
      </c>
      <c r="C576" s="174" t="s">
        <v>681</v>
      </c>
      <c r="D576" s="175" t="s">
        <v>780</v>
      </c>
      <c r="E576" s="175">
        <v>4</v>
      </c>
      <c r="F576" s="176">
        <v>1.7164410000000001E-2</v>
      </c>
      <c r="G576" s="176">
        <f t="shared" si="17"/>
        <v>6.8657640000000006E-2</v>
      </c>
      <c r="H576" s="177"/>
      <c r="I576" s="178"/>
      <c r="J576" s="179"/>
    </row>
    <row r="577" spans="1:39" customFormat="1" x14ac:dyDescent="0.2">
      <c r="A577" s="161" t="s">
        <v>403</v>
      </c>
      <c r="B577" s="162" t="s">
        <v>5923</v>
      </c>
      <c r="C577" s="174" t="s">
        <v>681</v>
      </c>
      <c r="D577" s="175" t="s">
        <v>782</v>
      </c>
      <c r="E577" s="175">
        <v>8</v>
      </c>
      <c r="F577" s="176">
        <v>1.130113E-2</v>
      </c>
      <c r="G577" s="176">
        <f t="shared" si="17"/>
        <v>9.0409039999999996E-2</v>
      </c>
      <c r="H577" s="177"/>
      <c r="I577" s="178"/>
      <c r="J577" s="179"/>
    </row>
    <row r="578" spans="1:39" customFormat="1" x14ac:dyDescent="0.2">
      <c r="A578" s="161" t="s">
        <v>403</v>
      </c>
      <c r="B578" s="162" t="s">
        <v>5924</v>
      </c>
      <c r="C578" s="174" t="s">
        <v>681</v>
      </c>
      <c r="D578" s="175" t="s">
        <v>784</v>
      </c>
      <c r="E578" s="175">
        <v>20</v>
      </c>
      <c r="F578" s="176">
        <v>4.0784000000000003E-3</v>
      </c>
      <c r="G578" s="176">
        <f t="shared" si="17"/>
        <v>8.1568000000000002E-2</v>
      </c>
      <c r="H578" s="177"/>
      <c r="I578" s="178"/>
      <c r="J578" s="179"/>
    </row>
    <row r="579" spans="1:39" customFormat="1" x14ac:dyDescent="0.2">
      <c r="A579" s="161" t="s">
        <v>403</v>
      </c>
      <c r="B579" s="162" t="s">
        <v>5925</v>
      </c>
      <c r="C579" s="174" t="s">
        <v>681</v>
      </c>
      <c r="D579" s="175" t="s">
        <v>786</v>
      </c>
      <c r="E579" s="175">
        <v>74</v>
      </c>
      <c r="F579" s="176">
        <v>2.1575700000000001E-3</v>
      </c>
      <c r="G579" s="176">
        <f t="shared" si="17"/>
        <v>0.15966018000000001</v>
      </c>
      <c r="H579" s="177"/>
      <c r="I579" s="178"/>
      <c r="J579" s="179"/>
    </row>
    <row r="580" spans="1:39" customFormat="1" ht="25.5" x14ac:dyDescent="0.2">
      <c r="A580" s="161" t="s">
        <v>403</v>
      </c>
      <c r="B580" s="162" t="s">
        <v>5926</v>
      </c>
      <c r="C580" s="174" t="s">
        <v>2509</v>
      </c>
      <c r="D580" s="175" t="s">
        <v>713</v>
      </c>
      <c r="E580" s="175">
        <v>2</v>
      </c>
      <c r="F580" s="176">
        <v>1.413823E-2</v>
      </c>
      <c r="G580" s="176">
        <f t="shared" si="17"/>
        <v>2.827646E-2</v>
      </c>
      <c r="H580" s="177"/>
      <c r="I580" s="178"/>
      <c r="J580" s="179"/>
    </row>
    <row r="581" spans="1:39" x14ac:dyDescent="0.2">
      <c r="A581" s="148" t="s">
        <v>379</v>
      </c>
      <c r="B581" s="150" t="s">
        <v>152</v>
      </c>
      <c r="C581" s="151"/>
      <c r="D581" s="152" t="s">
        <v>153</v>
      </c>
      <c r="E581" s="105">
        <v>1</v>
      </c>
      <c r="F581" s="153"/>
      <c r="G581" s="110"/>
      <c r="H581" s="154"/>
      <c r="I581" s="111"/>
      <c r="J581" s="155"/>
      <c r="K581" s="124"/>
      <c r="L581" s="125"/>
      <c r="M581" s="126"/>
      <c r="N581" s="127"/>
      <c r="O581" s="128"/>
      <c r="P581" s="128"/>
      <c r="Q581" s="126"/>
      <c r="R581" s="55"/>
      <c r="S581" s="129"/>
      <c r="T581" s="156"/>
      <c r="U581" s="126"/>
      <c r="AF581" s="8"/>
      <c r="AG581" s="8"/>
      <c r="AH581" s="8"/>
      <c r="AI581" s="8"/>
      <c r="AJ581" s="8"/>
      <c r="AK581" s="8"/>
      <c r="AL581" s="8"/>
      <c r="AM581" s="8"/>
    </row>
    <row r="582" spans="1:39" ht="25.5" x14ac:dyDescent="0.2">
      <c r="A582" s="148" t="s">
        <v>379</v>
      </c>
      <c r="B582" s="150" t="s">
        <v>154</v>
      </c>
      <c r="C582" s="151" t="s">
        <v>155</v>
      </c>
      <c r="D582" s="152" t="s">
        <v>156</v>
      </c>
      <c r="E582" s="105">
        <v>1</v>
      </c>
      <c r="F582" s="153"/>
      <c r="G582" s="110"/>
      <c r="H582" s="154"/>
      <c r="I582" s="111"/>
      <c r="J582" s="155"/>
      <c r="K582" s="124"/>
      <c r="L582" s="125"/>
      <c r="M582" s="126"/>
      <c r="N582" s="127"/>
      <c r="O582" s="128"/>
      <c r="P582" s="128"/>
      <c r="Q582" s="126"/>
      <c r="R582" s="55"/>
      <c r="S582" s="129"/>
      <c r="T582" s="156"/>
      <c r="U582" s="126"/>
      <c r="AF582" s="8"/>
      <c r="AG582" s="8"/>
      <c r="AH582" s="8"/>
      <c r="AI582" s="8"/>
      <c r="AJ582" s="8"/>
      <c r="AK582" s="8"/>
      <c r="AL582" s="8"/>
      <c r="AM582" s="8"/>
    </row>
    <row r="583" spans="1:39" ht="51" x14ac:dyDescent="0.2">
      <c r="A583" s="148" t="s">
        <v>379</v>
      </c>
      <c r="B583" s="150">
        <v>34</v>
      </c>
      <c r="C583" s="151" t="s">
        <v>157</v>
      </c>
      <c r="D583" s="152" t="s">
        <v>158</v>
      </c>
      <c r="E583" s="105">
        <v>1</v>
      </c>
      <c r="F583" s="153"/>
      <c r="G583" s="110"/>
      <c r="H583" s="154"/>
      <c r="I583" s="111"/>
      <c r="J583" s="155"/>
      <c r="K583" s="124"/>
      <c r="L583" s="125"/>
      <c r="M583" s="126"/>
      <c r="N583" s="127"/>
      <c r="O583" s="128"/>
      <c r="P583" s="128"/>
      <c r="Q583" s="126"/>
      <c r="R583" s="55"/>
      <c r="S583" s="129"/>
      <c r="T583" s="156"/>
      <c r="U583" s="126"/>
      <c r="AF583" s="8"/>
      <c r="AG583" s="8"/>
      <c r="AH583" s="8"/>
      <c r="AI583" s="8"/>
      <c r="AJ583" s="8"/>
      <c r="AK583" s="8"/>
      <c r="AL583" s="8"/>
      <c r="AM583" s="8"/>
    </row>
    <row r="584" spans="1:39" ht="25.5" x14ac:dyDescent="0.2">
      <c r="A584" s="148" t="s">
        <v>379</v>
      </c>
      <c r="B584" s="150">
        <v>35</v>
      </c>
      <c r="C584" s="151" t="s">
        <v>159</v>
      </c>
      <c r="D584" s="152" t="s">
        <v>160</v>
      </c>
      <c r="E584" s="105">
        <v>1</v>
      </c>
      <c r="F584" s="153"/>
      <c r="G584" s="110"/>
      <c r="H584" s="154"/>
      <c r="I584" s="111"/>
      <c r="J584" s="155"/>
      <c r="K584" s="124"/>
      <c r="L584" s="125"/>
      <c r="M584" s="126"/>
      <c r="N584" s="127"/>
      <c r="O584" s="128"/>
      <c r="P584" s="128"/>
      <c r="Q584" s="126"/>
      <c r="R584" s="55"/>
      <c r="S584" s="129"/>
      <c r="T584" s="156"/>
      <c r="U584" s="126"/>
      <c r="AF584" s="8"/>
      <c r="AG584" s="8"/>
      <c r="AH584" s="8"/>
      <c r="AI584" s="8"/>
      <c r="AJ584" s="8"/>
      <c r="AK584" s="8"/>
      <c r="AL584" s="8"/>
      <c r="AM584" s="8"/>
    </row>
    <row r="585" spans="1:39" x14ac:dyDescent="0.2">
      <c r="A585" s="148" t="s">
        <v>379</v>
      </c>
      <c r="B585" s="162" t="s">
        <v>790</v>
      </c>
      <c r="C585" s="181" t="s">
        <v>384</v>
      </c>
      <c r="D585" s="182" t="s">
        <v>385</v>
      </c>
      <c r="E585" s="182">
        <v>1</v>
      </c>
      <c r="F585" s="183"/>
      <c r="G585" s="183" t="str">
        <f>""</f>
        <v/>
      </c>
      <c r="H585" s="184"/>
      <c r="I585" s="185"/>
      <c r="J585" s="180"/>
      <c r="K585" s="124"/>
      <c r="L585" s="125"/>
      <c r="M585" s="126"/>
      <c r="N585" s="127"/>
      <c r="O585" s="128"/>
      <c r="P585" s="128"/>
      <c r="Q585" s="126"/>
      <c r="R585" s="55"/>
      <c r="S585" s="129"/>
      <c r="T585" s="156"/>
      <c r="U585" s="126"/>
      <c r="AF585" s="8"/>
      <c r="AG585" s="8"/>
      <c r="AH585" s="8"/>
      <c r="AI585" s="8"/>
      <c r="AJ585" s="8"/>
      <c r="AK585" s="8"/>
      <c r="AL585" s="8"/>
      <c r="AM585" s="8"/>
    </row>
    <row r="586" spans="1:39" x14ac:dyDescent="0.2">
      <c r="A586" s="148" t="s">
        <v>379</v>
      </c>
      <c r="B586" s="162" t="s">
        <v>791</v>
      </c>
      <c r="C586" s="181" t="s">
        <v>388</v>
      </c>
      <c r="D586" s="182" t="s">
        <v>389</v>
      </c>
      <c r="E586" s="182">
        <f>1*1</f>
        <v>1</v>
      </c>
      <c r="F586" s="183">
        <v>3.8</v>
      </c>
      <c r="G586" s="183">
        <f t="shared" ref="G586:G591" si="18">F586*E586</f>
        <v>3.8</v>
      </c>
      <c r="H586" s="184" t="s">
        <v>390</v>
      </c>
      <c r="I586" s="185"/>
      <c r="J586" s="180"/>
      <c r="K586" s="124"/>
      <c r="L586" s="125"/>
      <c r="M586" s="126"/>
      <c r="N586" s="127"/>
      <c r="O586" s="128"/>
      <c r="P586" s="128"/>
      <c r="Q586" s="126"/>
      <c r="R586" s="55"/>
      <c r="S586" s="129"/>
      <c r="T586" s="156"/>
      <c r="U586" s="126"/>
      <c r="AF586" s="8"/>
      <c r="AG586" s="8"/>
      <c r="AH586" s="8"/>
      <c r="AI586" s="8"/>
      <c r="AJ586" s="8"/>
      <c r="AK586" s="8"/>
      <c r="AL586" s="8"/>
      <c r="AM586" s="8"/>
    </row>
    <row r="587" spans="1:39" x14ac:dyDescent="0.2">
      <c r="A587" s="148" t="s">
        <v>379</v>
      </c>
      <c r="B587" s="162" t="s">
        <v>792</v>
      </c>
      <c r="C587" s="181" t="s">
        <v>392</v>
      </c>
      <c r="D587" s="182" t="s">
        <v>393</v>
      </c>
      <c r="E587" s="182">
        <f>1*1</f>
        <v>1</v>
      </c>
      <c r="F587" s="183">
        <v>2.65</v>
      </c>
      <c r="G587" s="183">
        <f t="shared" si="18"/>
        <v>2.65</v>
      </c>
      <c r="H587" s="184" t="s">
        <v>390</v>
      </c>
      <c r="I587" s="185"/>
      <c r="J587" s="180"/>
      <c r="K587" s="124"/>
      <c r="L587" s="125"/>
      <c r="M587" s="126"/>
      <c r="N587" s="127"/>
      <c r="O587" s="128"/>
      <c r="P587" s="128"/>
      <c r="Q587" s="126"/>
      <c r="R587" s="55"/>
      <c r="S587" s="129"/>
      <c r="T587" s="156"/>
      <c r="U587" s="126"/>
      <c r="AF587" s="8"/>
      <c r="AG587" s="8"/>
      <c r="AH587" s="8"/>
      <c r="AI587" s="8"/>
      <c r="AJ587" s="8"/>
      <c r="AK587" s="8"/>
      <c r="AL587" s="8"/>
      <c r="AM587" s="8"/>
    </row>
    <row r="588" spans="1:39" x14ac:dyDescent="0.2">
      <c r="A588" s="148" t="s">
        <v>379</v>
      </c>
      <c r="B588" s="162" t="s">
        <v>793</v>
      </c>
      <c r="C588" s="181" t="s">
        <v>395</v>
      </c>
      <c r="D588" s="182" t="s">
        <v>396</v>
      </c>
      <c r="E588" s="182">
        <f>1*1</f>
        <v>1</v>
      </c>
      <c r="F588" s="183">
        <v>5.45</v>
      </c>
      <c r="G588" s="183">
        <f t="shared" si="18"/>
        <v>5.45</v>
      </c>
      <c r="H588" s="184" t="s">
        <v>390</v>
      </c>
      <c r="I588" s="185"/>
      <c r="J588" s="180"/>
      <c r="K588" s="124"/>
      <c r="L588" s="125"/>
      <c r="M588" s="126"/>
      <c r="N588" s="127"/>
      <c r="O588" s="128"/>
      <c r="P588" s="128"/>
      <c r="Q588" s="126"/>
      <c r="R588" s="55"/>
      <c r="S588" s="129"/>
      <c r="T588" s="156"/>
      <c r="U588" s="126"/>
      <c r="AF588" s="8"/>
      <c r="AG588" s="8"/>
      <c r="AH588" s="8"/>
      <c r="AI588" s="8"/>
      <c r="AJ588" s="8"/>
      <c r="AK588" s="8"/>
      <c r="AL588" s="8"/>
      <c r="AM588" s="8"/>
    </row>
    <row r="589" spans="1:39" x14ac:dyDescent="0.2">
      <c r="A589" s="148" t="s">
        <v>379</v>
      </c>
      <c r="B589" s="162" t="s">
        <v>794</v>
      </c>
      <c r="C589" s="181" t="s">
        <v>398</v>
      </c>
      <c r="D589" s="182" t="s">
        <v>399</v>
      </c>
      <c r="E589" s="182">
        <f>1*1</f>
        <v>1</v>
      </c>
      <c r="F589" s="183">
        <v>39.75</v>
      </c>
      <c r="G589" s="183">
        <f t="shared" si="18"/>
        <v>39.75</v>
      </c>
      <c r="H589" s="184" t="s">
        <v>390</v>
      </c>
      <c r="I589" s="185"/>
      <c r="J589" s="180"/>
      <c r="K589" s="124"/>
      <c r="L589" s="125"/>
      <c r="M589" s="126"/>
      <c r="N589" s="127"/>
      <c r="O589" s="128"/>
      <c r="P589" s="128"/>
      <c r="Q589" s="126"/>
      <c r="R589" s="55"/>
      <c r="S589" s="129"/>
      <c r="T589" s="156"/>
      <c r="U589" s="126"/>
      <c r="AF589" s="8"/>
      <c r="AG589" s="8"/>
      <c r="AH589" s="8"/>
      <c r="AI589" s="8"/>
      <c r="AJ589" s="8"/>
      <c r="AK589" s="8"/>
      <c r="AL589" s="8"/>
      <c r="AM589" s="8"/>
    </row>
    <row r="590" spans="1:39" x14ac:dyDescent="0.2">
      <c r="A590" s="148" t="s">
        <v>379</v>
      </c>
      <c r="B590" s="162" t="s">
        <v>795</v>
      </c>
      <c r="C590" s="181" t="s">
        <v>401</v>
      </c>
      <c r="D590" s="182" t="s">
        <v>402</v>
      </c>
      <c r="E590" s="182">
        <f>2*1</f>
        <v>2</v>
      </c>
      <c r="F590" s="183">
        <v>1.97</v>
      </c>
      <c r="G590" s="183">
        <f t="shared" si="18"/>
        <v>3.94</v>
      </c>
      <c r="H590" s="184" t="s">
        <v>390</v>
      </c>
      <c r="I590" s="185"/>
      <c r="J590" s="180"/>
      <c r="K590" s="124"/>
      <c r="L590" s="125"/>
      <c r="M590" s="126"/>
      <c r="N590" s="127"/>
      <c r="O590" s="128"/>
      <c r="P590" s="128"/>
      <c r="Q590" s="126"/>
      <c r="R590" s="55"/>
      <c r="S590" s="129"/>
      <c r="T590" s="156"/>
      <c r="U590" s="126"/>
      <c r="AF590" s="8"/>
      <c r="AG590" s="8"/>
      <c r="AH590" s="8"/>
      <c r="AI590" s="8"/>
      <c r="AJ590" s="8"/>
      <c r="AK590" s="8"/>
      <c r="AL590" s="8"/>
      <c r="AM590" s="8"/>
    </row>
    <row r="591" spans="1:39" x14ac:dyDescent="0.2">
      <c r="A591" s="148" t="s">
        <v>379</v>
      </c>
      <c r="B591" s="162" t="s">
        <v>796</v>
      </c>
      <c r="C591" s="181" t="s">
        <v>405</v>
      </c>
      <c r="D591" s="182" t="s">
        <v>406</v>
      </c>
      <c r="E591" s="182">
        <f>1*1</f>
        <v>1</v>
      </c>
      <c r="F591" s="183">
        <v>8.09</v>
      </c>
      <c r="G591" s="183">
        <f t="shared" si="18"/>
        <v>8.09</v>
      </c>
      <c r="H591" s="184"/>
      <c r="I591" s="185"/>
      <c r="J591" s="180"/>
      <c r="K591" s="124"/>
      <c r="L591" s="125"/>
      <c r="M591" s="126"/>
      <c r="N591" s="127"/>
      <c r="O591" s="128"/>
      <c r="P591" s="128"/>
      <c r="Q591" s="126"/>
      <c r="R591" s="55"/>
      <c r="S591" s="129"/>
      <c r="T591" s="156"/>
      <c r="U591" s="126"/>
      <c r="AF591" s="8"/>
      <c r="AG591" s="8"/>
      <c r="AH591" s="8"/>
      <c r="AI591" s="8"/>
      <c r="AJ591" s="8"/>
      <c r="AK591" s="8"/>
      <c r="AL591" s="8"/>
      <c r="AM591" s="8"/>
    </row>
    <row r="592" spans="1:39" x14ac:dyDescent="0.2">
      <c r="A592" s="161" t="s">
        <v>382</v>
      </c>
      <c r="B592" s="162" t="s">
        <v>161</v>
      </c>
      <c r="C592" s="163" t="s">
        <v>408</v>
      </c>
      <c r="D592" s="164" t="s">
        <v>409</v>
      </c>
      <c r="E592" s="164" t="s">
        <v>410</v>
      </c>
      <c r="F592" s="167"/>
      <c r="G592" s="167" t="str">
        <f>""</f>
        <v/>
      </c>
      <c r="H592" s="161"/>
      <c r="I592" s="165"/>
      <c r="J592" s="166"/>
      <c r="K592" s="124"/>
      <c r="L592" s="125"/>
      <c r="M592" s="126"/>
      <c r="N592" s="127"/>
      <c r="O592" s="128"/>
      <c r="P592" s="128"/>
      <c r="Q592" s="126"/>
      <c r="R592" s="55"/>
      <c r="S592" s="129"/>
      <c r="T592" s="156"/>
      <c r="U592" s="126"/>
      <c r="AF592" s="8"/>
      <c r="AG592" s="8"/>
      <c r="AH592" s="8"/>
      <c r="AI592" s="8"/>
      <c r="AJ592" s="8"/>
      <c r="AK592" s="8"/>
      <c r="AL592" s="8"/>
      <c r="AM592" s="8"/>
    </row>
    <row r="593" spans="1:39" x14ac:dyDescent="0.2">
      <c r="A593" s="161" t="s">
        <v>386</v>
      </c>
      <c r="B593" s="162" t="s">
        <v>797</v>
      </c>
      <c r="C593" s="168" t="s">
        <v>412</v>
      </c>
      <c r="D593" s="169" t="s">
        <v>413</v>
      </c>
      <c r="E593" s="169" t="s">
        <v>410</v>
      </c>
      <c r="F593" s="170">
        <v>19.420000000000002</v>
      </c>
      <c r="G593" s="170">
        <f>F593*2</f>
        <v>38.840000000000003</v>
      </c>
      <c r="H593" s="171" t="s">
        <v>414</v>
      </c>
      <c r="I593" s="172"/>
      <c r="J593" s="173"/>
      <c r="K593" s="124"/>
      <c r="L593" s="125"/>
      <c r="M593" s="126"/>
      <c r="N593" s="127"/>
      <c r="O593" s="128"/>
      <c r="P593" s="128"/>
      <c r="Q593" s="126"/>
      <c r="R593" s="55"/>
      <c r="S593" s="129"/>
      <c r="T593" s="156"/>
      <c r="U593" s="126"/>
      <c r="AF593" s="8"/>
      <c r="AG593" s="8"/>
      <c r="AH593" s="8"/>
      <c r="AI593" s="8"/>
      <c r="AJ593" s="8"/>
      <c r="AK593" s="8"/>
      <c r="AL593" s="8"/>
      <c r="AM593" s="8"/>
    </row>
    <row r="594" spans="1:39" x14ac:dyDescent="0.2">
      <c r="A594" s="161" t="s">
        <v>386</v>
      </c>
      <c r="B594" s="162" t="s">
        <v>798</v>
      </c>
      <c r="C594" s="168" t="s">
        <v>416</v>
      </c>
      <c r="D594" s="169" t="s">
        <v>417</v>
      </c>
      <c r="E594" s="169" t="s">
        <v>410</v>
      </c>
      <c r="F594" s="170">
        <v>4.05</v>
      </c>
      <c r="G594" s="170">
        <f>F594*2</f>
        <v>8.1</v>
      </c>
      <c r="H594" s="171" t="s">
        <v>414</v>
      </c>
      <c r="I594" s="172"/>
      <c r="J594" s="173"/>
      <c r="K594" s="124"/>
      <c r="L594" s="125"/>
      <c r="M594" s="126"/>
      <c r="N594" s="127"/>
      <c r="O594" s="128"/>
      <c r="P594" s="128"/>
      <c r="Q594" s="126"/>
      <c r="R594" s="55"/>
      <c r="S594" s="129"/>
      <c r="T594" s="156"/>
      <c r="U594" s="126"/>
      <c r="AF594" s="8"/>
      <c r="AG594" s="8"/>
      <c r="AH594" s="8"/>
      <c r="AI594" s="8"/>
      <c r="AJ594" s="8"/>
      <c r="AK594" s="8"/>
      <c r="AL594" s="8"/>
      <c r="AM594" s="8"/>
    </row>
    <row r="595" spans="1:39" x14ac:dyDescent="0.2">
      <c r="A595" s="161" t="s">
        <v>386</v>
      </c>
      <c r="B595" s="162" t="s">
        <v>799</v>
      </c>
      <c r="C595" s="168" t="s">
        <v>419</v>
      </c>
      <c r="D595" s="169" t="s">
        <v>420</v>
      </c>
      <c r="E595" s="169">
        <v>2</v>
      </c>
      <c r="F595" s="170">
        <v>0.37</v>
      </c>
      <c r="G595" s="170">
        <f>F595*E595</f>
        <v>0.74</v>
      </c>
      <c r="H595" s="171" t="s">
        <v>414</v>
      </c>
      <c r="I595" s="172"/>
      <c r="J595" s="173"/>
      <c r="K595" s="124"/>
      <c r="L595" s="125"/>
      <c r="M595" s="126"/>
      <c r="N595" s="127"/>
      <c r="O595" s="128"/>
      <c r="P595" s="128"/>
      <c r="Q595" s="126"/>
      <c r="R595" s="55"/>
      <c r="S595" s="129"/>
      <c r="T595" s="156"/>
      <c r="U595" s="126"/>
      <c r="AF595" s="8"/>
      <c r="AG595" s="8"/>
      <c r="AH595" s="8"/>
      <c r="AI595" s="8"/>
      <c r="AJ595" s="8"/>
      <c r="AK595" s="8"/>
      <c r="AL595" s="8"/>
      <c r="AM595" s="8"/>
    </row>
    <row r="596" spans="1:39" x14ac:dyDescent="0.2">
      <c r="A596" s="161" t="s">
        <v>386</v>
      </c>
      <c r="B596" s="162" t="s">
        <v>800</v>
      </c>
      <c r="C596" s="168" t="s">
        <v>422</v>
      </c>
      <c r="D596" s="169" t="s">
        <v>423</v>
      </c>
      <c r="E596" s="169">
        <v>2</v>
      </c>
      <c r="F596" s="170">
        <v>0.04</v>
      </c>
      <c r="G596" s="170">
        <f>F596*E596</f>
        <v>0.08</v>
      </c>
      <c r="H596" s="171" t="s">
        <v>414</v>
      </c>
      <c r="I596" s="172"/>
      <c r="J596" s="173"/>
      <c r="K596" s="124"/>
      <c r="L596" s="125"/>
      <c r="M596" s="126"/>
      <c r="N596" s="127"/>
      <c r="O596" s="128"/>
      <c r="P596" s="128"/>
      <c r="Q596" s="126"/>
      <c r="R596" s="55"/>
      <c r="S596" s="129"/>
      <c r="T596" s="156"/>
      <c r="U596" s="126"/>
      <c r="AF596" s="8"/>
      <c r="AG596" s="8"/>
      <c r="AH596" s="8"/>
      <c r="AI596" s="8"/>
      <c r="AJ596" s="8"/>
      <c r="AK596" s="8"/>
      <c r="AL596" s="8"/>
      <c r="AM596" s="8"/>
    </row>
    <row r="597" spans="1:39" x14ac:dyDescent="0.2">
      <c r="A597" s="161" t="s">
        <v>403</v>
      </c>
      <c r="B597" s="162" t="s">
        <v>801</v>
      </c>
      <c r="C597" s="174" t="s">
        <v>425</v>
      </c>
      <c r="D597" s="175" t="s">
        <v>426</v>
      </c>
      <c r="E597" s="175">
        <v>2</v>
      </c>
      <c r="F597" s="176">
        <v>0.01</v>
      </c>
      <c r="G597" s="176">
        <f>F597*E597</f>
        <v>0.02</v>
      </c>
      <c r="H597" s="177"/>
      <c r="I597" s="178"/>
      <c r="J597" s="179"/>
      <c r="K597" s="124"/>
      <c r="L597" s="125"/>
      <c r="M597" s="126"/>
      <c r="N597" s="127"/>
      <c r="O597" s="128"/>
      <c r="P597" s="128"/>
      <c r="Q597" s="126"/>
      <c r="R597" s="55"/>
      <c r="S597" s="129"/>
      <c r="T597" s="156"/>
      <c r="U597" s="126"/>
      <c r="AF597" s="8"/>
      <c r="AG597" s="8"/>
      <c r="AH597" s="8"/>
      <c r="AI597" s="8"/>
      <c r="AJ597" s="8"/>
      <c r="AK597" s="8"/>
      <c r="AL597" s="8"/>
      <c r="AM597" s="8"/>
    </row>
    <row r="598" spans="1:39" x14ac:dyDescent="0.2">
      <c r="A598" s="148" t="s">
        <v>379</v>
      </c>
      <c r="B598" s="162" t="s">
        <v>802</v>
      </c>
      <c r="C598" s="181" t="s">
        <v>428</v>
      </c>
      <c r="D598" s="182" t="s">
        <v>429</v>
      </c>
      <c r="E598" s="182" t="s">
        <v>410</v>
      </c>
      <c r="F598" s="183"/>
      <c r="G598" s="183" t="str">
        <f>""</f>
        <v/>
      </c>
      <c r="H598" s="184"/>
      <c r="I598" s="185"/>
      <c r="J598" s="180"/>
      <c r="K598" s="124"/>
      <c r="L598" s="125"/>
      <c r="M598" s="126"/>
      <c r="N598" s="127"/>
      <c r="O598" s="128"/>
      <c r="P598" s="128"/>
      <c r="Q598" s="126"/>
      <c r="R598" s="55"/>
      <c r="S598" s="129"/>
      <c r="T598" s="156"/>
      <c r="U598" s="126"/>
      <c r="AF598" s="8"/>
      <c r="AG598" s="8"/>
      <c r="AH598" s="8"/>
      <c r="AI598" s="8"/>
      <c r="AJ598" s="8"/>
      <c r="AK598" s="8"/>
      <c r="AL598" s="8"/>
      <c r="AM598" s="8"/>
    </row>
    <row r="599" spans="1:39" x14ac:dyDescent="0.2">
      <c r="A599" s="148" t="s">
        <v>379</v>
      </c>
      <c r="B599" s="162" t="s">
        <v>803</v>
      </c>
      <c r="C599" s="181" t="s">
        <v>431</v>
      </c>
      <c r="D599" s="182" t="s">
        <v>432</v>
      </c>
      <c r="E599" s="182">
        <f>1*1</f>
        <v>1</v>
      </c>
      <c r="F599" s="183">
        <v>10.41</v>
      </c>
      <c r="G599" s="183">
        <f>F599*E599</f>
        <v>10.41</v>
      </c>
      <c r="H599" s="184" t="s">
        <v>390</v>
      </c>
      <c r="I599" s="185"/>
      <c r="J599" s="180"/>
      <c r="K599" s="124"/>
      <c r="L599" s="125"/>
      <c r="M599" s="126"/>
      <c r="N599" s="127"/>
      <c r="O599" s="128"/>
      <c r="P599" s="128"/>
      <c r="Q599" s="126"/>
      <c r="R599" s="55"/>
      <c r="S599" s="129"/>
      <c r="T599" s="156"/>
      <c r="U599" s="126"/>
      <c r="AF599" s="8"/>
      <c r="AG599" s="8"/>
      <c r="AH599" s="8"/>
      <c r="AI599" s="8"/>
      <c r="AJ599" s="8"/>
      <c r="AK599" s="8"/>
      <c r="AL599" s="8"/>
      <c r="AM599" s="8"/>
    </row>
    <row r="600" spans="1:39" x14ac:dyDescent="0.2">
      <c r="A600" s="148" t="s">
        <v>379</v>
      </c>
      <c r="B600" s="162" t="s">
        <v>804</v>
      </c>
      <c r="C600" s="181" t="s">
        <v>434</v>
      </c>
      <c r="D600" s="182" t="s">
        <v>435</v>
      </c>
      <c r="E600" s="182">
        <f>2*1</f>
        <v>2</v>
      </c>
      <c r="F600" s="183">
        <v>0.03</v>
      </c>
      <c r="G600" s="183">
        <f>F600*E600</f>
        <v>0.06</v>
      </c>
      <c r="H600" s="184" t="s">
        <v>414</v>
      </c>
      <c r="I600" s="185"/>
      <c r="J600" s="180"/>
      <c r="K600" s="124"/>
      <c r="L600" s="125"/>
      <c r="M600" s="126"/>
      <c r="N600" s="127"/>
      <c r="O600" s="128"/>
      <c r="P600" s="128"/>
      <c r="Q600" s="126"/>
      <c r="R600" s="55"/>
      <c r="S600" s="129"/>
      <c r="T600" s="156"/>
      <c r="U600" s="126"/>
      <c r="AF600" s="8"/>
      <c r="AG600" s="8"/>
      <c r="AH600" s="8"/>
      <c r="AI600" s="8"/>
      <c r="AJ600" s="8"/>
      <c r="AK600" s="8"/>
      <c r="AL600" s="8"/>
      <c r="AM600" s="8"/>
    </row>
    <row r="601" spans="1:39" x14ac:dyDescent="0.2">
      <c r="A601" s="148" t="s">
        <v>379</v>
      </c>
      <c r="B601" s="162" t="s">
        <v>805</v>
      </c>
      <c r="C601" s="181" t="s">
        <v>425</v>
      </c>
      <c r="D601" s="182" t="s">
        <v>437</v>
      </c>
      <c r="E601" s="182">
        <f>1*1</f>
        <v>1</v>
      </c>
      <c r="F601" s="183">
        <v>0.02</v>
      </c>
      <c r="G601" s="183">
        <f>F601*E601</f>
        <v>0.02</v>
      </c>
      <c r="H601" s="184"/>
      <c r="I601" s="185"/>
      <c r="J601" s="180"/>
      <c r="K601" s="124"/>
      <c r="L601" s="125"/>
      <c r="M601" s="126"/>
      <c r="N601" s="127"/>
      <c r="O601" s="128"/>
      <c r="P601" s="128"/>
      <c r="Q601" s="126"/>
      <c r="R601" s="55"/>
      <c r="S601" s="129"/>
      <c r="T601" s="156"/>
      <c r="U601" s="126"/>
      <c r="AF601" s="8"/>
      <c r="AG601" s="8"/>
      <c r="AH601" s="8"/>
      <c r="AI601" s="8"/>
      <c r="AJ601" s="8"/>
      <c r="AK601" s="8"/>
      <c r="AL601" s="8"/>
      <c r="AM601" s="8"/>
    </row>
    <row r="602" spans="1:39" x14ac:dyDescent="0.2">
      <c r="A602" s="161" t="s">
        <v>382</v>
      </c>
      <c r="B602" s="162" t="s">
        <v>806</v>
      </c>
      <c r="C602" s="163" t="s">
        <v>439</v>
      </c>
      <c r="D602" s="164" t="s">
        <v>440</v>
      </c>
      <c r="E602" s="164">
        <v>1</v>
      </c>
      <c r="F602" s="167"/>
      <c r="G602" s="167" t="str">
        <f>""</f>
        <v/>
      </c>
      <c r="H602" s="161"/>
      <c r="I602" s="165"/>
      <c r="J602" s="166"/>
      <c r="K602" s="124"/>
      <c r="L602" s="125"/>
      <c r="M602" s="126"/>
      <c r="N602" s="127"/>
      <c r="O602" s="128"/>
      <c r="P602" s="128"/>
      <c r="Q602" s="126"/>
      <c r="R602" s="55"/>
      <c r="S602" s="129"/>
      <c r="T602" s="156"/>
      <c r="U602" s="126"/>
      <c r="AF602" s="8"/>
      <c r="AG602" s="8"/>
      <c r="AH602" s="8"/>
      <c r="AI602" s="8"/>
      <c r="AJ602" s="8"/>
      <c r="AK602" s="8"/>
      <c r="AL602" s="8"/>
      <c r="AM602" s="8"/>
    </row>
    <row r="603" spans="1:39" x14ac:dyDescent="0.2">
      <c r="A603" s="161" t="s">
        <v>386</v>
      </c>
      <c r="B603" s="162" t="s">
        <v>807</v>
      </c>
      <c r="C603" s="168" t="s">
        <v>442</v>
      </c>
      <c r="D603" s="169" t="s">
        <v>443</v>
      </c>
      <c r="E603" s="169">
        <f>1*1</f>
        <v>1</v>
      </c>
      <c r="F603" s="170">
        <v>11.31</v>
      </c>
      <c r="G603" s="170">
        <f>F603*E603</f>
        <v>11.31</v>
      </c>
      <c r="H603" s="171" t="s">
        <v>414</v>
      </c>
      <c r="I603" s="172"/>
      <c r="J603" s="173"/>
      <c r="K603" s="124"/>
      <c r="L603" s="125"/>
      <c r="M603" s="126"/>
      <c r="N603" s="127"/>
      <c r="O603" s="128"/>
      <c r="P603" s="128"/>
      <c r="Q603" s="126"/>
      <c r="R603" s="55"/>
      <c r="S603" s="129"/>
      <c r="T603" s="156"/>
      <c r="U603" s="126"/>
      <c r="AF603" s="8"/>
      <c r="AG603" s="8"/>
      <c r="AH603" s="8"/>
      <c r="AI603" s="8"/>
      <c r="AJ603" s="8"/>
      <c r="AK603" s="8"/>
      <c r="AL603" s="8"/>
      <c r="AM603" s="8"/>
    </row>
    <row r="604" spans="1:39" x14ac:dyDescent="0.2">
      <c r="A604" s="161" t="s">
        <v>386</v>
      </c>
      <c r="B604" s="162" t="s">
        <v>808</v>
      </c>
      <c r="C604" s="168" t="s">
        <v>445</v>
      </c>
      <c r="D604" s="169" t="s">
        <v>446</v>
      </c>
      <c r="E604" s="169">
        <f>2*1</f>
        <v>2</v>
      </c>
      <c r="F604" s="170">
        <v>2.2200000000000002</v>
      </c>
      <c r="G604" s="170">
        <f>F604*E604</f>
        <v>4.4400000000000004</v>
      </c>
      <c r="H604" s="171" t="s">
        <v>414</v>
      </c>
      <c r="I604" s="172"/>
      <c r="J604" s="173"/>
      <c r="K604" s="124"/>
      <c r="L604" s="125"/>
      <c r="M604" s="126"/>
      <c r="N604" s="127"/>
      <c r="O604" s="128"/>
      <c r="P604" s="128"/>
      <c r="Q604" s="126"/>
      <c r="R604" s="55"/>
      <c r="S604" s="129"/>
      <c r="T604" s="156"/>
      <c r="U604" s="126"/>
      <c r="AF604" s="8"/>
      <c r="AG604" s="8"/>
      <c r="AH604" s="8"/>
      <c r="AI604" s="8"/>
      <c r="AJ604" s="8"/>
      <c r="AK604" s="8"/>
      <c r="AL604" s="8"/>
      <c r="AM604" s="8"/>
    </row>
    <row r="605" spans="1:39" x14ac:dyDescent="0.2">
      <c r="A605" s="161" t="s">
        <v>403</v>
      </c>
      <c r="B605" s="162" t="s">
        <v>809</v>
      </c>
      <c r="C605" s="174" t="s">
        <v>425</v>
      </c>
      <c r="D605" s="175" t="s">
        <v>448</v>
      </c>
      <c r="E605" s="175">
        <f>4*1</f>
        <v>4</v>
      </c>
      <c r="F605" s="176">
        <v>0.01</v>
      </c>
      <c r="G605" s="176">
        <f>F605*E605</f>
        <v>0.04</v>
      </c>
      <c r="H605" s="177"/>
      <c r="I605" s="178"/>
      <c r="J605" s="179"/>
      <c r="K605" s="124"/>
      <c r="L605" s="125"/>
      <c r="M605" s="126"/>
      <c r="N605" s="127"/>
      <c r="O605" s="128"/>
      <c r="P605" s="128"/>
      <c r="Q605" s="126"/>
      <c r="R605" s="55"/>
      <c r="S605" s="129"/>
      <c r="T605" s="156"/>
      <c r="U605" s="126"/>
      <c r="AF605" s="8"/>
      <c r="AG605" s="8"/>
      <c r="AH605" s="8"/>
      <c r="AI605" s="8"/>
      <c r="AJ605" s="8"/>
      <c r="AK605" s="8"/>
      <c r="AL605" s="8"/>
      <c r="AM605" s="8"/>
    </row>
    <row r="606" spans="1:39" x14ac:dyDescent="0.2">
      <c r="A606" s="161" t="s">
        <v>403</v>
      </c>
      <c r="B606" s="162" t="s">
        <v>810</v>
      </c>
      <c r="C606" s="174" t="s">
        <v>425</v>
      </c>
      <c r="D606" s="175" t="s">
        <v>450</v>
      </c>
      <c r="E606" s="175">
        <f>8*1</f>
        <v>8</v>
      </c>
      <c r="F606" s="176">
        <v>0.04</v>
      </c>
      <c r="G606" s="176">
        <f>F606*E606</f>
        <v>0.32</v>
      </c>
      <c r="H606" s="177"/>
      <c r="I606" s="178"/>
      <c r="J606" s="179"/>
      <c r="K606" s="124"/>
      <c r="L606" s="125"/>
      <c r="M606" s="126"/>
      <c r="N606" s="127"/>
      <c r="O606" s="128"/>
      <c r="P606" s="128"/>
      <c r="Q606" s="126"/>
      <c r="R606" s="55"/>
      <c r="S606" s="129"/>
      <c r="T606" s="156"/>
      <c r="U606" s="126"/>
      <c r="AF606" s="8"/>
      <c r="AG606" s="8"/>
      <c r="AH606" s="8"/>
      <c r="AI606" s="8"/>
      <c r="AJ606" s="8"/>
      <c r="AK606" s="8"/>
      <c r="AL606" s="8"/>
      <c r="AM606" s="8"/>
    </row>
    <row r="607" spans="1:39" x14ac:dyDescent="0.2">
      <c r="A607" s="161" t="s">
        <v>382</v>
      </c>
      <c r="B607" s="162" t="s">
        <v>811</v>
      </c>
      <c r="C607" s="163" t="s">
        <v>452</v>
      </c>
      <c r="D607" s="164" t="s">
        <v>453</v>
      </c>
      <c r="E607" s="164">
        <v>3</v>
      </c>
      <c r="F607" s="167"/>
      <c r="G607" s="167" t="str">
        <f>""</f>
        <v/>
      </c>
      <c r="H607" s="161"/>
      <c r="I607" s="165"/>
      <c r="J607" s="166"/>
      <c r="K607" s="124"/>
      <c r="L607" s="125"/>
      <c r="M607" s="126"/>
      <c r="N607" s="127"/>
      <c r="O607" s="128"/>
      <c r="P607" s="128"/>
      <c r="Q607" s="126"/>
      <c r="R607" s="55"/>
      <c r="S607" s="129"/>
      <c r="T607" s="156"/>
      <c r="U607" s="126"/>
      <c r="AF607" s="8"/>
      <c r="AG607" s="8"/>
      <c r="AH607" s="8"/>
      <c r="AI607" s="8"/>
      <c r="AJ607" s="8"/>
      <c r="AK607" s="8"/>
      <c r="AL607" s="8"/>
      <c r="AM607" s="8"/>
    </row>
    <row r="608" spans="1:39" x14ac:dyDescent="0.2">
      <c r="A608" s="161" t="s">
        <v>386</v>
      </c>
      <c r="B608" s="162" t="s">
        <v>812</v>
      </c>
      <c r="C608" s="168" t="s">
        <v>442</v>
      </c>
      <c r="D608" s="169" t="s">
        <v>443</v>
      </c>
      <c r="E608" s="169">
        <f>1*3</f>
        <v>3</v>
      </c>
      <c r="F608" s="170">
        <v>11.31</v>
      </c>
      <c r="G608" s="170">
        <f>F608*E608</f>
        <v>33.93</v>
      </c>
      <c r="H608" s="171" t="s">
        <v>414</v>
      </c>
      <c r="I608" s="172"/>
      <c r="J608" s="173"/>
      <c r="K608" s="124"/>
      <c r="L608" s="125"/>
      <c r="M608" s="126"/>
      <c r="N608" s="127"/>
      <c r="O608" s="128"/>
      <c r="P608" s="128"/>
      <c r="Q608" s="126"/>
      <c r="R608" s="55"/>
      <c r="S608" s="129"/>
      <c r="T608" s="156"/>
      <c r="U608" s="126"/>
      <c r="AF608" s="8"/>
      <c r="AG608" s="8"/>
      <c r="AH608" s="8"/>
      <c r="AI608" s="8"/>
      <c r="AJ608" s="8"/>
      <c r="AK608" s="8"/>
      <c r="AL608" s="8"/>
      <c r="AM608" s="8"/>
    </row>
    <row r="609" spans="1:39" x14ac:dyDescent="0.2">
      <c r="A609" s="161" t="s">
        <v>386</v>
      </c>
      <c r="B609" s="162" t="s">
        <v>813</v>
      </c>
      <c r="C609" s="168" t="s">
        <v>456</v>
      </c>
      <c r="D609" s="169" t="s">
        <v>457</v>
      </c>
      <c r="E609" s="169">
        <f>2*3</f>
        <v>6</v>
      </c>
      <c r="F609" s="170">
        <v>1.28</v>
      </c>
      <c r="G609" s="170">
        <f>F609*E609</f>
        <v>7.68</v>
      </c>
      <c r="H609" s="171" t="s">
        <v>414</v>
      </c>
      <c r="I609" s="172"/>
      <c r="J609" s="173"/>
      <c r="K609" s="124"/>
      <c r="L609" s="125"/>
      <c r="M609" s="126"/>
      <c r="N609" s="127"/>
      <c r="O609" s="128"/>
      <c r="P609" s="128"/>
      <c r="Q609" s="126"/>
      <c r="R609" s="55"/>
      <c r="S609" s="129"/>
      <c r="T609" s="156"/>
      <c r="U609" s="126"/>
      <c r="AF609" s="8"/>
      <c r="AG609" s="8"/>
      <c r="AH609" s="8"/>
      <c r="AI609" s="8"/>
      <c r="AJ609" s="8"/>
      <c r="AK609" s="8"/>
      <c r="AL609" s="8"/>
      <c r="AM609" s="8"/>
    </row>
    <row r="610" spans="1:39" x14ac:dyDescent="0.2">
      <c r="A610" s="148" t="s">
        <v>379</v>
      </c>
      <c r="B610" s="162" t="s">
        <v>814</v>
      </c>
      <c r="C610" s="181" t="s">
        <v>459</v>
      </c>
      <c r="D610" s="182" t="s">
        <v>460</v>
      </c>
      <c r="E610" s="182">
        <v>1</v>
      </c>
      <c r="F610" s="183">
        <v>3.27927539</v>
      </c>
      <c r="G610" s="183">
        <f>F610*E610</f>
        <v>3.27927539</v>
      </c>
      <c r="H610" s="184" t="s">
        <v>390</v>
      </c>
      <c r="I610" s="185"/>
      <c r="J610" s="180"/>
      <c r="K610" s="124"/>
      <c r="L610" s="125"/>
      <c r="M610" s="126"/>
      <c r="N610" s="127"/>
      <c r="O610" s="128"/>
      <c r="P610" s="128"/>
      <c r="Q610" s="126"/>
      <c r="R610" s="55"/>
      <c r="S610" s="129"/>
      <c r="T610" s="156"/>
      <c r="U610" s="126"/>
      <c r="AF610" s="8"/>
      <c r="AG610" s="8"/>
      <c r="AH610" s="8"/>
      <c r="AI610" s="8"/>
      <c r="AJ610" s="8"/>
      <c r="AK610" s="8"/>
      <c r="AL610" s="8"/>
      <c r="AM610" s="8"/>
    </row>
    <row r="611" spans="1:39" x14ac:dyDescent="0.2">
      <c r="A611" s="148" t="s">
        <v>379</v>
      </c>
      <c r="B611" s="162" t="s">
        <v>815</v>
      </c>
      <c r="C611" s="181" t="s">
        <v>462</v>
      </c>
      <c r="D611" s="182" t="s">
        <v>463</v>
      </c>
      <c r="E611" s="182">
        <v>1</v>
      </c>
      <c r="F611" s="183">
        <v>0.65714972000000005</v>
      </c>
      <c r="G611" s="183">
        <f>F611*E611</f>
        <v>0.65714972000000005</v>
      </c>
      <c r="H611" s="184" t="s">
        <v>414</v>
      </c>
      <c r="I611" s="185"/>
      <c r="J611" s="180"/>
      <c r="K611" s="124"/>
      <c r="L611" s="125"/>
      <c r="M611" s="126"/>
      <c r="N611" s="127"/>
      <c r="O611" s="128"/>
      <c r="P611" s="128"/>
      <c r="Q611" s="126"/>
      <c r="R611" s="55"/>
      <c r="S611" s="129"/>
      <c r="T611" s="156"/>
      <c r="U611" s="126"/>
      <c r="AF611" s="8"/>
      <c r="AG611" s="8"/>
      <c r="AH611" s="8"/>
      <c r="AI611" s="8"/>
      <c r="AJ611" s="8"/>
      <c r="AK611" s="8"/>
      <c r="AL611" s="8"/>
      <c r="AM611" s="8"/>
    </row>
    <row r="612" spans="1:39" x14ac:dyDescent="0.2">
      <c r="A612" s="161" t="s">
        <v>382</v>
      </c>
      <c r="B612" s="162" t="s">
        <v>816</v>
      </c>
      <c r="C612" s="163" t="s">
        <v>465</v>
      </c>
      <c r="D612" s="164" t="s">
        <v>466</v>
      </c>
      <c r="E612" s="164" t="s">
        <v>410</v>
      </c>
      <c r="F612" s="167"/>
      <c r="G612" s="167" t="str">
        <f>""</f>
        <v/>
      </c>
      <c r="H612" s="161"/>
      <c r="I612" s="165"/>
      <c r="J612" s="166"/>
      <c r="K612" s="124"/>
      <c r="L612" s="125"/>
      <c r="M612" s="126"/>
      <c r="N612" s="127"/>
      <c r="O612" s="128"/>
      <c r="P612" s="128"/>
      <c r="Q612" s="126"/>
      <c r="R612" s="55"/>
      <c r="S612" s="129"/>
      <c r="T612" s="156"/>
      <c r="U612" s="126"/>
      <c r="AF612" s="8"/>
      <c r="AG612" s="8"/>
      <c r="AH612" s="8"/>
      <c r="AI612" s="8"/>
      <c r="AJ612" s="8"/>
      <c r="AK612" s="8"/>
      <c r="AL612" s="8"/>
      <c r="AM612" s="8"/>
    </row>
    <row r="613" spans="1:39" x14ac:dyDescent="0.2">
      <c r="A613" s="161" t="s">
        <v>386</v>
      </c>
      <c r="B613" s="162" t="s">
        <v>817</v>
      </c>
      <c r="C613" s="168" t="s">
        <v>468</v>
      </c>
      <c r="D613" s="169" t="s">
        <v>469</v>
      </c>
      <c r="E613" s="169" t="s">
        <v>410</v>
      </c>
      <c r="F613" s="170">
        <v>0.5</v>
      </c>
      <c r="G613" s="170">
        <f>F613*2</f>
        <v>1</v>
      </c>
      <c r="H613" s="171" t="s">
        <v>414</v>
      </c>
      <c r="I613" s="172"/>
      <c r="J613" s="173"/>
      <c r="K613" s="124"/>
      <c r="L613" s="125"/>
      <c r="M613" s="126"/>
      <c r="N613" s="127"/>
      <c r="O613" s="128"/>
      <c r="P613" s="128"/>
      <c r="Q613" s="126"/>
      <c r="R613" s="55"/>
      <c r="S613" s="129"/>
      <c r="T613" s="156"/>
      <c r="U613" s="126"/>
      <c r="AF613" s="8"/>
      <c r="AG613" s="8"/>
      <c r="AH613" s="8"/>
      <c r="AI613" s="8"/>
      <c r="AJ613" s="8"/>
      <c r="AK613" s="8"/>
      <c r="AL613" s="8"/>
      <c r="AM613" s="8"/>
    </row>
    <row r="614" spans="1:39" x14ac:dyDescent="0.2">
      <c r="A614" s="161" t="s">
        <v>386</v>
      </c>
      <c r="B614" s="162" t="s">
        <v>818</v>
      </c>
      <c r="C614" s="168" t="s">
        <v>471</v>
      </c>
      <c r="D614" s="169" t="s">
        <v>472</v>
      </c>
      <c r="E614" s="169">
        <v>2</v>
      </c>
      <c r="F614" s="170">
        <v>0.01</v>
      </c>
      <c r="G614" s="170">
        <f>F614*E614</f>
        <v>0.02</v>
      </c>
      <c r="H614" s="171" t="s">
        <v>414</v>
      </c>
      <c r="I614" s="172"/>
      <c r="J614" s="173"/>
      <c r="K614" s="124"/>
      <c r="L614" s="125"/>
      <c r="M614" s="126"/>
      <c r="N614" s="127"/>
      <c r="O614" s="128"/>
      <c r="P614" s="128"/>
      <c r="Q614" s="126"/>
      <c r="R614" s="55"/>
      <c r="S614" s="129"/>
      <c r="T614" s="156"/>
      <c r="U614" s="126"/>
      <c r="AF614" s="8"/>
      <c r="AG614" s="8"/>
      <c r="AH614" s="8"/>
      <c r="AI614" s="8"/>
      <c r="AJ614" s="8"/>
      <c r="AK614" s="8"/>
      <c r="AL614" s="8"/>
      <c r="AM614" s="8"/>
    </row>
    <row r="615" spans="1:39" x14ac:dyDescent="0.2">
      <c r="A615" s="161" t="s">
        <v>382</v>
      </c>
      <c r="B615" s="162" t="s">
        <v>819</v>
      </c>
      <c r="C615" s="163" t="s">
        <v>474</v>
      </c>
      <c r="D615" s="164" t="s">
        <v>475</v>
      </c>
      <c r="E615" s="164">
        <v>2</v>
      </c>
      <c r="F615" s="167">
        <v>0.59990093</v>
      </c>
      <c r="G615" s="167">
        <f>F615*E615</f>
        <v>1.19980186</v>
      </c>
      <c r="H615" s="161" t="s">
        <v>414</v>
      </c>
      <c r="I615" s="165"/>
      <c r="J615" s="166"/>
      <c r="K615" s="124"/>
      <c r="L615" s="125"/>
      <c r="M615" s="126"/>
      <c r="N615" s="127"/>
      <c r="O615" s="128"/>
      <c r="P615" s="128"/>
      <c r="Q615" s="126"/>
      <c r="R615" s="55"/>
      <c r="S615" s="129"/>
      <c r="T615" s="156"/>
      <c r="U615" s="126"/>
      <c r="AF615" s="8"/>
      <c r="AG615" s="8"/>
      <c r="AH615" s="8"/>
      <c r="AI615" s="8"/>
      <c r="AJ615" s="8"/>
      <c r="AK615" s="8"/>
      <c r="AL615" s="8"/>
      <c r="AM615" s="8"/>
    </row>
    <row r="616" spans="1:39" x14ac:dyDescent="0.2">
      <c r="A616" s="161" t="s">
        <v>382</v>
      </c>
      <c r="B616" s="162" t="s">
        <v>820</v>
      </c>
      <c r="C616" s="163" t="s">
        <v>821</v>
      </c>
      <c r="D616" s="164" t="s">
        <v>822</v>
      </c>
      <c r="E616" s="164">
        <v>1</v>
      </c>
      <c r="F616" s="167"/>
      <c r="G616" s="167" t="str">
        <f>""</f>
        <v/>
      </c>
      <c r="H616" s="161"/>
      <c r="I616" s="165"/>
      <c r="J616" s="166"/>
      <c r="K616" s="124"/>
      <c r="L616" s="125"/>
      <c r="M616" s="126"/>
      <c r="N616" s="127"/>
      <c r="O616" s="128"/>
      <c r="P616" s="128"/>
      <c r="Q616" s="126"/>
      <c r="R616" s="55"/>
      <c r="S616" s="129"/>
      <c r="T616" s="156"/>
      <c r="U616" s="126"/>
      <c r="AF616" s="8"/>
      <c r="AG616" s="8"/>
      <c r="AH616" s="8"/>
      <c r="AI616" s="8"/>
      <c r="AJ616" s="8"/>
      <c r="AK616" s="8"/>
      <c r="AL616" s="8"/>
      <c r="AM616" s="8"/>
    </row>
    <row r="617" spans="1:39" x14ac:dyDescent="0.2">
      <c r="A617" s="161" t="s">
        <v>382</v>
      </c>
      <c r="B617" s="162" t="s">
        <v>823</v>
      </c>
      <c r="C617" s="163" t="s">
        <v>824</v>
      </c>
      <c r="D617" s="164" t="s">
        <v>825</v>
      </c>
      <c r="E617" s="164">
        <f>1*1</f>
        <v>1</v>
      </c>
      <c r="F617" s="167"/>
      <c r="G617" s="167" t="str">
        <f>""</f>
        <v/>
      </c>
      <c r="H617" s="161"/>
      <c r="I617" s="165"/>
      <c r="J617" s="166"/>
      <c r="K617" s="124"/>
      <c r="L617" s="125"/>
      <c r="M617" s="126"/>
      <c r="N617" s="127"/>
      <c r="O617" s="128"/>
      <c r="P617" s="128"/>
      <c r="Q617" s="126"/>
      <c r="R617" s="55"/>
      <c r="S617" s="129"/>
      <c r="T617" s="156"/>
      <c r="U617" s="126"/>
      <c r="AF617" s="8"/>
      <c r="AG617" s="8"/>
      <c r="AH617" s="8"/>
      <c r="AI617" s="8"/>
      <c r="AJ617" s="8"/>
      <c r="AK617" s="8"/>
      <c r="AL617" s="8"/>
      <c r="AM617" s="8"/>
    </row>
    <row r="618" spans="1:39" x14ac:dyDescent="0.2">
      <c r="A618" s="161" t="s">
        <v>386</v>
      </c>
      <c r="B618" s="162" t="s">
        <v>826</v>
      </c>
      <c r="C618" s="168" t="s">
        <v>827</v>
      </c>
      <c r="D618" s="169" t="s">
        <v>828</v>
      </c>
      <c r="E618" s="169">
        <f>1*1</f>
        <v>1</v>
      </c>
      <c r="F618" s="170">
        <v>6.92</v>
      </c>
      <c r="G618" s="170">
        <f t="shared" ref="G618:G627" si="19">F618*E618</f>
        <v>6.92</v>
      </c>
      <c r="H618" s="171" t="s">
        <v>414</v>
      </c>
      <c r="I618" s="172"/>
      <c r="J618" s="173"/>
      <c r="K618" s="124"/>
      <c r="L618" s="125"/>
      <c r="M618" s="126"/>
      <c r="N618" s="127"/>
      <c r="O618" s="128"/>
      <c r="P618" s="128"/>
      <c r="Q618" s="126"/>
      <c r="R618" s="55"/>
      <c r="S618" s="129"/>
      <c r="T618" s="156"/>
      <c r="U618" s="126"/>
      <c r="AF618" s="8"/>
      <c r="AG618" s="8"/>
      <c r="AH618" s="8"/>
      <c r="AI618" s="8"/>
      <c r="AJ618" s="8"/>
      <c r="AK618" s="8"/>
      <c r="AL618" s="8"/>
      <c r="AM618" s="8"/>
    </row>
    <row r="619" spans="1:39" x14ac:dyDescent="0.2">
      <c r="A619" s="161" t="s">
        <v>386</v>
      </c>
      <c r="B619" s="162" t="s">
        <v>829</v>
      </c>
      <c r="C619" s="168" t="s">
        <v>830</v>
      </c>
      <c r="D619" s="169" t="s">
        <v>831</v>
      </c>
      <c r="E619" s="169">
        <f>2*1</f>
        <v>2</v>
      </c>
      <c r="F619" s="170">
        <v>0.28000000000000003</v>
      </c>
      <c r="G619" s="170">
        <f t="shared" si="19"/>
        <v>0.56000000000000005</v>
      </c>
      <c r="H619" s="171" t="s">
        <v>414</v>
      </c>
      <c r="I619" s="172"/>
      <c r="J619" s="173"/>
      <c r="K619" s="124"/>
      <c r="L619" s="125"/>
      <c r="M619" s="126"/>
      <c r="N619" s="127"/>
      <c r="O619" s="128"/>
      <c r="P619" s="128"/>
      <c r="Q619" s="126"/>
      <c r="R619" s="55"/>
      <c r="S619" s="129"/>
      <c r="T619" s="156"/>
      <c r="U619" s="126"/>
      <c r="AF619" s="8"/>
      <c r="AG619" s="8"/>
      <c r="AH619" s="8"/>
      <c r="AI619" s="8"/>
      <c r="AJ619" s="8"/>
      <c r="AK619" s="8"/>
      <c r="AL619" s="8"/>
      <c r="AM619" s="8"/>
    </row>
    <row r="620" spans="1:39" x14ac:dyDescent="0.2">
      <c r="A620" s="161" t="s">
        <v>382</v>
      </c>
      <c r="B620" s="162" t="s">
        <v>832</v>
      </c>
      <c r="C620" s="163" t="s">
        <v>510</v>
      </c>
      <c r="D620" s="164" t="s">
        <v>511</v>
      </c>
      <c r="E620" s="164">
        <f>1*1</f>
        <v>1</v>
      </c>
      <c r="F620" s="167">
        <v>3.31</v>
      </c>
      <c r="G620" s="167">
        <f t="shared" si="19"/>
        <v>3.31</v>
      </c>
      <c r="H620" s="161" t="s">
        <v>414</v>
      </c>
      <c r="I620" s="165"/>
      <c r="J620" s="166"/>
      <c r="K620" s="124"/>
      <c r="L620" s="125"/>
      <c r="M620" s="126"/>
      <c r="N620" s="127"/>
      <c r="O620" s="128"/>
      <c r="P620" s="128"/>
      <c r="Q620" s="126"/>
      <c r="R620" s="55"/>
      <c r="S620" s="129"/>
      <c r="T620" s="156"/>
      <c r="U620" s="126"/>
      <c r="AF620" s="8"/>
      <c r="AG620" s="8"/>
      <c r="AH620" s="8"/>
      <c r="AI620" s="8"/>
      <c r="AJ620" s="8"/>
      <c r="AK620" s="8"/>
      <c r="AL620" s="8"/>
      <c r="AM620" s="8"/>
    </row>
    <row r="621" spans="1:39" x14ac:dyDescent="0.2">
      <c r="A621" s="161" t="s">
        <v>403</v>
      </c>
      <c r="B621" s="162" t="s">
        <v>833</v>
      </c>
      <c r="C621" s="174" t="s">
        <v>834</v>
      </c>
      <c r="D621" s="175" t="s">
        <v>835</v>
      </c>
      <c r="E621" s="175">
        <f>1*1</f>
        <v>1</v>
      </c>
      <c r="F621" s="176">
        <v>1.81</v>
      </c>
      <c r="G621" s="176">
        <f t="shared" si="19"/>
        <v>1.81</v>
      </c>
      <c r="H621" s="177"/>
      <c r="I621" s="178"/>
      <c r="J621" s="179"/>
      <c r="K621" s="124"/>
      <c r="L621" s="125"/>
      <c r="M621" s="126"/>
      <c r="N621" s="127"/>
      <c r="O621" s="128"/>
      <c r="P621" s="128"/>
      <c r="Q621" s="126"/>
      <c r="R621" s="55"/>
      <c r="S621" s="129"/>
      <c r="T621" s="156"/>
      <c r="U621" s="126"/>
      <c r="AF621" s="8"/>
      <c r="AG621" s="8"/>
      <c r="AH621" s="8"/>
      <c r="AI621" s="8"/>
      <c r="AJ621" s="8"/>
      <c r="AK621" s="8"/>
      <c r="AL621" s="8"/>
      <c r="AM621" s="8"/>
    </row>
    <row r="622" spans="1:39" x14ac:dyDescent="0.2">
      <c r="A622" s="161" t="s">
        <v>403</v>
      </c>
      <c r="B622" s="162" t="s">
        <v>836</v>
      </c>
      <c r="C622" s="174" t="s">
        <v>677</v>
      </c>
      <c r="D622" s="175" t="s">
        <v>837</v>
      </c>
      <c r="E622" s="175">
        <f>6*1</f>
        <v>6</v>
      </c>
      <c r="F622" s="176">
        <v>0.02</v>
      </c>
      <c r="G622" s="176">
        <f t="shared" si="19"/>
        <v>0.12</v>
      </c>
      <c r="H622" s="177"/>
      <c r="I622" s="178"/>
      <c r="J622" s="179"/>
      <c r="K622" s="124"/>
      <c r="L622" s="125"/>
      <c r="M622" s="126"/>
      <c r="N622" s="127"/>
      <c r="O622" s="128"/>
      <c r="P622" s="128"/>
      <c r="Q622" s="126"/>
      <c r="R622" s="55"/>
      <c r="S622" s="129"/>
      <c r="T622" s="156"/>
      <c r="U622" s="126"/>
      <c r="AF622" s="8"/>
      <c r="AG622" s="8"/>
      <c r="AH622" s="8"/>
      <c r="AI622" s="8"/>
      <c r="AJ622" s="8"/>
      <c r="AK622" s="8"/>
      <c r="AL622" s="8"/>
      <c r="AM622" s="8"/>
    </row>
    <row r="623" spans="1:39" x14ac:dyDescent="0.2">
      <c r="A623" s="161" t="s">
        <v>403</v>
      </c>
      <c r="B623" s="162" t="s">
        <v>838</v>
      </c>
      <c r="C623" s="174" t="s">
        <v>525</v>
      </c>
      <c r="D623" s="175" t="s">
        <v>526</v>
      </c>
      <c r="E623" s="175">
        <f>6*1</f>
        <v>6</v>
      </c>
      <c r="F623" s="176">
        <v>0.01</v>
      </c>
      <c r="G623" s="176">
        <f t="shared" si="19"/>
        <v>0.06</v>
      </c>
      <c r="H623" s="177"/>
      <c r="I623" s="178"/>
      <c r="J623" s="179"/>
      <c r="K623" s="124"/>
      <c r="L623" s="125"/>
      <c r="M623" s="126"/>
      <c r="N623" s="127"/>
      <c r="O623" s="128"/>
      <c r="P623" s="128"/>
      <c r="Q623" s="126"/>
      <c r="R623" s="55"/>
      <c r="S623" s="129"/>
      <c r="T623" s="156"/>
      <c r="U623" s="126"/>
      <c r="AF623" s="8"/>
      <c r="AG623" s="8"/>
      <c r="AH623" s="8"/>
      <c r="AI623" s="8"/>
      <c r="AJ623" s="8"/>
      <c r="AK623" s="8"/>
      <c r="AL623" s="8"/>
      <c r="AM623" s="8"/>
    </row>
    <row r="624" spans="1:39" x14ac:dyDescent="0.2">
      <c r="A624" s="161" t="s">
        <v>403</v>
      </c>
      <c r="B624" s="162" t="s">
        <v>839</v>
      </c>
      <c r="C624" s="174" t="s">
        <v>528</v>
      </c>
      <c r="D624" s="175" t="s">
        <v>529</v>
      </c>
      <c r="E624" s="175">
        <f>6*1</f>
        <v>6</v>
      </c>
      <c r="F624" s="176">
        <v>0</v>
      </c>
      <c r="G624" s="176">
        <f t="shared" si="19"/>
        <v>0</v>
      </c>
      <c r="H624" s="177"/>
      <c r="I624" s="178"/>
      <c r="J624" s="179"/>
      <c r="K624" s="124"/>
      <c r="L624" s="125"/>
      <c r="M624" s="126"/>
      <c r="N624" s="127"/>
      <c r="O624" s="128"/>
      <c r="P624" s="128"/>
      <c r="Q624" s="126"/>
      <c r="R624" s="55"/>
      <c r="S624" s="129"/>
      <c r="T624" s="156"/>
      <c r="U624" s="126"/>
      <c r="AF624" s="8"/>
      <c r="AG624" s="8"/>
      <c r="AH624" s="8"/>
      <c r="AI624" s="8"/>
      <c r="AJ624" s="8"/>
      <c r="AK624" s="8"/>
      <c r="AL624" s="8"/>
      <c r="AM624" s="8"/>
    </row>
    <row r="625" spans="1:39" x14ac:dyDescent="0.2">
      <c r="A625" s="161" t="s">
        <v>382</v>
      </c>
      <c r="B625" s="162" t="s">
        <v>840</v>
      </c>
      <c r="C625" s="163" t="s">
        <v>477</v>
      </c>
      <c r="D625" s="164" t="s">
        <v>478</v>
      </c>
      <c r="E625" s="164">
        <v>6</v>
      </c>
      <c r="F625" s="167">
        <v>2.8096894699999999</v>
      </c>
      <c r="G625" s="167">
        <f t="shared" si="19"/>
        <v>16.858136819999999</v>
      </c>
      <c r="H625" s="161" t="s">
        <v>414</v>
      </c>
      <c r="I625" s="165"/>
      <c r="J625" s="166"/>
      <c r="K625" s="124"/>
      <c r="L625" s="125"/>
      <c r="M625" s="126"/>
      <c r="N625" s="127"/>
      <c r="O625" s="128"/>
      <c r="P625" s="128"/>
      <c r="Q625" s="126"/>
      <c r="R625" s="55"/>
      <c r="S625" s="129"/>
      <c r="T625" s="156"/>
      <c r="U625" s="126"/>
      <c r="AF625" s="8"/>
      <c r="AG625" s="8"/>
      <c r="AH625" s="8"/>
      <c r="AI625" s="8"/>
      <c r="AJ625" s="8"/>
      <c r="AK625" s="8"/>
      <c r="AL625" s="8"/>
      <c r="AM625" s="8"/>
    </row>
    <row r="626" spans="1:39" x14ac:dyDescent="0.2">
      <c r="A626" s="161" t="s">
        <v>382</v>
      </c>
      <c r="B626" s="162" t="s">
        <v>841</v>
      </c>
      <c r="C626" s="163" t="s">
        <v>480</v>
      </c>
      <c r="D626" s="164" t="s">
        <v>481</v>
      </c>
      <c r="E626" s="164">
        <v>6</v>
      </c>
      <c r="F626" s="167">
        <v>1.0767407899999999</v>
      </c>
      <c r="G626" s="167">
        <f t="shared" si="19"/>
        <v>6.4604447399999998</v>
      </c>
      <c r="H626" s="161" t="s">
        <v>414</v>
      </c>
      <c r="I626" s="165"/>
      <c r="J626" s="166"/>
      <c r="K626" s="124"/>
      <c r="L626" s="125"/>
      <c r="M626" s="126"/>
      <c r="N626" s="127"/>
      <c r="O626" s="128"/>
      <c r="P626" s="128"/>
      <c r="Q626" s="126"/>
      <c r="R626" s="55"/>
      <c r="S626" s="129"/>
      <c r="T626" s="156"/>
      <c r="U626" s="126"/>
      <c r="AF626" s="8"/>
      <c r="AG626" s="8"/>
      <c r="AH626" s="8"/>
      <c r="AI626" s="8"/>
      <c r="AJ626" s="8"/>
      <c r="AK626" s="8"/>
      <c r="AL626" s="8"/>
      <c r="AM626" s="8"/>
    </row>
    <row r="627" spans="1:39" x14ac:dyDescent="0.2">
      <c r="A627" s="161" t="s">
        <v>382</v>
      </c>
      <c r="B627" s="162" t="s">
        <v>842</v>
      </c>
      <c r="C627" s="163" t="s">
        <v>483</v>
      </c>
      <c r="D627" s="164" t="s">
        <v>484</v>
      </c>
      <c r="E627" s="164">
        <v>10</v>
      </c>
      <c r="F627" s="167">
        <v>0.33108987000000001</v>
      </c>
      <c r="G627" s="167">
        <f t="shared" si="19"/>
        <v>3.3108987000000001</v>
      </c>
      <c r="H627" s="161" t="s">
        <v>414</v>
      </c>
      <c r="I627" s="165"/>
      <c r="J627" s="166"/>
      <c r="K627" s="124"/>
      <c r="L627" s="125"/>
      <c r="M627" s="126"/>
      <c r="N627" s="127"/>
      <c r="O627" s="128"/>
      <c r="P627" s="128"/>
      <c r="Q627" s="126"/>
      <c r="R627" s="55"/>
      <c r="S627" s="129"/>
      <c r="T627" s="156"/>
      <c r="U627" s="126"/>
      <c r="AF627" s="8"/>
      <c r="AG627" s="8"/>
      <c r="AH627" s="8"/>
      <c r="AI627" s="8"/>
      <c r="AJ627" s="8"/>
      <c r="AK627" s="8"/>
      <c r="AL627" s="8"/>
      <c r="AM627" s="8"/>
    </row>
    <row r="628" spans="1:39" x14ac:dyDescent="0.2">
      <c r="A628" s="161" t="s">
        <v>382</v>
      </c>
      <c r="B628" s="162" t="s">
        <v>843</v>
      </c>
      <c r="C628" s="163" t="s">
        <v>486</v>
      </c>
      <c r="D628" s="164" t="s">
        <v>487</v>
      </c>
      <c r="E628" s="164" t="s">
        <v>410</v>
      </c>
      <c r="F628" s="167">
        <v>1.75006756</v>
      </c>
      <c r="G628" s="167">
        <f>F628*2</f>
        <v>3.5001351199999999</v>
      </c>
      <c r="H628" s="161" t="s">
        <v>414</v>
      </c>
      <c r="I628" s="165"/>
      <c r="J628" s="166"/>
      <c r="K628" s="124"/>
      <c r="L628" s="125"/>
      <c r="M628" s="126"/>
      <c r="N628" s="127"/>
      <c r="O628" s="128"/>
      <c r="P628" s="128"/>
      <c r="Q628" s="126"/>
      <c r="R628" s="55"/>
      <c r="S628" s="129"/>
      <c r="T628" s="156"/>
      <c r="U628" s="126"/>
      <c r="AF628" s="8"/>
      <c r="AG628" s="8"/>
      <c r="AH628" s="8"/>
      <c r="AI628" s="8"/>
      <c r="AJ628" s="8"/>
      <c r="AK628" s="8"/>
      <c r="AL628" s="8"/>
      <c r="AM628" s="8"/>
    </row>
    <row r="629" spans="1:39" x14ac:dyDescent="0.2">
      <c r="A629" s="161" t="s">
        <v>382</v>
      </c>
      <c r="B629" s="162" t="s">
        <v>844</v>
      </c>
      <c r="C629" s="163" t="s">
        <v>489</v>
      </c>
      <c r="D629" s="164" t="s">
        <v>490</v>
      </c>
      <c r="E629" s="164">
        <v>4</v>
      </c>
      <c r="F629" s="167"/>
      <c r="G629" s="167" t="str">
        <f>""</f>
        <v/>
      </c>
      <c r="H629" s="161"/>
      <c r="I629" s="165"/>
      <c r="J629" s="166"/>
      <c r="K629" s="124"/>
      <c r="L629" s="125"/>
      <c r="M629" s="126"/>
      <c r="N629" s="127"/>
      <c r="O629" s="128"/>
      <c r="P629" s="128"/>
      <c r="Q629" s="126"/>
      <c r="R629" s="55"/>
      <c r="S629" s="129"/>
      <c r="T629" s="156"/>
      <c r="U629" s="126"/>
      <c r="AF629" s="8"/>
      <c r="AG629" s="8"/>
      <c r="AH629" s="8"/>
      <c r="AI629" s="8"/>
      <c r="AJ629" s="8"/>
      <c r="AK629" s="8"/>
      <c r="AL629" s="8"/>
      <c r="AM629" s="8"/>
    </row>
    <row r="630" spans="1:39" x14ac:dyDescent="0.2">
      <c r="A630" s="161" t="s">
        <v>386</v>
      </c>
      <c r="B630" s="162" t="s">
        <v>845</v>
      </c>
      <c r="C630" s="168" t="s">
        <v>492</v>
      </c>
      <c r="D630" s="169" t="s">
        <v>493</v>
      </c>
      <c r="E630" s="169">
        <f>1*4</f>
        <v>4</v>
      </c>
      <c r="F630" s="170">
        <v>0.38</v>
      </c>
      <c r="G630" s="170">
        <f>F630*E630</f>
        <v>1.52</v>
      </c>
      <c r="H630" s="171" t="s">
        <v>414</v>
      </c>
      <c r="I630" s="172"/>
      <c r="J630" s="173"/>
      <c r="K630" s="124"/>
      <c r="L630" s="125"/>
      <c r="M630" s="126"/>
      <c r="N630" s="127"/>
      <c r="O630" s="128"/>
      <c r="P630" s="128"/>
      <c r="Q630" s="126"/>
      <c r="R630" s="55"/>
      <c r="S630" s="129"/>
      <c r="T630" s="156"/>
      <c r="U630" s="126"/>
      <c r="AF630" s="8"/>
      <c r="AG630" s="8"/>
      <c r="AH630" s="8"/>
      <c r="AI630" s="8"/>
      <c r="AJ630" s="8"/>
      <c r="AK630" s="8"/>
      <c r="AL630" s="8"/>
      <c r="AM630" s="8"/>
    </row>
    <row r="631" spans="1:39" x14ac:dyDescent="0.2">
      <c r="A631" s="161" t="s">
        <v>386</v>
      </c>
      <c r="B631" s="162" t="s">
        <v>846</v>
      </c>
      <c r="C631" s="168" t="s">
        <v>495</v>
      </c>
      <c r="D631" s="169" t="s">
        <v>496</v>
      </c>
      <c r="E631" s="169">
        <f>1*4</f>
        <v>4</v>
      </c>
      <c r="F631" s="170">
        <v>0.25</v>
      </c>
      <c r="G631" s="170">
        <f>F631*E631</f>
        <v>1</v>
      </c>
      <c r="H631" s="171" t="s">
        <v>414</v>
      </c>
      <c r="I631" s="172"/>
      <c r="J631" s="173"/>
      <c r="K631" s="124"/>
      <c r="L631" s="125"/>
      <c r="M631" s="126"/>
      <c r="N631" s="127"/>
      <c r="O631" s="128"/>
      <c r="P631" s="128"/>
      <c r="Q631" s="126"/>
      <c r="R631" s="55"/>
      <c r="S631" s="129"/>
      <c r="T631" s="156"/>
      <c r="U631" s="126"/>
      <c r="AF631" s="8"/>
      <c r="AG631" s="8"/>
      <c r="AH631" s="8"/>
      <c r="AI631" s="8"/>
      <c r="AJ631" s="8"/>
      <c r="AK631" s="8"/>
      <c r="AL631" s="8"/>
      <c r="AM631" s="8"/>
    </row>
    <row r="632" spans="1:39" x14ac:dyDescent="0.2">
      <c r="A632" s="161" t="s">
        <v>382</v>
      </c>
      <c r="B632" s="162" t="s">
        <v>847</v>
      </c>
      <c r="C632" s="163" t="s">
        <v>531</v>
      </c>
      <c r="D632" s="164" t="s">
        <v>532</v>
      </c>
      <c r="E632" s="164">
        <v>1</v>
      </c>
      <c r="F632" s="167"/>
      <c r="G632" s="167" t="str">
        <f>""</f>
        <v/>
      </c>
      <c r="H632" s="161"/>
      <c r="I632" s="165"/>
      <c r="J632" s="166"/>
      <c r="K632" s="124"/>
      <c r="L632" s="125"/>
      <c r="M632" s="126"/>
      <c r="N632" s="127"/>
      <c r="O632" s="128"/>
      <c r="P632" s="128"/>
      <c r="Q632" s="126"/>
      <c r="R632" s="55"/>
      <c r="S632" s="129"/>
      <c r="T632" s="156"/>
      <c r="U632" s="126"/>
      <c r="AF632" s="8"/>
      <c r="AG632" s="8"/>
      <c r="AH632" s="8"/>
      <c r="AI632" s="8"/>
      <c r="AJ632" s="8"/>
      <c r="AK632" s="8"/>
      <c r="AL632" s="8"/>
      <c r="AM632" s="8"/>
    </row>
    <row r="633" spans="1:39" x14ac:dyDescent="0.2">
      <c r="A633" s="161" t="s">
        <v>386</v>
      </c>
      <c r="B633" s="162" t="s">
        <v>848</v>
      </c>
      <c r="C633" s="168" t="s">
        <v>534</v>
      </c>
      <c r="D633" s="169" t="s">
        <v>535</v>
      </c>
      <c r="E633" s="169">
        <f>2*1</f>
        <v>2</v>
      </c>
      <c r="F633" s="170">
        <v>2.2200000000000002</v>
      </c>
      <c r="G633" s="170">
        <f>F633*E633</f>
        <v>4.4400000000000004</v>
      </c>
      <c r="H633" s="171" t="s">
        <v>390</v>
      </c>
      <c r="I633" s="172"/>
      <c r="J633" s="173"/>
      <c r="K633" s="124"/>
      <c r="L633" s="125"/>
      <c r="M633" s="126"/>
      <c r="N633" s="127"/>
      <c r="O633" s="128"/>
      <c r="P633" s="128"/>
      <c r="Q633" s="126"/>
      <c r="R633" s="55"/>
      <c r="S633" s="129"/>
      <c r="T633" s="156"/>
      <c r="U633" s="126"/>
      <c r="AF633" s="8"/>
      <c r="AG633" s="8"/>
      <c r="AH633" s="8"/>
      <c r="AI633" s="8"/>
      <c r="AJ633" s="8"/>
      <c r="AK633" s="8"/>
      <c r="AL633" s="8"/>
      <c r="AM633" s="8"/>
    </row>
    <row r="634" spans="1:39" x14ac:dyDescent="0.2">
      <c r="A634" s="161" t="s">
        <v>386</v>
      </c>
      <c r="B634" s="162" t="s">
        <v>849</v>
      </c>
      <c r="C634" s="168" t="s">
        <v>537</v>
      </c>
      <c r="D634" s="169" t="s">
        <v>538</v>
      </c>
      <c r="E634" s="169">
        <f>1*1</f>
        <v>1</v>
      </c>
      <c r="F634" s="170">
        <v>6.38</v>
      </c>
      <c r="G634" s="170">
        <f>F634*E634</f>
        <v>6.38</v>
      </c>
      <c r="H634" s="171" t="s">
        <v>390</v>
      </c>
      <c r="I634" s="172"/>
      <c r="J634" s="173"/>
      <c r="K634" s="124"/>
      <c r="L634" s="125"/>
      <c r="M634" s="126"/>
      <c r="N634" s="127"/>
      <c r="O634" s="128"/>
      <c r="P634" s="128"/>
      <c r="Q634" s="126"/>
      <c r="R634" s="55"/>
      <c r="S634" s="129"/>
      <c r="T634" s="156"/>
      <c r="U634" s="126"/>
      <c r="AF634" s="8"/>
      <c r="AG634" s="8"/>
      <c r="AH634" s="8"/>
      <c r="AI634" s="8"/>
      <c r="AJ634" s="8"/>
      <c r="AK634" s="8"/>
      <c r="AL634" s="8"/>
      <c r="AM634" s="8"/>
    </row>
    <row r="635" spans="1:39" x14ac:dyDescent="0.2">
      <c r="A635" s="161" t="s">
        <v>386</v>
      </c>
      <c r="B635" s="162" t="s">
        <v>850</v>
      </c>
      <c r="C635" s="168" t="s">
        <v>540</v>
      </c>
      <c r="D635" s="169" t="s">
        <v>541</v>
      </c>
      <c r="E635" s="169">
        <f>1*1</f>
        <v>1</v>
      </c>
      <c r="F635" s="170">
        <v>46.26</v>
      </c>
      <c r="G635" s="170">
        <f>F635*E635</f>
        <v>46.26</v>
      </c>
      <c r="H635" s="171" t="s">
        <v>390</v>
      </c>
      <c r="I635" s="172"/>
      <c r="J635" s="173"/>
      <c r="K635" s="124"/>
      <c r="L635" s="125"/>
      <c r="M635" s="126"/>
      <c r="N635" s="127"/>
      <c r="O635" s="128"/>
      <c r="P635" s="128"/>
      <c r="Q635" s="126"/>
      <c r="R635" s="55"/>
      <c r="S635" s="129"/>
      <c r="T635" s="156"/>
      <c r="U635" s="126"/>
      <c r="AF635" s="8"/>
      <c r="AG635" s="8"/>
      <c r="AH635" s="8"/>
      <c r="AI635" s="8"/>
      <c r="AJ635" s="8"/>
      <c r="AK635" s="8"/>
      <c r="AL635" s="8"/>
      <c r="AM635" s="8"/>
    </row>
    <row r="636" spans="1:39" x14ac:dyDescent="0.2">
      <c r="A636" s="161" t="s">
        <v>386</v>
      </c>
      <c r="B636" s="162" t="s">
        <v>851</v>
      </c>
      <c r="C636" s="168" t="s">
        <v>401</v>
      </c>
      <c r="D636" s="169" t="s">
        <v>402</v>
      </c>
      <c r="E636" s="169">
        <f>2*1</f>
        <v>2</v>
      </c>
      <c r="F636" s="170">
        <v>1.97</v>
      </c>
      <c r="G636" s="170">
        <f>F636*E636</f>
        <v>3.94</v>
      </c>
      <c r="H636" s="171" t="s">
        <v>390</v>
      </c>
      <c r="I636" s="172"/>
      <c r="J636" s="173"/>
      <c r="K636" s="124"/>
      <c r="L636" s="125"/>
      <c r="M636" s="126"/>
      <c r="N636" s="127"/>
      <c r="O636" s="128"/>
      <c r="P636" s="128"/>
      <c r="Q636" s="126"/>
      <c r="R636" s="55"/>
      <c r="S636" s="129"/>
      <c r="T636" s="156"/>
      <c r="U636" s="126"/>
      <c r="AF636" s="8"/>
      <c r="AG636" s="8"/>
      <c r="AH636" s="8"/>
      <c r="AI636" s="8"/>
      <c r="AJ636" s="8"/>
      <c r="AK636" s="8"/>
      <c r="AL636" s="8"/>
      <c r="AM636" s="8"/>
    </row>
    <row r="637" spans="1:39" x14ac:dyDescent="0.2">
      <c r="A637" s="161" t="s">
        <v>382</v>
      </c>
      <c r="B637" s="162" t="s">
        <v>852</v>
      </c>
      <c r="C637" s="163" t="s">
        <v>544</v>
      </c>
      <c r="D637" s="164" t="s">
        <v>545</v>
      </c>
      <c r="E637" s="164" t="s">
        <v>410</v>
      </c>
      <c r="F637" s="167"/>
      <c r="G637" s="167" t="str">
        <f>""</f>
        <v/>
      </c>
      <c r="H637" s="161"/>
      <c r="I637" s="165"/>
      <c r="J637" s="166"/>
      <c r="K637" s="124"/>
      <c r="L637" s="125"/>
      <c r="M637" s="126"/>
      <c r="N637" s="127"/>
      <c r="O637" s="128"/>
      <c r="P637" s="128"/>
      <c r="Q637" s="126"/>
      <c r="R637" s="55"/>
      <c r="S637" s="129"/>
      <c r="T637" s="156"/>
      <c r="U637" s="126"/>
      <c r="AF637" s="8"/>
      <c r="AG637" s="8"/>
      <c r="AH637" s="8"/>
      <c r="AI637" s="8"/>
      <c r="AJ637" s="8"/>
      <c r="AK637" s="8"/>
      <c r="AL637" s="8"/>
      <c r="AM637" s="8"/>
    </row>
    <row r="638" spans="1:39" x14ac:dyDescent="0.2">
      <c r="A638" s="161" t="s">
        <v>386</v>
      </c>
      <c r="B638" s="162" t="s">
        <v>853</v>
      </c>
      <c r="C638" s="168" t="s">
        <v>547</v>
      </c>
      <c r="D638" s="169" t="s">
        <v>548</v>
      </c>
      <c r="E638" s="169" t="s">
        <v>410</v>
      </c>
      <c r="F638" s="170">
        <v>20.329999999999998</v>
      </c>
      <c r="G638" s="170">
        <f>F638*2</f>
        <v>40.659999999999997</v>
      </c>
      <c r="H638" s="171" t="s">
        <v>414</v>
      </c>
      <c r="I638" s="172"/>
      <c r="J638" s="173"/>
      <c r="K638" s="124"/>
      <c r="L638" s="125"/>
      <c r="M638" s="126"/>
      <c r="N638" s="127"/>
      <c r="O638" s="128"/>
      <c r="P638" s="128"/>
      <c r="Q638" s="126"/>
      <c r="R638" s="55"/>
      <c r="S638" s="129"/>
      <c r="T638" s="156"/>
      <c r="U638" s="126"/>
      <c r="AF638" s="8"/>
      <c r="AG638" s="8"/>
      <c r="AH638" s="8"/>
      <c r="AI638" s="8"/>
      <c r="AJ638" s="8"/>
      <c r="AK638" s="8"/>
      <c r="AL638" s="8"/>
      <c r="AM638" s="8"/>
    </row>
    <row r="639" spans="1:39" x14ac:dyDescent="0.2">
      <c r="A639" s="161" t="s">
        <v>386</v>
      </c>
      <c r="B639" s="162" t="s">
        <v>854</v>
      </c>
      <c r="C639" s="168" t="s">
        <v>419</v>
      </c>
      <c r="D639" s="169" t="s">
        <v>420</v>
      </c>
      <c r="E639" s="169">
        <v>2</v>
      </c>
      <c r="F639" s="170">
        <v>0.37</v>
      </c>
      <c r="G639" s="170">
        <f>F639*E639</f>
        <v>0.74</v>
      </c>
      <c r="H639" s="171" t="s">
        <v>414</v>
      </c>
      <c r="I639" s="172"/>
      <c r="J639" s="173"/>
      <c r="K639" s="124"/>
      <c r="L639" s="125"/>
      <c r="M639" s="126"/>
      <c r="N639" s="127"/>
      <c r="O639" s="128"/>
      <c r="P639" s="128"/>
      <c r="Q639" s="126"/>
      <c r="R639" s="55"/>
      <c r="S639" s="129"/>
      <c r="T639" s="156"/>
      <c r="U639" s="126"/>
      <c r="AF639" s="8"/>
      <c r="AG639" s="8"/>
      <c r="AH639" s="8"/>
      <c r="AI639" s="8"/>
      <c r="AJ639" s="8"/>
      <c r="AK639" s="8"/>
      <c r="AL639" s="8"/>
      <c r="AM639" s="8"/>
    </row>
    <row r="640" spans="1:39" x14ac:dyDescent="0.2">
      <c r="A640" s="161" t="s">
        <v>403</v>
      </c>
      <c r="B640" s="162" t="s">
        <v>855</v>
      </c>
      <c r="C640" s="174" t="s">
        <v>425</v>
      </c>
      <c r="D640" s="175" t="s">
        <v>426</v>
      </c>
      <c r="E640" s="175">
        <v>4</v>
      </c>
      <c r="F640" s="176">
        <v>0.01</v>
      </c>
      <c r="G640" s="176">
        <f>F640*E640</f>
        <v>0.04</v>
      </c>
      <c r="H640" s="177"/>
      <c r="I640" s="178"/>
      <c r="J640" s="179"/>
      <c r="K640" s="124"/>
      <c r="L640" s="125"/>
      <c r="M640" s="126"/>
      <c r="N640" s="127"/>
      <c r="O640" s="128"/>
      <c r="P640" s="128"/>
      <c r="Q640" s="126"/>
      <c r="R640" s="55"/>
      <c r="S640" s="129"/>
      <c r="T640" s="156"/>
      <c r="U640" s="126"/>
      <c r="AF640" s="8"/>
      <c r="AG640" s="8"/>
      <c r="AH640" s="8"/>
      <c r="AI640" s="8"/>
      <c r="AJ640" s="8"/>
      <c r="AK640" s="8"/>
      <c r="AL640" s="8"/>
      <c r="AM640" s="8"/>
    </row>
    <row r="641" spans="1:39" x14ac:dyDescent="0.2">
      <c r="A641" s="161" t="s">
        <v>382</v>
      </c>
      <c r="B641" s="162" t="s">
        <v>856</v>
      </c>
      <c r="C641" s="163" t="s">
        <v>857</v>
      </c>
      <c r="D641" s="164" t="s">
        <v>858</v>
      </c>
      <c r="E641" s="164">
        <v>1</v>
      </c>
      <c r="F641" s="167">
        <v>23.598088740000001</v>
      </c>
      <c r="G641" s="167">
        <f>F641*E641</f>
        <v>23.598088740000001</v>
      </c>
      <c r="H641" s="161" t="s">
        <v>414</v>
      </c>
      <c r="I641" s="165"/>
      <c r="J641" s="166"/>
      <c r="K641" s="124"/>
      <c r="L641" s="125"/>
      <c r="M641" s="126"/>
      <c r="N641" s="127"/>
      <c r="O641" s="128"/>
      <c r="P641" s="128"/>
      <c r="Q641" s="126"/>
      <c r="R641" s="55"/>
      <c r="S641" s="129"/>
      <c r="T641" s="156"/>
      <c r="U641" s="126"/>
      <c r="AF641" s="8"/>
      <c r="AG641" s="8"/>
      <c r="AH641" s="8"/>
      <c r="AI641" s="8"/>
      <c r="AJ641" s="8"/>
      <c r="AK641" s="8"/>
      <c r="AL641" s="8"/>
      <c r="AM641" s="8"/>
    </row>
    <row r="642" spans="1:39" x14ac:dyDescent="0.2">
      <c r="A642" s="161" t="s">
        <v>382</v>
      </c>
      <c r="B642" s="162" t="s">
        <v>859</v>
      </c>
      <c r="C642" s="163" t="s">
        <v>555</v>
      </c>
      <c r="D642" s="164" t="s">
        <v>556</v>
      </c>
      <c r="E642" s="164">
        <v>1</v>
      </c>
      <c r="F642" s="167"/>
      <c r="G642" s="167" t="str">
        <f>""</f>
        <v/>
      </c>
      <c r="H642" s="161"/>
      <c r="I642" s="165"/>
      <c r="J642" s="166"/>
      <c r="K642" s="124"/>
      <c r="L642" s="125"/>
      <c r="M642" s="126"/>
      <c r="N642" s="127"/>
      <c r="O642" s="128"/>
      <c r="P642" s="128"/>
      <c r="Q642" s="126"/>
      <c r="R642" s="55"/>
      <c r="S642" s="129"/>
      <c r="T642" s="156"/>
      <c r="U642" s="126"/>
      <c r="AF642" s="8"/>
      <c r="AG642" s="8"/>
      <c r="AH642" s="8"/>
      <c r="AI642" s="8"/>
      <c r="AJ642" s="8"/>
      <c r="AK642" s="8"/>
      <c r="AL642" s="8"/>
      <c r="AM642" s="8"/>
    </row>
    <row r="643" spans="1:39" x14ac:dyDescent="0.2">
      <c r="A643" s="161" t="s">
        <v>386</v>
      </c>
      <c r="B643" s="162" t="s">
        <v>860</v>
      </c>
      <c r="C643" s="168" t="s">
        <v>442</v>
      </c>
      <c r="D643" s="169" t="s">
        <v>443</v>
      </c>
      <c r="E643" s="169">
        <f>1*1</f>
        <v>1</v>
      </c>
      <c r="F643" s="170">
        <v>11.31</v>
      </c>
      <c r="G643" s="170">
        <f>F643*E643</f>
        <v>11.31</v>
      </c>
      <c r="H643" s="171" t="s">
        <v>414</v>
      </c>
      <c r="I643" s="172"/>
      <c r="J643" s="173"/>
      <c r="K643" s="124"/>
      <c r="L643" s="125"/>
      <c r="M643" s="126"/>
      <c r="N643" s="127"/>
      <c r="O643" s="128"/>
      <c r="P643" s="128"/>
      <c r="Q643" s="126"/>
      <c r="R643" s="55"/>
      <c r="S643" s="129"/>
      <c r="T643" s="156"/>
      <c r="U643" s="126"/>
      <c r="AF643" s="8"/>
      <c r="AG643" s="8"/>
      <c r="AH643" s="8"/>
      <c r="AI643" s="8"/>
      <c r="AJ643" s="8"/>
      <c r="AK643" s="8"/>
      <c r="AL643" s="8"/>
      <c r="AM643" s="8"/>
    </row>
    <row r="644" spans="1:39" x14ac:dyDescent="0.2">
      <c r="A644" s="161" t="s">
        <v>386</v>
      </c>
      <c r="B644" s="162" t="s">
        <v>861</v>
      </c>
      <c r="C644" s="168" t="s">
        <v>559</v>
      </c>
      <c r="D644" s="169" t="s">
        <v>560</v>
      </c>
      <c r="E644" s="169">
        <f>2*1</f>
        <v>2</v>
      </c>
      <c r="F644" s="170">
        <v>1.39</v>
      </c>
      <c r="G644" s="170">
        <f>F644*E644</f>
        <v>2.78</v>
      </c>
      <c r="H644" s="171" t="s">
        <v>414</v>
      </c>
      <c r="I644" s="172"/>
      <c r="J644" s="173"/>
      <c r="K644" s="124"/>
      <c r="L644" s="125"/>
      <c r="M644" s="126"/>
      <c r="N644" s="127"/>
      <c r="O644" s="128"/>
      <c r="P644" s="128"/>
      <c r="Q644" s="126"/>
      <c r="R644" s="55"/>
      <c r="S644" s="129"/>
      <c r="T644" s="156"/>
      <c r="U644" s="126"/>
      <c r="AF644" s="8"/>
      <c r="AG644" s="8"/>
      <c r="AH644" s="8"/>
      <c r="AI644" s="8"/>
      <c r="AJ644" s="8"/>
      <c r="AK644" s="8"/>
      <c r="AL644" s="8"/>
      <c r="AM644" s="8"/>
    </row>
    <row r="645" spans="1:39" x14ac:dyDescent="0.2">
      <c r="A645" s="161" t="s">
        <v>382</v>
      </c>
      <c r="B645" s="162" t="s">
        <v>862</v>
      </c>
      <c r="C645" s="163" t="s">
        <v>562</v>
      </c>
      <c r="D645" s="164" t="s">
        <v>563</v>
      </c>
      <c r="E645" s="164">
        <v>4</v>
      </c>
      <c r="F645" s="167">
        <v>3.3256407800000001</v>
      </c>
      <c r="G645" s="167">
        <f>F645*E645</f>
        <v>13.30256312</v>
      </c>
      <c r="H645" s="161" t="s">
        <v>414</v>
      </c>
      <c r="I645" s="165"/>
      <c r="J645" s="166"/>
      <c r="K645" s="124"/>
      <c r="L645" s="125"/>
      <c r="M645" s="126"/>
      <c r="N645" s="127"/>
      <c r="O645" s="128"/>
      <c r="P645" s="128"/>
      <c r="Q645" s="126"/>
      <c r="R645" s="55"/>
      <c r="S645" s="129"/>
      <c r="T645" s="156"/>
      <c r="U645" s="126"/>
      <c r="AF645" s="8"/>
      <c r="AG645" s="8"/>
      <c r="AH645" s="8"/>
      <c r="AI645" s="8"/>
      <c r="AJ645" s="8"/>
      <c r="AK645" s="8"/>
      <c r="AL645" s="8"/>
      <c r="AM645" s="8"/>
    </row>
    <row r="646" spans="1:39" x14ac:dyDescent="0.2">
      <c r="A646" s="161" t="s">
        <v>382</v>
      </c>
      <c r="B646" s="162" t="s">
        <v>863</v>
      </c>
      <c r="C646" s="163" t="s">
        <v>565</v>
      </c>
      <c r="D646" s="164" t="s">
        <v>566</v>
      </c>
      <c r="E646" s="164">
        <v>4</v>
      </c>
      <c r="F646" s="167">
        <v>0.61767559999999999</v>
      </c>
      <c r="G646" s="167">
        <f>F646*E646</f>
        <v>2.4707024</v>
      </c>
      <c r="H646" s="161" t="s">
        <v>414</v>
      </c>
      <c r="I646" s="165"/>
      <c r="J646" s="166"/>
      <c r="K646" s="124"/>
      <c r="L646" s="125"/>
      <c r="M646" s="126"/>
      <c r="N646" s="127"/>
      <c r="O646" s="128"/>
      <c r="P646" s="128"/>
      <c r="Q646" s="126"/>
      <c r="R646" s="55"/>
      <c r="S646" s="129"/>
      <c r="T646" s="156"/>
      <c r="U646" s="126"/>
      <c r="AF646" s="8"/>
      <c r="AG646" s="8"/>
      <c r="AH646" s="8"/>
      <c r="AI646" s="8"/>
      <c r="AJ646" s="8"/>
      <c r="AK646" s="8"/>
      <c r="AL646" s="8"/>
      <c r="AM646" s="8"/>
    </row>
    <row r="647" spans="1:39" x14ac:dyDescent="0.2">
      <c r="A647" s="161" t="s">
        <v>382</v>
      </c>
      <c r="B647" s="162" t="s">
        <v>864</v>
      </c>
      <c r="C647" s="163" t="s">
        <v>568</v>
      </c>
      <c r="D647" s="164" t="s">
        <v>569</v>
      </c>
      <c r="E647" s="164">
        <v>2</v>
      </c>
      <c r="F647" s="167"/>
      <c r="G647" s="167" t="str">
        <f>""</f>
        <v/>
      </c>
      <c r="H647" s="161"/>
      <c r="I647" s="165"/>
      <c r="J647" s="166"/>
      <c r="K647" s="124"/>
      <c r="L647" s="125"/>
      <c r="M647" s="126"/>
      <c r="N647" s="127"/>
      <c r="O647" s="128"/>
      <c r="P647" s="128"/>
      <c r="Q647" s="126"/>
      <c r="R647" s="55"/>
      <c r="S647" s="129"/>
      <c r="T647" s="156"/>
      <c r="U647" s="126"/>
      <c r="AF647" s="8"/>
      <c r="AG647" s="8"/>
      <c r="AH647" s="8"/>
      <c r="AI647" s="8"/>
      <c r="AJ647" s="8"/>
      <c r="AK647" s="8"/>
      <c r="AL647" s="8"/>
      <c r="AM647" s="8"/>
    </row>
    <row r="648" spans="1:39" x14ac:dyDescent="0.2">
      <c r="A648" s="161" t="s">
        <v>386</v>
      </c>
      <c r="B648" s="162" t="s">
        <v>865</v>
      </c>
      <c r="C648" s="168" t="s">
        <v>571</v>
      </c>
      <c r="D648" s="169" t="s">
        <v>572</v>
      </c>
      <c r="E648" s="169">
        <f>1*2</f>
        <v>2</v>
      </c>
      <c r="F648" s="170">
        <v>0.89</v>
      </c>
      <c r="G648" s="170">
        <f>F648*E648</f>
        <v>1.78</v>
      </c>
      <c r="H648" s="171" t="s">
        <v>414</v>
      </c>
      <c r="I648" s="172"/>
      <c r="J648" s="173"/>
      <c r="K648" s="124"/>
      <c r="L648" s="125"/>
      <c r="M648" s="126"/>
      <c r="N648" s="127"/>
      <c r="O648" s="128"/>
      <c r="P648" s="128"/>
      <c r="Q648" s="126"/>
      <c r="R648" s="55"/>
      <c r="S648" s="129"/>
      <c r="T648" s="156"/>
      <c r="U648" s="126"/>
      <c r="AF648" s="8"/>
      <c r="AG648" s="8"/>
      <c r="AH648" s="8"/>
      <c r="AI648" s="8"/>
      <c r="AJ648" s="8"/>
      <c r="AK648" s="8"/>
      <c r="AL648" s="8"/>
      <c r="AM648" s="8"/>
    </row>
    <row r="649" spans="1:39" x14ac:dyDescent="0.2">
      <c r="A649" s="161" t="s">
        <v>386</v>
      </c>
      <c r="B649" s="162" t="s">
        <v>866</v>
      </c>
      <c r="C649" s="168" t="s">
        <v>574</v>
      </c>
      <c r="D649" s="169" t="s">
        <v>575</v>
      </c>
      <c r="E649" s="169">
        <f>2*2</f>
        <v>4</v>
      </c>
      <c r="F649" s="170">
        <v>0.09</v>
      </c>
      <c r="G649" s="170">
        <f>F649*E649</f>
        <v>0.36</v>
      </c>
      <c r="H649" s="171" t="s">
        <v>414</v>
      </c>
      <c r="I649" s="172"/>
      <c r="J649" s="173"/>
      <c r="K649" s="124"/>
      <c r="L649" s="125"/>
      <c r="M649" s="126"/>
      <c r="N649" s="127"/>
      <c r="O649" s="128"/>
      <c r="P649" s="128"/>
      <c r="Q649" s="126"/>
      <c r="R649" s="55"/>
      <c r="S649" s="129"/>
      <c r="T649" s="156"/>
      <c r="U649" s="126"/>
      <c r="AF649" s="8"/>
      <c r="AG649" s="8"/>
      <c r="AH649" s="8"/>
      <c r="AI649" s="8"/>
      <c r="AJ649" s="8"/>
      <c r="AK649" s="8"/>
      <c r="AL649" s="8"/>
      <c r="AM649" s="8"/>
    </row>
    <row r="650" spans="1:39" x14ac:dyDescent="0.2">
      <c r="A650" s="161" t="s">
        <v>382</v>
      </c>
      <c r="B650" s="162" t="s">
        <v>867</v>
      </c>
      <c r="C650" s="163" t="s">
        <v>577</v>
      </c>
      <c r="D650" s="164" t="s">
        <v>578</v>
      </c>
      <c r="E650" s="164">
        <v>1</v>
      </c>
      <c r="F650" s="167">
        <v>6.3872718900000001</v>
      </c>
      <c r="G650" s="167">
        <f>F650*E650</f>
        <v>6.3872718900000001</v>
      </c>
      <c r="H650" s="161" t="s">
        <v>414</v>
      </c>
      <c r="I650" s="165"/>
      <c r="J650" s="166"/>
      <c r="K650" s="124"/>
      <c r="L650" s="125"/>
      <c r="M650" s="126"/>
      <c r="N650" s="127"/>
      <c r="O650" s="128"/>
      <c r="P650" s="128"/>
      <c r="Q650" s="126"/>
      <c r="R650" s="55"/>
      <c r="S650" s="129"/>
      <c r="T650" s="156"/>
      <c r="U650" s="126"/>
      <c r="AF650" s="8"/>
      <c r="AG650" s="8"/>
      <c r="AH650" s="8"/>
      <c r="AI650" s="8"/>
      <c r="AJ650" s="8"/>
      <c r="AK650" s="8"/>
      <c r="AL650" s="8"/>
      <c r="AM650" s="8"/>
    </row>
    <row r="651" spans="1:39" x14ac:dyDescent="0.2">
      <c r="A651" s="161" t="s">
        <v>382</v>
      </c>
      <c r="B651" s="162" t="s">
        <v>868</v>
      </c>
      <c r="C651" s="163" t="s">
        <v>580</v>
      </c>
      <c r="D651" s="164" t="s">
        <v>581</v>
      </c>
      <c r="E651" s="164">
        <v>1</v>
      </c>
      <c r="F651" s="167">
        <v>13.463815520000001</v>
      </c>
      <c r="G651" s="167">
        <f>F651*E651</f>
        <v>13.463815520000001</v>
      </c>
      <c r="H651" s="161" t="s">
        <v>414</v>
      </c>
      <c r="I651" s="165"/>
      <c r="J651" s="166"/>
      <c r="K651" s="124"/>
      <c r="L651" s="125"/>
      <c r="M651" s="126"/>
      <c r="N651" s="127"/>
      <c r="O651" s="128"/>
      <c r="P651" s="128"/>
      <c r="Q651" s="126"/>
      <c r="R651" s="55"/>
      <c r="S651" s="129"/>
      <c r="T651" s="156"/>
      <c r="U651" s="126"/>
      <c r="AF651" s="8"/>
      <c r="AG651" s="8"/>
      <c r="AH651" s="8"/>
      <c r="AI651" s="8"/>
      <c r="AJ651" s="8"/>
      <c r="AK651" s="8"/>
      <c r="AL651" s="8"/>
      <c r="AM651" s="8"/>
    </row>
    <row r="652" spans="1:39" x14ac:dyDescent="0.2">
      <c r="A652" s="161" t="s">
        <v>382</v>
      </c>
      <c r="B652" s="162" t="s">
        <v>869</v>
      </c>
      <c r="C652" s="163" t="s">
        <v>583</v>
      </c>
      <c r="D652" s="164" t="s">
        <v>584</v>
      </c>
      <c r="E652" s="164" t="s">
        <v>410</v>
      </c>
      <c r="F652" s="167">
        <v>5.3824199999999998</v>
      </c>
      <c r="G652" s="167">
        <f>F652*2</f>
        <v>10.76484</v>
      </c>
      <c r="H652" s="161" t="s">
        <v>414</v>
      </c>
      <c r="I652" s="165"/>
      <c r="J652" s="166"/>
      <c r="K652" s="124"/>
      <c r="L652" s="125"/>
      <c r="M652" s="126"/>
      <c r="N652" s="127"/>
      <c r="O652" s="128"/>
      <c r="P652" s="128"/>
      <c r="Q652" s="126"/>
      <c r="R652" s="55"/>
      <c r="S652" s="129"/>
      <c r="T652" s="156"/>
      <c r="U652" s="126"/>
      <c r="AF652" s="8"/>
      <c r="AG652" s="8"/>
      <c r="AH652" s="8"/>
      <c r="AI652" s="8"/>
      <c r="AJ652" s="8"/>
      <c r="AK652" s="8"/>
      <c r="AL652" s="8"/>
      <c r="AM652" s="8"/>
    </row>
    <row r="653" spans="1:39" x14ac:dyDescent="0.2">
      <c r="A653" s="161" t="s">
        <v>403</v>
      </c>
      <c r="B653" s="162" t="s">
        <v>870</v>
      </c>
      <c r="C653" s="174" t="s">
        <v>586</v>
      </c>
      <c r="D653" s="175" t="s">
        <v>587</v>
      </c>
      <c r="E653" s="175">
        <v>2</v>
      </c>
      <c r="F653" s="176">
        <v>1.23280217</v>
      </c>
      <c r="G653" s="176">
        <f>F653*E653</f>
        <v>2.4656043400000001</v>
      </c>
      <c r="H653" s="177" t="s">
        <v>414</v>
      </c>
      <c r="I653" s="178"/>
      <c r="J653" s="179"/>
      <c r="K653" s="124"/>
      <c r="L653" s="125"/>
      <c r="M653" s="126"/>
      <c r="N653" s="127"/>
      <c r="O653" s="128"/>
      <c r="P653" s="128"/>
      <c r="Q653" s="126"/>
      <c r="R653" s="55"/>
      <c r="S653" s="129"/>
      <c r="T653" s="156"/>
      <c r="U653" s="126"/>
      <c r="AF653" s="8"/>
      <c r="AG653" s="8"/>
      <c r="AH653" s="8"/>
      <c r="AI653" s="8"/>
      <c r="AJ653" s="8"/>
      <c r="AK653" s="8"/>
      <c r="AL653" s="8"/>
      <c r="AM653" s="8"/>
    </row>
    <row r="654" spans="1:39" x14ac:dyDescent="0.2">
      <c r="A654" s="148" t="s">
        <v>379</v>
      </c>
      <c r="B654" s="162" t="s">
        <v>871</v>
      </c>
      <c r="C654" s="181" t="s">
        <v>589</v>
      </c>
      <c r="D654" s="182" t="s">
        <v>590</v>
      </c>
      <c r="E654" s="182">
        <v>1</v>
      </c>
      <c r="F654" s="183">
        <v>11.16462001</v>
      </c>
      <c r="G654" s="183">
        <f>F654*E654</f>
        <v>11.16462001</v>
      </c>
      <c r="H654" s="184" t="s">
        <v>414</v>
      </c>
      <c r="I654" s="185"/>
      <c r="J654" s="180"/>
      <c r="K654" s="124"/>
      <c r="L654" s="125"/>
      <c r="M654" s="126"/>
      <c r="N654" s="127"/>
      <c r="O654" s="128"/>
      <c r="P654" s="128"/>
      <c r="Q654" s="126"/>
      <c r="R654" s="55"/>
      <c r="S654" s="129"/>
      <c r="T654" s="156"/>
      <c r="U654" s="126"/>
      <c r="AF654" s="8"/>
      <c r="AG654" s="8"/>
      <c r="AH654" s="8"/>
      <c r="AI654" s="8"/>
      <c r="AJ654" s="8"/>
      <c r="AK654" s="8"/>
      <c r="AL654" s="8"/>
      <c r="AM654" s="8"/>
    </row>
    <row r="655" spans="1:39" x14ac:dyDescent="0.2">
      <c r="A655" s="161" t="s">
        <v>382</v>
      </c>
      <c r="B655" s="162" t="s">
        <v>872</v>
      </c>
      <c r="C655" s="163" t="s">
        <v>592</v>
      </c>
      <c r="D655" s="164" t="s">
        <v>593</v>
      </c>
      <c r="E655" s="164" t="s">
        <v>410</v>
      </c>
      <c r="F655" s="167">
        <v>0.26693822</v>
      </c>
      <c r="G655" s="167">
        <f>F655*2</f>
        <v>0.53387644000000001</v>
      </c>
      <c r="H655" s="161" t="s">
        <v>414</v>
      </c>
      <c r="I655" s="165"/>
      <c r="J655" s="166"/>
      <c r="K655" s="124"/>
      <c r="L655" s="125"/>
      <c r="M655" s="126"/>
      <c r="N655" s="127"/>
      <c r="O655" s="128"/>
      <c r="P655" s="128"/>
      <c r="Q655" s="126"/>
      <c r="R655" s="55"/>
      <c r="S655" s="129"/>
      <c r="T655" s="156"/>
      <c r="U655" s="126"/>
      <c r="AF655" s="8"/>
      <c r="AG655" s="8"/>
      <c r="AH655" s="8"/>
      <c r="AI655" s="8"/>
      <c r="AJ655" s="8"/>
      <c r="AK655" s="8"/>
      <c r="AL655" s="8"/>
      <c r="AM655" s="8"/>
    </row>
    <row r="656" spans="1:39" x14ac:dyDescent="0.2">
      <c r="A656" s="161" t="s">
        <v>382</v>
      </c>
      <c r="B656" s="162" t="s">
        <v>873</v>
      </c>
      <c r="C656" s="163" t="s">
        <v>595</v>
      </c>
      <c r="D656" s="164" t="s">
        <v>596</v>
      </c>
      <c r="E656" s="164">
        <v>1</v>
      </c>
      <c r="F656" s="167">
        <v>33.361609420000001</v>
      </c>
      <c r="G656" s="167">
        <f>F656*E656</f>
        <v>33.361609420000001</v>
      </c>
      <c r="H656" s="161" t="s">
        <v>414</v>
      </c>
      <c r="I656" s="165"/>
      <c r="J656" s="166"/>
      <c r="K656" s="124"/>
      <c r="L656" s="125"/>
      <c r="M656" s="126"/>
      <c r="N656" s="127"/>
      <c r="O656" s="128"/>
      <c r="P656" s="128"/>
      <c r="Q656" s="126"/>
      <c r="R656" s="55"/>
      <c r="S656" s="129"/>
      <c r="T656" s="156"/>
      <c r="U656" s="126"/>
      <c r="AF656" s="8"/>
      <c r="AG656" s="8"/>
      <c r="AH656" s="8"/>
      <c r="AI656" s="8"/>
      <c r="AJ656" s="8"/>
      <c r="AK656" s="8"/>
      <c r="AL656" s="8"/>
      <c r="AM656" s="8"/>
    </row>
    <row r="657" spans="1:39" x14ac:dyDescent="0.2">
      <c r="A657" s="161" t="s">
        <v>382</v>
      </c>
      <c r="B657" s="162" t="s">
        <v>874</v>
      </c>
      <c r="C657" s="163" t="s">
        <v>598</v>
      </c>
      <c r="D657" s="164" t="s">
        <v>599</v>
      </c>
      <c r="E657" s="164">
        <v>1</v>
      </c>
      <c r="F657" s="167"/>
      <c r="G657" s="167" t="str">
        <f>""</f>
        <v/>
      </c>
      <c r="H657" s="161"/>
      <c r="I657" s="165"/>
      <c r="J657" s="166"/>
      <c r="K657" s="124"/>
      <c r="L657" s="125"/>
      <c r="M657" s="126"/>
      <c r="N657" s="127"/>
      <c r="O657" s="128"/>
      <c r="P657" s="128"/>
      <c r="Q657" s="126"/>
      <c r="R657" s="55"/>
      <c r="S657" s="129"/>
      <c r="T657" s="156"/>
      <c r="U657" s="126"/>
      <c r="AF657" s="8"/>
      <c r="AG657" s="8"/>
      <c r="AH657" s="8"/>
      <c r="AI657" s="8"/>
      <c r="AJ657" s="8"/>
      <c r="AK657" s="8"/>
      <c r="AL657" s="8"/>
      <c r="AM657" s="8"/>
    </row>
    <row r="658" spans="1:39" x14ac:dyDescent="0.2">
      <c r="A658" s="161" t="s">
        <v>386</v>
      </c>
      <c r="B658" s="162" t="s">
        <v>966</v>
      </c>
      <c r="C658" s="168" t="s">
        <v>601</v>
      </c>
      <c r="D658" s="169" t="s">
        <v>596</v>
      </c>
      <c r="E658" s="169">
        <f>1*1</f>
        <v>1</v>
      </c>
      <c r="F658" s="170">
        <v>34.090000000000003</v>
      </c>
      <c r="G658" s="170">
        <f t="shared" ref="G658:G689" si="20">F658*E658</f>
        <v>34.090000000000003</v>
      </c>
      <c r="H658" s="171" t="s">
        <v>414</v>
      </c>
      <c r="I658" s="172"/>
      <c r="J658" s="173"/>
      <c r="K658" s="124"/>
      <c r="L658" s="125"/>
      <c r="M658" s="126"/>
      <c r="N658" s="127"/>
      <c r="O658" s="128"/>
      <c r="P658" s="128"/>
      <c r="Q658" s="126"/>
      <c r="R658" s="55"/>
      <c r="S658" s="129"/>
      <c r="T658" s="156"/>
      <c r="U658" s="126"/>
      <c r="AF658" s="8"/>
      <c r="AG658" s="8"/>
      <c r="AH658" s="8"/>
      <c r="AI658" s="8"/>
      <c r="AJ658" s="8"/>
      <c r="AK658" s="8"/>
      <c r="AL658" s="8"/>
      <c r="AM658" s="8"/>
    </row>
    <row r="659" spans="1:39" x14ac:dyDescent="0.2">
      <c r="A659" s="161" t="s">
        <v>403</v>
      </c>
      <c r="B659" s="162" t="s">
        <v>967</v>
      </c>
      <c r="C659" s="174" t="s">
        <v>425</v>
      </c>
      <c r="D659" s="175" t="s">
        <v>437</v>
      </c>
      <c r="E659" s="175">
        <f>1*1</f>
        <v>1</v>
      </c>
      <c r="F659" s="176">
        <v>0.02</v>
      </c>
      <c r="G659" s="176">
        <f t="shared" si="20"/>
        <v>0.02</v>
      </c>
      <c r="H659" s="177"/>
      <c r="I659" s="178"/>
      <c r="J659" s="179"/>
      <c r="K659" s="124"/>
      <c r="L659" s="125"/>
      <c r="M659" s="126"/>
      <c r="N659" s="127"/>
      <c r="O659" s="128"/>
      <c r="P659" s="128"/>
      <c r="Q659" s="126"/>
      <c r="R659" s="55"/>
      <c r="S659" s="129"/>
      <c r="T659" s="156"/>
      <c r="U659" s="126"/>
      <c r="AF659" s="8"/>
      <c r="AG659" s="8"/>
      <c r="AH659" s="8"/>
      <c r="AI659" s="8"/>
      <c r="AJ659" s="8"/>
      <c r="AK659" s="8"/>
      <c r="AL659" s="8"/>
      <c r="AM659" s="8"/>
    </row>
    <row r="660" spans="1:39" x14ac:dyDescent="0.2">
      <c r="A660" s="161" t="s">
        <v>382</v>
      </c>
      <c r="B660" s="162" t="s">
        <v>875</v>
      </c>
      <c r="C660" s="163" t="s">
        <v>604</v>
      </c>
      <c r="D660" s="164" t="s">
        <v>596</v>
      </c>
      <c r="E660" s="164">
        <v>1</v>
      </c>
      <c r="F660" s="167">
        <v>33.535422400000002</v>
      </c>
      <c r="G660" s="167">
        <f t="shared" si="20"/>
        <v>33.535422400000002</v>
      </c>
      <c r="H660" s="161" t="s">
        <v>414</v>
      </c>
      <c r="I660" s="165"/>
      <c r="J660" s="166"/>
      <c r="K660" s="124"/>
      <c r="L660" s="125"/>
      <c r="M660" s="126"/>
      <c r="N660" s="127"/>
      <c r="O660" s="128"/>
      <c r="P660" s="128"/>
      <c r="Q660" s="126"/>
      <c r="R660" s="55"/>
      <c r="S660" s="129"/>
      <c r="T660" s="156"/>
      <c r="U660" s="126"/>
      <c r="AF660" s="8"/>
      <c r="AG660" s="8"/>
      <c r="AH660" s="8"/>
      <c r="AI660" s="8"/>
      <c r="AJ660" s="8"/>
      <c r="AK660" s="8"/>
      <c r="AL660" s="8"/>
      <c r="AM660" s="8"/>
    </row>
    <row r="661" spans="1:39" x14ac:dyDescent="0.2">
      <c r="A661" s="161" t="s">
        <v>382</v>
      </c>
      <c r="B661" s="162" t="s">
        <v>876</v>
      </c>
      <c r="C661" s="163" t="s">
        <v>606</v>
      </c>
      <c r="D661" s="164" t="s">
        <v>596</v>
      </c>
      <c r="E661" s="164">
        <v>1</v>
      </c>
      <c r="F661" s="167">
        <v>34.262435670000002</v>
      </c>
      <c r="G661" s="167">
        <f t="shared" si="20"/>
        <v>34.262435670000002</v>
      </c>
      <c r="H661" s="161" t="s">
        <v>414</v>
      </c>
      <c r="I661" s="165"/>
      <c r="J661" s="166"/>
      <c r="K661" s="124"/>
      <c r="L661" s="125"/>
      <c r="M661" s="126"/>
      <c r="N661" s="127"/>
      <c r="O661" s="128"/>
      <c r="P661" s="128"/>
      <c r="Q661" s="126"/>
      <c r="R661" s="55"/>
      <c r="S661" s="129"/>
      <c r="T661" s="156"/>
      <c r="U661" s="126"/>
      <c r="AF661" s="8"/>
      <c r="AG661" s="8"/>
      <c r="AH661" s="8"/>
      <c r="AI661" s="8"/>
      <c r="AJ661" s="8"/>
      <c r="AK661" s="8"/>
      <c r="AL661" s="8"/>
      <c r="AM661" s="8"/>
    </row>
    <row r="662" spans="1:39" x14ac:dyDescent="0.2">
      <c r="A662" s="161" t="s">
        <v>403</v>
      </c>
      <c r="B662" s="162" t="s">
        <v>877</v>
      </c>
      <c r="C662" s="174" t="s">
        <v>623</v>
      </c>
      <c r="D662" s="175" t="s">
        <v>624</v>
      </c>
      <c r="E662" s="175">
        <v>1</v>
      </c>
      <c r="F662" s="176">
        <v>9.1339580000000004E-2</v>
      </c>
      <c r="G662" s="176">
        <f t="shared" si="20"/>
        <v>9.1339580000000004E-2</v>
      </c>
      <c r="H662" s="177" t="s">
        <v>625</v>
      </c>
      <c r="I662" s="178"/>
      <c r="J662" s="179"/>
      <c r="K662" s="124"/>
      <c r="L662" s="125"/>
      <c r="M662" s="126"/>
      <c r="N662" s="127"/>
      <c r="O662" s="128"/>
      <c r="P662" s="128"/>
      <c r="Q662" s="126"/>
      <c r="R662" s="55"/>
      <c r="S662" s="129"/>
      <c r="T662" s="156"/>
      <c r="U662" s="126"/>
      <c r="AF662" s="8"/>
      <c r="AG662" s="8"/>
      <c r="AH662" s="8"/>
      <c r="AI662" s="8"/>
      <c r="AJ662" s="8"/>
      <c r="AK662" s="8"/>
      <c r="AL662" s="8"/>
      <c r="AM662" s="8"/>
    </row>
    <row r="663" spans="1:39" x14ac:dyDescent="0.2">
      <c r="A663" s="161" t="s">
        <v>382</v>
      </c>
      <c r="B663" s="162" t="s">
        <v>878</v>
      </c>
      <c r="C663" s="163" t="s">
        <v>608</v>
      </c>
      <c r="D663" s="164" t="s">
        <v>609</v>
      </c>
      <c r="E663" s="164">
        <v>1</v>
      </c>
      <c r="F663" s="167">
        <v>5.3244521599999999</v>
      </c>
      <c r="G663" s="167">
        <f t="shared" si="20"/>
        <v>5.3244521599999999</v>
      </c>
      <c r="H663" s="161" t="s">
        <v>414</v>
      </c>
      <c r="I663" s="165"/>
      <c r="J663" s="166"/>
      <c r="K663" s="124"/>
      <c r="L663" s="125"/>
      <c r="M663" s="126"/>
      <c r="N663" s="127"/>
      <c r="O663" s="128"/>
      <c r="P663" s="128"/>
      <c r="Q663" s="126"/>
      <c r="R663" s="55"/>
      <c r="S663" s="129"/>
      <c r="T663" s="156"/>
      <c r="U663" s="126"/>
      <c r="AF663" s="8"/>
      <c r="AG663" s="8"/>
      <c r="AH663" s="8"/>
      <c r="AI663" s="8"/>
      <c r="AJ663" s="8"/>
      <c r="AK663" s="8"/>
      <c r="AL663" s="8"/>
      <c r="AM663" s="8"/>
    </row>
    <row r="664" spans="1:39" x14ac:dyDescent="0.2">
      <c r="A664" s="161" t="s">
        <v>382</v>
      </c>
      <c r="B664" s="162" t="s">
        <v>879</v>
      </c>
      <c r="C664" s="163" t="s">
        <v>611</v>
      </c>
      <c r="D664" s="164" t="s">
        <v>612</v>
      </c>
      <c r="E664" s="164">
        <v>1</v>
      </c>
      <c r="F664" s="167">
        <v>1.4036537600000001</v>
      </c>
      <c r="G664" s="167">
        <f t="shared" si="20"/>
        <v>1.4036537600000001</v>
      </c>
      <c r="H664" s="161" t="s">
        <v>414</v>
      </c>
      <c r="I664" s="165"/>
      <c r="J664" s="166"/>
      <c r="K664" s="124"/>
      <c r="L664" s="125"/>
      <c r="M664" s="126"/>
      <c r="N664" s="127"/>
      <c r="O664" s="128"/>
      <c r="P664" s="128"/>
      <c r="Q664" s="126"/>
      <c r="R664" s="55"/>
      <c r="S664" s="129"/>
      <c r="T664" s="156"/>
      <c r="U664" s="126"/>
      <c r="AF664" s="8"/>
      <c r="AG664" s="8"/>
      <c r="AH664" s="8"/>
      <c r="AI664" s="8"/>
      <c r="AJ664" s="8"/>
      <c r="AK664" s="8"/>
      <c r="AL664" s="8"/>
      <c r="AM664" s="8"/>
    </row>
    <row r="665" spans="1:39" x14ac:dyDescent="0.2">
      <c r="A665" s="161" t="s">
        <v>382</v>
      </c>
      <c r="B665" s="162" t="s">
        <v>880</v>
      </c>
      <c r="C665" s="163" t="s">
        <v>614</v>
      </c>
      <c r="D665" s="164" t="s">
        <v>615</v>
      </c>
      <c r="E665" s="164">
        <v>2</v>
      </c>
      <c r="F665" s="167">
        <v>0.153006</v>
      </c>
      <c r="G665" s="167">
        <f t="shared" si="20"/>
        <v>0.30601200000000001</v>
      </c>
      <c r="H665" s="161" t="s">
        <v>414</v>
      </c>
      <c r="I665" s="165"/>
      <c r="J665" s="166"/>
      <c r="K665" s="124"/>
      <c r="L665" s="125"/>
      <c r="M665" s="126"/>
      <c r="N665" s="127"/>
      <c r="O665" s="128"/>
      <c r="P665" s="128"/>
      <c r="Q665" s="126"/>
      <c r="R665" s="55"/>
      <c r="S665" s="129"/>
      <c r="T665" s="156"/>
      <c r="U665" s="126"/>
      <c r="AF665" s="8"/>
      <c r="AG665" s="8"/>
      <c r="AH665" s="8"/>
      <c r="AI665" s="8"/>
      <c r="AJ665" s="8"/>
      <c r="AK665" s="8"/>
      <c r="AL665" s="8"/>
      <c r="AM665" s="8"/>
    </row>
    <row r="666" spans="1:39" x14ac:dyDescent="0.2">
      <c r="A666" s="161" t="s">
        <v>403</v>
      </c>
      <c r="B666" s="162" t="s">
        <v>881</v>
      </c>
      <c r="C666" s="174" t="s">
        <v>617</v>
      </c>
      <c r="D666" s="175" t="s">
        <v>618</v>
      </c>
      <c r="E666" s="175">
        <v>2</v>
      </c>
      <c r="F666" s="176">
        <v>0.16417498</v>
      </c>
      <c r="G666" s="176">
        <f t="shared" si="20"/>
        <v>0.32834996</v>
      </c>
      <c r="H666" s="177" t="s">
        <v>414</v>
      </c>
      <c r="I666" s="178"/>
      <c r="J666" s="179"/>
      <c r="K666" s="124"/>
      <c r="L666" s="125"/>
      <c r="M666" s="126"/>
      <c r="N666" s="127"/>
      <c r="O666" s="128"/>
      <c r="P666" s="128"/>
      <c r="Q666" s="126"/>
      <c r="R666" s="55"/>
      <c r="S666" s="129"/>
      <c r="T666" s="156"/>
      <c r="U666" s="126"/>
      <c r="AF666" s="8"/>
      <c r="AG666" s="8"/>
      <c r="AH666" s="8"/>
      <c r="AI666" s="8"/>
      <c r="AJ666" s="8"/>
      <c r="AK666" s="8"/>
      <c r="AL666" s="8"/>
      <c r="AM666" s="8"/>
    </row>
    <row r="667" spans="1:39" x14ac:dyDescent="0.2">
      <c r="A667" s="161" t="s">
        <v>403</v>
      </c>
      <c r="B667" s="162" t="s">
        <v>882</v>
      </c>
      <c r="C667" s="174" t="s">
        <v>620</v>
      </c>
      <c r="D667" s="175" t="s">
        <v>621</v>
      </c>
      <c r="E667" s="175">
        <v>1</v>
      </c>
      <c r="F667" s="176">
        <v>2.7454958</v>
      </c>
      <c r="G667" s="176">
        <f t="shared" si="20"/>
        <v>2.7454958</v>
      </c>
      <c r="H667" s="177"/>
      <c r="I667" s="178"/>
      <c r="J667" s="179"/>
      <c r="K667" s="124"/>
      <c r="L667" s="125"/>
      <c r="M667" s="126"/>
      <c r="N667" s="127"/>
      <c r="O667" s="128"/>
      <c r="P667" s="128"/>
      <c r="Q667" s="126"/>
      <c r="R667" s="55"/>
      <c r="S667" s="129"/>
      <c r="T667" s="156"/>
      <c r="U667" s="126"/>
      <c r="AF667" s="8"/>
      <c r="AG667" s="8"/>
      <c r="AH667" s="8"/>
      <c r="AI667" s="8"/>
      <c r="AJ667" s="8"/>
      <c r="AK667" s="8"/>
      <c r="AL667" s="8"/>
      <c r="AM667" s="8"/>
    </row>
    <row r="668" spans="1:39" x14ac:dyDescent="0.2">
      <c r="A668" s="161" t="s">
        <v>382</v>
      </c>
      <c r="B668" s="162" t="s">
        <v>883</v>
      </c>
      <c r="C668" s="163" t="s">
        <v>627</v>
      </c>
      <c r="D668" s="164" t="s">
        <v>628</v>
      </c>
      <c r="E668" s="164">
        <v>4</v>
      </c>
      <c r="F668" s="167">
        <v>0.41937333999999998</v>
      </c>
      <c r="G668" s="167">
        <f t="shared" si="20"/>
        <v>1.6774933599999999</v>
      </c>
      <c r="H668" s="161" t="s">
        <v>414</v>
      </c>
      <c r="I668" s="165"/>
      <c r="J668" s="166"/>
      <c r="K668" s="124"/>
      <c r="L668" s="125"/>
      <c r="M668" s="126"/>
      <c r="N668" s="127"/>
      <c r="O668" s="128"/>
      <c r="P668" s="128"/>
      <c r="Q668" s="126"/>
      <c r="R668" s="55"/>
      <c r="S668" s="129"/>
      <c r="T668" s="156"/>
      <c r="U668" s="126"/>
      <c r="AF668" s="8"/>
      <c r="AG668" s="8"/>
      <c r="AH668" s="8"/>
      <c r="AI668" s="8"/>
      <c r="AJ668" s="8"/>
      <c r="AK668" s="8"/>
      <c r="AL668" s="8"/>
      <c r="AM668" s="8"/>
    </row>
    <row r="669" spans="1:39" x14ac:dyDescent="0.2">
      <c r="A669" s="161" t="s">
        <v>382</v>
      </c>
      <c r="B669" s="162" t="s">
        <v>884</v>
      </c>
      <c r="C669" s="163" t="s">
        <v>630</v>
      </c>
      <c r="D669" s="164" t="s">
        <v>631</v>
      </c>
      <c r="E669" s="164">
        <v>7</v>
      </c>
      <c r="F669" s="167">
        <v>3.2398108900000002</v>
      </c>
      <c r="G669" s="167">
        <f t="shared" si="20"/>
        <v>22.678676230000001</v>
      </c>
      <c r="H669" s="161" t="s">
        <v>414</v>
      </c>
      <c r="I669" s="165"/>
      <c r="J669" s="166"/>
      <c r="K669" s="124"/>
      <c r="L669" s="125"/>
      <c r="M669" s="126"/>
      <c r="N669" s="127"/>
      <c r="O669" s="128"/>
      <c r="P669" s="128"/>
      <c r="Q669" s="126"/>
      <c r="R669" s="55"/>
      <c r="S669" s="129"/>
      <c r="T669" s="156"/>
      <c r="U669" s="126"/>
      <c r="AF669" s="8"/>
      <c r="AG669" s="8"/>
      <c r="AH669" s="8"/>
      <c r="AI669" s="8"/>
      <c r="AJ669" s="8"/>
      <c r="AK669" s="8"/>
      <c r="AL669" s="8"/>
      <c r="AM669" s="8"/>
    </row>
    <row r="670" spans="1:39" x14ac:dyDescent="0.2">
      <c r="A670" s="161" t="s">
        <v>382</v>
      </c>
      <c r="B670" s="162" t="s">
        <v>885</v>
      </c>
      <c r="C670" s="163" t="s">
        <v>887</v>
      </c>
      <c r="D670" s="164" t="s">
        <v>637</v>
      </c>
      <c r="E670" s="164">
        <v>1</v>
      </c>
      <c r="F670" s="167">
        <v>15.65597623</v>
      </c>
      <c r="G670" s="167">
        <f t="shared" si="20"/>
        <v>15.65597623</v>
      </c>
      <c r="H670" s="161" t="s">
        <v>414</v>
      </c>
      <c r="I670" s="165"/>
      <c r="J670" s="166"/>
      <c r="K670" s="124"/>
      <c r="L670" s="125"/>
      <c r="M670" s="126"/>
      <c r="N670" s="127"/>
      <c r="O670" s="128"/>
      <c r="P670" s="128"/>
      <c r="Q670" s="126"/>
      <c r="R670" s="55"/>
      <c r="S670" s="129"/>
      <c r="T670" s="156"/>
      <c r="U670" s="126"/>
      <c r="AF670" s="8"/>
      <c r="AG670" s="8"/>
      <c r="AH670" s="8"/>
      <c r="AI670" s="8"/>
      <c r="AJ670" s="8"/>
      <c r="AK670" s="8"/>
      <c r="AL670" s="8"/>
      <c r="AM670" s="8"/>
    </row>
    <row r="671" spans="1:39" x14ac:dyDescent="0.2">
      <c r="A671" s="161" t="s">
        <v>382</v>
      </c>
      <c r="B671" s="162" t="s">
        <v>886</v>
      </c>
      <c r="C671" s="163" t="s">
        <v>633</v>
      </c>
      <c r="D671" s="164" t="s">
        <v>634</v>
      </c>
      <c r="E671" s="164">
        <v>5</v>
      </c>
      <c r="F671" s="167">
        <v>13.036198779999999</v>
      </c>
      <c r="G671" s="167">
        <f t="shared" si="20"/>
        <v>65.180993900000004</v>
      </c>
      <c r="H671" s="161" t="s">
        <v>414</v>
      </c>
      <c r="I671" s="165"/>
      <c r="J671" s="166"/>
      <c r="K671" s="124"/>
      <c r="L671" s="125"/>
      <c r="M671" s="126"/>
      <c r="N671" s="127"/>
      <c r="O671" s="128"/>
      <c r="P671" s="128"/>
      <c r="Q671" s="126"/>
      <c r="R671" s="55"/>
      <c r="S671" s="129"/>
      <c r="T671" s="156"/>
      <c r="U671" s="126"/>
      <c r="AF671" s="8"/>
      <c r="AG671" s="8"/>
      <c r="AH671" s="8"/>
      <c r="AI671" s="8"/>
      <c r="AJ671" s="8"/>
      <c r="AK671" s="8"/>
      <c r="AL671" s="8"/>
      <c r="AM671" s="8"/>
    </row>
    <row r="672" spans="1:39" x14ac:dyDescent="0.2">
      <c r="A672" s="161" t="s">
        <v>403</v>
      </c>
      <c r="B672" s="162" t="s">
        <v>888</v>
      </c>
      <c r="C672" s="174" t="s">
        <v>639</v>
      </c>
      <c r="D672" s="175" t="s">
        <v>640</v>
      </c>
      <c r="E672" s="175">
        <v>14</v>
      </c>
      <c r="F672" s="176">
        <v>9.6615160000000005E-2</v>
      </c>
      <c r="G672" s="176">
        <f t="shared" si="20"/>
        <v>1.35261224</v>
      </c>
      <c r="H672" s="177" t="s">
        <v>414</v>
      </c>
      <c r="I672" s="178"/>
      <c r="J672" s="179"/>
      <c r="K672" s="124"/>
      <c r="L672" s="125"/>
      <c r="M672" s="126"/>
      <c r="N672" s="127"/>
      <c r="O672" s="128"/>
      <c r="P672" s="128"/>
      <c r="Q672" s="126"/>
      <c r="R672" s="55"/>
      <c r="S672" s="129"/>
      <c r="T672" s="156"/>
      <c r="U672" s="126"/>
      <c r="AF672" s="8"/>
      <c r="AG672" s="8"/>
      <c r="AH672" s="8"/>
      <c r="AI672" s="8"/>
      <c r="AJ672" s="8"/>
      <c r="AK672" s="8"/>
      <c r="AL672" s="8"/>
      <c r="AM672" s="8"/>
    </row>
    <row r="673" spans="1:39" x14ac:dyDescent="0.2">
      <c r="A673" s="161" t="s">
        <v>382</v>
      </c>
      <c r="B673" s="162" t="s">
        <v>889</v>
      </c>
      <c r="C673" s="163" t="s">
        <v>642</v>
      </c>
      <c r="D673" s="164" t="s">
        <v>643</v>
      </c>
      <c r="E673" s="164">
        <v>2</v>
      </c>
      <c r="F673" s="167">
        <v>1.20161546</v>
      </c>
      <c r="G673" s="167">
        <f t="shared" si="20"/>
        <v>2.4032309199999999</v>
      </c>
      <c r="H673" s="161" t="s">
        <v>414</v>
      </c>
      <c r="I673" s="165"/>
      <c r="J673" s="166"/>
      <c r="K673" s="124"/>
      <c r="L673" s="125"/>
      <c r="M673" s="126"/>
      <c r="N673" s="127"/>
      <c r="O673" s="128"/>
      <c r="P673" s="128"/>
      <c r="Q673" s="126"/>
      <c r="R673" s="55"/>
      <c r="S673" s="129"/>
      <c r="T673" s="156"/>
      <c r="U673" s="126"/>
      <c r="AF673" s="8"/>
      <c r="AG673" s="8"/>
      <c r="AH673" s="8"/>
      <c r="AI673" s="8"/>
      <c r="AJ673" s="8"/>
      <c r="AK673" s="8"/>
      <c r="AL673" s="8"/>
      <c r="AM673" s="8"/>
    </row>
    <row r="674" spans="1:39" x14ac:dyDescent="0.2">
      <c r="A674" s="161" t="s">
        <v>382</v>
      </c>
      <c r="B674" s="162" t="s">
        <v>890</v>
      </c>
      <c r="C674" s="163" t="s">
        <v>645</v>
      </c>
      <c r="D674" s="164" t="s">
        <v>646</v>
      </c>
      <c r="E674" s="164">
        <v>2</v>
      </c>
      <c r="F674" s="167">
        <v>1.0010149699999999</v>
      </c>
      <c r="G674" s="167">
        <f t="shared" si="20"/>
        <v>2.0020299399999999</v>
      </c>
      <c r="H674" s="161" t="s">
        <v>414</v>
      </c>
      <c r="I674" s="165"/>
      <c r="J674" s="166"/>
      <c r="K674" s="124"/>
      <c r="L674" s="125"/>
      <c r="M674" s="126"/>
      <c r="N674" s="127"/>
      <c r="O674" s="128"/>
      <c r="P674" s="128"/>
      <c r="Q674" s="126"/>
      <c r="R674" s="55"/>
      <c r="S674" s="129"/>
      <c r="T674" s="156"/>
      <c r="U674" s="126"/>
      <c r="AF674" s="8"/>
      <c r="AG674" s="8"/>
      <c r="AH674" s="8"/>
      <c r="AI674" s="8"/>
      <c r="AJ674" s="8"/>
      <c r="AK674" s="8"/>
      <c r="AL674" s="8"/>
      <c r="AM674" s="8"/>
    </row>
    <row r="675" spans="1:39" x14ac:dyDescent="0.2">
      <c r="A675" s="161" t="s">
        <v>382</v>
      </c>
      <c r="B675" s="162" t="s">
        <v>891</v>
      </c>
      <c r="C675" s="163" t="s">
        <v>648</v>
      </c>
      <c r="D675" s="164" t="s">
        <v>649</v>
      </c>
      <c r="E675" s="164">
        <v>4</v>
      </c>
      <c r="F675" s="167">
        <v>2.00912837</v>
      </c>
      <c r="G675" s="167">
        <f t="shared" si="20"/>
        <v>8.03651348</v>
      </c>
      <c r="H675" s="161" t="s">
        <v>414</v>
      </c>
      <c r="I675" s="165"/>
      <c r="J675" s="166"/>
      <c r="K675" s="124"/>
      <c r="L675" s="125"/>
      <c r="M675" s="126"/>
      <c r="N675" s="127"/>
      <c r="O675" s="128"/>
      <c r="P675" s="128"/>
      <c r="Q675" s="126"/>
      <c r="R675" s="55"/>
      <c r="S675" s="129"/>
      <c r="T675" s="156"/>
      <c r="U675" s="126"/>
      <c r="AF675" s="8"/>
      <c r="AG675" s="8"/>
      <c r="AH675" s="8"/>
      <c r="AI675" s="8"/>
      <c r="AJ675" s="8"/>
      <c r="AK675" s="8"/>
      <c r="AL675" s="8"/>
      <c r="AM675" s="8"/>
    </row>
    <row r="676" spans="1:39" x14ac:dyDescent="0.2">
      <c r="A676" s="161" t="s">
        <v>382</v>
      </c>
      <c r="B676" s="162" t="s">
        <v>892</v>
      </c>
      <c r="C676" s="163" t="s">
        <v>894</v>
      </c>
      <c r="D676" s="164" t="s">
        <v>895</v>
      </c>
      <c r="E676" s="164">
        <v>1</v>
      </c>
      <c r="F676" s="167">
        <v>1.8244523800000001</v>
      </c>
      <c r="G676" s="167">
        <f t="shared" si="20"/>
        <v>1.8244523800000001</v>
      </c>
      <c r="H676" s="161" t="s">
        <v>414</v>
      </c>
      <c r="I676" s="165"/>
      <c r="J676" s="166"/>
      <c r="K676" s="124"/>
      <c r="L676" s="125"/>
      <c r="M676" s="126"/>
      <c r="N676" s="127"/>
      <c r="O676" s="128"/>
      <c r="P676" s="128"/>
      <c r="Q676" s="126"/>
      <c r="R676" s="55"/>
      <c r="S676" s="129"/>
      <c r="T676" s="156"/>
      <c r="U676" s="126"/>
      <c r="AF676" s="8"/>
      <c r="AG676" s="8"/>
      <c r="AH676" s="8"/>
      <c r="AI676" s="8"/>
      <c r="AJ676" s="8"/>
      <c r="AK676" s="8"/>
      <c r="AL676" s="8"/>
      <c r="AM676" s="8"/>
    </row>
    <row r="677" spans="1:39" x14ac:dyDescent="0.2">
      <c r="A677" s="161" t="s">
        <v>382</v>
      </c>
      <c r="B677" s="162" t="s">
        <v>893</v>
      </c>
      <c r="C677" s="163" t="s">
        <v>654</v>
      </c>
      <c r="D677" s="164" t="s">
        <v>655</v>
      </c>
      <c r="E677" s="164">
        <v>2</v>
      </c>
      <c r="F677" s="167">
        <v>2.8816543999999999</v>
      </c>
      <c r="G677" s="167">
        <f t="shared" si="20"/>
        <v>5.7633087999999999</v>
      </c>
      <c r="H677" s="161" t="s">
        <v>414</v>
      </c>
      <c r="I677" s="165"/>
      <c r="J677" s="166"/>
      <c r="K677" s="124"/>
      <c r="L677" s="125"/>
      <c r="M677" s="126"/>
      <c r="N677" s="127"/>
      <c r="O677" s="128"/>
      <c r="P677" s="128"/>
      <c r="Q677" s="126"/>
      <c r="R677" s="55"/>
      <c r="S677" s="129"/>
      <c r="T677" s="156"/>
      <c r="U677" s="126"/>
      <c r="AF677" s="8"/>
      <c r="AG677" s="8"/>
      <c r="AH677" s="8"/>
      <c r="AI677" s="8"/>
      <c r="AJ677" s="8"/>
      <c r="AK677" s="8"/>
      <c r="AL677" s="8"/>
      <c r="AM677" s="8"/>
    </row>
    <row r="678" spans="1:39" x14ac:dyDescent="0.2">
      <c r="A678" s="161" t="s">
        <v>382</v>
      </c>
      <c r="B678" s="162" t="s">
        <v>896</v>
      </c>
      <c r="C678" s="163" t="s">
        <v>657</v>
      </c>
      <c r="D678" s="164" t="s">
        <v>658</v>
      </c>
      <c r="E678" s="164">
        <v>2</v>
      </c>
      <c r="F678" s="167">
        <v>5.7822221499999999</v>
      </c>
      <c r="G678" s="167">
        <f t="shared" si="20"/>
        <v>11.5644443</v>
      </c>
      <c r="H678" s="161" t="s">
        <v>414</v>
      </c>
      <c r="I678" s="165"/>
      <c r="J678" s="166"/>
      <c r="K678" s="124"/>
      <c r="L678" s="125"/>
      <c r="M678" s="126"/>
      <c r="N678" s="127"/>
      <c r="O678" s="128"/>
      <c r="P678" s="128"/>
      <c r="Q678" s="126"/>
      <c r="R678" s="55"/>
      <c r="S678" s="129"/>
      <c r="T678" s="156"/>
      <c r="U678" s="126"/>
      <c r="AF678" s="8"/>
      <c r="AG678" s="8"/>
      <c r="AH678" s="8"/>
      <c r="AI678" s="8"/>
      <c r="AJ678" s="8"/>
      <c r="AK678" s="8"/>
      <c r="AL678" s="8"/>
      <c r="AM678" s="8"/>
    </row>
    <row r="679" spans="1:39" x14ac:dyDescent="0.2">
      <c r="A679" s="161" t="s">
        <v>382</v>
      </c>
      <c r="B679" s="162" t="s">
        <v>897</v>
      </c>
      <c r="C679" s="163" t="s">
        <v>660</v>
      </c>
      <c r="D679" s="164" t="s">
        <v>661</v>
      </c>
      <c r="E679" s="164">
        <v>1</v>
      </c>
      <c r="F679" s="167">
        <v>5.2826215899999998</v>
      </c>
      <c r="G679" s="167">
        <f t="shared" si="20"/>
        <v>5.2826215899999998</v>
      </c>
      <c r="H679" s="161" t="s">
        <v>414</v>
      </c>
      <c r="I679" s="165"/>
      <c r="J679" s="166"/>
      <c r="K679" s="124"/>
      <c r="L679" s="125"/>
      <c r="M679" s="126"/>
      <c r="N679" s="127"/>
      <c r="O679" s="128"/>
      <c r="P679" s="128"/>
      <c r="Q679" s="126"/>
      <c r="R679" s="55"/>
      <c r="S679" s="129"/>
      <c r="T679" s="156"/>
      <c r="U679" s="126"/>
      <c r="AF679" s="8"/>
      <c r="AG679" s="8"/>
      <c r="AH679" s="8"/>
      <c r="AI679" s="8"/>
      <c r="AJ679" s="8"/>
      <c r="AK679" s="8"/>
      <c r="AL679" s="8"/>
      <c r="AM679" s="8"/>
    </row>
    <row r="680" spans="1:39" x14ac:dyDescent="0.2">
      <c r="A680" s="161" t="s">
        <v>382</v>
      </c>
      <c r="B680" s="162" t="s">
        <v>898</v>
      </c>
      <c r="C680" s="163" t="s">
        <v>663</v>
      </c>
      <c r="D680" s="164" t="s">
        <v>664</v>
      </c>
      <c r="E680" s="164">
        <v>2</v>
      </c>
      <c r="F680" s="167">
        <v>1.1285739800000001</v>
      </c>
      <c r="G680" s="167">
        <f t="shared" si="20"/>
        <v>2.2571479600000002</v>
      </c>
      <c r="H680" s="161" t="s">
        <v>414</v>
      </c>
      <c r="I680" s="165"/>
      <c r="J680" s="166"/>
      <c r="K680" s="124"/>
      <c r="L680" s="125"/>
      <c r="M680" s="126"/>
      <c r="N680" s="127"/>
      <c r="O680" s="128"/>
      <c r="P680" s="128"/>
      <c r="Q680" s="126"/>
      <c r="R680" s="55"/>
      <c r="S680" s="129"/>
      <c r="T680" s="156"/>
      <c r="U680" s="126"/>
      <c r="AF680" s="8"/>
      <c r="AG680" s="8"/>
      <c r="AH680" s="8"/>
      <c r="AI680" s="8"/>
      <c r="AJ680" s="8"/>
      <c r="AK680" s="8"/>
      <c r="AL680" s="8"/>
      <c r="AM680" s="8"/>
    </row>
    <row r="681" spans="1:39" x14ac:dyDescent="0.2">
      <c r="A681" s="161" t="s">
        <v>382</v>
      </c>
      <c r="B681" s="162" t="s">
        <v>899</v>
      </c>
      <c r="C681" s="163" t="s">
        <v>666</v>
      </c>
      <c r="D681" s="164" t="s">
        <v>667</v>
      </c>
      <c r="E681" s="164">
        <v>1</v>
      </c>
      <c r="F681" s="167">
        <v>0.66411412000000003</v>
      </c>
      <c r="G681" s="167">
        <f t="shared" si="20"/>
        <v>0.66411412000000003</v>
      </c>
      <c r="H681" s="161" t="s">
        <v>414</v>
      </c>
      <c r="I681" s="165"/>
      <c r="J681" s="166"/>
      <c r="K681" s="124"/>
      <c r="L681" s="125"/>
      <c r="M681" s="126"/>
      <c r="N681" s="127"/>
      <c r="O681" s="128"/>
      <c r="P681" s="128"/>
      <c r="Q681" s="126"/>
      <c r="R681" s="55"/>
      <c r="S681" s="129"/>
      <c r="T681" s="156"/>
      <c r="U681" s="126"/>
      <c r="AF681" s="8"/>
      <c r="AG681" s="8"/>
      <c r="AH681" s="8"/>
      <c r="AI681" s="8"/>
      <c r="AJ681" s="8"/>
      <c r="AK681" s="8"/>
      <c r="AL681" s="8"/>
      <c r="AM681" s="8"/>
    </row>
    <row r="682" spans="1:39" x14ac:dyDescent="0.2">
      <c r="A682" s="161" t="s">
        <v>403</v>
      </c>
      <c r="B682" s="162" t="s">
        <v>900</v>
      </c>
      <c r="C682" s="174" t="s">
        <v>902</v>
      </c>
      <c r="D682" s="175" t="s">
        <v>903</v>
      </c>
      <c r="E682" s="175">
        <v>1</v>
      </c>
      <c r="F682" s="176">
        <v>2.3695618899999999</v>
      </c>
      <c r="G682" s="176">
        <f t="shared" si="20"/>
        <v>2.3695618899999999</v>
      </c>
      <c r="H682" s="177"/>
      <c r="I682" s="178"/>
      <c r="J682" s="179"/>
      <c r="K682" s="124"/>
      <c r="L682" s="125"/>
      <c r="M682" s="126"/>
      <c r="N682" s="127"/>
      <c r="O682" s="128"/>
      <c r="P682" s="128"/>
      <c r="Q682" s="126"/>
      <c r="R682" s="55"/>
      <c r="S682" s="129"/>
      <c r="T682" s="156"/>
      <c r="U682" s="126"/>
      <c r="AF682" s="8"/>
      <c r="AG682" s="8"/>
      <c r="AH682" s="8"/>
      <c r="AI682" s="8"/>
      <c r="AJ682" s="8"/>
      <c r="AK682" s="8"/>
      <c r="AL682" s="8"/>
      <c r="AM682" s="8"/>
    </row>
    <row r="683" spans="1:39" x14ac:dyDescent="0.2">
      <c r="A683" s="161" t="s">
        <v>403</v>
      </c>
      <c r="B683" s="162" t="s">
        <v>901</v>
      </c>
      <c r="C683" s="174" t="s">
        <v>905</v>
      </c>
      <c r="D683" s="175" t="s">
        <v>906</v>
      </c>
      <c r="E683" s="175">
        <v>1</v>
      </c>
      <c r="F683" s="176">
        <v>0.43401498999999999</v>
      </c>
      <c r="G683" s="176">
        <f t="shared" si="20"/>
        <v>0.43401498999999999</v>
      </c>
      <c r="H683" s="177"/>
      <c r="I683" s="178"/>
      <c r="J683" s="179"/>
      <c r="K683" s="124"/>
      <c r="L683" s="125"/>
      <c r="M683" s="126"/>
      <c r="N683" s="127"/>
      <c r="O683" s="128"/>
      <c r="P683" s="128"/>
      <c r="Q683" s="126"/>
      <c r="R683" s="55"/>
      <c r="S683" s="129"/>
      <c r="T683" s="156"/>
      <c r="U683" s="126"/>
      <c r="AF683" s="8"/>
      <c r="AG683" s="8"/>
      <c r="AH683" s="8"/>
      <c r="AI683" s="8"/>
      <c r="AJ683" s="8"/>
      <c r="AK683" s="8"/>
      <c r="AL683" s="8"/>
      <c r="AM683" s="8"/>
    </row>
    <row r="684" spans="1:39" x14ac:dyDescent="0.2">
      <c r="A684" s="148" t="s">
        <v>379</v>
      </c>
      <c r="B684" s="162" t="s">
        <v>904</v>
      </c>
      <c r="C684" s="181" t="s">
        <v>686</v>
      </c>
      <c r="D684" s="182" t="s">
        <v>687</v>
      </c>
      <c r="E684" s="182">
        <v>1</v>
      </c>
      <c r="F684" s="183">
        <v>43</v>
      </c>
      <c r="G684" s="183">
        <f t="shared" si="20"/>
        <v>43</v>
      </c>
      <c r="H684" s="184"/>
      <c r="I684" s="185"/>
      <c r="J684" s="180"/>
      <c r="K684" s="124"/>
      <c r="L684" s="125"/>
      <c r="M684" s="126"/>
      <c r="N684" s="127"/>
      <c r="O684" s="128"/>
      <c r="P684" s="128"/>
      <c r="Q684" s="126"/>
      <c r="R684" s="55"/>
      <c r="S684" s="129"/>
      <c r="T684" s="156"/>
      <c r="U684" s="126"/>
      <c r="AF684" s="8"/>
      <c r="AG684" s="8"/>
      <c r="AH684" s="8"/>
      <c r="AI684" s="8"/>
      <c r="AJ684" s="8"/>
      <c r="AK684" s="8"/>
      <c r="AL684" s="8"/>
      <c r="AM684" s="8"/>
    </row>
    <row r="685" spans="1:39" ht="25.5" x14ac:dyDescent="0.2">
      <c r="A685" s="161" t="s">
        <v>403</v>
      </c>
      <c r="B685" s="162" t="s">
        <v>907</v>
      </c>
      <c r="C685" s="174"/>
      <c r="D685" s="175" t="s">
        <v>909</v>
      </c>
      <c r="E685" s="175">
        <v>1</v>
      </c>
      <c r="F685" s="176">
        <v>101.54412198999999</v>
      </c>
      <c r="G685" s="176">
        <f t="shared" si="20"/>
        <v>101.54412198999999</v>
      </c>
      <c r="H685" s="177"/>
      <c r="I685" s="178"/>
      <c r="J685" s="179"/>
      <c r="K685" s="124"/>
      <c r="L685" s="125"/>
      <c r="M685" s="126"/>
      <c r="N685" s="127"/>
      <c r="O685" s="128"/>
      <c r="P685" s="128"/>
      <c r="Q685" s="126"/>
      <c r="R685" s="55"/>
      <c r="S685" s="129"/>
      <c r="T685" s="156"/>
      <c r="U685" s="126"/>
      <c r="AF685" s="8"/>
      <c r="AG685" s="8"/>
      <c r="AH685" s="8"/>
      <c r="AI685" s="8"/>
      <c r="AJ685" s="8"/>
      <c r="AK685" s="8"/>
      <c r="AL685" s="8"/>
      <c r="AM685" s="8"/>
    </row>
    <row r="686" spans="1:39" x14ac:dyDescent="0.2">
      <c r="A686" s="161" t="s">
        <v>403</v>
      </c>
      <c r="B686" s="162" t="s">
        <v>908</v>
      </c>
      <c r="C686" s="174"/>
      <c r="D686" s="175" t="s">
        <v>700</v>
      </c>
      <c r="E686" s="175">
        <v>2</v>
      </c>
      <c r="F686" s="176">
        <v>0.32693049000000002</v>
      </c>
      <c r="G686" s="176">
        <f t="shared" si="20"/>
        <v>0.65386098000000004</v>
      </c>
      <c r="H686" s="177"/>
      <c r="I686" s="178"/>
      <c r="J686" s="179"/>
      <c r="K686" s="124"/>
      <c r="L686" s="125"/>
      <c r="M686" s="126"/>
      <c r="N686" s="127"/>
      <c r="O686" s="128"/>
      <c r="P686" s="128"/>
      <c r="Q686" s="126"/>
      <c r="R686" s="55"/>
      <c r="S686" s="129"/>
      <c r="T686" s="156"/>
      <c r="U686" s="126"/>
      <c r="AF686" s="8"/>
      <c r="AG686" s="8"/>
      <c r="AH686" s="8"/>
      <c r="AI686" s="8"/>
      <c r="AJ686" s="8"/>
      <c r="AK686" s="8"/>
      <c r="AL686" s="8"/>
      <c r="AM686" s="8"/>
    </row>
    <row r="687" spans="1:39" x14ac:dyDescent="0.2">
      <c r="A687" s="148" t="s">
        <v>379</v>
      </c>
      <c r="B687" s="162" t="s">
        <v>910</v>
      </c>
      <c r="C687" s="181"/>
      <c r="D687" s="182" t="s">
        <v>696</v>
      </c>
      <c r="E687" s="182">
        <v>2</v>
      </c>
      <c r="F687" s="183">
        <v>2.27335121</v>
      </c>
      <c r="G687" s="183">
        <f t="shared" si="20"/>
        <v>4.5467024199999999</v>
      </c>
      <c r="H687" s="184"/>
      <c r="I687" s="185"/>
      <c r="J687" s="180"/>
      <c r="K687" s="124"/>
      <c r="L687" s="125"/>
      <c r="M687" s="126"/>
      <c r="N687" s="127"/>
      <c r="O687" s="128"/>
      <c r="P687" s="128"/>
      <c r="Q687" s="126"/>
      <c r="R687" s="55"/>
      <c r="S687" s="129"/>
      <c r="T687" s="156"/>
      <c r="U687" s="126"/>
      <c r="AF687" s="8"/>
      <c r="AG687" s="8"/>
      <c r="AH687" s="8"/>
      <c r="AI687" s="8"/>
      <c r="AJ687" s="8"/>
      <c r="AK687" s="8"/>
      <c r="AL687" s="8"/>
      <c r="AM687" s="8"/>
    </row>
    <row r="688" spans="1:39" x14ac:dyDescent="0.2">
      <c r="A688" s="161" t="s">
        <v>403</v>
      </c>
      <c r="B688" s="162" t="s">
        <v>911</v>
      </c>
      <c r="C688" s="174"/>
      <c r="D688" s="175" t="s">
        <v>698</v>
      </c>
      <c r="E688" s="175">
        <v>2</v>
      </c>
      <c r="F688" s="176">
        <v>3.9519828000000001</v>
      </c>
      <c r="G688" s="176">
        <f t="shared" si="20"/>
        <v>7.9039656000000003</v>
      </c>
      <c r="H688" s="177"/>
      <c r="I688" s="178"/>
      <c r="J688" s="179"/>
      <c r="K688" s="124"/>
      <c r="L688" s="125"/>
      <c r="M688" s="126"/>
      <c r="N688" s="127"/>
      <c r="O688" s="128"/>
      <c r="P688" s="128"/>
      <c r="Q688" s="126"/>
      <c r="R688" s="55"/>
      <c r="S688" s="129"/>
      <c r="T688" s="156"/>
      <c r="U688" s="126"/>
      <c r="AF688" s="8"/>
      <c r="AG688" s="8"/>
      <c r="AH688" s="8"/>
      <c r="AI688" s="8"/>
      <c r="AJ688" s="8"/>
      <c r="AK688" s="8"/>
      <c r="AL688" s="8"/>
      <c r="AM688" s="8"/>
    </row>
    <row r="689" spans="1:39" x14ac:dyDescent="0.2">
      <c r="A689" s="161" t="s">
        <v>403</v>
      </c>
      <c r="B689" s="162" t="s">
        <v>912</v>
      </c>
      <c r="C689" s="174" t="s">
        <v>702</v>
      </c>
      <c r="D689" s="175" t="s">
        <v>703</v>
      </c>
      <c r="E689" s="175">
        <v>8</v>
      </c>
      <c r="F689" s="176">
        <v>12</v>
      </c>
      <c r="G689" s="176">
        <f t="shared" si="20"/>
        <v>96</v>
      </c>
      <c r="H689" s="177"/>
      <c r="I689" s="178"/>
      <c r="J689" s="179"/>
      <c r="K689" s="124"/>
      <c r="L689" s="125"/>
      <c r="M689" s="126"/>
      <c r="N689" s="127"/>
      <c r="O689" s="128"/>
      <c r="P689" s="128"/>
      <c r="Q689" s="126"/>
      <c r="R689" s="55"/>
      <c r="S689" s="129"/>
      <c r="T689" s="156"/>
      <c r="U689" s="126"/>
      <c r="AF689" s="8"/>
      <c r="AG689" s="8"/>
      <c r="AH689" s="8"/>
      <c r="AI689" s="8"/>
      <c r="AJ689" s="8"/>
      <c r="AK689" s="8"/>
      <c r="AL689" s="8"/>
      <c r="AM689" s="8"/>
    </row>
    <row r="690" spans="1:39" ht="25.5" x14ac:dyDescent="0.2">
      <c r="A690" s="161" t="s">
        <v>403</v>
      </c>
      <c r="B690" s="162" t="s">
        <v>913</v>
      </c>
      <c r="C690" s="174" t="s">
        <v>915</v>
      </c>
      <c r="D690" s="175" t="s">
        <v>916</v>
      </c>
      <c r="E690" s="175">
        <v>2</v>
      </c>
      <c r="F690" s="176">
        <v>55.646453309999998</v>
      </c>
      <c r="G690" s="176">
        <f t="shared" ref="G690:G721" si="21">F690*E690</f>
        <v>111.29290662</v>
      </c>
      <c r="H690" s="177"/>
      <c r="I690" s="178"/>
      <c r="J690" s="179"/>
      <c r="K690" s="124"/>
      <c r="L690" s="125"/>
      <c r="M690" s="126"/>
      <c r="N690" s="127"/>
      <c r="O690" s="128"/>
      <c r="P690" s="128"/>
      <c r="Q690" s="126"/>
      <c r="R690" s="55"/>
      <c r="S690" s="129"/>
      <c r="T690" s="156"/>
      <c r="U690" s="126"/>
      <c r="AF690" s="8"/>
      <c r="AG690" s="8"/>
      <c r="AH690" s="8"/>
      <c r="AI690" s="8"/>
      <c r="AJ690" s="8"/>
      <c r="AK690" s="8"/>
      <c r="AL690" s="8"/>
      <c r="AM690" s="8"/>
    </row>
    <row r="691" spans="1:39" x14ac:dyDescent="0.2">
      <c r="A691" s="161" t="s">
        <v>403</v>
      </c>
      <c r="B691" s="162" t="s">
        <v>914</v>
      </c>
      <c r="C691" s="174" t="s">
        <v>708</v>
      </c>
      <c r="D691" s="175" t="s">
        <v>709</v>
      </c>
      <c r="E691" s="175">
        <v>4</v>
      </c>
      <c r="F691" s="176">
        <v>1.9</v>
      </c>
      <c r="G691" s="176">
        <f t="shared" si="21"/>
        <v>7.6</v>
      </c>
      <c r="H691" s="177"/>
      <c r="I691" s="178"/>
      <c r="J691" s="179"/>
      <c r="K691" s="124"/>
      <c r="L691" s="125"/>
      <c r="M691" s="126"/>
      <c r="N691" s="127"/>
      <c r="O691" s="128"/>
      <c r="P691" s="128"/>
      <c r="Q691" s="126"/>
      <c r="R691" s="55"/>
      <c r="S691" s="129"/>
      <c r="T691" s="156"/>
      <c r="U691" s="126"/>
      <c r="AF691" s="8"/>
      <c r="AG691" s="8"/>
      <c r="AH691" s="8"/>
      <c r="AI691" s="8"/>
      <c r="AJ691" s="8"/>
      <c r="AK691" s="8"/>
      <c r="AL691" s="8"/>
      <c r="AM691" s="8"/>
    </row>
    <row r="692" spans="1:39" x14ac:dyDescent="0.2">
      <c r="A692" s="161" t="s">
        <v>403</v>
      </c>
      <c r="B692" s="162" t="s">
        <v>917</v>
      </c>
      <c r="C692" s="174"/>
      <c r="D692" s="175" t="s">
        <v>718</v>
      </c>
      <c r="E692" s="175">
        <v>8</v>
      </c>
      <c r="F692" s="176">
        <v>2.9523020000000001E-2</v>
      </c>
      <c r="G692" s="176">
        <f t="shared" si="21"/>
        <v>0.23618416</v>
      </c>
      <c r="H692" s="177"/>
      <c r="I692" s="178"/>
      <c r="J692" s="179"/>
      <c r="K692" s="124"/>
      <c r="L692" s="125"/>
      <c r="M692" s="126"/>
      <c r="N692" s="127"/>
      <c r="O692" s="128"/>
      <c r="P692" s="128"/>
      <c r="Q692" s="126"/>
      <c r="R692" s="55"/>
      <c r="S692" s="129"/>
      <c r="T692" s="156"/>
      <c r="U692" s="126"/>
      <c r="AF692" s="8"/>
      <c r="AG692" s="8"/>
      <c r="AH692" s="8"/>
      <c r="AI692" s="8"/>
      <c r="AJ692" s="8"/>
      <c r="AK692" s="8"/>
      <c r="AL692" s="8"/>
      <c r="AM692" s="8"/>
    </row>
    <row r="693" spans="1:39" x14ac:dyDescent="0.2">
      <c r="A693" s="161" t="s">
        <v>403</v>
      </c>
      <c r="B693" s="162" t="s">
        <v>918</v>
      </c>
      <c r="C693" s="174"/>
      <c r="D693" s="175" t="s">
        <v>720</v>
      </c>
      <c r="E693" s="175">
        <v>2</v>
      </c>
      <c r="F693" s="176">
        <v>9.6445200000000002E-3</v>
      </c>
      <c r="G693" s="176">
        <f t="shared" si="21"/>
        <v>1.928904E-2</v>
      </c>
      <c r="H693" s="177"/>
      <c r="I693" s="178"/>
      <c r="J693" s="179"/>
      <c r="K693" s="124"/>
      <c r="L693" s="125"/>
      <c r="M693" s="126"/>
      <c r="N693" s="127"/>
      <c r="O693" s="128"/>
      <c r="P693" s="128"/>
      <c r="Q693" s="126"/>
      <c r="R693" s="55"/>
      <c r="S693" s="129"/>
      <c r="T693" s="156"/>
      <c r="U693" s="126"/>
      <c r="AF693" s="8"/>
      <c r="AG693" s="8"/>
      <c r="AH693" s="8"/>
      <c r="AI693" s="8"/>
      <c r="AJ693" s="8"/>
      <c r="AK693" s="8"/>
      <c r="AL693" s="8"/>
      <c r="AM693" s="8"/>
    </row>
    <row r="694" spans="1:39" x14ac:dyDescent="0.2">
      <c r="A694" s="161" t="s">
        <v>403</v>
      </c>
      <c r="B694" s="162" t="s">
        <v>919</v>
      </c>
      <c r="C694" s="174"/>
      <c r="D694" s="175" t="s">
        <v>711</v>
      </c>
      <c r="E694" s="175">
        <v>2</v>
      </c>
      <c r="F694" s="176">
        <v>1.8403369999999999E-2</v>
      </c>
      <c r="G694" s="176">
        <f t="shared" si="21"/>
        <v>3.6806739999999998E-2</v>
      </c>
      <c r="H694" s="177"/>
      <c r="I694" s="178"/>
      <c r="J694" s="179"/>
      <c r="K694" s="124"/>
      <c r="L694" s="125"/>
      <c r="M694" s="126"/>
      <c r="N694" s="127"/>
      <c r="O694" s="128"/>
      <c r="P694" s="128"/>
      <c r="Q694" s="126"/>
      <c r="R694" s="55"/>
      <c r="S694" s="129"/>
      <c r="T694" s="156"/>
      <c r="U694" s="126"/>
      <c r="AF694" s="8"/>
      <c r="AG694" s="8"/>
      <c r="AH694" s="8"/>
      <c r="AI694" s="8"/>
      <c r="AJ694" s="8"/>
      <c r="AK694" s="8"/>
      <c r="AL694" s="8"/>
      <c r="AM694" s="8"/>
    </row>
    <row r="695" spans="1:39" x14ac:dyDescent="0.2">
      <c r="A695" s="161" t="s">
        <v>403</v>
      </c>
      <c r="B695" s="162" t="s">
        <v>920</v>
      </c>
      <c r="C695" s="174"/>
      <c r="D695" s="175" t="s">
        <v>713</v>
      </c>
      <c r="E695" s="175">
        <v>2</v>
      </c>
      <c r="F695" s="176">
        <v>1.413823E-2</v>
      </c>
      <c r="G695" s="176">
        <f t="shared" si="21"/>
        <v>2.827646E-2</v>
      </c>
      <c r="H695" s="177"/>
      <c r="I695" s="178"/>
      <c r="J695" s="179"/>
      <c r="K695" s="124"/>
      <c r="L695" s="125"/>
      <c r="M695" s="126"/>
      <c r="N695" s="127"/>
      <c r="O695" s="128"/>
      <c r="P695" s="128"/>
      <c r="Q695" s="126"/>
      <c r="R695" s="55"/>
      <c r="S695" s="129"/>
      <c r="T695" s="156"/>
      <c r="U695" s="126"/>
      <c r="AF695" s="8"/>
      <c r="AG695" s="8"/>
      <c r="AH695" s="8"/>
      <c r="AI695" s="8"/>
      <c r="AJ695" s="8"/>
      <c r="AK695" s="8"/>
      <c r="AL695" s="8"/>
      <c r="AM695" s="8"/>
    </row>
    <row r="696" spans="1:39" x14ac:dyDescent="0.2">
      <c r="A696" s="161" t="s">
        <v>403</v>
      </c>
      <c r="B696" s="162" t="s">
        <v>921</v>
      </c>
      <c r="C696" s="174"/>
      <c r="D696" s="175" t="s">
        <v>923</v>
      </c>
      <c r="E696" s="175">
        <v>2</v>
      </c>
      <c r="F696" s="176">
        <v>1.6585572799999999</v>
      </c>
      <c r="G696" s="176">
        <f t="shared" si="21"/>
        <v>3.3171145599999998</v>
      </c>
      <c r="H696" s="177"/>
      <c r="I696" s="178"/>
      <c r="J696" s="179"/>
      <c r="K696" s="124"/>
      <c r="L696" s="125"/>
      <c r="M696" s="126"/>
      <c r="N696" s="127"/>
      <c r="O696" s="128"/>
      <c r="P696" s="128"/>
      <c r="Q696" s="126"/>
      <c r="R696" s="55"/>
      <c r="S696" s="129"/>
      <c r="T696" s="156"/>
      <c r="U696" s="126"/>
      <c r="AF696" s="8"/>
      <c r="AG696" s="8"/>
      <c r="AH696" s="8"/>
      <c r="AI696" s="8"/>
      <c r="AJ696" s="8"/>
      <c r="AK696" s="8"/>
      <c r="AL696" s="8"/>
      <c r="AM696" s="8"/>
    </row>
    <row r="697" spans="1:39" x14ac:dyDescent="0.2">
      <c r="A697" s="161" t="s">
        <v>403</v>
      </c>
      <c r="B697" s="162" t="s">
        <v>922</v>
      </c>
      <c r="C697" s="174"/>
      <c r="D697" s="175" t="s">
        <v>716</v>
      </c>
      <c r="E697" s="175">
        <v>2</v>
      </c>
      <c r="F697" s="176">
        <v>3.9988100900000001</v>
      </c>
      <c r="G697" s="176">
        <f t="shared" si="21"/>
        <v>7.9976201800000002</v>
      </c>
      <c r="H697" s="177"/>
      <c r="I697" s="178"/>
      <c r="J697" s="179"/>
      <c r="K697" s="124"/>
      <c r="L697" s="125"/>
      <c r="M697" s="126"/>
      <c r="N697" s="127"/>
      <c r="O697" s="128"/>
      <c r="P697" s="128"/>
      <c r="Q697" s="126"/>
      <c r="R697" s="55"/>
      <c r="S697" s="129"/>
      <c r="T697" s="156"/>
      <c r="U697" s="126"/>
      <c r="AF697" s="8"/>
      <c r="AG697" s="8"/>
      <c r="AH697" s="8"/>
      <c r="AI697" s="8"/>
      <c r="AJ697" s="8"/>
      <c r="AK697" s="8"/>
      <c r="AL697" s="8"/>
      <c r="AM697" s="8"/>
    </row>
    <row r="698" spans="1:39" x14ac:dyDescent="0.2">
      <c r="A698" s="148" t="s">
        <v>379</v>
      </c>
      <c r="B698" s="162" t="s">
        <v>924</v>
      </c>
      <c r="C698" s="181" t="s">
        <v>722</v>
      </c>
      <c r="D698" s="182" t="s">
        <v>723</v>
      </c>
      <c r="E698" s="182">
        <v>1</v>
      </c>
      <c r="F698" s="183">
        <v>6.138147E-2</v>
      </c>
      <c r="G698" s="183">
        <f t="shared" si="21"/>
        <v>6.138147E-2</v>
      </c>
      <c r="H698" s="184"/>
      <c r="I698" s="185"/>
      <c r="J698" s="180"/>
      <c r="K698" s="124"/>
      <c r="L698" s="125"/>
      <c r="M698" s="126"/>
      <c r="N698" s="127"/>
      <c r="O698" s="128"/>
      <c r="P698" s="128"/>
      <c r="Q698" s="126"/>
      <c r="R698" s="55"/>
      <c r="S698" s="129"/>
      <c r="T698" s="156"/>
      <c r="U698" s="126"/>
      <c r="AF698" s="8"/>
      <c r="AG698" s="8"/>
      <c r="AH698" s="8"/>
      <c r="AI698" s="8"/>
      <c r="AJ698" s="8"/>
      <c r="AK698" s="8"/>
      <c r="AL698" s="8"/>
      <c r="AM698" s="8"/>
    </row>
    <row r="699" spans="1:39" x14ac:dyDescent="0.2">
      <c r="A699" s="161" t="s">
        <v>403</v>
      </c>
      <c r="B699" s="162" t="s">
        <v>925</v>
      </c>
      <c r="C699" s="174" t="s">
        <v>684</v>
      </c>
      <c r="D699" s="175" t="s">
        <v>728</v>
      </c>
      <c r="E699" s="175">
        <v>5</v>
      </c>
      <c r="F699" s="176">
        <v>3.5662310000000003E-2</v>
      </c>
      <c r="G699" s="176">
        <f t="shared" si="21"/>
        <v>0.17831155000000001</v>
      </c>
      <c r="H699" s="177"/>
      <c r="I699" s="178"/>
      <c r="J699" s="179"/>
      <c r="K699" s="124"/>
      <c r="L699" s="125"/>
      <c r="M699" s="126"/>
      <c r="N699" s="127"/>
      <c r="O699" s="128"/>
      <c r="P699" s="128"/>
      <c r="Q699" s="126"/>
      <c r="R699" s="55"/>
      <c r="S699" s="129"/>
      <c r="T699" s="156"/>
      <c r="U699" s="126"/>
      <c r="AF699" s="8"/>
      <c r="AG699" s="8"/>
      <c r="AH699" s="8"/>
      <c r="AI699" s="8"/>
      <c r="AJ699" s="8"/>
      <c r="AK699" s="8"/>
      <c r="AL699" s="8"/>
      <c r="AM699" s="8"/>
    </row>
    <row r="700" spans="1:39" x14ac:dyDescent="0.2">
      <c r="A700" s="161" t="s">
        <v>403</v>
      </c>
      <c r="B700" s="162" t="s">
        <v>926</v>
      </c>
      <c r="C700" s="174" t="s">
        <v>684</v>
      </c>
      <c r="D700" s="175" t="s">
        <v>730</v>
      </c>
      <c r="E700" s="175">
        <v>4</v>
      </c>
      <c r="F700" s="176">
        <v>3.3686880000000002E-2</v>
      </c>
      <c r="G700" s="176">
        <f t="shared" si="21"/>
        <v>0.13474752000000001</v>
      </c>
      <c r="H700" s="177"/>
      <c r="I700" s="178"/>
      <c r="J700" s="179"/>
      <c r="K700" s="124"/>
      <c r="L700" s="125"/>
      <c r="M700" s="126"/>
      <c r="N700" s="127"/>
      <c r="O700" s="128"/>
      <c r="P700" s="128"/>
      <c r="Q700" s="126"/>
      <c r="R700" s="55"/>
      <c r="S700" s="129"/>
      <c r="T700" s="156"/>
      <c r="U700" s="126"/>
      <c r="AF700" s="8"/>
      <c r="AG700" s="8"/>
      <c r="AH700" s="8"/>
      <c r="AI700" s="8"/>
      <c r="AJ700" s="8"/>
      <c r="AK700" s="8"/>
      <c r="AL700" s="8"/>
      <c r="AM700" s="8"/>
    </row>
    <row r="701" spans="1:39" x14ac:dyDescent="0.2">
      <c r="A701" s="161" t="s">
        <v>403</v>
      </c>
      <c r="B701" s="162" t="s">
        <v>927</v>
      </c>
      <c r="C701" s="174" t="s">
        <v>677</v>
      </c>
      <c r="D701" s="175" t="s">
        <v>732</v>
      </c>
      <c r="E701" s="175">
        <v>12</v>
      </c>
      <c r="F701" s="176">
        <v>0.12559807000000001</v>
      </c>
      <c r="G701" s="176">
        <f t="shared" si="21"/>
        <v>1.5071768400000001</v>
      </c>
      <c r="H701" s="177"/>
      <c r="I701" s="178"/>
      <c r="J701" s="179"/>
      <c r="K701" s="124"/>
      <c r="L701" s="125"/>
      <c r="M701" s="126"/>
      <c r="N701" s="127"/>
      <c r="O701" s="128"/>
      <c r="P701" s="128"/>
      <c r="Q701" s="126"/>
      <c r="R701" s="55"/>
      <c r="S701" s="129"/>
      <c r="T701" s="156"/>
      <c r="U701" s="126"/>
      <c r="AF701" s="8"/>
      <c r="AG701" s="8"/>
      <c r="AH701" s="8"/>
      <c r="AI701" s="8"/>
      <c r="AJ701" s="8"/>
      <c r="AK701" s="8"/>
      <c r="AL701" s="8"/>
      <c r="AM701" s="8"/>
    </row>
    <row r="702" spans="1:39" x14ac:dyDescent="0.2">
      <c r="A702" s="161" t="s">
        <v>403</v>
      </c>
      <c r="B702" s="162" t="s">
        <v>928</v>
      </c>
      <c r="C702" s="174" t="s">
        <v>677</v>
      </c>
      <c r="D702" s="175" t="s">
        <v>734</v>
      </c>
      <c r="E702" s="175">
        <v>4</v>
      </c>
      <c r="F702" s="176">
        <v>0.10981471</v>
      </c>
      <c r="G702" s="176">
        <f t="shared" si="21"/>
        <v>0.43925883999999998</v>
      </c>
      <c r="H702" s="177"/>
      <c r="I702" s="178"/>
      <c r="J702" s="179"/>
      <c r="K702" s="124"/>
      <c r="L702" s="125"/>
      <c r="M702" s="126"/>
      <c r="N702" s="127"/>
      <c r="O702" s="128"/>
      <c r="P702" s="128"/>
      <c r="Q702" s="126"/>
      <c r="R702" s="55"/>
      <c r="S702" s="129"/>
      <c r="T702" s="156"/>
      <c r="U702" s="126"/>
      <c r="AF702" s="8"/>
      <c r="AG702" s="8"/>
      <c r="AH702" s="8"/>
      <c r="AI702" s="8"/>
      <c r="AJ702" s="8"/>
      <c r="AK702" s="8"/>
      <c r="AL702" s="8"/>
      <c r="AM702" s="8"/>
    </row>
    <row r="703" spans="1:39" x14ac:dyDescent="0.2">
      <c r="A703" s="161" t="s">
        <v>403</v>
      </c>
      <c r="B703" s="162" t="s">
        <v>929</v>
      </c>
      <c r="C703" s="174" t="s">
        <v>677</v>
      </c>
      <c r="D703" s="175" t="s">
        <v>736</v>
      </c>
      <c r="E703" s="175">
        <v>2</v>
      </c>
      <c r="F703" s="176">
        <v>7.4135400000000004E-2</v>
      </c>
      <c r="G703" s="176">
        <f t="shared" si="21"/>
        <v>0.14827080000000001</v>
      </c>
      <c r="H703" s="177"/>
      <c r="I703" s="178"/>
      <c r="J703" s="179"/>
      <c r="K703" s="124"/>
      <c r="L703" s="125"/>
      <c r="M703" s="126"/>
      <c r="N703" s="127"/>
      <c r="O703" s="128"/>
      <c r="P703" s="128"/>
      <c r="Q703" s="126"/>
      <c r="R703" s="55"/>
      <c r="S703" s="129"/>
      <c r="T703" s="156"/>
      <c r="U703" s="126"/>
      <c r="AF703" s="8"/>
      <c r="AG703" s="8"/>
      <c r="AH703" s="8"/>
      <c r="AI703" s="8"/>
      <c r="AJ703" s="8"/>
      <c r="AK703" s="8"/>
      <c r="AL703" s="8"/>
      <c r="AM703" s="8"/>
    </row>
    <row r="704" spans="1:39" x14ac:dyDescent="0.2">
      <c r="A704" s="161" t="s">
        <v>403</v>
      </c>
      <c r="B704" s="162" t="s">
        <v>930</v>
      </c>
      <c r="C704" s="174" t="s">
        <v>677</v>
      </c>
      <c r="D704" s="175" t="s">
        <v>678</v>
      </c>
      <c r="E704" s="175">
        <v>4</v>
      </c>
      <c r="F704" s="176">
        <v>4.296759E-2</v>
      </c>
      <c r="G704" s="176">
        <f t="shared" si="21"/>
        <v>0.17187036</v>
      </c>
      <c r="H704" s="177"/>
      <c r="I704" s="178"/>
      <c r="J704" s="179"/>
      <c r="K704" s="124"/>
      <c r="L704" s="125"/>
      <c r="M704" s="126"/>
      <c r="N704" s="127"/>
      <c r="O704" s="128"/>
      <c r="P704" s="128"/>
      <c r="Q704" s="126"/>
      <c r="R704" s="55"/>
      <c r="S704" s="129"/>
      <c r="T704" s="156"/>
      <c r="U704" s="126"/>
      <c r="AF704" s="8"/>
      <c r="AG704" s="8"/>
      <c r="AH704" s="8"/>
      <c r="AI704" s="8"/>
      <c r="AJ704" s="8"/>
      <c r="AK704" s="8"/>
      <c r="AL704" s="8"/>
      <c r="AM704" s="8"/>
    </row>
    <row r="705" spans="1:39" x14ac:dyDescent="0.2">
      <c r="A705" s="161" t="s">
        <v>403</v>
      </c>
      <c r="B705" s="162" t="s">
        <v>931</v>
      </c>
      <c r="C705" s="174" t="s">
        <v>677</v>
      </c>
      <c r="D705" s="175" t="s">
        <v>739</v>
      </c>
      <c r="E705" s="175">
        <v>3</v>
      </c>
      <c r="F705" s="176">
        <v>5.4240669999999998E-2</v>
      </c>
      <c r="G705" s="176">
        <f t="shared" si="21"/>
        <v>0.16272201</v>
      </c>
      <c r="H705" s="177"/>
      <c r="I705" s="178"/>
      <c r="J705" s="179"/>
      <c r="K705" s="124"/>
      <c r="L705" s="125"/>
      <c r="M705" s="126"/>
      <c r="N705" s="127"/>
      <c r="O705" s="128"/>
      <c r="P705" s="128"/>
      <c r="Q705" s="126"/>
      <c r="R705" s="55"/>
      <c r="S705" s="129"/>
      <c r="T705" s="156"/>
      <c r="U705" s="126"/>
      <c r="AF705" s="8"/>
      <c r="AG705" s="8"/>
      <c r="AH705" s="8"/>
      <c r="AI705" s="8"/>
      <c r="AJ705" s="8"/>
      <c r="AK705" s="8"/>
      <c r="AL705" s="8"/>
      <c r="AM705" s="8"/>
    </row>
    <row r="706" spans="1:39" x14ac:dyDescent="0.2">
      <c r="A706" s="161" t="s">
        <v>403</v>
      </c>
      <c r="B706" s="162" t="s">
        <v>932</v>
      </c>
      <c r="C706" s="174" t="s">
        <v>677</v>
      </c>
      <c r="D706" s="175" t="s">
        <v>741</v>
      </c>
      <c r="E706" s="175">
        <v>8</v>
      </c>
      <c r="F706" s="176">
        <v>2.6461140000000001E-2</v>
      </c>
      <c r="G706" s="176">
        <f t="shared" si="21"/>
        <v>0.21168912000000001</v>
      </c>
      <c r="H706" s="177"/>
      <c r="I706" s="178"/>
      <c r="J706" s="179"/>
      <c r="K706" s="124"/>
      <c r="L706" s="125"/>
      <c r="M706" s="126"/>
      <c r="N706" s="127"/>
      <c r="O706" s="128"/>
      <c r="P706" s="128"/>
      <c r="Q706" s="126"/>
      <c r="R706" s="55"/>
      <c r="S706" s="129"/>
      <c r="T706" s="156"/>
      <c r="U706" s="126"/>
      <c r="AF706" s="8"/>
      <c r="AG706" s="8"/>
      <c r="AH706" s="8"/>
      <c r="AI706" s="8"/>
      <c r="AJ706" s="8"/>
      <c r="AK706" s="8"/>
      <c r="AL706" s="8"/>
      <c r="AM706" s="8"/>
    </row>
    <row r="707" spans="1:39" x14ac:dyDescent="0.2">
      <c r="A707" s="161" t="s">
        <v>403</v>
      </c>
      <c r="B707" s="162" t="s">
        <v>933</v>
      </c>
      <c r="C707" s="174" t="s">
        <v>677</v>
      </c>
      <c r="D707" s="175" t="s">
        <v>743</v>
      </c>
      <c r="E707" s="175">
        <v>19</v>
      </c>
      <c r="F707" s="176">
        <v>1.393254E-2</v>
      </c>
      <c r="G707" s="176">
        <f t="shared" si="21"/>
        <v>0.26471825999999998</v>
      </c>
      <c r="H707" s="177"/>
      <c r="I707" s="178"/>
      <c r="J707" s="179"/>
      <c r="K707" s="124"/>
      <c r="L707" s="125"/>
      <c r="M707" s="126"/>
      <c r="N707" s="127"/>
      <c r="O707" s="128"/>
      <c r="P707" s="128"/>
      <c r="Q707" s="126"/>
      <c r="R707" s="55"/>
      <c r="S707" s="129"/>
      <c r="T707" s="156"/>
      <c r="U707" s="126"/>
      <c r="AF707" s="8"/>
      <c r="AG707" s="8"/>
      <c r="AH707" s="8"/>
      <c r="AI707" s="8"/>
      <c r="AJ707" s="8"/>
      <c r="AK707" s="8"/>
      <c r="AL707" s="8"/>
      <c r="AM707" s="8"/>
    </row>
    <row r="708" spans="1:39" x14ac:dyDescent="0.2">
      <c r="A708" s="161" t="s">
        <v>403</v>
      </c>
      <c r="B708" s="162" t="s">
        <v>934</v>
      </c>
      <c r="C708" s="174" t="s">
        <v>677</v>
      </c>
      <c r="D708" s="175" t="s">
        <v>745</v>
      </c>
      <c r="E708" s="175">
        <v>8</v>
      </c>
      <c r="F708" s="176">
        <v>1.1562019999999999E-2</v>
      </c>
      <c r="G708" s="176">
        <f t="shared" si="21"/>
        <v>9.2496159999999994E-2</v>
      </c>
      <c r="H708" s="177"/>
      <c r="I708" s="178"/>
      <c r="J708" s="179"/>
      <c r="K708" s="124"/>
      <c r="L708" s="125"/>
      <c r="M708" s="126"/>
      <c r="N708" s="127"/>
      <c r="O708" s="128"/>
      <c r="P708" s="128"/>
      <c r="Q708" s="126"/>
      <c r="R708" s="55"/>
      <c r="S708" s="129"/>
      <c r="T708" s="156"/>
      <c r="U708" s="126"/>
      <c r="AF708" s="8"/>
      <c r="AG708" s="8"/>
      <c r="AH708" s="8"/>
      <c r="AI708" s="8"/>
      <c r="AJ708" s="8"/>
      <c r="AK708" s="8"/>
      <c r="AL708" s="8"/>
      <c r="AM708" s="8"/>
    </row>
    <row r="709" spans="1:39" ht="25.5" x14ac:dyDescent="0.2">
      <c r="A709" s="161" t="s">
        <v>403</v>
      </c>
      <c r="B709" s="162" t="s">
        <v>935</v>
      </c>
      <c r="C709" s="174" t="s">
        <v>522</v>
      </c>
      <c r="D709" s="175" t="s">
        <v>937</v>
      </c>
      <c r="E709" s="175">
        <v>52</v>
      </c>
      <c r="F709" s="176">
        <v>5.7602159999999999E-2</v>
      </c>
      <c r="G709" s="176">
        <f t="shared" si="21"/>
        <v>2.99531232</v>
      </c>
      <c r="H709" s="177"/>
      <c r="I709" s="178"/>
      <c r="J709" s="179"/>
      <c r="K709" s="124"/>
      <c r="L709" s="125"/>
      <c r="M709" s="126"/>
      <c r="N709" s="127"/>
      <c r="O709" s="128"/>
      <c r="P709" s="128"/>
      <c r="Q709" s="126"/>
      <c r="R709" s="55"/>
      <c r="S709" s="129"/>
      <c r="T709" s="156"/>
      <c r="U709" s="126"/>
      <c r="AF709" s="8"/>
      <c r="AG709" s="8"/>
      <c r="AH709" s="8"/>
      <c r="AI709" s="8"/>
      <c r="AJ709" s="8"/>
      <c r="AK709" s="8"/>
      <c r="AL709" s="8"/>
      <c r="AM709" s="8"/>
    </row>
    <row r="710" spans="1:39" ht="25.5" x14ac:dyDescent="0.2">
      <c r="A710" s="161" t="s">
        <v>403</v>
      </c>
      <c r="B710" s="162" t="s">
        <v>936</v>
      </c>
      <c r="C710" s="174" t="s">
        <v>522</v>
      </c>
      <c r="D710" s="175" t="s">
        <v>939</v>
      </c>
      <c r="E710" s="175">
        <v>8</v>
      </c>
      <c r="F710" s="176">
        <v>2.8221969999999999E-2</v>
      </c>
      <c r="G710" s="176">
        <f t="shared" si="21"/>
        <v>0.22577575999999999</v>
      </c>
      <c r="H710" s="177"/>
      <c r="I710" s="178"/>
      <c r="J710" s="179"/>
      <c r="K710" s="124"/>
      <c r="L710" s="125"/>
      <c r="M710" s="126"/>
      <c r="N710" s="127"/>
      <c r="O710" s="128"/>
      <c r="P710" s="128"/>
      <c r="Q710" s="126"/>
      <c r="R710" s="55"/>
      <c r="S710" s="129"/>
      <c r="T710" s="156"/>
      <c r="U710" s="126"/>
      <c r="AF710" s="8"/>
      <c r="AG710" s="8"/>
      <c r="AH710" s="8"/>
      <c r="AI710" s="8"/>
      <c r="AJ710" s="8"/>
      <c r="AK710" s="8"/>
      <c r="AL710" s="8"/>
      <c r="AM710" s="8"/>
    </row>
    <row r="711" spans="1:39" ht="25.5" x14ac:dyDescent="0.2">
      <c r="A711" s="161" t="s">
        <v>403</v>
      </c>
      <c r="B711" s="162" t="s">
        <v>938</v>
      </c>
      <c r="C711" s="174" t="s">
        <v>522</v>
      </c>
      <c r="D711" s="175" t="s">
        <v>941</v>
      </c>
      <c r="E711" s="175">
        <v>38</v>
      </c>
      <c r="F711" s="176">
        <v>2.2449110000000001E-2</v>
      </c>
      <c r="G711" s="176">
        <f t="shared" si="21"/>
        <v>0.85306618000000001</v>
      </c>
      <c r="H711" s="177"/>
      <c r="I711" s="178"/>
      <c r="J711" s="179"/>
      <c r="K711" s="124"/>
      <c r="L711" s="125"/>
      <c r="M711" s="126"/>
      <c r="N711" s="127"/>
      <c r="O711" s="128"/>
      <c r="P711" s="128"/>
      <c r="Q711" s="126"/>
      <c r="R711" s="55"/>
      <c r="S711" s="129"/>
      <c r="T711" s="156"/>
      <c r="U711" s="126"/>
      <c r="AF711" s="8"/>
      <c r="AG711" s="8"/>
      <c r="AH711" s="8"/>
      <c r="AI711" s="8"/>
      <c r="AJ711" s="8"/>
      <c r="AK711" s="8"/>
      <c r="AL711" s="8"/>
      <c r="AM711" s="8"/>
    </row>
    <row r="712" spans="1:39" ht="25.5" x14ac:dyDescent="0.2">
      <c r="A712" s="161" t="s">
        <v>403</v>
      </c>
      <c r="B712" s="162" t="s">
        <v>940</v>
      </c>
      <c r="C712" s="174" t="s">
        <v>725</v>
      </c>
      <c r="D712" s="175" t="s">
        <v>726</v>
      </c>
      <c r="E712" s="175">
        <v>24</v>
      </c>
      <c r="F712" s="176">
        <v>2.0473680000000001E-2</v>
      </c>
      <c r="G712" s="176">
        <f t="shared" si="21"/>
        <v>0.49136832000000003</v>
      </c>
      <c r="H712" s="177"/>
      <c r="I712" s="178"/>
      <c r="J712" s="179"/>
      <c r="K712" s="124"/>
      <c r="L712" s="125"/>
      <c r="M712" s="126"/>
      <c r="N712" s="127"/>
      <c r="O712" s="128"/>
      <c r="P712" s="128"/>
      <c r="Q712" s="126"/>
      <c r="R712" s="55"/>
      <c r="S712" s="129"/>
      <c r="T712" s="156"/>
      <c r="U712" s="126"/>
      <c r="AF712" s="8"/>
      <c r="AG712" s="8"/>
      <c r="AH712" s="8"/>
      <c r="AI712" s="8"/>
      <c r="AJ712" s="8"/>
      <c r="AK712" s="8"/>
      <c r="AL712" s="8"/>
      <c r="AM712" s="8"/>
    </row>
    <row r="713" spans="1:39" ht="25.5" x14ac:dyDescent="0.2">
      <c r="A713" s="161" t="s">
        <v>403</v>
      </c>
      <c r="B713" s="162" t="s">
        <v>942</v>
      </c>
      <c r="C713" s="174" t="s">
        <v>944</v>
      </c>
      <c r="D713" s="175" t="s">
        <v>945</v>
      </c>
      <c r="E713" s="175">
        <v>34</v>
      </c>
      <c r="F713" s="176">
        <v>1.8321469999999999E-2</v>
      </c>
      <c r="G713" s="176">
        <f t="shared" si="21"/>
        <v>0.62292997999999999</v>
      </c>
      <c r="H713" s="177"/>
      <c r="I713" s="178"/>
      <c r="J713" s="179"/>
      <c r="K713" s="124"/>
      <c r="L713" s="125"/>
      <c r="M713" s="126"/>
      <c r="N713" s="127"/>
      <c r="O713" s="128"/>
      <c r="P713" s="128"/>
      <c r="Q713" s="126"/>
      <c r="R713" s="55"/>
      <c r="S713" s="129"/>
      <c r="T713" s="156"/>
      <c r="U713" s="126"/>
      <c r="AF713" s="8"/>
      <c r="AG713" s="8"/>
      <c r="AH713" s="8"/>
      <c r="AI713" s="8"/>
      <c r="AJ713" s="8"/>
      <c r="AK713" s="8"/>
      <c r="AL713" s="8"/>
      <c r="AM713" s="8"/>
    </row>
    <row r="714" spans="1:39" ht="25.5" x14ac:dyDescent="0.2">
      <c r="A714" s="161" t="s">
        <v>403</v>
      </c>
      <c r="B714" s="162" t="s">
        <v>943</v>
      </c>
      <c r="C714" s="174" t="s">
        <v>522</v>
      </c>
      <c r="D714" s="175" t="s">
        <v>757</v>
      </c>
      <c r="E714" s="175">
        <v>54</v>
      </c>
      <c r="F714" s="176">
        <v>1.6348540000000002E-2</v>
      </c>
      <c r="G714" s="176">
        <f t="shared" si="21"/>
        <v>0.8828211600000001</v>
      </c>
      <c r="H714" s="177"/>
      <c r="I714" s="178"/>
      <c r="J714" s="179"/>
      <c r="K714" s="124"/>
      <c r="L714" s="125"/>
      <c r="M714" s="126"/>
      <c r="N714" s="127"/>
      <c r="O714" s="128"/>
      <c r="P714" s="128"/>
      <c r="Q714" s="126"/>
      <c r="R714" s="55"/>
      <c r="S714" s="129"/>
      <c r="T714" s="156"/>
      <c r="U714" s="126"/>
      <c r="AF714" s="8"/>
      <c r="AG714" s="8"/>
      <c r="AH714" s="8"/>
      <c r="AI714" s="8"/>
      <c r="AJ714" s="8"/>
      <c r="AK714" s="8"/>
      <c r="AL714" s="8"/>
      <c r="AM714" s="8"/>
    </row>
    <row r="715" spans="1:39" x14ac:dyDescent="0.2">
      <c r="A715" s="161" t="s">
        <v>403</v>
      </c>
      <c r="B715" s="162" t="s">
        <v>946</v>
      </c>
      <c r="C715" s="174" t="s">
        <v>759</v>
      </c>
      <c r="D715" s="175" t="s">
        <v>760</v>
      </c>
      <c r="E715" s="175">
        <v>16</v>
      </c>
      <c r="F715" s="176">
        <v>1.7374069999999998E-2</v>
      </c>
      <c r="G715" s="176">
        <f t="shared" si="21"/>
        <v>0.27798511999999997</v>
      </c>
      <c r="H715" s="177"/>
      <c r="I715" s="178"/>
      <c r="J715" s="179"/>
      <c r="K715" s="124"/>
      <c r="L715" s="125"/>
      <c r="M715" s="126"/>
      <c r="N715" s="127"/>
      <c r="O715" s="128"/>
      <c r="P715" s="128"/>
      <c r="Q715" s="126"/>
      <c r="R715" s="55"/>
      <c r="S715" s="129"/>
      <c r="T715" s="156"/>
      <c r="U715" s="126"/>
      <c r="AF715" s="8"/>
      <c r="AG715" s="8"/>
      <c r="AH715" s="8"/>
      <c r="AI715" s="8"/>
      <c r="AJ715" s="8"/>
      <c r="AK715" s="8"/>
      <c r="AL715" s="8"/>
      <c r="AM715" s="8"/>
    </row>
    <row r="716" spans="1:39" x14ac:dyDescent="0.2">
      <c r="A716" s="161" t="s">
        <v>403</v>
      </c>
      <c r="B716" s="162" t="s">
        <v>947</v>
      </c>
      <c r="C716" s="174" t="s">
        <v>677</v>
      </c>
      <c r="D716" s="175" t="s">
        <v>747</v>
      </c>
      <c r="E716" s="175">
        <v>4</v>
      </c>
      <c r="F716" s="176">
        <v>1.9086800000000001E-3</v>
      </c>
      <c r="G716" s="176">
        <f t="shared" si="21"/>
        <v>7.6347200000000002E-3</v>
      </c>
      <c r="H716" s="177"/>
      <c r="I716" s="178"/>
      <c r="J716" s="179"/>
      <c r="K716" s="124"/>
      <c r="L716" s="125"/>
      <c r="M716" s="126"/>
      <c r="N716" s="127"/>
      <c r="O716" s="128"/>
      <c r="P716" s="128"/>
      <c r="Q716" s="126"/>
      <c r="R716" s="55"/>
      <c r="S716" s="129"/>
      <c r="T716" s="156"/>
      <c r="U716" s="126"/>
      <c r="AF716" s="8"/>
      <c r="AG716" s="8"/>
      <c r="AH716" s="8"/>
      <c r="AI716" s="8"/>
      <c r="AJ716" s="8"/>
      <c r="AK716" s="8"/>
      <c r="AL716" s="8"/>
      <c r="AM716" s="8"/>
    </row>
    <row r="717" spans="1:39" x14ac:dyDescent="0.2">
      <c r="A717" s="161" t="s">
        <v>403</v>
      </c>
      <c r="B717" s="162" t="s">
        <v>948</v>
      </c>
      <c r="C717" s="174" t="s">
        <v>525</v>
      </c>
      <c r="D717" s="175" t="s">
        <v>762</v>
      </c>
      <c r="E717" s="175">
        <v>12</v>
      </c>
      <c r="F717" s="176">
        <v>7.6006699999999996E-2</v>
      </c>
      <c r="G717" s="176">
        <f t="shared" si="21"/>
        <v>0.91208040000000001</v>
      </c>
      <c r="H717" s="177"/>
      <c r="I717" s="178"/>
      <c r="J717" s="179"/>
      <c r="K717" s="124"/>
      <c r="L717" s="125"/>
      <c r="M717" s="126"/>
      <c r="N717" s="127"/>
      <c r="O717" s="128"/>
      <c r="P717" s="128"/>
      <c r="Q717" s="126"/>
      <c r="R717" s="55"/>
      <c r="S717" s="129"/>
      <c r="T717" s="156"/>
      <c r="U717" s="126"/>
      <c r="AF717" s="8"/>
      <c r="AG717" s="8"/>
      <c r="AH717" s="8"/>
      <c r="AI717" s="8"/>
      <c r="AJ717" s="8"/>
      <c r="AK717" s="8"/>
      <c r="AL717" s="8"/>
      <c r="AM717" s="8"/>
    </row>
    <row r="718" spans="1:39" x14ac:dyDescent="0.2">
      <c r="A718" s="161" t="s">
        <v>403</v>
      </c>
      <c r="B718" s="162" t="s">
        <v>949</v>
      </c>
      <c r="C718" s="174" t="s">
        <v>525</v>
      </c>
      <c r="D718" s="175" t="s">
        <v>764</v>
      </c>
      <c r="E718" s="175">
        <v>16</v>
      </c>
      <c r="F718" s="176">
        <v>4.0010209999999997E-2</v>
      </c>
      <c r="G718" s="176">
        <f t="shared" si="21"/>
        <v>0.64016335999999996</v>
      </c>
      <c r="H718" s="177"/>
      <c r="I718" s="178"/>
      <c r="J718" s="179"/>
      <c r="K718" s="124"/>
      <c r="L718" s="125"/>
      <c r="M718" s="126"/>
      <c r="N718" s="127"/>
      <c r="O718" s="128"/>
      <c r="P718" s="128"/>
      <c r="Q718" s="126"/>
      <c r="R718" s="55"/>
      <c r="S718" s="129"/>
      <c r="T718" s="156"/>
      <c r="U718" s="126"/>
      <c r="AF718" s="8"/>
      <c r="AG718" s="8"/>
      <c r="AH718" s="8"/>
      <c r="AI718" s="8"/>
      <c r="AJ718" s="8"/>
      <c r="AK718" s="8"/>
      <c r="AL718" s="8"/>
      <c r="AM718" s="8"/>
    </row>
    <row r="719" spans="1:39" x14ac:dyDescent="0.2">
      <c r="A719" s="161" t="s">
        <v>403</v>
      </c>
      <c r="B719" s="162" t="s">
        <v>950</v>
      </c>
      <c r="C719" s="174" t="s">
        <v>525</v>
      </c>
      <c r="D719" s="175" t="s">
        <v>679</v>
      </c>
      <c r="E719" s="175">
        <v>64</v>
      </c>
      <c r="F719" s="176">
        <v>1.6751530000000001E-2</v>
      </c>
      <c r="G719" s="176">
        <f t="shared" si="21"/>
        <v>1.07209792</v>
      </c>
      <c r="H719" s="177"/>
      <c r="I719" s="178"/>
      <c r="J719" s="179"/>
      <c r="K719" s="124"/>
      <c r="L719" s="125"/>
      <c r="M719" s="126"/>
      <c r="N719" s="127"/>
      <c r="O719" s="128"/>
      <c r="P719" s="128"/>
      <c r="Q719" s="126"/>
      <c r="R719" s="55"/>
      <c r="S719" s="129"/>
      <c r="T719" s="156"/>
      <c r="U719" s="126"/>
      <c r="AF719" s="8"/>
      <c r="AG719" s="8"/>
      <c r="AH719" s="8"/>
      <c r="AI719" s="8"/>
      <c r="AJ719" s="8"/>
      <c r="AK719" s="8"/>
      <c r="AL719" s="8"/>
      <c r="AM719" s="8"/>
    </row>
    <row r="720" spans="1:39" x14ac:dyDescent="0.2">
      <c r="A720" s="161" t="s">
        <v>403</v>
      </c>
      <c r="B720" s="162" t="s">
        <v>951</v>
      </c>
      <c r="C720" s="174" t="s">
        <v>525</v>
      </c>
      <c r="D720" s="175" t="s">
        <v>767</v>
      </c>
      <c r="E720" s="175">
        <v>9</v>
      </c>
      <c r="F720" s="176">
        <v>1.084597E-2</v>
      </c>
      <c r="G720" s="176">
        <f t="shared" si="21"/>
        <v>9.7613729999999996E-2</v>
      </c>
      <c r="H720" s="177"/>
      <c r="I720" s="178"/>
      <c r="J720" s="179"/>
      <c r="K720" s="124"/>
      <c r="L720" s="125"/>
      <c r="M720" s="126"/>
      <c r="N720" s="127"/>
      <c r="O720" s="128"/>
      <c r="P720" s="128"/>
      <c r="Q720" s="126"/>
      <c r="R720" s="55"/>
      <c r="S720" s="129"/>
      <c r="T720" s="156"/>
      <c r="U720" s="126"/>
      <c r="AF720" s="8"/>
      <c r="AG720" s="8"/>
      <c r="AH720" s="8"/>
      <c r="AI720" s="8"/>
      <c r="AJ720" s="8"/>
      <c r="AK720" s="8"/>
      <c r="AL720" s="8"/>
      <c r="AM720" s="8"/>
    </row>
    <row r="721" spans="1:39" x14ac:dyDescent="0.2">
      <c r="A721" s="161" t="s">
        <v>403</v>
      </c>
      <c r="B721" s="162" t="s">
        <v>952</v>
      </c>
      <c r="C721" s="174" t="s">
        <v>525</v>
      </c>
      <c r="D721" s="175" t="s">
        <v>526</v>
      </c>
      <c r="E721" s="175">
        <v>263</v>
      </c>
      <c r="F721" s="176">
        <v>5.88405E-3</v>
      </c>
      <c r="G721" s="176">
        <f t="shared" si="21"/>
        <v>1.5475051500000001</v>
      </c>
      <c r="H721" s="177"/>
      <c r="I721" s="178"/>
      <c r="J721" s="179"/>
      <c r="K721" s="124"/>
      <c r="L721" s="125"/>
      <c r="M721" s="126"/>
      <c r="N721" s="127"/>
      <c r="O721" s="128"/>
      <c r="P721" s="128"/>
      <c r="Q721" s="126"/>
      <c r="R721" s="55"/>
      <c r="S721" s="129"/>
      <c r="T721" s="156"/>
      <c r="U721" s="126"/>
      <c r="AF721" s="8"/>
      <c r="AG721" s="8"/>
      <c r="AH721" s="8"/>
      <c r="AI721" s="8"/>
      <c r="AJ721" s="8"/>
      <c r="AK721" s="8"/>
      <c r="AL721" s="8"/>
      <c r="AM721" s="8"/>
    </row>
    <row r="722" spans="1:39" x14ac:dyDescent="0.2">
      <c r="A722" s="161" t="s">
        <v>403</v>
      </c>
      <c r="B722" s="162" t="s">
        <v>953</v>
      </c>
      <c r="C722" s="174" t="s">
        <v>525</v>
      </c>
      <c r="D722" s="175" t="s">
        <v>770</v>
      </c>
      <c r="E722" s="175">
        <v>4</v>
      </c>
      <c r="F722" s="176">
        <v>8.4562000000000005E-4</v>
      </c>
      <c r="G722" s="176">
        <f t="shared" ref="G722:G732" si="22">F722*E722</f>
        <v>3.3824800000000002E-3</v>
      </c>
      <c r="H722" s="177"/>
      <c r="I722" s="178"/>
      <c r="J722" s="179"/>
      <c r="K722" s="124"/>
      <c r="L722" s="125"/>
      <c r="M722" s="126"/>
      <c r="N722" s="127"/>
      <c r="O722" s="128"/>
      <c r="P722" s="128"/>
      <c r="Q722" s="126"/>
      <c r="R722" s="55"/>
      <c r="S722" s="129"/>
      <c r="T722" s="156"/>
      <c r="U722" s="126"/>
      <c r="AF722" s="8"/>
      <c r="AG722" s="8"/>
      <c r="AH722" s="8"/>
      <c r="AI722" s="8"/>
      <c r="AJ722" s="8"/>
      <c r="AK722" s="8"/>
      <c r="AL722" s="8"/>
      <c r="AM722" s="8"/>
    </row>
    <row r="723" spans="1:39" x14ac:dyDescent="0.2">
      <c r="A723" s="161" t="s">
        <v>403</v>
      </c>
      <c r="B723" s="162" t="s">
        <v>954</v>
      </c>
      <c r="C723" s="174" t="s">
        <v>528</v>
      </c>
      <c r="D723" s="175" t="s">
        <v>772</v>
      </c>
      <c r="E723" s="175">
        <v>16</v>
      </c>
      <c r="F723" s="176">
        <v>6.9577099999999998E-3</v>
      </c>
      <c r="G723" s="176">
        <f t="shared" si="22"/>
        <v>0.11132336</v>
      </c>
      <c r="H723" s="177"/>
      <c r="I723" s="178"/>
      <c r="J723" s="179"/>
      <c r="K723" s="124"/>
      <c r="L723" s="125"/>
      <c r="M723" s="126"/>
      <c r="N723" s="127"/>
      <c r="O723" s="128"/>
      <c r="P723" s="128"/>
      <c r="Q723" s="126"/>
      <c r="R723" s="55"/>
      <c r="S723" s="129"/>
      <c r="T723" s="156"/>
      <c r="U723" s="126"/>
      <c r="AF723" s="8"/>
      <c r="AG723" s="8"/>
      <c r="AH723" s="8"/>
      <c r="AI723" s="8"/>
      <c r="AJ723" s="8"/>
      <c r="AK723" s="8"/>
      <c r="AL723" s="8"/>
      <c r="AM723" s="8"/>
    </row>
    <row r="724" spans="1:39" x14ac:dyDescent="0.2">
      <c r="A724" s="161" t="s">
        <v>403</v>
      </c>
      <c r="B724" s="162" t="s">
        <v>955</v>
      </c>
      <c r="C724" s="174" t="s">
        <v>528</v>
      </c>
      <c r="D724" s="175" t="s">
        <v>680</v>
      </c>
      <c r="E724" s="175">
        <v>56</v>
      </c>
      <c r="F724" s="176">
        <v>3.9662300000000003E-3</v>
      </c>
      <c r="G724" s="176">
        <f t="shared" si="22"/>
        <v>0.22210888000000001</v>
      </c>
      <c r="H724" s="177"/>
      <c r="I724" s="178"/>
      <c r="J724" s="179"/>
      <c r="K724" s="124"/>
      <c r="L724" s="125"/>
      <c r="M724" s="126"/>
      <c r="N724" s="127"/>
      <c r="O724" s="128"/>
      <c r="P724" s="128"/>
      <c r="Q724" s="126"/>
      <c r="R724" s="55"/>
      <c r="S724" s="129"/>
      <c r="T724" s="156"/>
      <c r="U724" s="126"/>
      <c r="AF724" s="8"/>
      <c r="AG724" s="8"/>
      <c r="AH724" s="8"/>
      <c r="AI724" s="8"/>
      <c r="AJ724" s="8"/>
      <c r="AK724" s="8"/>
      <c r="AL724" s="8"/>
      <c r="AM724" s="8"/>
    </row>
    <row r="725" spans="1:39" x14ac:dyDescent="0.2">
      <c r="A725" s="161" t="s">
        <v>403</v>
      </c>
      <c r="B725" s="162" t="s">
        <v>956</v>
      </c>
      <c r="C725" s="174" t="s">
        <v>528</v>
      </c>
      <c r="D725" s="175" t="s">
        <v>775</v>
      </c>
      <c r="E725" s="175">
        <v>9</v>
      </c>
      <c r="F725" s="176">
        <v>2.3824300000000001E-3</v>
      </c>
      <c r="G725" s="176">
        <f t="shared" si="22"/>
        <v>2.1441870000000002E-2</v>
      </c>
      <c r="H725" s="177"/>
      <c r="I725" s="178"/>
      <c r="J725" s="179"/>
      <c r="K725" s="124"/>
      <c r="L725" s="125"/>
      <c r="M725" s="126"/>
      <c r="N725" s="127"/>
      <c r="O725" s="128"/>
      <c r="P725" s="128"/>
      <c r="Q725" s="126"/>
      <c r="R725" s="55"/>
      <c r="S725" s="129"/>
      <c r="T725" s="156"/>
      <c r="U725" s="126"/>
      <c r="AF725" s="8"/>
      <c r="AG725" s="8"/>
      <c r="AH725" s="8"/>
      <c r="AI725" s="8"/>
      <c r="AJ725" s="8"/>
      <c r="AK725" s="8"/>
      <c r="AL725" s="8"/>
      <c r="AM725" s="8"/>
    </row>
    <row r="726" spans="1:39" x14ac:dyDescent="0.2">
      <c r="A726" s="161" t="s">
        <v>403</v>
      </c>
      <c r="B726" s="162" t="s">
        <v>957</v>
      </c>
      <c r="C726" s="174" t="s">
        <v>528</v>
      </c>
      <c r="D726" s="175" t="s">
        <v>529</v>
      </c>
      <c r="E726" s="175">
        <v>183</v>
      </c>
      <c r="F726" s="176">
        <v>1.25136E-3</v>
      </c>
      <c r="G726" s="176">
        <f t="shared" si="22"/>
        <v>0.22899887999999999</v>
      </c>
      <c r="H726" s="177"/>
      <c r="I726" s="178"/>
      <c r="J726" s="179"/>
      <c r="K726" s="124"/>
      <c r="L726" s="125"/>
      <c r="M726" s="126"/>
      <c r="N726" s="127"/>
      <c r="O726" s="128"/>
      <c r="P726" s="128"/>
      <c r="Q726" s="126"/>
      <c r="R726" s="55"/>
      <c r="S726" s="129"/>
      <c r="T726" s="156"/>
      <c r="U726" s="126"/>
      <c r="AF726" s="8"/>
      <c r="AG726" s="8"/>
      <c r="AH726" s="8"/>
      <c r="AI726" s="8"/>
      <c r="AJ726" s="8"/>
      <c r="AK726" s="8"/>
      <c r="AL726" s="8"/>
      <c r="AM726" s="8"/>
    </row>
    <row r="727" spans="1:39" x14ac:dyDescent="0.2">
      <c r="A727" s="161" t="s">
        <v>403</v>
      </c>
      <c r="B727" s="162" t="s">
        <v>958</v>
      </c>
      <c r="C727" s="174" t="s">
        <v>681</v>
      </c>
      <c r="D727" s="175" t="s">
        <v>780</v>
      </c>
      <c r="E727" s="175">
        <v>4</v>
      </c>
      <c r="F727" s="176">
        <v>1.7164410000000001E-2</v>
      </c>
      <c r="G727" s="176">
        <f t="shared" si="22"/>
        <v>6.8657640000000006E-2</v>
      </c>
      <c r="H727" s="177"/>
      <c r="I727" s="178"/>
      <c r="J727" s="179"/>
      <c r="K727" s="124"/>
      <c r="L727" s="125"/>
      <c r="M727" s="126"/>
      <c r="N727" s="127"/>
      <c r="O727" s="128"/>
      <c r="P727" s="128"/>
      <c r="Q727" s="126"/>
      <c r="R727" s="55"/>
      <c r="S727" s="129"/>
      <c r="T727" s="156"/>
      <c r="U727" s="126"/>
      <c r="AF727" s="8"/>
      <c r="AG727" s="8"/>
      <c r="AH727" s="8"/>
      <c r="AI727" s="8"/>
      <c r="AJ727" s="8"/>
      <c r="AK727" s="8"/>
      <c r="AL727" s="8"/>
      <c r="AM727" s="8"/>
    </row>
    <row r="728" spans="1:39" x14ac:dyDescent="0.2">
      <c r="A728" s="161" t="s">
        <v>403</v>
      </c>
      <c r="B728" s="162" t="s">
        <v>959</v>
      </c>
      <c r="C728" s="174" t="s">
        <v>681</v>
      </c>
      <c r="D728" s="175" t="s">
        <v>782</v>
      </c>
      <c r="E728" s="175">
        <v>8</v>
      </c>
      <c r="F728" s="176">
        <v>1.130113E-2</v>
      </c>
      <c r="G728" s="176">
        <f t="shared" si="22"/>
        <v>9.0409039999999996E-2</v>
      </c>
      <c r="H728" s="177"/>
      <c r="I728" s="178"/>
      <c r="J728" s="179"/>
      <c r="K728" s="124"/>
      <c r="L728" s="125"/>
      <c r="M728" s="126"/>
      <c r="N728" s="127"/>
      <c r="O728" s="128"/>
      <c r="P728" s="128"/>
      <c r="Q728" s="126"/>
      <c r="R728" s="55"/>
      <c r="S728" s="129"/>
      <c r="T728" s="156"/>
      <c r="U728" s="126"/>
      <c r="AF728" s="8"/>
      <c r="AG728" s="8"/>
      <c r="AH728" s="8"/>
      <c r="AI728" s="8"/>
      <c r="AJ728" s="8"/>
      <c r="AK728" s="8"/>
      <c r="AL728" s="8"/>
      <c r="AM728" s="8"/>
    </row>
    <row r="729" spans="1:39" x14ac:dyDescent="0.2">
      <c r="A729" s="161" t="s">
        <v>403</v>
      </c>
      <c r="B729" s="162" t="s">
        <v>960</v>
      </c>
      <c r="C729" s="174" t="s">
        <v>788</v>
      </c>
      <c r="D729" s="175" t="s">
        <v>789</v>
      </c>
      <c r="E729" s="175">
        <v>2</v>
      </c>
      <c r="F729" s="176">
        <v>5.0836500000000003E-3</v>
      </c>
      <c r="G729" s="176">
        <f t="shared" si="22"/>
        <v>1.0167300000000001E-2</v>
      </c>
      <c r="H729" s="177"/>
      <c r="I729" s="178"/>
      <c r="J729" s="179"/>
      <c r="K729" s="124"/>
      <c r="L729" s="125"/>
      <c r="M729" s="126"/>
      <c r="N729" s="127"/>
      <c r="O729" s="128"/>
      <c r="P729" s="128"/>
      <c r="Q729" s="126"/>
      <c r="R729" s="55"/>
      <c r="S729" s="129"/>
      <c r="T729" s="156"/>
      <c r="U729" s="126"/>
      <c r="AF729" s="8"/>
      <c r="AG729" s="8"/>
      <c r="AH729" s="8"/>
      <c r="AI729" s="8"/>
      <c r="AJ729" s="8"/>
      <c r="AK729" s="8"/>
      <c r="AL729" s="8"/>
      <c r="AM729" s="8"/>
    </row>
    <row r="730" spans="1:39" x14ac:dyDescent="0.2">
      <c r="A730" s="161" t="s">
        <v>403</v>
      </c>
      <c r="B730" s="162" t="s">
        <v>961</v>
      </c>
      <c r="C730" s="174" t="s">
        <v>681</v>
      </c>
      <c r="D730" s="175" t="s">
        <v>784</v>
      </c>
      <c r="E730" s="175">
        <v>4</v>
      </c>
      <c r="F730" s="176">
        <v>4.0784000000000003E-3</v>
      </c>
      <c r="G730" s="176">
        <f t="shared" si="22"/>
        <v>1.6313600000000001E-2</v>
      </c>
      <c r="H730" s="177"/>
      <c r="I730" s="178"/>
      <c r="J730" s="179"/>
      <c r="K730" s="124"/>
      <c r="L730" s="125"/>
      <c r="M730" s="126"/>
      <c r="N730" s="127"/>
      <c r="O730" s="128"/>
      <c r="P730" s="128"/>
      <c r="Q730" s="126"/>
      <c r="R730" s="55"/>
      <c r="S730" s="129"/>
      <c r="T730" s="156"/>
      <c r="U730" s="126"/>
      <c r="AF730" s="8"/>
      <c r="AG730" s="8"/>
      <c r="AH730" s="8"/>
      <c r="AI730" s="8"/>
      <c r="AJ730" s="8"/>
      <c r="AK730" s="8"/>
      <c r="AL730" s="8"/>
      <c r="AM730" s="8"/>
    </row>
    <row r="731" spans="1:39" x14ac:dyDescent="0.2">
      <c r="A731" s="161" t="s">
        <v>403</v>
      </c>
      <c r="B731" s="162" t="s">
        <v>962</v>
      </c>
      <c r="C731" s="174" t="s">
        <v>681</v>
      </c>
      <c r="D731" s="175" t="s">
        <v>786</v>
      </c>
      <c r="E731" s="175">
        <v>29</v>
      </c>
      <c r="F731" s="176">
        <v>2.1575700000000001E-3</v>
      </c>
      <c r="G731" s="176">
        <f t="shared" si="22"/>
        <v>6.2569529999999998E-2</v>
      </c>
      <c r="H731" s="177"/>
      <c r="I731" s="178"/>
      <c r="J731" s="179"/>
      <c r="K731" s="124"/>
      <c r="L731" s="125"/>
      <c r="M731" s="126"/>
      <c r="N731" s="127"/>
      <c r="O731" s="128"/>
      <c r="P731" s="128"/>
      <c r="Q731" s="126"/>
      <c r="R731" s="55"/>
      <c r="S731" s="129"/>
      <c r="T731" s="156"/>
      <c r="U731" s="126"/>
      <c r="AF731" s="8"/>
      <c r="AG731" s="8"/>
      <c r="AH731" s="8"/>
      <c r="AI731" s="8"/>
      <c r="AJ731" s="8"/>
      <c r="AK731" s="8"/>
      <c r="AL731" s="8"/>
      <c r="AM731" s="8"/>
    </row>
    <row r="732" spans="1:39" x14ac:dyDescent="0.2">
      <c r="A732" s="161" t="s">
        <v>403</v>
      </c>
      <c r="B732" s="162" t="s">
        <v>963</v>
      </c>
      <c r="C732" s="174" t="s">
        <v>528</v>
      </c>
      <c r="D732" s="175" t="s">
        <v>778</v>
      </c>
      <c r="E732" s="175">
        <v>4</v>
      </c>
      <c r="F732" s="176">
        <v>1.8382000000000001E-4</v>
      </c>
      <c r="G732" s="176">
        <f t="shared" si="22"/>
        <v>7.3528000000000005E-4</v>
      </c>
      <c r="H732" s="177"/>
      <c r="I732" s="178"/>
      <c r="J732" s="179"/>
      <c r="K732" s="124"/>
      <c r="L732" s="125"/>
      <c r="M732" s="126"/>
      <c r="N732" s="127"/>
      <c r="O732" s="128"/>
      <c r="P732" s="128"/>
      <c r="Q732" s="126"/>
      <c r="R732" s="55"/>
      <c r="S732" s="129"/>
      <c r="T732" s="156"/>
      <c r="U732" s="126"/>
      <c r="AF732" s="8"/>
      <c r="AG732" s="8"/>
      <c r="AH732" s="8"/>
      <c r="AI732" s="8"/>
      <c r="AJ732" s="8"/>
      <c r="AK732" s="8"/>
      <c r="AL732" s="8"/>
      <c r="AM732" s="8"/>
    </row>
    <row r="733" spans="1:39" x14ac:dyDescent="0.2">
      <c r="A733" s="148" t="s">
        <v>379</v>
      </c>
      <c r="B733" s="162" t="s">
        <v>964</v>
      </c>
      <c r="C733" s="181" t="s">
        <v>683</v>
      </c>
      <c r="D733" s="182" t="s">
        <v>676</v>
      </c>
      <c r="E733" s="182">
        <v>1</v>
      </c>
      <c r="F733" s="183"/>
      <c r="G733" s="183" t="str">
        <f>""</f>
        <v/>
      </c>
      <c r="H733" s="184"/>
      <c r="I733" s="185"/>
      <c r="J733" s="180"/>
      <c r="K733" s="124"/>
      <c r="L733" s="125"/>
      <c r="M733" s="126"/>
      <c r="N733" s="127"/>
      <c r="O733" s="128"/>
      <c r="P733" s="128"/>
      <c r="Q733" s="126"/>
      <c r="R733" s="55"/>
      <c r="S733" s="129"/>
      <c r="T733" s="156"/>
      <c r="U733" s="126"/>
      <c r="AF733" s="8"/>
      <c r="AG733" s="8"/>
      <c r="AH733" s="8"/>
      <c r="AI733" s="8"/>
      <c r="AJ733" s="8"/>
      <c r="AK733" s="8"/>
      <c r="AL733" s="8"/>
      <c r="AM733" s="8"/>
    </row>
    <row r="734" spans="1:39" x14ac:dyDescent="0.2">
      <c r="A734" s="148" t="s">
        <v>379</v>
      </c>
      <c r="B734" s="162" t="s">
        <v>965</v>
      </c>
      <c r="C734" s="181" t="s">
        <v>675</v>
      </c>
      <c r="D734" s="182" t="s">
        <v>676</v>
      </c>
      <c r="E734" s="182">
        <v>1</v>
      </c>
      <c r="F734" s="183"/>
      <c r="G734" s="183" t="str">
        <f>""</f>
        <v/>
      </c>
      <c r="H734" s="184"/>
      <c r="I734" s="185"/>
      <c r="J734" s="180"/>
      <c r="K734" s="124"/>
      <c r="L734" s="125"/>
      <c r="M734" s="126"/>
      <c r="N734" s="127"/>
      <c r="O734" s="128"/>
      <c r="P734" s="128"/>
      <c r="Q734" s="126"/>
      <c r="R734" s="55"/>
      <c r="S734" s="129"/>
      <c r="T734" s="156"/>
      <c r="U734" s="126"/>
      <c r="AF734" s="8"/>
      <c r="AG734" s="8"/>
      <c r="AH734" s="8"/>
      <c r="AI734" s="8"/>
      <c r="AJ734" s="8"/>
      <c r="AK734" s="8"/>
      <c r="AL734" s="8"/>
      <c r="AM734" s="8"/>
    </row>
    <row r="735" spans="1:39" x14ac:dyDescent="0.2">
      <c r="A735" s="148" t="s">
        <v>379</v>
      </c>
      <c r="B735" s="150" t="s">
        <v>161</v>
      </c>
      <c r="C735" s="151" t="s">
        <v>162</v>
      </c>
      <c r="D735" s="152" t="s">
        <v>163</v>
      </c>
      <c r="E735" s="105">
        <v>1</v>
      </c>
      <c r="F735" s="153"/>
      <c r="G735" s="110"/>
      <c r="H735" s="154"/>
      <c r="I735" s="111"/>
      <c r="J735" s="155"/>
      <c r="K735" s="124"/>
      <c r="L735" s="125"/>
      <c r="M735" s="126"/>
      <c r="N735" s="127"/>
      <c r="O735" s="128"/>
      <c r="P735" s="128"/>
      <c r="Q735" s="126"/>
      <c r="R735" s="55"/>
      <c r="S735" s="129"/>
      <c r="T735" s="156"/>
      <c r="U735" s="126"/>
      <c r="AF735" s="8"/>
      <c r="AG735" s="8"/>
      <c r="AH735" s="8"/>
      <c r="AI735" s="8"/>
      <c r="AJ735" s="8"/>
      <c r="AK735" s="8"/>
      <c r="AL735" s="8"/>
      <c r="AM735" s="8"/>
    </row>
    <row r="736" spans="1:39" x14ac:dyDescent="0.2">
      <c r="A736" s="148" t="s">
        <v>379</v>
      </c>
      <c r="B736" s="150">
        <v>36</v>
      </c>
      <c r="C736" s="151" t="s">
        <v>164</v>
      </c>
      <c r="D736" s="152" t="s">
        <v>165</v>
      </c>
      <c r="E736" s="105">
        <v>1</v>
      </c>
      <c r="F736" s="153"/>
      <c r="G736" s="110"/>
      <c r="H736" s="154"/>
      <c r="I736" s="111"/>
      <c r="J736" s="155"/>
      <c r="K736" s="124"/>
      <c r="L736" s="125"/>
      <c r="M736" s="126"/>
      <c r="N736" s="127"/>
      <c r="O736" s="128"/>
      <c r="P736" s="128"/>
      <c r="Q736" s="126"/>
      <c r="R736" s="55"/>
      <c r="S736" s="129"/>
      <c r="T736" s="156"/>
      <c r="U736" s="126"/>
      <c r="AF736" s="8"/>
      <c r="AG736" s="8"/>
      <c r="AH736" s="8"/>
      <c r="AI736" s="8"/>
      <c r="AJ736" s="8"/>
      <c r="AK736" s="8"/>
      <c r="AL736" s="8"/>
      <c r="AM736" s="8"/>
    </row>
    <row r="737" spans="1:39" x14ac:dyDescent="0.2">
      <c r="A737" s="148" t="s">
        <v>379</v>
      </c>
      <c r="B737" s="162" t="s">
        <v>968</v>
      </c>
      <c r="C737" s="181" t="s">
        <v>384</v>
      </c>
      <c r="D737" s="182" t="s">
        <v>385</v>
      </c>
      <c r="E737" s="182">
        <v>1</v>
      </c>
      <c r="F737" s="183"/>
      <c r="G737" s="183" t="str">
        <f>""</f>
        <v/>
      </c>
      <c r="H737" s="184"/>
      <c r="I737" s="185"/>
      <c r="J737" s="180"/>
      <c r="K737" s="124"/>
      <c r="L737" s="125"/>
      <c r="M737" s="126"/>
      <c r="N737" s="127"/>
      <c r="O737" s="128"/>
      <c r="P737" s="128"/>
      <c r="Q737" s="126"/>
      <c r="R737" s="55"/>
      <c r="S737" s="129"/>
      <c r="T737" s="156"/>
      <c r="U737" s="126"/>
      <c r="AF737" s="8"/>
      <c r="AG737" s="8"/>
      <c r="AH737" s="8"/>
      <c r="AI737" s="8"/>
      <c r="AJ737" s="8"/>
      <c r="AK737" s="8"/>
      <c r="AL737" s="8"/>
      <c r="AM737" s="8"/>
    </row>
    <row r="738" spans="1:39" x14ac:dyDescent="0.2">
      <c r="A738" s="148" t="s">
        <v>379</v>
      </c>
      <c r="B738" s="162" t="s">
        <v>969</v>
      </c>
      <c r="C738" s="181" t="s">
        <v>388</v>
      </c>
      <c r="D738" s="182" t="s">
        <v>389</v>
      </c>
      <c r="E738" s="182">
        <f>1*1</f>
        <v>1</v>
      </c>
      <c r="F738" s="183">
        <v>3.8</v>
      </c>
      <c r="G738" s="183">
        <f t="shared" ref="G738:G743" si="23">F738*E738</f>
        <v>3.8</v>
      </c>
      <c r="H738" s="184" t="s">
        <v>390</v>
      </c>
      <c r="I738" s="185"/>
      <c r="J738" s="180"/>
      <c r="K738" s="124"/>
      <c r="L738" s="125"/>
      <c r="M738" s="126"/>
      <c r="N738" s="127"/>
      <c r="O738" s="128"/>
      <c r="P738" s="128"/>
      <c r="Q738" s="126"/>
      <c r="R738" s="55"/>
      <c r="S738" s="129"/>
      <c r="T738" s="156"/>
      <c r="U738" s="126"/>
      <c r="AF738" s="8"/>
      <c r="AG738" s="8"/>
      <c r="AH738" s="8"/>
      <c r="AI738" s="8"/>
      <c r="AJ738" s="8"/>
      <c r="AK738" s="8"/>
      <c r="AL738" s="8"/>
      <c r="AM738" s="8"/>
    </row>
    <row r="739" spans="1:39" x14ac:dyDescent="0.2">
      <c r="A739" s="148" t="s">
        <v>379</v>
      </c>
      <c r="B739" s="162" t="s">
        <v>970</v>
      </c>
      <c r="C739" s="181" t="s">
        <v>392</v>
      </c>
      <c r="D739" s="182" t="s">
        <v>393</v>
      </c>
      <c r="E739" s="182">
        <f>1*1</f>
        <v>1</v>
      </c>
      <c r="F739" s="183">
        <v>2.65</v>
      </c>
      <c r="G739" s="183">
        <f t="shared" si="23"/>
        <v>2.65</v>
      </c>
      <c r="H739" s="184" t="s">
        <v>390</v>
      </c>
      <c r="I739" s="185"/>
      <c r="J739" s="180"/>
      <c r="K739" s="124"/>
      <c r="L739" s="125"/>
      <c r="M739" s="126"/>
      <c r="N739" s="127"/>
      <c r="O739" s="128"/>
      <c r="P739" s="128"/>
      <c r="Q739" s="126"/>
      <c r="R739" s="55"/>
      <c r="S739" s="129"/>
      <c r="T739" s="156"/>
      <c r="U739" s="126"/>
      <c r="AF739" s="8"/>
      <c r="AG739" s="8"/>
      <c r="AH739" s="8"/>
      <c r="AI739" s="8"/>
      <c r="AJ739" s="8"/>
      <c r="AK739" s="8"/>
      <c r="AL739" s="8"/>
      <c r="AM739" s="8"/>
    </row>
    <row r="740" spans="1:39" x14ac:dyDescent="0.2">
      <c r="A740" s="148" t="s">
        <v>379</v>
      </c>
      <c r="B740" s="162" t="s">
        <v>971</v>
      </c>
      <c r="C740" s="181" t="s">
        <v>395</v>
      </c>
      <c r="D740" s="182" t="s">
        <v>396</v>
      </c>
      <c r="E740" s="182">
        <f>1*1</f>
        <v>1</v>
      </c>
      <c r="F740" s="183">
        <v>5.45</v>
      </c>
      <c r="G740" s="183">
        <f t="shared" si="23"/>
        <v>5.45</v>
      </c>
      <c r="H740" s="184" t="s">
        <v>390</v>
      </c>
      <c r="I740" s="185"/>
      <c r="J740" s="180"/>
      <c r="K740" s="124"/>
      <c r="L740" s="125"/>
      <c r="M740" s="126"/>
      <c r="N740" s="127"/>
      <c r="O740" s="128"/>
      <c r="P740" s="128"/>
      <c r="Q740" s="126"/>
      <c r="R740" s="55"/>
      <c r="S740" s="129"/>
      <c r="T740" s="156"/>
      <c r="U740" s="126"/>
      <c r="AF740" s="8"/>
      <c r="AG740" s="8"/>
      <c r="AH740" s="8"/>
      <c r="AI740" s="8"/>
      <c r="AJ740" s="8"/>
      <c r="AK740" s="8"/>
      <c r="AL740" s="8"/>
      <c r="AM740" s="8"/>
    </row>
    <row r="741" spans="1:39" x14ac:dyDescent="0.2">
      <c r="A741" s="148" t="s">
        <v>379</v>
      </c>
      <c r="B741" s="162" t="s">
        <v>972</v>
      </c>
      <c r="C741" s="181" t="s">
        <v>398</v>
      </c>
      <c r="D741" s="182" t="s">
        <v>399</v>
      </c>
      <c r="E741" s="182">
        <f>1*1</f>
        <v>1</v>
      </c>
      <c r="F741" s="183">
        <v>39.75</v>
      </c>
      <c r="G741" s="183">
        <f t="shared" si="23"/>
        <v>39.75</v>
      </c>
      <c r="H741" s="184" t="s">
        <v>390</v>
      </c>
      <c r="I741" s="185"/>
      <c r="J741" s="180"/>
      <c r="K741" s="124"/>
      <c r="L741" s="125"/>
      <c r="M741" s="126"/>
      <c r="N741" s="127"/>
      <c r="O741" s="128"/>
      <c r="P741" s="128"/>
      <c r="Q741" s="126"/>
      <c r="R741" s="55"/>
      <c r="S741" s="129"/>
      <c r="T741" s="156"/>
      <c r="U741" s="126"/>
      <c r="AF741" s="8"/>
      <c r="AG741" s="8"/>
      <c r="AH741" s="8"/>
      <c r="AI741" s="8"/>
      <c r="AJ741" s="8"/>
      <c r="AK741" s="8"/>
      <c r="AL741" s="8"/>
      <c r="AM741" s="8"/>
    </row>
    <row r="742" spans="1:39" x14ac:dyDescent="0.2">
      <c r="A742" s="148" t="s">
        <v>379</v>
      </c>
      <c r="B742" s="162" t="s">
        <v>973</v>
      </c>
      <c r="C742" s="181" t="s">
        <v>401</v>
      </c>
      <c r="D742" s="182" t="s">
        <v>402</v>
      </c>
      <c r="E742" s="182">
        <f>2*1</f>
        <v>2</v>
      </c>
      <c r="F742" s="183">
        <v>1.97</v>
      </c>
      <c r="G742" s="183">
        <f t="shared" si="23"/>
        <v>3.94</v>
      </c>
      <c r="H742" s="184" t="s">
        <v>390</v>
      </c>
      <c r="I742" s="185"/>
      <c r="J742" s="180"/>
      <c r="K742" s="124"/>
      <c r="L742" s="125"/>
      <c r="M742" s="126"/>
      <c r="N742" s="127"/>
      <c r="O742" s="128"/>
      <c r="P742" s="128"/>
      <c r="Q742" s="126"/>
      <c r="R742" s="55"/>
      <c r="S742" s="129"/>
      <c r="T742" s="156"/>
      <c r="U742" s="126"/>
      <c r="AF742" s="8"/>
      <c r="AG742" s="8"/>
      <c r="AH742" s="8"/>
      <c r="AI742" s="8"/>
      <c r="AJ742" s="8"/>
      <c r="AK742" s="8"/>
      <c r="AL742" s="8"/>
      <c r="AM742" s="8"/>
    </row>
    <row r="743" spans="1:39" x14ac:dyDescent="0.2">
      <c r="A743" s="148" t="s">
        <v>379</v>
      </c>
      <c r="B743" s="162" t="s">
        <v>974</v>
      </c>
      <c r="C743" s="181" t="s">
        <v>405</v>
      </c>
      <c r="D743" s="182" t="s">
        <v>406</v>
      </c>
      <c r="E743" s="182">
        <f>1*1</f>
        <v>1</v>
      </c>
      <c r="F743" s="183">
        <v>8.09</v>
      </c>
      <c r="G743" s="183">
        <f t="shared" si="23"/>
        <v>8.09</v>
      </c>
      <c r="H743" s="184"/>
      <c r="I743" s="185"/>
      <c r="J743" s="180"/>
      <c r="K743" s="124"/>
      <c r="L743" s="125"/>
      <c r="M743" s="126"/>
      <c r="N743" s="127"/>
      <c r="O743" s="128"/>
      <c r="P743" s="128"/>
      <c r="Q743" s="126"/>
      <c r="R743" s="55"/>
      <c r="S743" s="129"/>
      <c r="T743" s="156"/>
      <c r="U743" s="126"/>
      <c r="AF743" s="8"/>
      <c r="AG743" s="8"/>
      <c r="AH743" s="8"/>
      <c r="AI743" s="8"/>
      <c r="AJ743" s="8"/>
      <c r="AK743" s="8"/>
      <c r="AL743" s="8"/>
      <c r="AM743" s="8"/>
    </row>
    <row r="744" spans="1:39" x14ac:dyDescent="0.2">
      <c r="A744" s="161" t="s">
        <v>382</v>
      </c>
      <c r="B744" s="162" t="s">
        <v>975</v>
      </c>
      <c r="C744" s="163" t="s">
        <v>408</v>
      </c>
      <c r="D744" s="164" t="s">
        <v>409</v>
      </c>
      <c r="E744" s="164" t="s">
        <v>410</v>
      </c>
      <c r="F744" s="167"/>
      <c r="G744" s="167" t="str">
        <f>""</f>
        <v/>
      </c>
      <c r="H744" s="161"/>
      <c r="I744" s="165"/>
      <c r="J744" s="166"/>
      <c r="K744" s="124"/>
      <c r="L744" s="125"/>
      <c r="M744" s="126"/>
      <c r="N744" s="127"/>
      <c r="O744" s="128"/>
      <c r="P744" s="128"/>
      <c r="Q744" s="126"/>
      <c r="R744" s="55"/>
      <c r="S744" s="129"/>
      <c r="T744" s="156"/>
      <c r="U744" s="126"/>
      <c r="AF744" s="8"/>
      <c r="AG744" s="8"/>
      <c r="AH744" s="8"/>
      <c r="AI744" s="8"/>
      <c r="AJ744" s="8"/>
      <c r="AK744" s="8"/>
      <c r="AL744" s="8"/>
      <c r="AM744" s="8"/>
    </row>
    <row r="745" spans="1:39" x14ac:dyDescent="0.2">
      <c r="A745" s="161" t="s">
        <v>386</v>
      </c>
      <c r="B745" s="162" t="s">
        <v>976</v>
      </c>
      <c r="C745" s="168" t="s">
        <v>412</v>
      </c>
      <c r="D745" s="169" t="s">
        <v>413</v>
      </c>
      <c r="E745" s="169" t="s">
        <v>410</v>
      </c>
      <c r="F745" s="170">
        <v>19.420000000000002</v>
      </c>
      <c r="G745" s="170">
        <f>F745*2</f>
        <v>38.840000000000003</v>
      </c>
      <c r="H745" s="171" t="s">
        <v>414</v>
      </c>
      <c r="I745" s="172"/>
      <c r="J745" s="173"/>
      <c r="K745" s="124"/>
      <c r="L745" s="125"/>
      <c r="M745" s="126"/>
      <c r="N745" s="127"/>
      <c r="O745" s="128"/>
      <c r="P745" s="128"/>
      <c r="Q745" s="126"/>
      <c r="R745" s="55"/>
      <c r="S745" s="129"/>
      <c r="T745" s="156"/>
      <c r="U745" s="126"/>
      <c r="AF745" s="8"/>
      <c r="AG745" s="8"/>
      <c r="AH745" s="8"/>
      <c r="AI745" s="8"/>
      <c r="AJ745" s="8"/>
      <c r="AK745" s="8"/>
      <c r="AL745" s="8"/>
      <c r="AM745" s="8"/>
    </row>
    <row r="746" spans="1:39" x14ac:dyDescent="0.2">
      <c r="A746" s="161" t="s">
        <v>386</v>
      </c>
      <c r="B746" s="162" t="s">
        <v>977</v>
      </c>
      <c r="C746" s="168" t="s">
        <v>416</v>
      </c>
      <c r="D746" s="169" t="s">
        <v>417</v>
      </c>
      <c r="E746" s="169" t="s">
        <v>410</v>
      </c>
      <c r="F746" s="170">
        <v>4.05</v>
      </c>
      <c r="G746" s="170">
        <f>F746*2</f>
        <v>8.1</v>
      </c>
      <c r="H746" s="171" t="s">
        <v>414</v>
      </c>
      <c r="I746" s="172"/>
      <c r="J746" s="173"/>
      <c r="K746" s="124"/>
      <c r="L746" s="125"/>
      <c r="M746" s="126"/>
      <c r="N746" s="127"/>
      <c r="O746" s="128"/>
      <c r="P746" s="128"/>
      <c r="Q746" s="126"/>
      <c r="R746" s="55"/>
      <c r="S746" s="129"/>
      <c r="T746" s="156"/>
      <c r="U746" s="126"/>
      <c r="AF746" s="8"/>
      <c r="AG746" s="8"/>
      <c r="AH746" s="8"/>
      <c r="AI746" s="8"/>
      <c r="AJ746" s="8"/>
      <c r="AK746" s="8"/>
      <c r="AL746" s="8"/>
      <c r="AM746" s="8"/>
    </row>
    <row r="747" spans="1:39" x14ac:dyDescent="0.2">
      <c r="A747" s="161" t="s">
        <v>386</v>
      </c>
      <c r="B747" s="162" t="s">
        <v>978</v>
      </c>
      <c r="C747" s="168" t="s">
        <v>419</v>
      </c>
      <c r="D747" s="169" t="s">
        <v>420</v>
      </c>
      <c r="E747" s="169">
        <v>2</v>
      </c>
      <c r="F747" s="170">
        <v>0.37</v>
      </c>
      <c r="G747" s="170">
        <f>F747*E747</f>
        <v>0.74</v>
      </c>
      <c r="H747" s="171" t="s">
        <v>414</v>
      </c>
      <c r="I747" s="172"/>
      <c r="J747" s="173"/>
      <c r="K747" s="124"/>
      <c r="L747" s="125"/>
      <c r="M747" s="126"/>
      <c r="N747" s="127"/>
      <c r="O747" s="128"/>
      <c r="P747" s="128"/>
      <c r="Q747" s="126"/>
      <c r="R747" s="55"/>
      <c r="S747" s="129"/>
      <c r="T747" s="156"/>
      <c r="U747" s="126"/>
      <c r="AF747" s="8"/>
      <c r="AG747" s="8"/>
      <c r="AH747" s="8"/>
      <c r="AI747" s="8"/>
      <c r="AJ747" s="8"/>
      <c r="AK747" s="8"/>
      <c r="AL747" s="8"/>
      <c r="AM747" s="8"/>
    </row>
    <row r="748" spans="1:39" x14ac:dyDescent="0.2">
      <c r="A748" s="161" t="s">
        <v>386</v>
      </c>
      <c r="B748" s="162" t="s">
        <v>979</v>
      </c>
      <c r="C748" s="168" t="s">
        <v>422</v>
      </c>
      <c r="D748" s="169" t="s">
        <v>423</v>
      </c>
      <c r="E748" s="169">
        <v>2</v>
      </c>
      <c r="F748" s="170">
        <v>0.04</v>
      </c>
      <c r="G748" s="170">
        <f>F748*E748</f>
        <v>0.08</v>
      </c>
      <c r="H748" s="171" t="s">
        <v>414</v>
      </c>
      <c r="I748" s="172"/>
      <c r="J748" s="173"/>
      <c r="K748" s="124"/>
      <c r="L748" s="125"/>
      <c r="M748" s="126"/>
      <c r="N748" s="127"/>
      <c r="O748" s="128"/>
      <c r="P748" s="128"/>
      <c r="Q748" s="126"/>
      <c r="R748" s="55"/>
      <c r="S748" s="129"/>
      <c r="T748" s="156"/>
      <c r="U748" s="126"/>
      <c r="AF748" s="8"/>
      <c r="AG748" s="8"/>
      <c r="AH748" s="8"/>
      <c r="AI748" s="8"/>
      <c r="AJ748" s="8"/>
      <c r="AK748" s="8"/>
      <c r="AL748" s="8"/>
      <c r="AM748" s="8"/>
    </row>
    <row r="749" spans="1:39" x14ac:dyDescent="0.2">
      <c r="A749" s="161" t="s">
        <v>403</v>
      </c>
      <c r="B749" s="162" t="s">
        <v>980</v>
      </c>
      <c r="C749" s="174" t="s">
        <v>425</v>
      </c>
      <c r="D749" s="175" t="s">
        <v>426</v>
      </c>
      <c r="E749" s="175">
        <v>2</v>
      </c>
      <c r="F749" s="176">
        <v>0.01</v>
      </c>
      <c r="G749" s="176">
        <f>F749*E749</f>
        <v>0.02</v>
      </c>
      <c r="H749" s="177"/>
      <c r="I749" s="178"/>
      <c r="J749" s="179"/>
      <c r="K749" s="124"/>
      <c r="L749" s="125"/>
      <c r="M749" s="126"/>
      <c r="N749" s="127"/>
      <c r="O749" s="128"/>
      <c r="P749" s="128"/>
      <c r="Q749" s="126"/>
      <c r="R749" s="55"/>
      <c r="S749" s="129"/>
      <c r="T749" s="156"/>
      <c r="U749" s="126"/>
      <c r="AF749" s="8"/>
      <c r="AG749" s="8"/>
      <c r="AH749" s="8"/>
      <c r="AI749" s="8"/>
      <c r="AJ749" s="8"/>
      <c r="AK749" s="8"/>
      <c r="AL749" s="8"/>
      <c r="AM749" s="8"/>
    </row>
    <row r="750" spans="1:39" x14ac:dyDescent="0.2">
      <c r="A750" s="148" t="s">
        <v>379</v>
      </c>
      <c r="B750" s="162" t="s">
        <v>981</v>
      </c>
      <c r="C750" s="181" t="s">
        <v>428</v>
      </c>
      <c r="D750" s="182" t="s">
        <v>429</v>
      </c>
      <c r="E750" s="182" t="s">
        <v>410</v>
      </c>
      <c r="F750" s="183"/>
      <c r="G750" s="183" t="str">
        <f>""</f>
        <v/>
      </c>
      <c r="H750" s="184"/>
      <c r="I750" s="185"/>
      <c r="J750" s="180"/>
      <c r="K750" s="124"/>
      <c r="L750" s="125"/>
      <c r="M750" s="126"/>
      <c r="N750" s="127"/>
      <c r="O750" s="128"/>
      <c r="P750" s="128"/>
      <c r="Q750" s="126"/>
      <c r="R750" s="55"/>
      <c r="S750" s="129"/>
      <c r="T750" s="156"/>
      <c r="U750" s="126"/>
      <c r="AF750" s="8"/>
      <c r="AG750" s="8"/>
      <c r="AH750" s="8"/>
      <c r="AI750" s="8"/>
      <c r="AJ750" s="8"/>
      <c r="AK750" s="8"/>
      <c r="AL750" s="8"/>
      <c r="AM750" s="8"/>
    </row>
    <row r="751" spans="1:39" x14ac:dyDescent="0.2">
      <c r="A751" s="148" t="s">
        <v>379</v>
      </c>
      <c r="B751" s="162" t="s">
        <v>982</v>
      </c>
      <c r="C751" s="181" t="s">
        <v>431</v>
      </c>
      <c r="D751" s="182" t="s">
        <v>432</v>
      </c>
      <c r="E751" s="182">
        <f>1*1</f>
        <v>1</v>
      </c>
      <c r="F751" s="183">
        <v>10.41</v>
      </c>
      <c r="G751" s="183">
        <f>F751*E751</f>
        <v>10.41</v>
      </c>
      <c r="H751" s="184" t="s">
        <v>390</v>
      </c>
      <c r="I751" s="185"/>
      <c r="J751" s="180"/>
      <c r="K751" s="124"/>
      <c r="L751" s="125"/>
      <c r="M751" s="126"/>
      <c r="N751" s="127"/>
      <c r="O751" s="128"/>
      <c r="P751" s="128"/>
      <c r="Q751" s="126"/>
      <c r="R751" s="55"/>
      <c r="S751" s="129"/>
      <c r="T751" s="156"/>
      <c r="U751" s="126"/>
      <c r="AF751" s="8"/>
      <c r="AG751" s="8"/>
      <c r="AH751" s="8"/>
      <c r="AI751" s="8"/>
      <c r="AJ751" s="8"/>
      <c r="AK751" s="8"/>
      <c r="AL751" s="8"/>
      <c r="AM751" s="8"/>
    </row>
    <row r="752" spans="1:39" x14ac:dyDescent="0.2">
      <c r="A752" s="148" t="s">
        <v>379</v>
      </c>
      <c r="B752" s="162" t="s">
        <v>983</v>
      </c>
      <c r="C752" s="181" t="s">
        <v>434</v>
      </c>
      <c r="D752" s="182" t="s">
        <v>435</v>
      </c>
      <c r="E752" s="182">
        <f>2*1</f>
        <v>2</v>
      </c>
      <c r="F752" s="183">
        <v>0.03</v>
      </c>
      <c r="G752" s="183">
        <f>F752*E752</f>
        <v>0.06</v>
      </c>
      <c r="H752" s="184" t="s">
        <v>414</v>
      </c>
      <c r="I752" s="185"/>
      <c r="J752" s="180"/>
      <c r="K752" s="124"/>
      <c r="L752" s="125"/>
      <c r="M752" s="126"/>
      <c r="N752" s="127"/>
      <c r="O752" s="128"/>
      <c r="P752" s="128"/>
      <c r="Q752" s="126"/>
      <c r="R752" s="55"/>
      <c r="S752" s="129"/>
      <c r="T752" s="156"/>
      <c r="U752" s="126"/>
      <c r="AF752" s="8"/>
      <c r="AG752" s="8"/>
      <c r="AH752" s="8"/>
      <c r="AI752" s="8"/>
      <c r="AJ752" s="8"/>
      <c r="AK752" s="8"/>
      <c r="AL752" s="8"/>
      <c r="AM752" s="8"/>
    </row>
    <row r="753" spans="1:39" x14ac:dyDescent="0.2">
      <c r="A753" s="148" t="s">
        <v>379</v>
      </c>
      <c r="B753" s="162" t="s">
        <v>984</v>
      </c>
      <c r="C753" s="181" t="s">
        <v>425</v>
      </c>
      <c r="D753" s="182" t="s">
        <v>437</v>
      </c>
      <c r="E753" s="182">
        <f>1*1</f>
        <v>1</v>
      </c>
      <c r="F753" s="183">
        <v>0.02</v>
      </c>
      <c r="G753" s="183">
        <f>F753*E753</f>
        <v>0.02</v>
      </c>
      <c r="H753" s="184"/>
      <c r="I753" s="185"/>
      <c r="J753" s="180"/>
      <c r="K753" s="124"/>
      <c r="L753" s="125"/>
      <c r="M753" s="126"/>
      <c r="N753" s="127"/>
      <c r="O753" s="128"/>
      <c r="P753" s="128"/>
      <c r="Q753" s="126"/>
      <c r="R753" s="55"/>
      <c r="S753" s="129"/>
      <c r="T753" s="156"/>
      <c r="U753" s="126"/>
      <c r="AF753" s="8"/>
      <c r="AG753" s="8"/>
      <c r="AH753" s="8"/>
      <c r="AI753" s="8"/>
      <c r="AJ753" s="8"/>
      <c r="AK753" s="8"/>
      <c r="AL753" s="8"/>
      <c r="AM753" s="8"/>
    </row>
    <row r="754" spans="1:39" x14ac:dyDescent="0.2">
      <c r="A754" s="161" t="s">
        <v>382</v>
      </c>
      <c r="B754" s="162" t="s">
        <v>985</v>
      </c>
      <c r="C754" s="163" t="s">
        <v>439</v>
      </c>
      <c r="D754" s="164" t="s">
        <v>440</v>
      </c>
      <c r="E754" s="164">
        <v>1</v>
      </c>
      <c r="F754" s="167"/>
      <c r="G754" s="167" t="str">
        <f>""</f>
        <v/>
      </c>
      <c r="H754" s="161"/>
      <c r="I754" s="165"/>
      <c r="J754" s="166"/>
      <c r="K754" s="124"/>
      <c r="L754" s="125"/>
      <c r="M754" s="126"/>
      <c r="N754" s="127"/>
      <c r="O754" s="128"/>
      <c r="P754" s="128"/>
      <c r="Q754" s="126"/>
      <c r="R754" s="55"/>
      <c r="S754" s="129"/>
      <c r="T754" s="156"/>
      <c r="U754" s="126"/>
      <c r="AF754" s="8"/>
      <c r="AG754" s="8"/>
      <c r="AH754" s="8"/>
      <c r="AI754" s="8"/>
      <c r="AJ754" s="8"/>
      <c r="AK754" s="8"/>
      <c r="AL754" s="8"/>
      <c r="AM754" s="8"/>
    </row>
    <row r="755" spans="1:39" x14ac:dyDescent="0.2">
      <c r="A755" s="161" t="s">
        <v>386</v>
      </c>
      <c r="B755" s="162" t="s">
        <v>986</v>
      </c>
      <c r="C755" s="168" t="s">
        <v>442</v>
      </c>
      <c r="D755" s="169" t="s">
        <v>443</v>
      </c>
      <c r="E755" s="169">
        <f>1*1</f>
        <v>1</v>
      </c>
      <c r="F755" s="170">
        <v>11.31</v>
      </c>
      <c r="G755" s="170">
        <f>F755*E755</f>
        <v>11.31</v>
      </c>
      <c r="H755" s="171" t="s">
        <v>414</v>
      </c>
      <c r="I755" s="172"/>
      <c r="J755" s="173"/>
      <c r="K755" s="124"/>
      <c r="L755" s="125"/>
      <c r="M755" s="126"/>
      <c r="N755" s="127"/>
      <c r="O755" s="128"/>
      <c r="P755" s="128"/>
      <c r="Q755" s="126"/>
      <c r="R755" s="55"/>
      <c r="S755" s="129"/>
      <c r="T755" s="156"/>
      <c r="U755" s="126"/>
      <c r="AF755" s="8"/>
      <c r="AG755" s="8"/>
      <c r="AH755" s="8"/>
      <c r="AI755" s="8"/>
      <c r="AJ755" s="8"/>
      <c r="AK755" s="8"/>
      <c r="AL755" s="8"/>
      <c r="AM755" s="8"/>
    </row>
    <row r="756" spans="1:39" x14ac:dyDescent="0.2">
      <c r="A756" s="161" t="s">
        <v>386</v>
      </c>
      <c r="B756" s="162" t="s">
        <v>987</v>
      </c>
      <c r="C756" s="168" t="s">
        <v>445</v>
      </c>
      <c r="D756" s="169" t="s">
        <v>446</v>
      </c>
      <c r="E756" s="169">
        <f>2*1</f>
        <v>2</v>
      </c>
      <c r="F756" s="170">
        <v>2.2200000000000002</v>
      </c>
      <c r="G756" s="170">
        <f>F756*E756</f>
        <v>4.4400000000000004</v>
      </c>
      <c r="H756" s="171" t="s">
        <v>414</v>
      </c>
      <c r="I756" s="172"/>
      <c r="J756" s="173"/>
      <c r="K756" s="124"/>
      <c r="L756" s="125"/>
      <c r="M756" s="126"/>
      <c r="N756" s="127"/>
      <c r="O756" s="128"/>
      <c r="P756" s="128"/>
      <c r="Q756" s="126"/>
      <c r="R756" s="55"/>
      <c r="S756" s="129"/>
      <c r="T756" s="156"/>
      <c r="U756" s="126"/>
      <c r="AF756" s="8"/>
      <c r="AG756" s="8"/>
      <c r="AH756" s="8"/>
      <c r="AI756" s="8"/>
      <c r="AJ756" s="8"/>
      <c r="AK756" s="8"/>
      <c r="AL756" s="8"/>
      <c r="AM756" s="8"/>
    </row>
    <row r="757" spans="1:39" x14ac:dyDescent="0.2">
      <c r="A757" s="161" t="s">
        <v>403</v>
      </c>
      <c r="B757" s="162" t="s">
        <v>988</v>
      </c>
      <c r="C757" s="174" t="s">
        <v>425</v>
      </c>
      <c r="D757" s="175" t="s">
        <v>448</v>
      </c>
      <c r="E757" s="175">
        <f>4*1</f>
        <v>4</v>
      </c>
      <c r="F757" s="176">
        <v>0.01</v>
      </c>
      <c r="G757" s="176">
        <f>F757*E757</f>
        <v>0.04</v>
      </c>
      <c r="H757" s="177"/>
      <c r="I757" s="178"/>
      <c r="J757" s="179"/>
      <c r="K757" s="124"/>
      <c r="L757" s="125"/>
      <c r="M757" s="126"/>
      <c r="N757" s="127"/>
      <c r="O757" s="128"/>
      <c r="P757" s="128"/>
      <c r="Q757" s="126"/>
      <c r="R757" s="55"/>
      <c r="S757" s="129"/>
      <c r="T757" s="156"/>
      <c r="U757" s="126"/>
      <c r="AF757" s="8"/>
      <c r="AG757" s="8"/>
      <c r="AH757" s="8"/>
      <c r="AI757" s="8"/>
      <c r="AJ757" s="8"/>
      <c r="AK757" s="8"/>
      <c r="AL757" s="8"/>
      <c r="AM757" s="8"/>
    </row>
    <row r="758" spans="1:39" x14ac:dyDescent="0.2">
      <c r="A758" s="161" t="s">
        <v>403</v>
      </c>
      <c r="B758" s="162" t="s">
        <v>989</v>
      </c>
      <c r="C758" s="174" t="s">
        <v>425</v>
      </c>
      <c r="D758" s="175" t="s">
        <v>450</v>
      </c>
      <c r="E758" s="175">
        <f>8*1</f>
        <v>8</v>
      </c>
      <c r="F758" s="176">
        <v>0.04</v>
      </c>
      <c r="G758" s="176">
        <f>F758*E758</f>
        <v>0.32</v>
      </c>
      <c r="H758" s="177"/>
      <c r="I758" s="178"/>
      <c r="J758" s="179"/>
      <c r="K758" s="124"/>
      <c r="L758" s="125"/>
      <c r="M758" s="126"/>
      <c r="N758" s="127"/>
      <c r="O758" s="128"/>
      <c r="P758" s="128"/>
      <c r="Q758" s="126"/>
      <c r="R758" s="55"/>
      <c r="S758" s="129"/>
      <c r="T758" s="156"/>
      <c r="U758" s="126"/>
      <c r="AF758" s="8"/>
      <c r="AG758" s="8"/>
      <c r="AH758" s="8"/>
      <c r="AI758" s="8"/>
      <c r="AJ758" s="8"/>
      <c r="AK758" s="8"/>
      <c r="AL758" s="8"/>
      <c r="AM758" s="8"/>
    </row>
    <row r="759" spans="1:39" x14ac:dyDescent="0.2">
      <c r="A759" s="161" t="s">
        <v>382</v>
      </c>
      <c r="B759" s="162" t="s">
        <v>990</v>
      </c>
      <c r="C759" s="163" t="s">
        <v>452</v>
      </c>
      <c r="D759" s="164" t="s">
        <v>453</v>
      </c>
      <c r="E759" s="164">
        <v>10</v>
      </c>
      <c r="F759" s="167"/>
      <c r="G759" s="167" t="str">
        <f>""</f>
        <v/>
      </c>
      <c r="H759" s="161"/>
      <c r="I759" s="165"/>
      <c r="J759" s="166"/>
      <c r="K759" s="124"/>
      <c r="L759" s="125"/>
      <c r="M759" s="126"/>
      <c r="N759" s="127"/>
      <c r="O759" s="128"/>
      <c r="P759" s="128"/>
      <c r="Q759" s="126"/>
      <c r="R759" s="55"/>
      <c r="S759" s="129"/>
      <c r="T759" s="156"/>
      <c r="U759" s="126"/>
      <c r="AF759" s="8"/>
      <c r="AG759" s="8"/>
      <c r="AH759" s="8"/>
      <c r="AI759" s="8"/>
      <c r="AJ759" s="8"/>
      <c r="AK759" s="8"/>
      <c r="AL759" s="8"/>
      <c r="AM759" s="8"/>
    </row>
    <row r="760" spans="1:39" x14ac:dyDescent="0.2">
      <c r="A760" s="161" t="s">
        <v>386</v>
      </c>
      <c r="B760" s="162" t="s">
        <v>991</v>
      </c>
      <c r="C760" s="168" t="s">
        <v>442</v>
      </c>
      <c r="D760" s="169" t="s">
        <v>443</v>
      </c>
      <c r="E760" s="169">
        <f>1*10</f>
        <v>10</v>
      </c>
      <c r="F760" s="170">
        <v>11.31</v>
      </c>
      <c r="G760" s="170">
        <f>F760*E760</f>
        <v>113.10000000000001</v>
      </c>
      <c r="H760" s="171" t="s">
        <v>414</v>
      </c>
      <c r="I760" s="172"/>
      <c r="J760" s="173"/>
      <c r="K760" s="124"/>
      <c r="L760" s="125"/>
      <c r="M760" s="126"/>
      <c r="N760" s="127"/>
      <c r="O760" s="128"/>
      <c r="P760" s="128"/>
      <c r="Q760" s="126"/>
      <c r="R760" s="55"/>
      <c r="S760" s="129"/>
      <c r="T760" s="156"/>
      <c r="U760" s="126"/>
      <c r="AF760" s="8"/>
      <c r="AG760" s="8"/>
      <c r="AH760" s="8"/>
      <c r="AI760" s="8"/>
      <c r="AJ760" s="8"/>
      <c r="AK760" s="8"/>
      <c r="AL760" s="8"/>
      <c r="AM760" s="8"/>
    </row>
    <row r="761" spans="1:39" x14ac:dyDescent="0.2">
      <c r="A761" s="161" t="s">
        <v>386</v>
      </c>
      <c r="B761" s="162" t="s">
        <v>992</v>
      </c>
      <c r="C761" s="168" t="s">
        <v>456</v>
      </c>
      <c r="D761" s="169" t="s">
        <v>457</v>
      </c>
      <c r="E761" s="169">
        <f>2*10</f>
        <v>20</v>
      </c>
      <c r="F761" s="170">
        <v>1.28</v>
      </c>
      <c r="G761" s="170">
        <f>F761*E761</f>
        <v>25.6</v>
      </c>
      <c r="H761" s="171" t="s">
        <v>414</v>
      </c>
      <c r="I761" s="172"/>
      <c r="J761" s="173"/>
      <c r="K761" s="124"/>
      <c r="L761" s="125"/>
      <c r="M761" s="126"/>
      <c r="N761" s="127"/>
      <c r="O761" s="128"/>
      <c r="P761" s="128"/>
      <c r="Q761" s="126"/>
      <c r="R761" s="55"/>
      <c r="S761" s="129"/>
      <c r="T761" s="156"/>
      <c r="U761" s="126"/>
      <c r="AF761" s="8"/>
      <c r="AG761" s="8"/>
      <c r="AH761" s="8"/>
      <c r="AI761" s="8"/>
      <c r="AJ761" s="8"/>
      <c r="AK761" s="8"/>
      <c r="AL761" s="8"/>
      <c r="AM761" s="8"/>
    </row>
    <row r="762" spans="1:39" x14ac:dyDescent="0.2">
      <c r="A762" s="148" t="s">
        <v>379</v>
      </c>
      <c r="B762" s="162" t="s">
        <v>993</v>
      </c>
      <c r="C762" s="181" t="s">
        <v>459</v>
      </c>
      <c r="D762" s="182" t="s">
        <v>460</v>
      </c>
      <c r="E762" s="182">
        <v>1</v>
      </c>
      <c r="F762" s="183">
        <v>3.27927539</v>
      </c>
      <c r="G762" s="183">
        <f>F762*E762</f>
        <v>3.27927539</v>
      </c>
      <c r="H762" s="184" t="s">
        <v>390</v>
      </c>
      <c r="I762" s="185"/>
      <c r="J762" s="180"/>
      <c r="K762" s="124"/>
      <c r="L762" s="125"/>
      <c r="M762" s="126"/>
      <c r="N762" s="127"/>
      <c r="O762" s="128"/>
      <c r="P762" s="128"/>
      <c r="Q762" s="126"/>
      <c r="R762" s="55"/>
      <c r="S762" s="129"/>
      <c r="T762" s="156"/>
      <c r="U762" s="126"/>
      <c r="AF762" s="8"/>
      <c r="AG762" s="8"/>
      <c r="AH762" s="8"/>
      <c r="AI762" s="8"/>
      <c r="AJ762" s="8"/>
      <c r="AK762" s="8"/>
      <c r="AL762" s="8"/>
      <c r="AM762" s="8"/>
    </row>
    <row r="763" spans="1:39" x14ac:dyDescent="0.2">
      <c r="A763" s="148" t="s">
        <v>379</v>
      </c>
      <c r="B763" s="162" t="s">
        <v>994</v>
      </c>
      <c r="C763" s="181" t="s">
        <v>462</v>
      </c>
      <c r="D763" s="182" t="s">
        <v>463</v>
      </c>
      <c r="E763" s="182">
        <v>1</v>
      </c>
      <c r="F763" s="183">
        <v>0.65714972000000005</v>
      </c>
      <c r="G763" s="183">
        <f>F763*E763</f>
        <v>0.65714972000000005</v>
      </c>
      <c r="H763" s="184"/>
      <c r="I763" s="185"/>
      <c r="J763" s="180"/>
      <c r="K763" s="124"/>
      <c r="L763" s="125"/>
      <c r="M763" s="126"/>
      <c r="N763" s="127"/>
      <c r="O763" s="128"/>
      <c r="P763" s="128"/>
      <c r="Q763" s="126"/>
      <c r="R763" s="55"/>
      <c r="S763" s="129"/>
      <c r="T763" s="156"/>
      <c r="U763" s="126"/>
      <c r="AF763" s="8"/>
      <c r="AG763" s="8"/>
      <c r="AH763" s="8"/>
      <c r="AI763" s="8"/>
      <c r="AJ763" s="8"/>
      <c r="AK763" s="8"/>
      <c r="AL763" s="8"/>
      <c r="AM763" s="8"/>
    </row>
    <row r="764" spans="1:39" x14ac:dyDescent="0.2">
      <c r="A764" s="161" t="s">
        <v>382</v>
      </c>
      <c r="B764" s="162" t="s">
        <v>995</v>
      </c>
      <c r="C764" s="163" t="s">
        <v>465</v>
      </c>
      <c r="D764" s="164" t="s">
        <v>466</v>
      </c>
      <c r="E764" s="164" t="s">
        <v>410</v>
      </c>
      <c r="F764" s="167"/>
      <c r="G764" s="167" t="str">
        <f>""</f>
        <v/>
      </c>
      <c r="H764" s="161"/>
      <c r="I764" s="165"/>
      <c r="J764" s="166"/>
      <c r="K764" s="124"/>
      <c r="L764" s="125"/>
      <c r="M764" s="126"/>
      <c r="N764" s="127"/>
      <c r="O764" s="128"/>
      <c r="P764" s="128"/>
      <c r="Q764" s="126"/>
      <c r="R764" s="55"/>
      <c r="S764" s="129"/>
      <c r="T764" s="156"/>
      <c r="U764" s="126"/>
      <c r="AF764" s="8"/>
      <c r="AG764" s="8"/>
      <c r="AH764" s="8"/>
      <c r="AI764" s="8"/>
      <c r="AJ764" s="8"/>
      <c r="AK764" s="8"/>
      <c r="AL764" s="8"/>
      <c r="AM764" s="8"/>
    </row>
    <row r="765" spans="1:39" x14ac:dyDescent="0.2">
      <c r="A765" s="161" t="s">
        <v>386</v>
      </c>
      <c r="B765" s="162" t="s">
        <v>996</v>
      </c>
      <c r="C765" s="168" t="s">
        <v>468</v>
      </c>
      <c r="D765" s="169" t="s">
        <v>469</v>
      </c>
      <c r="E765" s="169" t="s">
        <v>410</v>
      </c>
      <c r="F765" s="170">
        <v>0.5</v>
      </c>
      <c r="G765" s="170">
        <f>F765*2</f>
        <v>1</v>
      </c>
      <c r="H765" s="171" t="s">
        <v>414</v>
      </c>
      <c r="I765" s="172"/>
      <c r="J765" s="173"/>
      <c r="K765" s="124"/>
      <c r="L765" s="125"/>
      <c r="M765" s="126"/>
      <c r="N765" s="127"/>
      <c r="O765" s="128"/>
      <c r="P765" s="128"/>
      <c r="Q765" s="126"/>
      <c r="R765" s="55"/>
      <c r="S765" s="129"/>
      <c r="T765" s="156"/>
      <c r="U765" s="126"/>
      <c r="AF765" s="8"/>
      <c r="AG765" s="8"/>
      <c r="AH765" s="8"/>
      <c r="AI765" s="8"/>
      <c r="AJ765" s="8"/>
      <c r="AK765" s="8"/>
      <c r="AL765" s="8"/>
      <c r="AM765" s="8"/>
    </row>
    <row r="766" spans="1:39" x14ac:dyDescent="0.2">
      <c r="A766" s="161" t="s">
        <v>386</v>
      </c>
      <c r="B766" s="162" t="s">
        <v>997</v>
      </c>
      <c r="C766" s="168" t="s">
        <v>471</v>
      </c>
      <c r="D766" s="169" t="s">
        <v>472</v>
      </c>
      <c r="E766" s="169">
        <v>2</v>
      </c>
      <c r="F766" s="170">
        <v>0.01</v>
      </c>
      <c r="G766" s="170">
        <f>F766*E766</f>
        <v>0.02</v>
      </c>
      <c r="H766" s="171" t="s">
        <v>414</v>
      </c>
      <c r="I766" s="172"/>
      <c r="J766" s="173"/>
      <c r="K766" s="124"/>
      <c r="L766" s="125"/>
      <c r="M766" s="126"/>
      <c r="N766" s="127"/>
      <c r="O766" s="128"/>
      <c r="P766" s="128"/>
      <c r="Q766" s="126"/>
      <c r="R766" s="55"/>
      <c r="S766" s="129"/>
      <c r="T766" s="156"/>
      <c r="U766" s="126"/>
      <c r="AF766" s="8"/>
      <c r="AG766" s="8"/>
      <c r="AH766" s="8"/>
      <c r="AI766" s="8"/>
      <c r="AJ766" s="8"/>
      <c r="AK766" s="8"/>
      <c r="AL766" s="8"/>
      <c r="AM766" s="8"/>
    </row>
    <row r="767" spans="1:39" x14ac:dyDescent="0.2">
      <c r="A767" s="161" t="s">
        <v>382</v>
      </c>
      <c r="B767" s="162" t="s">
        <v>998</v>
      </c>
      <c r="C767" s="163" t="s">
        <v>474</v>
      </c>
      <c r="D767" s="164" t="s">
        <v>475</v>
      </c>
      <c r="E767" s="164">
        <v>2</v>
      </c>
      <c r="F767" s="167">
        <v>0.59990093</v>
      </c>
      <c r="G767" s="167">
        <f>F767*E767</f>
        <v>1.19980186</v>
      </c>
      <c r="H767" s="161" t="s">
        <v>414</v>
      </c>
      <c r="I767" s="165"/>
      <c r="J767" s="166"/>
      <c r="K767" s="124"/>
      <c r="L767" s="125"/>
      <c r="M767" s="126"/>
      <c r="N767" s="127"/>
      <c r="O767" s="128"/>
      <c r="P767" s="128"/>
      <c r="Q767" s="126"/>
      <c r="R767" s="55"/>
      <c r="S767" s="129"/>
      <c r="T767" s="156"/>
      <c r="U767" s="126"/>
      <c r="AF767" s="8"/>
      <c r="AG767" s="8"/>
      <c r="AH767" s="8"/>
      <c r="AI767" s="8"/>
      <c r="AJ767" s="8"/>
      <c r="AK767" s="8"/>
      <c r="AL767" s="8"/>
      <c r="AM767" s="8"/>
    </row>
    <row r="768" spans="1:39" x14ac:dyDescent="0.2">
      <c r="A768" s="161" t="s">
        <v>382</v>
      </c>
      <c r="B768" s="162" t="s">
        <v>999</v>
      </c>
      <c r="C768" s="163" t="s">
        <v>477</v>
      </c>
      <c r="D768" s="164" t="s">
        <v>478</v>
      </c>
      <c r="E768" s="164">
        <v>20</v>
      </c>
      <c r="F768" s="167">
        <v>2.8096894699999999</v>
      </c>
      <c r="G768" s="167">
        <f>F768*E768</f>
        <v>56.1937894</v>
      </c>
      <c r="H768" s="161" t="s">
        <v>414</v>
      </c>
      <c r="I768" s="165"/>
      <c r="J768" s="166"/>
      <c r="K768" s="124"/>
      <c r="L768" s="125"/>
      <c r="M768" s="126"/>
      <c r="N768" s="127"/>
      <c r="O768" s="128"/>
      <c r="P768" s="128"/>
      <c r="Q768" s="126"/>
      <c r="R768" s="55"/>
      <c r="S768" s="129"/>
      <c r="T768" s="156"/>
      <c r="U768" s="126"/>
      <c r="AF768" s="8"/>
      <c r="AG768" s="8"/>
      <c r="AH768" s="8"/>
      <c r="AI768" s="8"/>
      <c r="AJ768" s="8"/>
      <c r="AK768" s="8"/>
      <c r="AL768" s="8"/>
      <c r="AM768" s="8"/>
    </row>
    <row r="769" spans="1:39" x14ac:dyDescent="0.2">
      <c r="A769" s="161" t="s">
        <v>382</v>
      </c>
      <c r="B769" s="162" t="s">
        <v>1000</v>
      </c>
      <c r="C769" s="163" t="s">
        <v>480</v>
      </c>
      <c r="D769" s="164" t="s">
        <v>481</v>
      </c>
      <c r="E769" s="164">
        <v>20</v>
      </c>
      <c r="F769" s="167">
        <v>1.0767407899999999</v>
      </c>
      <c r="G769" s="167">
        <f>F769*E769</f>
        <v>21.534815799999997</v>
      </c>
      <c r="H769" s="161" t="s">
        <v>414</v>
      </c>
      <c r="I769" s="165"/>
      <c r="J769" s="166"/>
      <c r="K769" s="124"/>
      <c r="L769" s="125"/>
      <c r="M769" s="126"/>
      <c r="N769" s="127"/>
      <c r="O769" s="128"/>
      <c r="P769" s="128"/>
      <c r="Q769" s="126"/>
      <c r="R769" s="55"/>
      <c r="S769" s="129"/>
      <c r="T769" s="156"/>
      <c r="U769" s="126"/>
      <c r="AF769" s="8"/>
      <c r="AG769" s="8"/>
      <c r="AH769" s="8"/>
      <c r="AI769" s="8"/>
      <c r="AJ769" s="8"/>
      <c r="AK769" s="8"/>
      <c r="AL769" s="8"/>
      <c r="AM769" s="8"/>
    </row>
    <row r="770" spans="1:39" x14ac:dyDescent="0.2">
      <c r="A770" s="161" t="s">
        <v>382</v>
      </c>
      <c r="B770" s="162" t="s">
        <v>1001</v>
      </c>
      <c r="C770" s="163" t="s">
        <v>483</v>
      </c>
      <c r="D770" s="164" t="s">
        <v>484</v>
      </c>
      <c r="E770" s="164">
        <v>31</v>
      </c>
      <c r="F770" s="167">
        <v>0.33108987000000001</v>
      </c>
      <c r="G770" s="167">
        <f>F770*E770</f>
        <v>10.263785970000001</v>
      </c>
      <c r="H770" s="161" t="s">
        <v>414</v>
      </c>
      <c r="I770" s="165"/>
      <c r="J770" s="166"/>
      <c r="K770" s="124"/>
      <c r="L770" s="125"/>
      <c r="M770" s="126"/>
      <c r="N770" s="127"/>
      <c r="O770" s="128"/>
      <c r="P770" s="128"/>
      <c r="Q770" s="126"/>
      <c r="R770" s="55"/>
      <c r="S770" s="129"/>
      <c r="T770" s="156"/>
      <c r="U770" s="126"/>
      <c r="AF770" s="8"/>
      <c r="AG770" s="8"/>
      <c r="AH770" s="8"/>
      <c r="AI770" s="8"/>
      <c r="AJ770" s="8"/>
      <c r="AK770" s="8"/>
      <c r="AL770" s="8"/>
      <c r="AM770" s="8"/>
    </row>
    <row r="771" spans="1:39" x14ac:dyDescent="0.2">
      <c r="A771" s="161" t="s">
        <v>382</v>
      </c>
      <c r="B771" s="162" t="s">
        <v>1002</v>
      </c>
      <c r="C771" s="163" t="s">
        <v>486</v>
      </c>
      <c r="D771" s="164" t="s">
        <v>487</v>
      </c>
      <c r="E771" s="164" t="s">
        <v>410</v>
      </c>
      <c r="F771" s="167">
        <v>1.75006756</v>
      </c>
      <c r="G771" s="167">
        <f>F771*2</f>
        <v>3.5001351199999999</v>
      </c>
      <c r="H771" s="161" t="s">
        <v>414</v>
      </c>
      <c r="I771" s="165"/>
      <c r="J771" s="166"/>
      <c r="K771" s="124"/>
      <c r="L771" s="125"/>
      <c r="M771" s="126"/>
      <c r="N771" s="127"/>
      <c r="O771" s="128"/>
      <c r="P771" s="128"/>
      <c r="Q771" s="126"/>
      <c r="R771" s="55"/>
      <c r="S771" s="129"/>
      <c r="T771" s="156"/>
      <c r="U771" s="126"/>
      <c r="AF771" s="8"/>
      <c r="AG771" s="8"/>
      <c r="AH771" s="8"/>
      <c r="AI771" s="8"/>
      <c r="AJ771" s="8"/>
      <c r="AK771" s="8"/>
      <c r="AL771" s="8"/>
      <c r="AM771" s="8"/>
    </row>
    <row r="772" spans="1:39" x14ac:dyDescent="0.2">
      <c r="A772" s="161" t="s">
        <v>382</v>
      </c>
      <c r="B772" s="162" t="s">
        <v>1003</v>
      </c>
      <c r="C772" s="163" t="s">
        <v>489</v>
      </c>
      <c r="D772" s="164" t="s">
        <v>490</v>
      </c>
      <c r="E772" s="164">
        <v>4</v>
      </c>
      <c r="F772" s="167"/>
      <c r="G772" s="167" t="str">
        <f>""</f>
        <v/>
      </c>
      <c r="H772" s="161"/>
      <c r="I772" s="165"/>
      <c r="J772" s="166"/>
      <c r="K772" s="124"/>
      <c r="L772" s="125"/>
      <c r="M772" s="126"/>
      <c r="N772" s="127"/>
      <c r="O772" s="128"/>
      <c r="P772" s="128"/>
      <c r="Q772" s="126"/>
      <c r="R772" s="55"/>
      <c r="S772" s="129"/>
      <c r="T772" s="156"/>
      <c r="U772" s="126"/>
      <c r="AF772" s="8"/>
      <c r="AG772" s="8"/>
      <c r="AH772" s="8"/>
      <c r="AI772" s="8"/>
      <c r="AJ772" s="8"/>
      <c r="AK772" s="8"/>
      <c r="AL772" s="8"/>
      <c r="AM772" s="8"/>
    </row>
    <row r="773" spans="1:39" x14ac:dyDescent="0.2">
      <c r="A773" s="161" t="s">
        <v>386</v>
      </c>
      <c r="B773" s="162" t="s">
        <v>1004</v>
      </c>
      <c r="C773" s="168" t="s">
        <v>492</v>
      </c>
      <c r="D773" s="169" t="s">
        <v>493</v>
      </c>
      <c r="E773" s="169">
        <f>1*4</f>
        <v>4</v>
      </c>
      <c r="F773" s="170">
        <v>0.38</v>
      </c>
      <c r="G773" s="170">
        <f>F773*E773</f>
        <v>1.52</v>
      </c>
      <c r="H773" s="171" t="s">
        <v>414</v>
      </c>
      <c r="I773" s="172"/>
      <c r="J773" s="173"/>
      <c r="K773" s="124"/>
      <c r="L773" s="125"/>
      <c r="M773" s="126"/>
      <c r="N773" s="127"/>
      <c r="O773" s="128"/>
      <c r="P773" s="128"/>
      <c r="Q773" s="126"/>
      <c r="R773" s="55"/>
      <c r="S773" s="129"/>
      <c r="T773" s="156"/>
      <c r="U773" s="126"/>
      <c r="AF773" s="8"/>
      <c r="AG773" s="8"/>
      <c r="AH773" s="8"/>
      <c r="AI773" s="8"/>
      <c r="AJ773" s="8"/>
      <c r="AK773" s="8"/>
      <c r="AL773" s="8"/>
      <c r="AM773" s="8"/>
    </row>
    <row r="774" spans="1:39" x14ac:dyDescent="0.2">
      <c r="A774" s="161" t="s">
        <v>386</v>
      </c>
      <c r="B774" s="162" t="s">
        <v>1005</v>
      </c>
      <c r="C774" s="168" t="s">
        <v>495</v>
      </c>
      <c r="D774" s="169" t="s">
        <v>496</v>
      </c>
      <c r="E774" s="169">
        <f>1*4</f>
        <v>4</v>
      </c>
      <c r="F774" s="170">
        <v>0.25</v>
      </c>
      <c r="G774" s="170">
        <f>F774*E774</f>
        <v>1</v>
      </c>
      <c r="H774" s="171" t="s">
        <v>414</v>
      </c>
      <c r="I774" s="172"/>
      <c r="J774" s="173"/>
      <c r="K774" s="124"/>
      <c r="L774" s="125"/>
      <c r="M774" s="126"/>
      <c r="N774" s="127"/>
      <c r="O774" s="128"/>
      <c r="P774" s="128"/>
      <c r="Q774" s="126"/>
      <c r="R774" s="55"/>
      <c r="S774" s="129"/>
      <c r="T774" s="156"/>
      <c r="U774" s="126"/>
      <c r="AF774" s="8"/>
      <c r="AG774" s="8"/>
      <c r="AH774" s="8"/>
      <c r="AI774" s="8"/>
      <c r="AJ774" s="8"/>
      <c r="AK774" s="8"/>
      <c r="AL774" s="8"/>
      <c r="AM774" s="8"/>
    </row>
    <row r="775" spans="1:39" x14ac:dyDescent="0.2">
      <c r="A775" s="161" t="s">
        <v>382</v>
      </c>
      <c r="B775" s="162" t="s">
        <v>1006</v>
      </c>
      <c r="C775" s="163" t="s">
        <v>498</v>
      </c>
      <c r="D775" s="164" t="s">
        <v>499</v>
      </c>
      <c r="E775" s="164">
        <v>1</v>
      </c>
      <c r="F775" s="167"/>
      <c r="G775" s="167" t="str">
        <f>""</f>
        <v/>
      </c>
      <c r="H775" s="161"/>
      <c r="I775" s="165"/>
      <c r="J775" s="166"/>
      <c r="K775" s="124"/>
      <c r="L775" s="125"/>
      <c r="M775" s="126"/>
      <c r="N775" s="127"/>
      <c r="O775" s="128"/>
      <c r="P775" s="128"/>
      <c r="Q775" s="126"/>
      <c r="R775" s="55"/>
      <c r="S775" s="129"/>
      <c r="T775" s="156"/>
      <c r="U775" s="126"/>
      <c r="AF775" s="8"/>
      <c r="AG775" s="8"/>
      <c r="AH775" s="8"/>
      <c r="AI775" s="8"/>
      <c r="AJ775" s="8"/>
      <c r="AK775" s="8"/>
      <c r="AL775" s="8"/>
      <c r="AM775" s="8"/>
    </row>
    <row r="776" spans="1:39" ht="25.5" x14ac:dyDescent="0.2">
      <c r="A776" s="161" t="s">
        <v>382</v>
      </c>
      <c r="B776" s="162" t="s">
        <v>1007</v>
      </c>
      <c r="C776" s="163" t="s">
        <v>501</v>
      </c>
      <c r="D776" s="164" t="s">
        <v>502</v>
      </c>
      <c r="E776" s="164">
        <f>1*1</f>
        <v>1</v>
      </c>
      <c r="F776" s="167"/>
      <c r="G776" s="167" t="str">
        <f>""</f>
        <v/>
      </c>
      <c r="H776" s="161"/>
      <c r="I776" s="165"/>
      <c r="J776" s="166"/>
      <c r="K776" s="124"/>
      <c r="L776" s="125"/>
      <c r="M776" s="126"/>
      <c r="N776" s="127"/>
      <c r="O776" s="128"/>
      <c r="P776" s="128"/>
      <c r="Q776" s="126"/>
      <c r="R776" s="55"/>
      <c r="S776" s="129"/>
      <c r="T776" s="156"/>
      <c r="U776" s="126"/>
      <c r="AF776" s="8"/>
      <c r="AG776" s="8"/>
      <c r="AH776" s="8"/>
      <c r="AI776" s="8"/>
      <c r="AJ776" s="8"/>
      <c r="AK776" s="8"/>
      <c r="AL776" s="8"/>
      <c r="AM776" s="8"/>
    </row>
    <row r="777" spans="1:39" x14ac:dyDescent="0.2">
      <c r="A777" s="161" t="s">
        <v>386</v>
      </c>
      <c r="B777" s="162" t="s">
        <v>1008</v>
      </c>
      <c r="C777" s="168" t="s">
        <v>504</v>
      </c>
      <c r="D777" s="169" t="s">
        <v>505</v>
      </c>
      <c r="E777" s="169">
        <f>2*1</f>
        <v>2</v>
      </c>
      <c r="F777" s="170">
        <v>6.68</v>
      </c>
      <c r="G777" s="170">
        <f t="shared" ref="G777:G785" si="24">F777*E777</f>
        <v>13.36</v>
      </c>
      <c r="H777" s="171" t="s">
        <v>414</v>
      </c>
      <c r="I777" s="172"/>
      <c r="J777" s="173"/>
      <c r="K777" s="124"/>
      <c r="L777" s="125"/>
      <c r="M777" s="126"/>
      <c r="N777" s="127"/>
      <c r="O777" s="128"/>
      <c r="P777" s="128"/>
      <c r="Q777" s="126"/>
      <c r="R777" s="55"/>
      <c r="S777" s="129"/>
      <c r="T777" s="156"/>
      <c r="U777" s="126"/>
      <c r="AF777" s="8"/>
      <c r="AG777" s="8"/>
      <c r="AH777" s="8"/>
      <c r="AI777" s="8"/>
      <c r="AJ777" s="8"/>
      <c r="AK777" s="8"/>
      <c r="AL777" s="8"/>
      <c r="AM777" s="8"/>
    </row>
    <row r="778" spans="1:39" x14ac:dyDescent="0.2">
      <c r="A778" s="161" t="s">
        <v>386</v>
      </c>
      <c r="B778" s="162" t="s">
        <v>1009</v>
      </c>
      <c r="C778" s="168" t="s">
        <v>507</v>
      </c>
      <c r="D778" s="169" t="s">
        <v>508</v>
      </c>
      <c r="E778" s="169">
        <f>2*1</f>
        <v>2</v>
      </c>
      <c r="F778" s="170">
        <v>0.78</v>
      </c>
      <c r="G778" s="170">
        <f t="shared" si="24"/>
        <v>1.56</v>
      </c>
      <c r="H778" s="171" t="s">
        <v>414</v>
      </c>
      <c r="I778" s="172"/>
      <c r="J778" s="173"/>
      <c r="K778" s="124"/>
      <c r="L778" s="125"/>
      <c r="M778" s="126"/>
      <c r="N778" s="127"/>
      <c r="O778" s="128"/>
      <c r="P778" s="128"/>
      <c r="Q778" s="126"/>
      <c r="R778" s="55"/>
      <c r="S778" s="129"/>
      <c r="T778" s="156"/>
      <c r="U778" s="126"/>
      <c r="AF778" s="8"/>
      <c r="AG778" s="8"/>
      <c r="AH778" s="8"/>
      <c r="AI778" s="8"/>
      <c r="AJ778" s="8"/>
      <c r="AK778" s="8"/>
      <c r="AL778" s="8"/>
      <c r="AM778" s="8"/>
    </row>
    <row r="779" spans="1:39" x14ac:dyDescent="0.2">
      <c r="A779" s="161" t="s">
        <v>382</v>
      </c>
      <c r="B779" s="162" t="s">
        <v>1010</v>
      </c>
      <c r="C779" s="163" t="s">
        <v>510</v>
      </c>
      <c r="D779" s="164" t="s">
        <v>511</v>
      </c>
      <c r="E779" s="164">
        <f>2*1</f>
        <v>2</v>
      </c>
      <c r="F779" s="167">
        <v>3.31</v>
      </c>
      <c r="G779" s="167">
        <f t="shared" si="24"/>
        <v>6.62</v>
      </c>
      <c r="H779" s="161" t="s">
        <v>414</v>
      </c>
      <c r="I779" s="165"/>
      <c r="J779" s="166"/>
      <c r="K779" s="124"/>
      <c r="L779" s="125"/>
      <c r="M779" s="126"/>
      <c r="N779" s="127"/>
      <c r="O779" s="128"/>
      <c r="P779" s="128"/>
      <c r="Q779" s="126"/>
      <c r="R779" s="55"/>
      <c r="S779" s="129"/>
      <c r="T779" s="156"/>
      <c r="U779" s="126"/>
      <c r="AF779" s="8"/>
      <c r="AG779" s="8"/>
      <c r="AH779" s="8"/>
      <c r="AI779" s="8"/>
      <c r="AJ779" s="8"/>
      <c r="AK779" s="8"/>
      <c r="AL779" s="8"/>
      <c r="AM779" s="8"/>
    </row>
    <row r="780" spans="1:39" x14ac:dyDescent="0.2">
      <c r="A780" s="161" t="s">
        <v>403</v>
      </c>
      <c r="B780" s="162" t="s">
        <v>1011</v>
      </c>
      <c r="C780" s="174" t="s">
        <v>513</v>
      </c>
      <c r="D780" s="175" t="s">
        <v>514</v>
      </c>
      <c r="E780" s="175">
        <f>1*1</f>
        <v>1</v>
      </c>
      <c r="F780" s="176">
        <v>1.91</v>
      </c>
      <c r="G780" s="176">
        <f t="shared" si="24"/>
        <v>1.91</v>
      </c>
      <c r="H780" s="177"/>
      <c r="I780" s="178"/>
      <c r="J780" s="179"/>
      <c r="K780" s="124"/>
      <c r="L780" s="125"/>
      <c r="M780" s="126"/>
      <c r="N780" s="127"/>
      <c r="O780" s="128"/>
      <c r="P780" s="128"/>
      <c r="Q780" s="126"/>
      <c r="R780" s="55"/>
      <c r="S780" s="129"/>
      <c r="T780" s="156"/>
      <c r="U780" s="126"/>
      <c r="AF780" s="8"/>
      <c r="AG780" s="8"/>
      <c r="AH780" s="8"/>
      <c r="AI780" s="8"/>
      <c r="AJ780" s="8"/>
      <c r="AK780" s="8"/>
      <c r="AL780" s="8"/>
      <c r="AM780" s="8"/>
    </row>
    <row r="781" spans="1:39" x14ac:dyDescent="0.2">
      <c r="A781" s="161" t="s">
        <v>403</v>
      </c>
      <c r="B781" s="162" t="s">
        <v>1012</v>
      </c>
      <c r="C781" s="174" t="s">
        <v>516</v>
      </c>
      <c r="D781" s="175" t="s">
        <v>517</v>
      </c>
      <c r="E781" s="175">
        <f>1*1</f>
        <v>1</v>
      </c>
      <c r="F781" s="176">
        <v>1.93</v>
      </c>
      <c r="G781" s="176">
        <f t="shared" si="24"/>
        <v>1.93</v>
      </c>
      <c r="H781" s="177"/>
      <c r="I781" s="178"/>
      <c r="J781" s="179"/>
      <c r="K781" s="124"/>
      <c r="L781" s="125"/>
      <c r="M781" s="126"/>
      <c r="N781" s="127"/>
      <c r="O781" s="128"/>
      <c r="P781" s="128"/>
      <c r="Q781" s="126"/>
      <c r="R781" s="55"/>
      <c r="S781" s="129"/>
      <c r="T781" s="156"/>
      <c r="U781" s="126"/>
      <c r="AF781" s="8"/>
      <c r="AG781" s="8"/>
      <c r="AH781" s="8"/>
      <c r="AI781" s="8"/>
      <c r="AJ781" s="8"/>
      <c r="AK781" s="8"/>
      <c r="AL781" s="8"/>
      <c r="AM781" s="8"/>
    </row>
    <row r="782" spans="1:39" x14ac:dyDescent="0.2">
      <c r="A782" s="161" t="s">
        <v>403</v>
      </c>
      <c r="B782" s="162" t="s">
        <v>1013</v>
      </c>
      <c r="C782" s="174" t="s">
        <v>519</v>
      </c>
      <c r="D782" s="175" t="s">
        <v>520</v>
      </c>
      <c r="E782" s="175">
        <f>1*1</f>
        <v>1</v>
      </c>
      <c r="F782" s="176">
        <v>0.52</v>
      </c>
      <c r="G782" s="176">
        <f t="shared" si="24"/>
        <v>0.52</v>
      </c>
      <c r="H782" s="177"/>
      <c r="I782" s="178"/>
      <c r="J782" s="179"/>
      <c r="K782" s="124"/>
      <c r="L782" s="125"/>
      <c r="M782" s="126"/>
      <c r="N782" s="127"/>
      <c r="O782" s="128"/>
      <c r="P782" s="128"/>
      <c r="Q782" s="126"/>
      <c r="R782" s="55"/>
      <c r="S782" s="129"/>
      <c r="T782" s="156"/>
      <c r="U782" s="126"/>
      <c r="AF782" s="8"/>
      <c r="AG782" s="8"/>
      <c r="AH782" s="8"/>
      <c r="AI782" s="8"/>
      <c r="AJ782" s="8"/>
      <c r="AK782" s="8"/>
      <c r="AL782" s="8"/>
      <c r="AM782" s="8"/>
    </row>
    <row r="783" spans="1:39" ht="25.5" x14ac:dyDescent="0.2">
      <c r="A783" s="161" t="s">
        <v>403</v>
      </c>
      <c r="B783" s="162" t="s">
        <v>1014</v>
      </c>
      <c r="C783" s="174" t="s">
        <v>522</v>
      </c>
      <c r="D783" s="175" t="s">
        <v>523</v>
      </c>
      <c r="E783" s="175">
        <f>12*1</f>
        <v>12</v>
      </c>
      <c r="F783" s="176">
        <v>0.02</v>
      </c>
      <c r="G783" s="176">
        <f t="shared" si="24"/>
        <v>0.24</v>
      </c>
      <c r="H783" s="177"/>
      <c r="I783" s="178"/>
      <c r="J783" s="179"/>
      <c r="K783" s="124"/>
      <c r="L783" s="125"/>
      <c r="M783" s="126"/>
      <c r="N783" s="127"/>
      <c r="O783" s="128"/>
      <c r="P783" s="128"/>
      <c r="Q783" s="126"/>
      <c r="R783" s="55"/>
      <c r="S783" s="129"/>
      <c r="T783" s="156"/>
      <c r="U783" s="126"/>
      <c r="AF783" s="8"/>
      <c r="AG783" s="8"/>
      <c r="AH783" s="8"/>
      <c r="AI783" s="8"/>
      <c r="AJ783" s="8"/>
      <c r="AK783" s="8"/>
      <c r="AL783" s="8"/>
      <c r="AM783" s="8"/>
    </row>
    <row r="784" spans="1:39" x14ac:dyDescent="0.2">
      <c r="A784" s="161" t="s">
        <v>403</v>
      </c>
      <c r="B784" s="162" t="s">
        <v>1015</v>
      </c>
      <c r="C784" s="174" t="s">
        <v>525</v>
      </c>
      <c r="D784" s="175" t="s">
        <v>526</v>
      </c>
      <c r="E784" s="175">
        <f>12*1</f>
        <v>12</v>
      </c>
      <c r="F784" s="176">
        <v>0.01</v>
      </c>
      <c r="G784" s="176">
        <f t="shared" si="24"/>
        <v>0.12</v>
      </c>
      <c r="H784" s="177"/>
      <c r="I784" s="178"/>
      <c r="J784" s="179"/>
      <c r="K784" s="124"/>
      <c r="L784" s="125"/>
      <c r="M784" s="126"/>
      <c r="N784" s="127"/>
      <c r="O784" s="128"/>
      <c r="P784" s="128"/>
      <c r="Q784" s="126"/>
      <c r="R784" s="55"/>
      <c r="S784" s="129"/>
      <c r="T784" s="156"/>
      <c r="U784" s="126"/>
      <c r="AF784" s="8"/>
      <c r="AG784" s="8"/>
      <c r="AH784" s="8"/>
      <c r="AI784" s="8"/>
      <c r="AJ784" s="8"/>
      <c r="AK784" s="8"/>
      <c r="AL784" s="8"/>
      <c r="AM784" s="8"/>
    </row>
    <row r="785" spans="1:39" x14ac:dyDescent="0.2">
      <c r="A785" s="161" t="s">
        <v>403</v>
      </c>
      <c r="B785" s="162" t="s">
        <v>1016</v>
      </c>
      <c r="C785" s="174" t="s">
        <v>528</v>
      </c>
      <c r="D785" s="175" t="s">
        <v>529</v>
      </c>
      <c r="E785" s="175">
        <f>12*1</f>
        <v>12</v>
      </c>
      <c r="F785" s="176">
        <v>0</v>
      </c>
      <c r="G785" s="176">
        <f t="shared" si="24"/>
        <v>0</v>
      </c>
      <c r="H785" s="177"/>
      <c r="I785" s="178"/>
      <c r="J785" s="179"/>
      <c r="K785" s="124"/>
      <c r="L785" s="125"/>
      <c r="M785" s="126"/>
      <c r="N785" s="127"/>
      <c r="O785" s="128"/>
      <c r="P785" s="128"/>
      <c r="Q785" s="126"/>
      <c r="R785" s="55"/>
      <c r="S785" s="129"/>
      <c r="T785" s="156"/>
      <c r="U785" s="126"/>
      <c r="AF785" s="8"/>
      <c r="AG785" s="8"/>
      <c r="AH785" s="8"/>
      <c r="AI785" s="8"/>
      <c r="AJ785" s="8"/>
      <c r="AK785" s="8"/>
      <c r="AL785" s="8"/>
      <c r="AM785" s="8"/>
    </row>
    <row r="786" spans="1:39" x14ac:dyDescent="0.2">
      <c r="A786" s="161" t="s">
        <v>382</v>
      </c>
      <c r="B786" s="162" t="s">
        <v>1017</v>
      </c>
      <c r="C786" s="163" t="s">
        <v>531</v>
      </c>
      <c r="D786" s="164" t="s">
        <v>532</v>
      </c>
      <c r="E786" s="164">
        <v>1</v>
      </c>
      <c r="F786" s="167"/>
      <c r="G786" s="167" t="str">
        <f>""</f>
        <v/>
      </c>
      <c r="H786" s="161"/>
      <c r="I786" s="165"/>
      <c r="J786" s="166"/>
      <c r="K786" s="124"/>
      <c r="L786" s="125"/>
      <c r="M786" s="126"/>
      <c r="N786" s="127"/>
      <c r="O786" s="128"/>
      <c r="P786" s="128"/>
      <c r="Q786" s="126"/>
      <c r="R786" s="55"/>
      <c r="S786" s="129"/>
      <c r="T786" s="156"/>
      <c r="U786" s="126"/>
      <c r="AF786" s="8"/>
      <c r="AG786" s="8"/>
      <c r="AH786" s="8"/>
      <c r="AI786" s="8"/>
      <c r="AJ786" s="8"/>
      <c r="AK786" s="8"/>
      <c r="AL786" s="8"/>
      <c r="AM786" s="8"/>
    </row>
    <row r="787" spans="1:39" x14ac:dyDescent="0.2">
      <c r="A787" s="161" t="s">
        <v>386</v>
      </c>
      <c r="B787" s="162" t="s">
        <v>1018</v>
      </c>
      <c r="C787" s="168" t="s">
        <v>534</v>
      </c>
      <c r="D787" s="169" t="s">
        <v>535</v>
      </c>
      <c r="E787" s="169">
        <f>2*1</f>
        <v>2</v>
      </c>
      <c r="F787" s="170">
        <v>2.2200000000000002</v>
      </c>
      <c r="G787" s="170">
        <f>F787*E787</f>
        <v>4.4400000000000004</v>
      </c>
      <c r="H787" s="171" t="s">
        <v>390</v>
      </c>
      <c r="I787" s="172"/>
      <c r="J787" s="173"/>
      <c r="K787" s="124"/>
      <c r="L787" s="125"/>
      <c r="M787" s="126"/>
      <c r="N787" s="127"/>
      <c r="O787" s="128"/>
      <c r="P787" s="128"/>
      <c r="Q787" s="126"/>
      <c r="R787" s="55"/>
      <c r="S787" s="129"/>
      <c r="T787" s="156"/>
      <c r="U787" s="126"/>
      <c r="AF787" s="8"/>
      <c r="AG787" s="8"/>
      <c r="AH787" s="8"/>
      <c r="AI787" s="8"/>
      <c r="AJ787" s="8"/>
      <c r="AK787" s="8"/>
      <c r="AL787" s="8"/>
      <c r="AM787" s="8"/>
    </row>
    <row r="788" spans="1:39" x14ac:dyDescent="0.2">
      <c r="A788" s="161" t="s">
        <v>386</v>
      </c>
      <c r="B788" s="162" t="s">
        <v>1019</v>
      </c>
      <c r="C788" s="168" t="s">
        <v>537</v>
      </c>
      <c r="D788" s="169" t="s">
        <v>538</v>
      </c>
      <c r="E788" s="169">
        <f>1*1</f>
        <v>1</v>
      </c>
      <c r="F788" s="170">
        <v>6.38</v>
      </c>
      <c r="G788" s="170">
        <f>F788*E788</f>
        <v>6.38</v>
      </c>
      <c r="H788" s="171" t="s">
        <v>390</v>
      </c>
      <c r="I788" s="172"/>
      <c r="J788" s="173"/>
      <c r="K788" s="124"/>
      <c r="L788" s="125"/>
      <c r="M788" s="126"/>
      <c r="N788" s="127"/>
      <c r="O788" s="128"/>
      <c r="P788" s="128"/>
      <c r="Q788" s="126"/>
      <c r="R788" s="55"/>
      <c r="S788" s="129"/>
      <c r="T788" s="156"/>
      <c r="U788" s="126"/>
      <c r="AF788" s="8"/>
      <c r="AG788" s="8"/>
      <c r="AH788" s="8"/>
      <c r="AI788" s="8"/>
      <c r="AJ788" s="8"/>
      <c r="AK788" s="8"/>
      <c r="AL788" s="8"/>
      <c r="AM788" s="8"/>
    </row>
    <row r="789" spans="1:39" x14ac:dyDescent="0.2">
      <c r="A789" s="161" t="s">
        <v>386</v>
      </c>
      <c r="B789" s="162" t="s">
        <v>1020</v>
      </c>
      <c r="C789" s="168" t="s">
        <v>540</v>
      </c>
      <c r="D789" s="169" t="s">
        <v>541</v>
      </c>
      <c r="E789" s="169">
        <f>1*1</f>
        <v>1</v>
      </c>
      <c r="F789" s="170">
        <v>46.26</v>
      </c>
      <c r="G789" s="170">
        <f>F789*E789</f>
        <v>46.26</v>
      </c>
      <c r="H789" s="171" t="s">
        <v>390</v>
      </c>
      <c r="I789" s="172"/>
      <c r="J789" s="173"/>
      <c r="K789" s="124"/>
      <c r="L789" s="125"/>
      <c r="M789" s="126"/>
      <c r="N789" s="127"/>
      <c r="O789" s="128"/>
      <c r="P789" s="128"/>
      <c r="Q789" s="126"/>
      <c r="R789" s="55"/>
      <c r="S789" s="129"/>
      <c r="T789" s="156"/>
      <c r="U789" s="126"/>
      <c r="AF789" s="8"/>
      <c r="AG789" s="8"/>
      <c r="AH789" s="8"/>
      <c r="AI789" s="8"/>
      <c r="AJ789" s="8"/>
      <c r="AK789" s="8"/>
      <c r="AL789" s="8"/>
      <c r="AM789" s="8"/>
    </row>
    <row r="790" spans="1:39" x14ac:dyDescent="0.2">
      <c r="A790" s="161" t="s">
        <v>386</v>
      </c>
      <c r="B790" s="162" t="s">
        <v>1021</v>
      </c>
      <c r="C790" s="168" t="s">
        <v>401</v>
      </c>
      <c r="D790" s="169" t="s">
        <v>402</v>
      </c>
      <c r="E790" s="169">
        <f>2*1</f>
        <v>2</v>
      </c>
      <c r="F790" s="170">
        <v>1.97</v>
      </c>
      <c r="G790" s="170">
        <f>F790*E790</f>
        <v>3.94</v>
      </c>
      <c r="H790" s="171" t="s">
        <v>390</v>
      </c>
      <c r="I790" s="172"/>
      <c r="J790" s="173"/>
      <c r="K790" s="124"/>
      <c r="L790" s="125"/>
      <c r="M790" s="126"/>
      <c r="N790" s="127"/>
      <c r="O790" s="128"/>
      <c r="P790" s="128"/>
      <c r="Q790" s="126"/>
      <c r="R790" s="55"/>
      <c r="S790" s="129"/>
      <c r="T790" s="156"/>
      <c r="U790" s="126"/>
      <c r="AF790" s="8"/>
      <c r="AG790" s="8"/>
      <c r="AH790" s="8"/>
      <c r="AI790" s="8"/>
      <c r="AJ790" s="8"/>
      <c r="AK790" s="8"/>
      <c r="AL790" s="8"/>
      <c r="AM790" s="8"/>
    </row>
    <row r="791" spans="1:39" x14ac:dyDescent="0.2">
      <c r="A791" s="148" t="s">
        <v>379</v>
      </c>
      <c r="B791" s="162" t="s">
        <v>1022</v>
      </c>
      <c r="C791" s="181" t="s">
        <v>544</v>
      </c>
      <c r="D791" s="182" t="s">
        <v>545</v>
      </c>
      <c r="E791" s="182" t="s">
        <v>410</v>
      </c>
      <c r="F791" s="183"/>
      <c r="G791" s="183" t="str">
        <f>""</f>
        <v/>
      </c>
      <c r="H791" s="184"/>
      <c r="I791" s="185"/>
      <c r="J791" s="180"/>
      <c r="K791" s="124"/>
      <c r="L791" s="125"/>
      <c r="M791" s="126"/>
      <c r="N791" s="127"/>
      <c r="O791" s="128"/>
      <c r="P791" s="128"/>
      <c r="Q791" s="126"/>
      <c r="R791" s="55"/>
      <c r="S791" s="129"/>
      <c r="T791" s="156"/>
      <c r="U791" s="126"/>
      <c r="AF791" s="8"/>
      <c r="AG791" s="8"/>
      <c r="AH791" s="8"/>
      <c r="AI791" s="8"/>
      <c r="AJ791" s="8"/>
      <c r="AK791" s="8"/>
      <c r="AL791" s="8"/>
      <c r="AM791" s="8"/>
    </row>
    <row r="792" spans="1:39" x14ac:dyDescent="0.2">
      <c r="A792" s="148" t="s">
        <v>379</v>
      </c>
      <c r="B792" s="162" t="s">
        <v>1023</v>
      </c>
      <c r="C792" s="181" t="s">
        <v>547</v>
      </c>
      <c r="D792" s="182" t="s">
        <v>548</v>
      </c>
      <c r="E792" s="182">
        <f>1*1</f>
        <v>1</v>
      </c>
      <c r="F792" s="183">
        <v>20.329999999999998</v>
      </c>
      <c r="G792" s="183">
        <f>F792*E792</f>
        <v>20.329999999999998</v>
      </c>
      <c r="H792" s="184" t="s">
        <v>414</v>
      </c>
      <c r="I792" s="185"/>
      <c r="J792" s="180"/>
      <c r="K792" s="124"/>
      <c r="L792" s="125"/>
      <c r="M792" s="126"/>
      <c r="N792" s="127"/>
      <c r="O792" s="128"/>
      <c r="P792" s="128"/>
      <c r="Q792" s="126"/>
      <c r="R792" s="55"/>
      <c r="S792" s="129"/>
      <c r="T792" s="156"/>
      <c r="U792" s="126"/>
      <c r="AF792" s="8"/>
      <c r="AG792" s="8"/>
      <c r="AH792" s="8"/>
      <c r="AI792" s="8"/>
      <c r="AJ792" s="8"/>
      <c r="AK792" s="8"/>
      <c r="AL792" s="8"/>
      <c r="AM792" s="8"/>
    </row>
    <row r="793" spans="1:39" x14ac:dyDescent="0.2">
      <c r="A793" s="148" t="s">
        <v>379</v>
      </c>
      <c r="B793" s="162" t="s">
        <v>1024</v>
      </c>
      <c r="C793" s="181" t="s">
        <v>419</v>
      </c>
      <c r="D793" s="182" t="s">
        <v>420</v>
      </c>
      <c r="E793" s="182">
        <f>1*1</f>
        <v>1</v>
      </c>
      <c r="F793" s="183">
        <v>0.37</v>
      </c>
      <c r="G793" s="183">
        <f>F793*E793</f>
        <v>0.37</v>
      </c>
      <c r="H793" s="184" t="s">
        <v>414</v>
      </c>
      <c r="I793" s="185"/>
      <c r="J793" s="180"/>
      <c r="K793" s="124"/>
      <c r="L793" s="125"/>
      <c r="M793" s="126"/>
      <c r="N793" s="127"/>
      <c r="O793" s="128"/>
      <c r="P793" s="128"/>
      <c r="Q793" s="126"/>
      <c r="R793" s="55"/>
      <c r="S793" s="129"/>
      <c r="T793" s="156"/>
      <c r="U793" s="126"/>
      <c r="AF793" s="8"/>
      <c r="AG793" s="8"/>
      <c r="AH793" s="8"/>
      <c r="AI793" s="8"/>
      <c r="AJ793" s="8"/>
      <c r="AK793" s="8"/>
      <c r="AL793" s="8"/>
      <c r="AM793" s="8"/>
    </row>
    <row r="794" spans="1:39" x14ac:dyDescent="0.2">
      <c r="A794" s="148" t="s">
        <v>379</v>
      </c>
      <c r="B794" s="162" t="s">
        <v>1025</v>
      </c>
      <c r="C794" s="181" t="s">
        <v>425</v>
      </c>
      <c r="D794" s="182" t="s">
        <v>426</v>
      </c>
      <c r="E794" s="182">
        <f>2*1</f>
        <v>2</v>
      </c>
      <c r="F794" s="183">
        <v>0.01</v>
      </c>
      <c r="G794" s="183">
        <f>F794*E794</f>
        <v>0.02</v>
      </c>
      <c r="H794" s="184"/>
      <c r="I794" s="185"/>
      <c r="J794" s="180"/>
      <c r="K794" s="124"/>
      <c r="L794" s="125"/>
      <c r="M794" s="126"/>
      <c r="N794" s="127"/>
      <c r="O794" s="128"/>
      <c r="P794" s="128"/>
      <c r="Q794" s="126"/>
      <c r="R794" s="55"/>
      <c r="S794" s="129"/>
      <c r="T794" s="156"/>
      <c r="U794" s="126"/>
      <c r="AF794" s="8"/>
      <c r="AG794" s="8"/>
      <c r="AH794" s="8"/>
      <c r="AI794" s="8"/>
      <c r="AJ794" s="8"/>
      <c r="AK794" s="8"/>
      <c r="AL794" s="8"/>
      <c r="AM794" s="8"/>
    </row>
    <row r="795" spans="1:39" x14ac:dyDescent="0.2">
      <c r="A795" s="161" t="s">
        <v>382</v>
      </c>
      <c r="B795" s="162" t="s">
        <v>1026</v>
      </c>
      <c r="C795" s="163" t="s">
        <v>552</v>
      </c>
      <c r="D795" s="164" t="s">
        <v>553</v>
      </c>
      <c r="E795" s="164">
        <v>1</v>
      </c>
      <c r="F795" s="167">
        <v>20.590681849999999</v>
      </c>
      <c r="G795" s="167">
        <f>F795*E795</f>
        <v>20.590681849999999</v>
      </c>
      <c r="H795" s="161" t="s">
        <v>414</v>
      </c>
      <c r="I795" s="165"/>
      <c r="J795" s="166"/>
      <c r="K795" s="124"/>
      <c r="L795" s="125"/>
      <c r="M795" s="126"/>
      <c r="N795" s="127"/>
      <c r="O795" s="128"/>
      <c r="P795" s="128"/>
      <c r="Q795" s="126"/>
      <c r="R795" s="55"/>
      <c r="S795" s="129"/>
      <c r="T795" s="156"/>
      <c r="U795" s="126"/>
      <c r="AF795" s="8"/>
      <c r="AG795" s="8"/>
      <c r="AH795" s="8"/>
      <c r="AI795" s="8"/>
      <c r="AJ795" s="8"/>
      <c r="AK795" s="8"/>
      <c r="AL795" s="8"/>
      <c r="AM795" s="8"/>
    </row>
    <row r="796" spans="1:39" x14ac:dyDescent="0.2">
      <c r="A796" s="161" t="s">
        <v>382</v>
      </c>
      <c r="B796" s="162" t="s">
        <v>1027</v>
      </c>
      <c r="C796" s="163" t="s">
        <v>555</v>
      </c>
      <c r="D796" s="164" t="s">
        <v>556</v>
      </c>
      <c r="E796" s="164">
        <v>1</v>
      </c>
      <c r="F796" s="167"/>
      <c r="G796" s="167" t="str">
        <f>""</f>
        <v/>
      </c>
      <c r="H796" s="161"/>
      <c r="I796" s="165"/>
      <c r="J796" s="166"/>
      <c r="K796" s="124"/>
      <c r="L796" s="125"/>
      <c r="M796" s="126"/>
      <c r="N796" s="127"/>
      <c r="O796" s="128"/>
      <c r="P796" s="128"/>
      <c r="Q796" s="126"/>
      <c r="R796" s="55"/>
      <c r="S796" s="129"/>
      <c r="T796" s="156"/>
      <c r="U796" s="126"/>
      <c r="AF796" s="8"/>
      <c r="AG796" s="8"/>
      <c r="AH796" s="8"/>
      <c r="AI796" s="8"/>
      <c r="AJ796" s="8"/>
      <c r="AK796" s="8"/>
      <c r="AL796" s="8"/>
      <c r="AM796" s="8"/>
    </row>
    <row r="797" spans="1:39" x14ac:dyDescent="0.2">
      <c r="A797" s="161" t="s">
        <v>386</v>
      </c>
      <c r="B797" s="162" t="s">
        <v>1028</v>
      </c>
      <c r="C797" s="168" t="s">
        <v>442</v>
      </c>
      <c r="D797" s="169" t="s">
        <v>443</v>
      </c>
      <c r="E797" s="169">
        <f>1*1</f>
        <v>1</v>
      </c>
      <c r="F797" s="170">
        <v>11.31</v>
      </c>
      <c r="G797" s="170">
        <f>F797*E797</f>
        <v>11.31</v>
      </c>
      <c r="H797" s="171" t="s">
        <v>414</v>
      </c>
      <c r="I797" s="172"/>
      <c r="J797" s="173"/>
      <c r="K797" s="124"/>
      <c r="L797" s="125"/>
      <c r="M797" s="126"/>
      <c r="N797" s="127"/>
      <c r="O797" s="128"/>
      <c r="P797" s="128"/>
      <c r="Q797" s="126"/>
      <c r="R797" s="55"/>
      <c r="S797" s="129"/>
      <c r="T797" s="156"/>
      <c r="U797" s="126"/>
      <c r="AF797" s="8"/>
      <c r="AG797" s="8"/>
      <c r="AH797" s="8"/>
      <c r="AI797" s="8"/>
      <c r="AJ797" s="8"/>
      <c r="AK797" s="8"/>
      <c r="AL797" s="8"/>
      <c r="AM797" s="8"/>
    </row>
    <row r="798" spans="1:39" x14ac:dyDescent="0.2">
      <c r="A798" s="161" t="s">
        <v>386</v>
      </c>
      <c r="B798" s="162" t="s">
        <v>1029</v>
      </c>
      <c r="C798" s="168" t="s">
        <v>559</v>
      </c>
      <c r="D798" s="169" t="s">
        <v>560</v>
      </c>
      <c r="E798" s="169">
        <f>2*1</f>
        <v>2</v>
      </c>
      <c r="F798" s="170">
        <v>1.39</v>
      </c>
      <c r="G798" s="170">
        <f>F798*E798</f>
        <v>2.78</v>
      </c>
      <c r="H798" s="171" t="s">
        <v>414</v>
      </c>
      <c r="I798" s="172"/>
      <c r="J798" s="173"/>
      <c r="K798" s="124"/>
      <c r="L798" s="125"/>
      <c r="M798" s="126"/>
      <c r="N798" s="127"/>
      <c r="O798" s="128"/>
      <c r="P798" s="128"/>
      <c r="Q798" s="126"/>
      <c r="R798" s="55"/>
      <c r="S798" s="129"/>
      <c r="T798" s="156"/>
      <c r="U798" s="126"/>
      <c r="AF798" s="8"/>
      <c r="AG798" s="8"/>
      <c r="AH798" s="8"/>
      <c r="AI798" s="8"/>
      <c r="AJ798" s="8"/>
      <c r="AK798" s="8"/>
      <c r="AL798" s="8"/>
      <c r="AM798" s="8"/>
    </row>
    <row r="799" spans="1:39" x14ac:dyDescent="0.2">
      <c r="A799" s="148" t="s">
        <v>379</v>
      </c>
      <c r="B799" s="162" t="s">
        <v>1030</v>
      </c>
      <c r="C799" s="181" t="s">
        <v>562</v>
      </c>
      <c r="D799" s="182" t="s">
        <v>563</v>
      </c>
      <c r="E799" s="182">
        <v>4</v>
      </c>
      <c r="F799" s="183">
        <v>3.3256407800000001</v>
      </c>
      <c r="G799" s="183">
        <f>F799*E799</f>
        <v>13.30256312</v>
      </c>
      <c r="H799" s="184" t="s">
        <v>414</v>
      </c>
      <c r="I799" s="185"/>
      <c r="J799" s="180"/>
      <c r="K799" s="124"/>
      <c r="L799" s="125"/>
      <c r="M799" s="126"/>
      <c r="N799" s="127"/>
      <c r="O799" s="128"/>
      <c r="P799" s="128"/>
      <c r="Q799" s="126"/>
      <c r="R799" s="55"/>
      <c r="S799" s="129"/>
      <c r="T799" s="156"/>
      <c r="U799" s="126"/>
      <c r="AF799" s="8"/>
      <c r="AG799" s="8"/>
      <c r="AH799" s="8"/>
      <c r="AI799" s="8"/>
      <c r="AJ799" s="8"/>
      <c r="AK799" s="8"/>
      <c r="AL799" s="8"/>
      <c r="AM799" s="8"/>
    </row>
    <row r="800" spans="1:39" x14ac:dyDescent="0.2">
      <c r="A800" s="148" t="s">
        <v>379</v>
      </c>
      <c r="B800" s="162" t="s">
        <v>1031</v>
      </c>
      <c r="C800" s="181" t="s">
        <v>565</v>
      </c>
      <c r="D800" s="182" t="s">
        <v>566</v>
      </c>
      <c r="E800" s="182">
        <v>4</v>
      </c>
      <c r="F800" s="183">
        <v>0.61767559999999999</v>
      </c>
      <c r="G800" s="183">
        <f>F800*E800</f>
        <v>2.4707024</v>
      </c>
      <c r="H800" s="184" t="s">
        <v>414</v>
      </c>
      <c r="I800" s="185"/>
      <c r="J800" s="180"/>
      <c r="K800" s="124"/>
      <c r="L800" s="125"/>
      <c r="M800" s="126"/>
      <c r="N800" s="127"/>
      <c r="O800" s="128"/>
      <c r="P800" s="128"/>
      <c r="Q800" s="126"/>
      <c r="R800" s="55"/>
      <c r="S800" s="129"/>
      <c r="T800" s="156"/>
      <c r="U800" s="126"/>
      <c r="AF800" s="8"/>
      <c r="AG800" s="8"/>
      <c r="AH800" s="8"/>
      <c r="AI800" s="8"/>
      <c r="AJ800" s="8"/>
      <c r="AK800" s="8"/>
      <c r="AL800" s="8"/>
      <c r="AM800" s="8"/>
    </row>
    <row r="801" spans="1:39" x14ac:dyDescent="0.2">
      <c r="A801" s="161" t="s">
        <v>382</v>
      </c>
      <c r="B801" s="162" t="s">
        <v>1032</v>
      </c>
      <c r="C801" s="163" t="s">
        <v>568</v>
      </c>
      <c r="D801" s="164" t="s">
        <v>569</v>
      </c>
      <c r="E801" s="164">
        <v>2</v>
      </c>
      <c r="F801" s="167"/>
      <c r="G801" s="167" t="str">
        <f>""</f>
        <v/>
      </c>
      <c r="H801" s="161"/>
      <c r="I801" s="165"/>
      <c r="J801" s="166"/>
      <c r="K801" s="124"/>
      <c r="L801" s="125"/>
      <c r="M801" s="126"/>
      <c r="N801" s="127"/>
      <c r="O801" s="128"/>
      <c r="P801" s="128"/>
      <c r="Q801" s="126"/>
      <c r="R801" s="55"/>
      <c r="S801" s="129"/>
      <c r="T801" s="156"/>
      <c r="U801" s="126"/>
      <c r="AF801" s="8"/>
      <c r="AG801" s="8"/>
      <c r="AH801" s="8"/>
      <c r="AI801" s="8"/>
      <c r="AJ801" s="8"/>
      <c r="AK801" s="8"/>
      <c r="AL801" s="8"/>
      <c r="AM801" s="8"/>
    </row>
    <row r="802" spans="1:39" x14ac:dyDescent="0.2">
      <c r="A802" s="161" t="s">
        <v>386</v>
      </c>
      <c r="B802" s="162" t="s">
        <v>1033</v>
      </c>
      <c r="C802" s="168" t="s">
        <v>571</v>
      </c>
      <c r="D802" s="169" t="s">
        <v>572</v>
      </c>
      <c r="E802" s="169">
        <f>1*2</f>
        <v>2</v>
      </c>
      <c r="F802" s="170">
        <v>0.89</v>
      </c>
      <c r="G802" s="170">
        <f>F802*E802</f>
        <v>1.78</v>
      </c>
      <c r="H802" s="171" t="s">
        <v>414</v>
      </c>
      <c r="I802" s="172"/>
      <c r="J802" s="173"/>
      <c r="K802" s="124"/>
      <c r="L802" s="125"/>
      <c r="M802" s="126"/>
      <c r="N802" s="127"/>
      <c r="O802" s="128"/>
      <c r="P802" s="128"/>
      <c r="Q802" s="126"/>
      <c r="R802" s="55"/>
      <c r="S802" s="129"/>
      <c r="T802" s="156"/>
      <c r="U802" s="126"/>
      <c r="AF802" s="8"/>
      <c r="AG802" s="8"/>
      <c r="AH802" s="8"/>
      <c r="AI802" s="8"/>
      <c r="AJ802" s="8"/>
      <c r="AK802" s="8"/>
      <c r="AL802" s="8"/>
      <c r="AM802" s="8"/>
    </row>
    <row r="803" spans="1:39" x14ac:dyDescent="0.2">
      <c r="A803" s="161" t="s">
        <v>386</v>
      </c>
      <c r="B803" s="162" t="s">
        <v>1034</v>
      </c>
      <c r="C803" s="168" t="s">
        <v>574</v>
      </c>
      <c r="D803" s="169" t="s">
        <v>575</v>
      </c>
      <c r="E803" s="169">
        <f>2*2</f>
        <v>4</v>
      </c>
      <c r="F803" s="170">
        <v>0.09</v>
      </c>
      <c r="G803" s="170">
        <f>F803*E803</f>
        <v>0.36</v>
      </c>
      <c r="H803" s="171" t="s">
        <v>414</v>
      </c>
      <c r="I803" s="172"/>
      <c r="J803" s="173"/>
      <c r="K803" s="124"/>
      <c r="L803" s="125"/>
      <c r="M803" s="126"/>
      <c r="N803" s="127"/>
      <c r="O803" s="128"/>
      <c r="P803" s="128"/>
      <c r="Q803" s="126"/>
      <c r="R803" s="55"/>
      <c r="S803" s="129"/>
      <c r="T803" s="156"/>
      <c r="U803" s="126"/>
      <c r="AF803" s="8"/>
      <c r="AG803" s="8"/>
      <c r="AH803" s="8"/>
      <c r="AI803" s="8"/>
      <c r="AJ803" s="8"/>
      <c r="AK803" s="8"/>
      <c r="AL803" s="8"/>
      <c r="AM803" s="8"/>
    </row>
    <row r="804" spans="1:39" x14ac:dyDescent="0.2">
      <c r="A804" s="161" t="s">
        <v>382</v>
      </c>
      <c r="B804" s="162" t="s">
        <v>1035</v>
      </c>
      <c r="C804" s="163" t="s">
        <v>577</v>
      </c>
      <c r="D804" s="164" t="s">
        <v>578</v>
      </c>
      <c r="E804" s="164">
        <v>1</v>
      </c>
      <c r="F804" s="167">
        <v>6.3872718900000001</v>
      </c>
      <c r="G804" s="167">
        <f>F804*E804</f>
        <v>6.3872718900000001</v>
      </c>
      <c r="H804" s="161" t="s">
        <v>414</v>
      </c>
      <c r="I804" s="165"/>
      <c r="J804" s="166"/>
      <c r="K804" s="124"/>
      <c r="L804" s="125"/>
      <c r="M804" s="126"/>
      <c r="N804" s="127"/>
      <c r="O804" s="128"/>
      <c r="P804" s="128"/>
      <c r="Q804" s="126"/>
      <c r="R804" s="55"/>
      <c r="S804" s="129"/>
      <c r="T804" s="156"/>
      <c r="U804" s="126"/>
      <c r="AF804" s="8"/>
      <c r="AG804" s="8"/>
      <c r="AH804" s="8"/>
      <c r="AI804" s="8"/>
      <c r="AJ804" s="8"/>
      <c r="AK804" s="8"/>
      <c r="AL804" s="8"/>
      <c r="AM804" s="8"/>
    </row>
    <row r="805" spans="1:39" x14ac:dyDescent="0.2">
      <c r="A805" s="148" t="s">
        <v>379</v>
      </c>
      <c r="B805" s="162" t="s">
        <v>1036</v>
      </c>
      <c r="C805" s="181" t="s">
        <v>580</v>
      </c>
      <c r="D805" s="182" t="s">
        <v>581</v>
      </c>
      <c r="E805" s="182">
        <v>1</v>
      </c>
      <c r="F805" s="183">
        <v>13.463815520000001</v>
      </c>
      <c r="G805" s="183">
        <f>F805*E805</f>
        <v>13.463815520000001</v>
      </c>
      <c r="H805" s="184" t="s">
        <v>414</v>
      </c>
      <c r="I805" s="185"/>
      <c r="J805" s="180"/>
      <c r="K805" s="124"/>
      <c r="L805" s="125"/>
      <c r="M805" s="126"/>
      <c r="N805" s="127"/>
      <c r="O805" s="128"/>
      <c r="P805" s="128"/>
      <c r="Q805" s="126"/>
      <c r="R805" s="55"/>
      <c r="S805" s="129"/>
      <c r="T805" s="156"/>
      <c r="U805" s="126"/>
      <c r="AF805" s="8"/>
      <c r="AG805" s="8"/>
      <c r="AH805" s="8"/>
      <c r="AI805" s="8"/>
      <c r="AJ805" s="8"/>
      <c r="AK805" s="8"/>
      <c r="AL805" s="8"/>
      <c r="AM805" s="8"/>
    </row>
    <row r="806" spans="1:39" x14ac:dyDescent="0.2">
      <c r="A806" s="148" t="s">
        <v>379</v>
      </c>
      <c r="B806" s="162" t="s">
        <v>1037</v>
      </c>
      <c r="C806" s="181" t="s">
        <v>583</v>
      </c>
      <c r="D806" s="182" t="s">
        <v>584</v>
      </c>
      <c r="E806" s="182" t="s">
        <v>410</v>
      </c>
      <c r="F806" s="183">
        <v>5.3824199999999998</v>
      </c>
      <c r="G806" s="183">
        <f>F806*2</f>
        <v>10.76484</v>
      </c>
      <c r="H806" s="184" t="s">
        <v>414</v>
      </c>
      <c r="I806" s="185"/>
      <c r="J806" s="180"/>
      <c r="K806" s="124"/>
      <c r="L806" s="125"/>
      <c r="M806" s="126"/>
      <c r="N806" s="127"/>
      <c r="O806" s="128"/>
      <c r="P806" s="128"/>
      <c r="Q806" s="126"/>
      <c r="R806" s="55"/>
      <c r="S806" s="129"/>
      <c r="T806" s="156"/>
      <c r="U806" s="126"/>
      <c r="AF806" s="8"/>
      <c r="AG806" s="8"/>
      <c r="AH806" s="8"/>
      <c r="AI806" s="8"/>
      <c r="AJ806" s="8"/>
      <c r="AK806" s="8"/>
      <c r="AL806" s="8"/>
      <c r="AM806" s="8"/>
    </row>
    <row r="807" spans="1:39" x14ac:dyDescent="0.2">
      <c r="A807" s="161" t="s">
        <v>403</v>
      </c>
      <c r="B807" s="162" t="s">
        <v>1038</v>
      </c>
      <c r="C807" s="174" t="s">
        <v>586</v>
      </c>
      <c r="D807" s="175" t="s">
        <v>587</v>
      </c>
      <c r="E807" s="175">
        <v>2</v>
      </c>
      <c r="F807" s="176">
        <v>1.23280217</v>
      </c>
      <c r="G807" s="176">
        <f>F807*E807</f>
        <v>2.4656043400000001</v>
      </c>
      <c r="H807" s="177" t="s">
        <v>414</v>
      </c>
      <c r="I807" s="178"/>
      <c r="J807" s="179"/>
      <c r="K807" s="124"/>
      <c r="L807" s="125"/>
      <c r="M807" s="126"/>
      <c r="N807" s="127"/>
      <c r="O807" s="128"/>
      <c r="P807" s="128"/>
      <c r="Q807" s="126"/>
      <c r="R807" s="55"/>
      <c r="S807" s="129"/>
      <c r="T807" s="156"/>
      <c r="U807" s="126"/>
      <c r="AF807" s="8"/>
      <c r="AG807" s="8"/>
      <c r="AH807" s="8"/>
      <c r="AI807" s="8"/>
      <c r="AJ807" s="8"/>
      <c r="AK807" s="8"/>
      <c r="AL807" s="8"/>
      <c r="AM807" s="8"/>
    </row>
    <row r="808" spans="1:39" x14ac:dyDescent="0.2">
      <c r="A808" s="148" t="s">
        <v>379</v>
      </c>
      <c r="B808" s="162" t="s">
        <v>1039</v>
      </c>
      <c r="C808" s="181" t="s">
        <v>589</v>
      </c>
      <c r="D808" s="182" t="s">
        <v>590</v>
      </c>
      <c r="E808" s="182">
        <v>1</v>
      </c>
      <c r="F808" s="183">
        <v>11.16462001</v>
      </c>
      <c r="G808" s="183">
        <f>F808*E808</f>
        <v>11.16462001</v>
      </c>
      <c r="H808" s="184" t="s">
        <v>414</v>
      </c>
      <c r="I808" s="185"/>
      <c r="J808" s="180"/>
      <c r="K808" s="124"/>
      <c r="L808" s="125"/>
      <c r="M808" s="126"/>
      <c r="N808" s="127"/>
      <c r="O808" s="128"/>
      <c r="P808" s="128"/>
      <c r="Q808" s="126"/>
      <c r="R808" s="55"/>
      <c r="S808" s="129"/>
      <c r="T808" s="156"/>
      <c r="U808" s="126"/>
      <c r="AF808" s="8"/>
      <c r="AG808" s="8"/>
      <c r="AH808" s="8"/>
      <c r="AI808" s="8"/>
      <c r="AJ808" s="8"/>
      <c r="AK808" s="8"/>
      <c r="AL808" s="8"/>
      <c r="AM808" s="8"/>
    </row>
    <row r="809" spans="1:39" x14ac:dyDescent="0.2">
      <c r="A809" s="161" t="s">
        <v>382</v>
      </c>
      <c r="B809" s="162" t="s">
        <v>1040</v>
      </c>
      <c r="C809" s="163" t="s">
        <v>592</v>
      </c>
      <c r="D809" s="164" t="s">
        <v>593</v>
      </c>
      <c r="E809" s="164" t="s">
        <v>410</v>
      </c>
      <c r="F809" s="167">
        <v>0.26693822</v>
      </c>
      <c r="G809" s="167">
        <f>F809*2</f>
        <v>0.53387644000000001</v>
      </c>
      <c r="H809" s="161" t="s">
        <v>414</v>
      </c>
      <c r="I809" s="165"/>
      <c r="J809" s="166"/>
      <c r="K809" s="124"/>
      <c r="L809" s="125"/>
      <c r="M809" s="126"/>
      <c r="N809" s="127"/>
      <c r="O809" s="128"/>
      <c r="P809" s="128"/>
      <c r="Q809" s="126"/>
      <c r="R809" s="55"/>
      <c r="S809" s="129"/>
      <c r="T809" s="156"/>
      <c r="U809" s="126"/>
      <c r="AF809" s="8"/>
      <c r="AG809" s="8"/>
      <c r="AH809" s="8"/>
      <c r="AI809" s="8"/>
      <c r="AJ809" s="8"/>
      <c r="AK809" s="8"/>
      <c r="AL809" s="8"/>
      <c r="AM809" s="8"/>
    </row>
    <row r="810" spans="1:39" x14ac:dyDescent="0.2">
      <c r="A810" s="161" t="s">
        <v>382</v>
      </c>
      <c r="B810" s="162" t="s">
        <v>1041</v>
      </c>
      <c r="C810" s="163" t="s">
        <v>595</v>
      </c>
      <c r="D810" s="164" t="s">
        <v>596</v>
      </c>
      <c r="E810" s="164">
        <v>1</v>
      </c>
      <c r="F810" s="167">
        <v>33.361609420000001</v>
      </c>
      <c r="G810" s="167">
        <f>F810*E810</f>
        <v>33.361609420000001</v>
      </c>
      <c r="H810" s="161" t="s">
        <v>414</v>
      </c>
      <c r="I810" s="165"/>
      <c r="J810" s="166"/>
      <c r="K810" s="124"/>
      <c r="L810" s="125"/>
      <c r="M810" s="126"/>
      <c r="N810" s="127"/>
      <c r="O810" s="128"/>
      <c r="P810" s="128"/>
      <c r="Q810" s="126"/>
      <c r="R810" s="55"/>
      <c r="S810" s="129"/>
      <c r="T810" s="156"/>
      <c r="U810" s="126"/>
      <c r="AF810" s="8"/>
      <c r="AG810" s="8"/>
      <c r="AH810" s="8"/>
      <c r="AI810" s="8"/>
      <c r="AJ810" s="8"/>
      <c r="AK810" s="8"/>
      <c r="AL810" s="8"/>
      <c r="AM810" s="8"/>
    </row>
    <row r="811" spans="1:39" x14ac:dyDescent="0.2">
      <c r="A811" s="161" t="s">
        <v>382</v>
      </c>
      <c r="B811" s="162" t="s">
        <v>1042</v>
      </c>
      <c r="C811" s="163" t="s">
        <v>598</v>
      </c>
      <c r="D811" s="164" t="s">
        <v>599</v>
      </c>
      <c r="E811" s="164">
        <v>1</v>
      </c>
      <c r="F811" s="167"/>
      <c r="G811" s="167" t="str">
        <f>""</f>
        <v/>
      </c>
      <c r="H811" s="161"/>
      <c r="I811" s="165"/>
      <c r="J811" s="166"/>
      <c r="K811" s="124"/>
      <c r="L811" s="125"/>
      <c r="M811" s="126"/>
      <c r="N811" s="127"/>
      <c r="O811" s="128"/>
      <c r="P811" s="128"/>
      <c r="Q811" s="126"/>
      <c r="R811" s="55"/>
      <c r="S811" s="129"/>
      <c r="T811" s="156"/>
      <c r="U811" s="126"/>
      <c r="AF811" s="8"/>
      <c r="AG811" s="8"/>
      <c r="AH811" s="8"/>
      <c r="AI811" s="8"/>
      <c r="AJ811" s="8"/>
      <c r="AK811" s="8"/>
      <c r="AL811" s="8"/>
      <c r="AM811" s="8"/>
    </row>
    <row r="812" spans="1:39" x14ac:dyDescent="0.2">
      <c r="A812" s="161" t="s">
        <v>386</v>
      </c>
      <c r="B812" s="162" t="s">
        <v>1043</v>
      </c>
      <c r="C812" s="168" t="s">
        <v>601</v>
      </c>
      <c r="D812" s="169" t="s">
        <v>596</v>
      </c>
      <c r="E812" s="169">
        <f>1*1</f>
        <v>1</v>
      </c>
      <c r="F812" s="170">
        <v>34.090000000000003</v>
      </c>
      <c r="G812" s="170">
        <f t="shared" ref="G812:G837" si="25">F812*E812</f>
        <v>34.090000000000003</v>
      </c>
      <c r="H812" s="171" t="s">
        <v>414</v>
      </c>
      <c r="I812" s="172"/>
      <c r="J812" s="173"/>
      <c r="K812" s="124"/>
      <c r="L812" s="125"/>
      <c r="M812" s="126"/>
      <c r="N812" s="127"/>
      <c r="O812" s="128"/>
      <c r="P812" s="128"/>
      <c r="Q812" s="126"/>
      <c r="R812" s="55"/>
      <c r="S812" s="129"/>
      <c r="T812" s="156"/>
      <c r="U812" s="126"/>
      <c r="AF812" s="8"/>
      <c r="AG812" s="8"/>
      <c r="AH812" s="8"/>
      <c r="AI812" s="8"/>
      <c r="AJ812" s="8"/>
      <c r="AK812" s="8"/>
      <c r="AL812" s="8"/>
      <c r="AM812" s="8"/>
    </row>
    <row r="813" spans="1:39" x14ac:dyDescent="0.2">
      <c r="A813" s="161" t="s">
        <v>403</v>
      </c>
      <c r="B813" s="162" t="s">
        <v>1044</v>
      </c>
      <c r="C813" s="174" t="s">
        <v>425</v>
      </c>
      <c r="D813" s="175" t="s">
        <v>437</v>
      </c>
      <c r="E813" s="175">
        <f>1*1</f>
        <v>1</v>
      </c>
      <c r="F813" s="176">
        <v>0.02</v>
      </c>
      <c r="G813" s="176">
        <f t="shared" si="25"/>
        <v>0.02</v>
      </c>
      <c r="H813" s="177"/>
      <c r="I813" s="178"/>
      <c r="J813" s="179"/>
      <c r="K813" s="124"/>
      <c r="L813" s="125"/>
      <c r="M813" s="126"/>
      <c r="N813" s="127"/>
      <c r="O813" s="128"/>
      <c r="P813" s="128"/>
      <c r="Q813" s="126"/>
      <c r="R813" s="55"/>
      <c r="S813" s="129"/>
      <c r="T813" s="156"/>
      <c r="U813" s="126"/>
      <c r="AF813" s="8"/>
      <c r="AG813" s="8"/>
      <c r="AH813" s="8"/>
      <c r="AI813" s="8"/>
      <c r="AJ813" s="8"/>
      <c r="AK813" s="8"/>
      <c r="AL813" s="8"/>
      <c r="AM813" s="8"/>
    </row>
    <row r="814" spans="1:39" x14ac:dyDescent="0.2">
      <c r="A814" s="161" t="s">
        <v>382</v>
      </c>
      <c r="B814" s="162" t="s">
        <v>1045</v>
      </c>
      <c r="C814" s="163" t="s">
        <v>604</v>
      </c>
      <c r="D814" s="164" t="s">
        <v>596</v>
      </c>
      <c r="E814" s="164">
        <v>8</v>
      </c>
      <c r="F814" s="167">
        <v>33.535422400000002</v>
      </c>
      <c r="G814" s="167">
        <f t="shared" si="25"/>
        <v>268.28337920000001</v>
      </c>
      <c r="H814" s="161" t="s">
        <v>414</v>
      </c>
      <c r="I814" s="165"/>
      <c r="J814" s="166"/>
      <c r="K814" s="124"/>
      <c r="L814" s="125"/>
      <c r="M814" s="126"/>
      <c r="N814" s="127"/>
      <c r="O814" s="128"/>
      <c r="P814" s="128"/>
      <c r="Q814" s="126"/>
      <c r="R814" s="55"/>
      <c r="S814" s="129"/>
      <c r="T814" s="156"/>
      <c r="U814" s="126"/>
      <c r="AF814" s="8"/>
      <c r="AG814" s="8"/>
      <c r="AH814" s="8"/>
      <c r="AI814" s="8"/>
      <c r="AJ814" s="8"/>
      <c r="AK814" s="8"/>
      <c r="AL814" s="8"/>
      <c r="AM814" s="8"/>
    </row>
    <row r="815" spans="1:39" x14ac:dyDescent="0.2">
      <c r="A815" s="161" t="s">
        <v>382</v>
      </c>
      <c r="B815" s="162" t="s">
        <v>1046</v>
      </c>
      <c r="C815" s="163" t="s">
        <v>606</v>
      </c>
      <c r="D815" s="164" t="s">
        <v>596</v>
      </c>
      <c r="E815" s="164">
        <v>8</v>
      </c>
      <c r="F815" s="167">
        <v>34.262435670000002</v>
      </c>
      <c r="G815" s="167">
        <f t="shared" si="25"/>
        <v>274.09948536000002</v>
      </c>
      <c r="H815" s="161" t="s">
        <v>414</v>
      </c>
      <c r="I815" s="165"/>
      <c r="J815" s="166"/>
      <c r="K815" s="124"/>
      <c r="L815" s="125"/>
      <c r="M815" s="126"/>
      <c r="N815" s="127"/>
      <c r="O815" s="128"/>
      <c r="P815" s="128"/>
      <c r="Q815" s="126"/>
      <c r="R815" s="55"/>
      <c r="S815" s="129"/>
      <c r="T815" s="156"/>
      <c r="U815" s="126"/>
      <c r="AF815" s="8"/>
      <c r="AG815" s="8"/>
      <c r="AH815" s="8"/>
      <c r="AI815" s="8"/>
      <c r="AJ815" s="8"/>
      <c r="AK815" s="8"/>
      <c r="AL815" s="8"/>
      <c r="AM815" s="8"/>
    </row>
    <row r="816" spans="1:39" x14ac:dyDescent="0.2">
      <c r="A816" s="161" t="s">
        <v>382</v>
      </c>
      <c r="B816" s="162" t="s">
        <v>1047</v>
      </c>
      <c r="C816" s="163" t="s">
        <v>608</v>
      </c>
      <c r="D816" s="164" t="s">
        <v>609</v>
      </c>
      <c r="E816" s="164">
        <v>1</v>
      </c>
      <c r="F816" s="167">
        <v>5.3244521599999999</v>
      </c>
      <c r="G816" s="167">
        <f t="shared" si="25"/>
        <v>5.3244521599999999</v>
      </c>
      <c r="H816" s="161" t="s">
        <v>414</v>
      </c>
      <c r="I816" s="165"/>
      <c r="J816" s="166"/>
      <c r="K816" s="124"/>
      <c r="L816" s="125"/>
      <c r="M816" s="126"/>
      <c r="N816" s="127"/>
      <c r="O816" s="128"/>
      <c r="P816" s="128"/>
      <c r="Q816" s="126"/>
      <c r="R816" s="55"/>
      <c r="S816" s="129"/>
      <c r="T816" s="156"/>
      <c r="U816" s="126"/>
      <c r="AF816" s="8"/>
      <c r="AG816" s="8"/>
      <c r="AH816" s="8"/>
      <c r="AI816" s="8"/>
      <c r="AJ816" s="8"/>
      <c r="AK816" s="8"/>
      <c r="AL816" s="8"/>
      <c r="AM816" s="8"/>
    </row>
    <row r="817" spans="1:39" x14ac:dyDescent="0.2">
      <c r="A817" s="161" t="s">
        <v>382</v>
      </c>
      <c r="B817" s="162" t="s">
        <v>1048</v>
      </c>
      <c r="C817" s="163" t="s">
        <v>611</v>
      </c>
      <c r="D817" s="164" t="s">
        <v>612</v>
      </c>
      <c r="E817" s="164">
        <v>1</v>
      </c>
      <c r="F817" s="167">
        <v>1.4036537600000001</v>
      </c>
      <c r="G817" s="167">
        <f t="shared" si="25"/>
        <v>1.4036537600000001</v>
      </c>
      <c r="H817" s="161" t="s">
        <v>414</v>
      </c>
      <c r="I817" s="165"/>
      <c r="J817" s="166"/>
      <c r="K817" s="124"/>
      <c r="L817" s="125"/>
      <c r="M817" s="126"/>
      <c r="N817" s="127"/>
      <c r="O817" s="128"/>
      <c r="P817" s="128"/>
      <c r="Q817" s="126"/>
      <c r="R817" s="55"/>
      <c r="S817" s="129"/>
      <c r="T817" s="156"/>
      <c r="U817" s="126"/>
      <c r="AF817" s="8"/>
      <c r="AG817" s="8"/>
      <c r="AH817" s="8"/>
      <c r="AI817" s="8"/>
      <c r="AJ817" s="8"/>
      <c r="AK817" s="8"/>
      <c r="AL817" s="8"/>
      <c r="AM817" s="8"/>
    </row>
    <row r="818" spans="1:39" x14ac:dyDescent="0.2">
      <c r="A818" s="161" t="s">
        <v>382</v>
      </c>
      <c r="B818" s="162" t="s">
        <v>1049</v>
      </c>
      <c r="C818" s="163" t="s">
        <v>614</v>
      </c>
      <c r="D818" s="164" t="s">
        <v>615</v>
      </c>
      <c r="E818" s="164">
        <v>2</v>
      </c>
      <c r="F818" s="167">
        <v>0.153006</v>
      </c>
      <c r="G818" s="167">
        <f t="shared" si="25"/>
        <v>0.30601200000000001</v>
      </c>
      <c r="H818" s="161" t="s">
        <v>414</v>
      </c>
      <c r="I818" s="165"/>
      <c r="J818" s="166"/>
      <c r="K818" s="124"/>
      <c r="L818" s="125"/>
      <c r="M818" s="126"/>
      <c r="N818" s="127"/>
      <c r="O818" s="128"/>
      <c r="P818" s="128"/>
      <c r="Q818" s="126"/>
      <c r="R818" s="55"/>
      <c r="S818" s="129"/>
      <c r="T818" s="156"/>
      <c r="U818" s="126"/>
      <c r="AF818" s="8"/>
      <c r="AG818" s="8"/>
      <c r="AH818" s="8"/>
      <c r="AI818" s="8"/>
      <c r="AJ818" s="8"/>
      <c r="AK818" s="8"/>
      <c r="AL818" s="8"/>
      <c r="AM818" s="8"/>
    </row>
    <row r="819" spans="1:39" x14ac:dyDescent="0.2">
      <c r="A819" s="161" t="s">
        <v>403</v>
      </c>
      <c r="B819" s="162" t="s">
        <v>1050</v>
      </c>
      <c r="C819" s="174" t="s">
        <v>617</v>
      </c>
      <c r="D819" s="175" t="s">
        <v>618</v>
      </c>
      <c r="E819" s="175">
        <v>2</v>
      </c>
      <c r="F819" s="176">
        <v>0.16417498</v>
      </c>
      <c r="G819" s="176">
        <f t="shared" si="25"/>
        <v>0.32834996</v>
      </c>
      <c r="H819" s="177" t="s">
        <v>414</v>
      </c>
      <c r="I819" s="178"/>
      <c r="J819" s="179"/>
      <c r="K819" s="124"/>
      <c r="L819" s="125"/>
      <c r="M819" s="126"/>
      <c r="N819" s="127"/>
      <c r="O819" s="128"/>
      <c r="P819" s="128"/>
      <c r="Q819" s="126"/>
      <c r="R819" s="55"/>
      <c r="S819" s="129"/>
      <c r="T819" s="156"/>
      <c r="U819" s="126"/>
      <c r="AF819" s="8"/>
      <c r="AG819" s="8"/>
      <c r="AH819" s="8"/>
      <c r="AI819" s="8"/>
      <c r="AJ819" s="8"/>
      <c r="AK819" s="8"/>
      <c r="AL819" s="8"/>
      <c r="AM819" s="8"/>
    </row>
    <row r="820" spans="1:39" x14ac:dyDescent="0.2">
      <c r="A820" s="161" t="s">
        <v>403</v>
      </c>
      <c r="B820" s="162" t="s">
        <v>1051</v>
      </c>
      <c r="C820" s="174" t="s">
        <v>620</v>
      </c>
      <c r="D820" s="175" t="s">
        <v>621</v>
      </c>
      <c r="E820" s="175">
        <v>1</v>
      </c>
      <c r="F820" s="176">
        <v>2.7454958</v>
      </c>
      <c r="G820" s="176">
        <f t="shared" si="25"/>
        <v>2.7454958</v>
      </c>
      <c r="H820" s="177"/>
      <c r="I820" s="178"/>
      <c r="J820" s="179"/>
      <c r="K820" s="124"/>
      <c r="L820" s="125"/>
      <c r="M820" s="126"/>
      <c r="N820" s="127"/>
      <c r="O820" s="128"/>
      <c r="P820" s="128"/>
      <c r="Q820" s="126"/>
      <c r="R820" s="55"/>
      <c r="S820" s="129"/>
      <c r="T820" s="156"/>
      <c r="U820" s="126"/>
      <c r="AF820" s="8"/>
      <c r="AG820" s="8"/>
      <c r="AH820" s="8"/>
      <c r="AI820" s="8"/>
      <c r="AJ820" s="8"/>
      <c r="AK820" s="8"/>
      <c r="AL820" s="8"/>
      <c r="AM820" s="8"/>
    </row>
    <row r="821" spans="1:39" x14ac:dyDescent="0.2">
      <c r="A821" s="161" t="s">
        <v>403</v>
      </c>
      <c r="B821" s="162" t="s">
        <v>1052</v>
      </c>
      <c r="C821" s="174" t="s">
        <v>623</v>
      </c>
      <c r="D821" s="175" t="s">
        <v>624</v>
      </c>
      <c r="E821" s="175">
        <v>1</v>
      </c>
      <c r="F821" s="176">
        <v>9.1339580000000004E-2</v>
      </c>
      <c r="G821" s="176">
        <f t="shared" si="25"/>
        <v>9.1339580000000004E-2</v>
      </c>
      <c r="H821" s="177" t="s">
        <v>625</v>
      </c>
      <c r="I821" s="178"/>
      <c r="J821" s="179"/>
      <c r="K821" s="124"/>
      <c r="L821" s="125"/>
      <c r="M821" s="126"/>
      <c r="N821" s="127"/>
      <c r="O821" s="128"/>
      <c r="P821" s="128"/>
      <c r="Q821" s="126"/>
      <c r="R821" s="55"/>
      <c r="S821" s="129"/>
      <c r="T821" s="156"/>
      <c r="U821" s="126"/>
      <c r="AF821" s="8"/>
      <c r="AG821" s="8"/>
      <c r="AH821" s="8"/>
      <c r="AI821" s="8"/>
      <c r="AJ821" s="8"/>
      <c r="AK821" s="8"/>
      <c r="AL821" s="8"/>
      <c r="AM821" s="8"/>
    </row>
    <row r="822" spans="1:39" x14ac:dyDescent="0.2">
      <c r="A822" s="161" t="s">
        <v>382</v>
      </c>
      <c r="B822" s="162" t="s">
        <v>1053</v>
      </c>
      <c r="C822" s="163" t="s">
        <v>627</v>
      </c>
      <c r="D822" s="164" t="s">
        <v>628</v>
      </c>
      <c r="E822" s="164">
        <v>18</v>
      </c>
      <c r="F822" s="167">
        <v>0.41937333999999998</v>
      </c>
      <c r="G822" s="167">
        <f t="shared" si="25"/>
        <v>7.5487201199999996</v>
      </c>
      <c r="H822" s="161" t="s">
        <v>414</v>
      </c>
      <c r="I822" s="165"/>
      <c r="J822" s="166"/>
      <c r="K822" s="124"/>
      <c r="L822" s="125"/>
      <c r="M822" s="126"/>
      <c r="N822" s="127"/>
      <c r="O822" s="128"/>
      <c r="P822" s="128"/>
      <c r="Q822" s="126"/>
      <c r="R822" s="55"/>
      <c r="S822" s="129"/>
      <c r="T822" s="156"/>
      <c r="U822" s="126"/>
      <c r="AF822" s="8"/>
      <c r="AG822" s="8"/>
      <c r="AH822" s="8"/>
      <c r="AI822" s="8"/>
      <c r="AJ822" s="8"/>
      <c r="AK822" s="8"/>
      <c r="AL822" s="8"/>
      <c r="AM822" s="8"/>
    </row>
    <row r="823" spans="1:39" x14ac:dyDescent="0.2">
      <c r="A823" s="161" t="s">
        <v>382</v>
      </c>
      <c r="B823" s="162" t="s">
        <v>1054</v>
      </c>
      <c r="C823" s="163" t="s">
        <v>630</v>
      </c>
      <c r="D823" s="164" t="s">
        <v>631</v>
      </c>
      <c r="E823" s="164">
        <v>23</v>
      </c>
      <c r="F823" s="167">
        <v>3.2398108900000002</v>
      </c>
      <c r="G823" s="167">
        <f t="shared" si="25"/>
        <v>74.515650470000011</v>
      </c>
      <c r="H823" s="161" t="s">
        <v>414</v>
      </c>
      <c r="I823" s="165"/>
      <c r="J823" s="166"/>
      <c r="K823" s="124"/>
      <c r="L823" s="125"/>
      <c r="M823" s="126"/>
      <c r="N823" s="127"/>
      <c r="O823" s="128"/>
      <c r="P823" s="128"/>
      <c r="Q823" s="126"/>
      <c r="R823" s="55"/>
      <c r="S823" s="129"/>
      <c r="T823" s="156"/>
      <c r="U823" s="126"/>
      <c r="AF823" s="8"/>
      <c r="AG823" s="8"/>
      <c r="AH823" s="8"/>
      <c r="AI823" s="8"/>
      <c r="AJ823" s="8"/>
      <c r="AK823" s="8"/>
      <c r="AL823" s="8"/>
      <c r="AM823" s="8"/>
    </row>
    <row r="824" spans="1:39" x14ac:dyDescent="0.2">
      <c r="A824" s="161" t="s">
        <v>382</v>
      </c>
      <c r="B824" s="162" t="s">
        <v>1055</v>
      </c>
      <c r="C824" s="163" t="s">
        <v>633</v>
      </c>
      <c r="D824" s="164" t="s">
        <v>634</v>
      </c>
      <c r="E824" s="164">
        <v>21</v>
      </c>
      <c r="F824" s="167">
        <v>13.036198779999999</v>
      </c>
      <c r="G824" s="167">
        <f t="shared" si="25"/>
        <v>273.76017437999997</v>
      </c>
      <c r="H824" s="161" t="s">
        <v>414</v>
      </c>
      <c r="I824" s="165"/>
      <c r="J824" s="166"/>
      <c r="K824" s="124"/>
      <c r="L824" s="125"/>
      <c r="M824" s="126"/>
      <c r="N824" s="127"/>
      <c r="O824" s="128"/>
      <c r="P824" s="128"/>
      <c r="Q824" s="126"/>
      <c r="R824" s="55"/>
      <c r="S824" s="129"/>
      <c r="T824" s="156"/>
      <c r="U824" s="126"/>
      <c r="AF824" s="8"/>
      <c r="AG824" s="8"/>
      <c r="AH824" s="8"/>
      <c r="AI824" s="8"/>
      <c r="AJ824" s="8"/>
      <c r="AK824" s="8"/>
      <c r="AL824" s="8"/>
      <c r="AM824" s="8"/>
    </row>
    <row r="825" spans="1:39" x14ac:dyDescent="0.2">
      <c r="A825" s="161" t="s">
        <v>382</v>
      </c>
      <c r="B825" s="162" t="s">
        <v>1056</v>
      </c>
      <c r="C825" s="163" t="s">
        <v>636</v>
      </c>
      <c r="D825" s="164" t="s">
        <v>637</v>
      </c>
      <c r="E825" s="164">
        <v>1</v>
      </c>
      <c r="F825" s="167">
        <v>15.656000000000001</v>
      </c>
      <c r="G825" s="167">
        <f t="shared" si="25"/>
        <v>15.656000000000001</v>
      </c>
      <c r="H825" s="161" t="s">
        <v>414</v>
      </c>
      <c r="I825" s="165"/>
      <c r="J825" s="166"/>
      <c r="K825" s="124"/>
      <c r="L825" s="125"/>
      <c r="M825" s="126"/>
      <c r="N825" s="127"/>
      <c r="O825" s="128"/>
      <c r="P825" s="128"/>
      <c r="Q825" s="126"/>
      <c r="R825" s="55"/>
      <c r="S825" s="129"/>
      <c r="T825" s="156"/>
      <c r="U825" s="126"/>
      <c r="AF825" s="8"/>
      <c r="AG825" s="8"/>
      <c r="AH825" s="8"/>
      <c r="AI825" s="8"/>
      <c r="AJ825" s="8"/>
      <c r="AK825" s="8"/>
      <c r="AL825" s="8"/>
      <c r="AM825" s="8"/>
    </row>
    <row r="826" spans="1:39" x14ac:dyDescent="0.2">
      <c r="A826" s="161" t="s">
        <v>403</v>
      </c>
      <c r="B826" s="162" t="s">
        <v>1057</v>
      </c>
      <c r="C826" s="174" t="s">
        <v>639</v>
      </c>
      <c r="D826" s="175" t="s">
        <v>640</v>
      </c>
      <c r="E826" s="175">
        <v>46</v>
      </c>
      <c r="F826" s="176">
        <v>9.6615160000000005E-2</v>
      </c>
      <c r="G826" s="176">
        <f t="shared" si="25"/>
        <v>4.4442973600000002</v>
      </c>
      <c r="H826" s="177"/>
      <c r="I826" s="178"/>
      <c r="J826" s="179"/>
      <c r="K826" s="124"/>
      <c r="L826" s="125"/>
      <c r="M826" s="126"/>
      <c r="N826" s="127"/>
      <c r="O826" s="128"/>
      <c r="P826" s="128"/>
      <c r="Q826" s="126"/>
      <c r="R826" s="55"/>
      <c r="S826" s="129"/>
      <c r="T826" s="156"/>
      <c r="U826" s="126"/>
      <c r="AF826" s="8"/>
      <c r="AG826" s="8"/>
      <c r="AH826" s="8"/>
      <c r="AI826" s="8"/>
      <c r="AJ826" s="8"/>
      <c r="AK826" s="8"/>
      <c r="AL826" s="8"/>
      <c r="AM826" s="8"/>
    </row>
    <row r="827" spans="1:39" x14ac:dyDescent="0.2">
      <c r="A827" s="161" t="s">
        <v>382</v>
      </c>
      <c r="B827" s="162" t="s">
        <v>1058</v>
      </c>
      <c r="C827" s="163" t="s">
        <v>642</v>
      </c>
      <c r="D827" s="164" t="s">
        <v>643</v>
      </c>
      <c r="E827" s="164">
        <v>2</v>
      </c>
      <c r="F827" s="167">
        <v>1.20161546</v>
      </c>
      <c r="G827" s="167">
        <f t="shared" si="25"/>
        <v>2.4032309199999999</v>
      </c>
      <c r="H827" s="161" t="s">
        <v>414</v>
      </c>
      <c r="I827" s="165"/>
      <c r="J827" s="166"/>
      <c r="K827" s="124"/>
      <c r="L827" s="125"/>
      <c r="M827" s="126"/>
      <c r="N827" s="127"/>
      <c r="O827" s="128"/>
      <c r="P827" s="128"/>
      <c r="Q827" s="126"/>
      <c r="R827" s="55"/>
      <c r="S827" s="129"/>
      <c r="T827" s="156"/>
      <c r="U827" s="126"/>
      <c r="AF827" s="8"/>
      <c r="AG827" s="8"/>
      <c r="AH827" s="8"/>
      <c r="AI827" s="8"/>
      <c r="AJ827" s="8"/>
      <c r="AK827" s="8"/>
      <c r="AL827" s="8"/>
      <c r="AM827" s="8"/>
    </row>
    <row r="828" spans="1:39" x14ac:dyDescent="0.2">
      <c r="A828" s="161" t="s">
        <v>382</v>
      </c>
      <c r="B828" s="162" t="s">
        <v>1059</v>
      </c>
      <c r="C828" s="163" t="s">
        <v>645</v>
      </c>
      <c r="D828" s="164" t="s">
        <v>646</v>
      </c>
      <c r="E828" s="164">
        <v>2</v>
      </c>
      <c r="F828" s="167">
        <v>1.0010149699999999</v>
      </c>
      <c r="G828" s="167">
        <f t="shared" si="25"/>
        <v>2.0020299399999999</v>
      </c>
      <c r="H828" s="161" t="s">
        <v>414</v>
      </c>
      <c r="I828" s="165"/>
      <c r="J828" s="166"/>
      <c r="K828" s="124"/>
      <c r="L828" s="125"/>
      <c r="M828" s="126"/>
      <c r="N828" s="127"/>
      <c r="O828" s="128"/>
      <c r="P828" s="128"/>
      <c r="Q828" s="126"/>
      <c r="R828" s="55"/>
      <c r="S828" s="129"/>
      <c r="T828" s="156"/>
      <c r="U828" s="126"/>
      <c r="AF828" s="8"/>
      <c r="AG828" s="8"/>
      <c r="AH828" s="8"/>
      <c r="AI828" s="8"/>
      <c r="AJ828" s="8"/>
      <c r="AK828" s="8"/>
      <c r="AL828" s="8"/>
      <c r="AM828" s="8"/>
    </row>
    <row r="829" spans="1:39" x14ac:dyDescent="0.2">
      <c r="A829" s="161" t="s">
        <v>382</v>
      </c>
      <c r="B829" s="162" t="s">
        <v>1060</v>
      </c>
      <c r="C829" s="163" t="s">
        <v>648</v>
      </c>
      <c r="D829" s="164" t="s">
        <v>649</v>
      </c>
      <c r="E829" s="164">
        <v>18</v>
      </c>
      <c r="F829" s="167">
        <v>2.00912837</v>
      </c>
      <c r="G829" s="167">
        <f t="shared" si="25"/>
        <v>36.164310659999998</v>
      </c>
      <c r="H829" s="161" t="s">
        <v>414</v>
      </c>
      <c r="I829" s="165"/>
      <c r="J829" s="166"/>
      <c r="K829" s="124"/>
      <c r="L829" s="125"/>
      <c r="M829" s="126"/>
      <c r="N829" s="127"/>
      <c r="O829" s="128"/>
      <c r="P829" s="128"/>
      <c r="Q829" s="126"/>
      <c r="R829" s="55"/>
      <c r="S829" s="129"/>
      <c r="T829" s="156"/>
      <c r="U829" s="126"/>
      <c r="AF829" s="8"/>
      <c r="AG829" s="8"/>
      <c r="AH829" s="8"/>
      <c r="AI829" s="8"/>
      <c r="AJ829" s="8"/>
      <c r="AK829" s="8"/>
      <c r="AL829" s="8"/>
      <c r="AM829" s="8"/>
    </row>
    <row r="830" spans="1:39" x14ac:dyDescent="0.2">
      <c r="A830" s="161" t="s">
        <v>382</v>
      </c>
      <c r="B830" s="162" t="s">
        <v>1061</v>
      </c>
      <c r="C830" s="163" t="s">
        <v>651</v>
      </c>
      <c r="D830" s="164" t="s">
        <v>652</v>
      </c>
      <c r="E830" s="164">
        <v>1</v>
      </c>
      <c r="F830" s="167">
        <v>1.27552139</v>
      </c>
      <c r="G830" s="167">
        <f t="shared" si="25"/>
        <v>1.27552139</v>
      </c>
      <c r="H830" s="161" t="s">
        <v>414</v>
      </c>
      <c r="I830" s="165"/>
      <c r="J830" s="166"/>
      <c r="K830" s="124"/>
      <c r="L830" s="125"/>
      <c r="M830" s="126"/>
      <c r="N830" s="127"/>
      <c r="O830" s="128"/>
      <c r="P830" s="128"/>
      <c r="Q830" s="126"/>
      <c r="R830" s="55"/>
      <c r="S830" s="129"/>
      <c r="T830" s="156"/>
      <c r="U830" s="126"/>
      <c r="AF830" s="8"/>
      <c r="AG830" s="8"/>
      <c r="AH830" s="8"/>
      <c r="AI830" s="8"/>
      <c r="AJ830" s="8"/>
      <c r="AK830" s="8"/>
      <c r="AL830" s="8"/>
      <c r="AM830" s="8"/>
    </row>
    <row r="831" spans="1:39" x14ac:dyDescent="0.2">
      <c r="A831" s="161" t="s">
        <v>382</v>
      </c>
      <c r="B831" s="162" t="s">
        <v>1062</v>
      </c>
      <c r="C831" s="163" t="s">
        <v>654</v>
      </c>
      <c r="D831" s="164" t="s">
        <v>655</v>
      </c>
      <c r="E831" s="164">
        <v>2</v>
      </c>
      <c r="F831" s="167">
        <v>2.8816543999999999</v>
      </c>
      <c r="G831" s="167">
        <f t="shared" si="25"/>
        <v>5.7633087999999999</v>
      </c>
      <c r="H831" s="161" t="s">
        <v>414</v>
      </c>
      <c r="I831" s="165"/>
      <c r="J831" s="166"/>
      <c r="K831" s="124"/>
      <c r="L831" s="125"/>
      <c r="M831" s="126"/>
      <c r="N831" s="127"/>
      <c r="O831" s="128"/>
      <c r="P831" s="128"/>
      <c r="Q831" s="126"/>
      <c r="R831" s="55"/>
      <c r="S831" s="129"/>
      <c r="T831" s="156"/>
      <c r="U831" s="126"/>
      <c r="AF831" s="8"/>
      <c r="AG831" s="8"/>
      <c r="AH831" s="8"/>
      <c r="AI831" s="8"/>
      <c r="AJ831" s="8"/>
      <c r="AK831" s="8"/>
      <c r="AL831" s="8"/>
      <c r="AM831" s="8"/>
    </row>
    <row r="832" spans="1:39" x14ac:dyDescent="0.2">
      <c r="A832" s="161" t="s">
        <v>382</v>
      </c>
      <c r="B832" s="162" t="s">
        <v>1063</v>
      </c>
      <c r="C832" s="163" t="s">
        <v>657</v>
      </c>
      <c r="D832" s="164" t="s">
        <v>658</v>
      </c>
      <c r="E832" s="164">
        <v>2</v>
      </c>
      <c r="F832" s="167">
        <v>5.7822221499999999</v>
      </c>
      <c r="G832" s="167">
        <f t="shared" si="25"/>
        <v>11.5644443</v>
      </c>
      <c r="H832" s="161" t="s">
        <v>414</v>
      </c>
      <c r="I832" s="165"/>
      <c r="J832" s="166"/>
      <c r="K832" s="124"/>
      <c r="L832" s="125"/>
      <c r="M832" s="126"/>
      <c r="N832" s="127"/>
      <c r="O832" s="128"/>
      <c r="P832" s="128"/>
      <c r="Q832" s="126"/>
      <c r="R832" s="55"/>
      <c r="S832" s="129"/>
      <c r="T832" s="156"/>
      <c r="U832" s="126"/>
      <c r="AF832" s="8"/>
      <c r="AG832" s="8"/>
      <c r="AH832" s="8"/>
      <c r="AI832" s="8"/>
      <c r="AJ832" s="8"/>
      <c r="AK832" s="8"/>
      <c r="AL832" s="8"/>
      <c r="AM832" s="8"/>
    </row>
    <row r="833" spans="1:39" x14ac:dyDescent="0.2">
      <c r="A833" s="161" t="s">
        <v>382</v>
      </c>
      <c r="B833" s="162" t="s">
        <v>1064</v>
      </c>
      <c r="C833" s="163" t="s">
        <v>660</v>
      </c>
      <c r="D833" s="164" t="s">
        <v>661</v>
      </c>
      <c r="E833" s="164">
        <v>1</v>
      </c>
      <c r="F833" s="167">
        <v>5.2826215899999998</v>
      </c>
      <c r="G833" s="167">
        <f t="shared" si="25"/>
        <v>5.2826215899999998</v>
      </c>
      <c r="H833" s="161" t="s">
        <v>414</v>
      </c>
      <c r="I833" s="165"/>
      <c r="J833" s="166"/>
      <c r="K833" s="124"/>
      <c r="L833" s="125"/>
      <c r="M833" s="126"/>
      <c r="N833" s="127"/>
      <c r="O833" s="128"/>
      <c r="P833" s="128"/>
      <c r="Q833" s="126"/>
      <c r="R833" s="55"/>
      <c r="S833" s="129"/>
      <c r="T833" s="156"/>
      <c r="U833" s="126"/>
      <c r="AF833" s="8"/>
      <c r="AG833" s="8"/>
      <c r="AH833" s="8"/>
      <c r="AI833" s="8"/>
      <c r="AJ833" s="8"/>
      <c r="AK833" s="8"/>
      <c r="AL833" s="8"/>
      <c r="AM833" s="8"/>
    </row>
    <row r="834" spans="1:39" x14ac:dyDescent="0.2">
      <c r="A834" s="161" t="s">
        <v>382</v>
      </c>
      <c r="B834" s="162" t="s">
        <v>1065</v>
      </c>
      <c r="C834" s="163" t="s">
        <v>663</v>
      </c>
      <c r="D834" s="164" t="s">
        <v>664</v>
      </c>
      <c r="E834" s="164">
        <v>2</v>
      </c>
      <c r="F834" s="167">
        <v>1.1285739800000001</v>
      </c>
      <c r="G834" s="167">
        <f t="shared" si="25"/>
        <v>2.2571479600000002</v>
      </c>
      <c r="H834" s="161" t="s">
        <v>414</v>
      </c>
      <c r="I834" s="165"/>
      <c r="J834" s="166"/>
      <c r="K834" s="124"/>
      <c r="L834" s="125"/>
      <c r="M834" s="126"/>
      <c r="N834" s="127"/>
      <c r="O834" s="128"/>
      <c r="P834" s="128"/>
      <c r="Q834" s="126"/>
      <c r="R834" s="55"/>
      <c r="S834" s="129"/>
      <c r="T834" s="156"/>
      <c r="U834" s="126"/>
      <c r="AF834" s="8"/>
      <c r="AG834" s="8"/>
      <c r="AH834" s="8"/>
      <c r="AI834" s="8"/>
      <c r="AJ834" s="8"/>
      <c r="AK834" s="8"/>
      <c r="AL834" s="8"/>
      <c r="AM834" s="8"/>
    </row>
    <row r="835" spans="1:39" x14ac:dyDescent="0.2">
      <c r="A835" s="161" t="s">
        <v>382</v>
      </c>
      <c r="B835" s="162" t="s">
        <v>1066</v>
      </c>
      <c r="C835" s="163" t="s">
        <v>666</v>
      </c>
      <c r="D835" s="164" t="s">
        <v>667</v>
      </c>
      <c r="E835" s="164">
        <v>1</v>
      </c>
      <c r="F835" s="167">
        <v>0.66411412000000003</v>
      </c>
      <c r="G835" s="167">
        <f t="shared" si="25"/>
        <v>0.66411412000000003</v>
      </c>
      <c r="H835" s="161" t="s">
        <v>414</v>
      </c>
      <c r="I835" s="165"/>
      <c r="J835" s="166"/>
      <c r="K835" s="124"/>
      <c r="L835" s="125"/>
      <c r="M835" s="126"/>
      <c r="N835" s="127"/>
      <c r="O835" s="128"/>
      <c r="P835" s="128"/>
      <c r="Q835" s="126"/>
      <c r="R835" s="55"/>
      <c r="S835" s="129"/>
      <c r="T835" s="156"/>
      <c r="U835" s="126"/>
      <c r="AF835" s="8"/>
      <c r="AG835" s="8"/>
      <c r="AH835" s="8"/>
      <c r="AI835" s="8"/>
      <c r="AJ835" s="8"/>
      <c r="AK835" s="8"/>
      <c r="AL835" s="8"/>
      <c r="AM835" s="8"/>
    </row>
    <row r="836" spans="1:39" x14ac:dyDescent="0.2">
      <c r="A836" s="161" t="s">
        <v>403</v>
      </c>
      <c r="B836" s="162" t="s">
        <v>1067</v>
      </c>
      <c r="C836" s="174" t="s">
        <v>669</v>
      </c>
      <c r="D836" s="175" t="s">
        <v>670</v>
      </c>
      <c r="E836" s="175">
        <v>1</v>
      </c>
      <c r="F836" s="176">
        <v>3.3901756399999998</v>
      </c>
      <c r="G836" s="176">
        <f t="shared" si="25"/>
        <v>3.3901756399999998</v>
      </c>
      <c r="H836" s="177"/>
      <c r="I836" s="178"/>
      <c r="J836" s="179"/>
      <c r="K836" s="124"/>
      <c r="L836" s="125"/>
      <c r="M836" s="126"/>
      <c r="N836" s="127"/>
      <c r="O836" s="128"/>
      <c r="P836" s="128"/>
      <c r="Q836" s="126"/>
      <c r="R836" s="55"/>
      <c r="S836" s="129"/>
      <c r="T836" s="156"/>
      <c r="U836" s="126"/>
      <c r="AF836" s="8"/>
      <c r="AG836" s="8"/>
      <c r="AH836" s="8"/>
      <c r="AI836" s="8"/>
      <c r="AJ836" s="8"/>
      <c r="AK836" s="8"/>
      <c r="AL836" s="8"/>
      <c r="AM836" s="8"/>
    </row>
    <row r="837" spans="1:39" x14ac:dyDescent="0.2">
      <c r="A837" s="161" t="s">
        <v>403</v>
      </c>
      <c r="B837" s="162" t="s">
        <v>1068</v>
      </c>
      <c r="C837" s="174" t="s">
        <v>672</v>
      </c>
      <c r="D837" s="175" t="s">
        <v>673</v>
      </c>
      <c r="E837" s="175">
        <v>1</v>
      </c>
      <c r="F837" s="176">
        <v>2.87678704</v>
      </c>
      <c r="G837" s="176">
        <f t="shared" si="25"/>
        <v>2.87678704</v>
      </c>
      <c r="H837" s="177"/>
      <c r="I837" s="178"/>
      <c r="J837" s="179"/>
      <c r="K837" s="124"/>
      <c r="L837" s="125"/>
      <c r="M837" s="126"/>
      <c r="N837" s="127"/>
      <c r="O837" s="128"/>
      <c r="P837" s="128"/>
      <c r="Q837" s="126"/>
      <c r="R837" s="55"/>
      <c r="S837" s="129"/>
      <c r="T837" s="156"/>
      <c r="U837" s="126"/>
      <c r="AF837" s="8"/>
      <c r="AG837" s="8"/>
      <c r="AH837" s="8"/>
      <c r="AI837" s="8"/>
      <c r="AJ837" s="8"/>
      <c r="AK837" s="8"/>
      <c r="AL837" s="8"/>
      <c r="AM837" s="8"/>
    </row>
    <row r="838" spans="1:39" x14ac:dyDescent="0.2">
      <c r="A838" s="148" t="s">
        <v>379</v>
      </c>
      <c r="B838" s="162" t="s">
        <v>1069</v>
      </c>
      <c r="C838" s="181" t="s">
        <v>675</v>
      </c>
      <c r="D838" s="182" t="s">
        <v>676</v>
      </c>
      <c r="E838" s="182">
        <v>1</v>
      </c>
      <c r="F838" s="183"/>
      <c r="G838" s="183" t="str">
        <f>""</f>
        <v/>
      </c>
      <c r="H838" s="184"/>
      <c r="I838" s="185"/>
      <c r="J838" s="180"/>
      <c r="K838" s="124"/>
      <c r="L838" s="125"/>
      <c r="M838" s="126"/>
      <c r="N838" s="127"/>
      <c r="O838" s="128"/>
      <c r="P838" s="128"/>
      <c r="Q838" s="126"/>
      <c r="R838" s="55"/>
      <c r="S838" s="129"/>
      <c r="T838" s="156"/>
      <c r="U838" s="126"/>
      <c r="AF838" s="8"/>
      <c r="AG838" s="8"/>
      <c r="AH838" s="8"/>
      <c r="AI838" s="8"/>
      <c r="AJ838" s="8"/>
      <c r="AK838" s="8"/>
      <c r="AL838" s="8"/>
      <c r="AM838" s="8"/>
    </row>
    <row r="839" spans="1:39" x14ac:dyDescent="0.2">
      <c r="A839" s="148" t="s">
        <v>379</v>
      </c>
      <c r="B839" s="162" t="s">
        <v>1070</v>
      </c>
      <c r="C839" s="181" t="s">
        <v>683</v>
      </c>
      <c r="D839" s="182" t="s">
        <v>676</v>
      </c>
      <c r="E839" s="182">
        <v>1</v>
      </c>
      <c r="F839" s="183"/>
      <c r="G839" s="183" t="str">
        <f>""</f>
        <v/>
      </c>
      <c r="H839" s="184"/>
      <c r="I839" s="185"/>
      <c r="J839" s="180"/>
      <c r="K839" s="124"/>
      <c r="L839" s="125"/>
      <c r="M839" s="126"/>
      <c r="N839" s="127"/>
      <c r="O839" s="128"/>
      <c r="P839" s="128"/>
      <c r="Q839" s="126"/>
      <c r="R839" s="55"/>
      <c r="S839" s="129"/>
      <c r="T839" s="156"/>
      <c r="U839" s="126"/>
      <c r="AF839" s="8"/>
      <c r="AG839" s="8"/>
      <c r="AH839" s="8"/>
      <c r="AI839" s="8"/>
      <c r="AJ839" s="8"/>
      <c r="AK839" s="8"/>
      <c r="AL839" s="8"/>
      <c r="AM839" s="8"/>
    </row>
    <row r="840" spans="1:39" x14ac:dyDescent="0.2">
      <c r="A840" s="148" t="s">
        <v>379</v>
      </c>
      <c r="B840" s="162" t="s">
        <v>1071</v>
      </c>
      <c r="C840" s="181" t="s">
        <v>686</v>
      </c>
      <c r="D840" s="182" t="s">
        <v>687</v>
      </c>
      <c r="E840" s="182">
        <v>1</v>
      </c>
      <c r="F840" s="183">
        <v>43</v>
      </c>
      <c r="G840" s="183">
        <f t="shared" ref="G840:G871" si="26">F840*E840</f>
        <v>43</v>
      </c>
      <c r="H840" s="184" t="s">
        <v>688</v>
      </c>
      <c r="I840" s="185"/>
      <c r="J840" s="180"/>
      <c r="K840" s="124"/>
      <c r="L840" s="125"/>
      <c r="M840" s="126"/>
      <c r="N840" s="127"/>
      <c r="O840" s="128"/>
      <c r="P840" s="128"/>
      <c r="Q840" s="126"/>
      <c r="R840" s="55"/>
      <c r="S840" s="129"/>
      <c r="T840" s="156"/>
      <c r="U840" s="126"/>
      <c r="AF840" s="8"/>
      <c r="AG840" s="8"/>
      <c r="AH840" s="8"/>
      <c r="AI840" s="8"/>
      <c r="AJ840" s="8"/>
      <c r="AK840" s="8"/>
      <c r="AL840" s="8"/>
      <c r="AM840" s="8"/>
    </row>
    <row r="841" spans="1:39" ht="38.25" x14ac:dyDescent="0.2">
      <c r="A841" s="161" t="s">
        <v>403</v>
      </c>
      <c r="B841" s="162" t="s">
        <v>1072</v>
      </c>
      <c r="C841" s="174" t="s">
        <v>1073</v>
      </c>
      <c r="D841" s="175" t="s">
        <v>1074</v>
      </c>
      <c r="E841" s="175">
        <v>1</v>
      </c>
      <c r="F841" s="176">
        <v>283.22667645000001</v>
      </c>
      <c r="G841" s="176">
        <f t="shared" si="26"/>
        <v>283.22667645000001</v>
      </c>
      <c r="H841" s="177"/>
      <c r="I841" s="178"/>
      <c r="J841" s="179"/>
      <c r="K841" s="124"/>
      <c r="L841" s="125"/>
      <c r="M841" s="126"/>
      <c r="N841" s="127"/>
      <c r="O841" s="128"/>
      <c r="P841" s="128"/>
      <c r="Q841" s="126"/>
      <c r="R841" s="55"/>
      <c r="S841" s="129"/>
      <c r="T841" s="156"/>
      <c r="U841" s="126"/>
      <c r="AF841" s="8"/>
      <c r="AG841" s="8"/>
      <c r="AH841" s="8"/>
      <c r="AI841" s="8"/>
      <c r="AJ841" s="8"/>
      <c r="AK841" s="8"/>
      <c r="AL841" s="8"/>
      <c r="AM841" s="8"/>
    </row>
    <row r="842" spans="1:39" x14ac:dyDescent="0.2">
      <c r="A842" s="161" t="s">
        <v>403</v>
      </c>
      <c r="B842" s="162" t="s">
        <v>1075</v>
      </c>
      <c r="C842" s="174"/>
      <c r="D842" s="175" t="s">
        <v>1076</v>
      </c>
      <c r="E842" s="175">
        <v>2</v>
      </c>
      <c r="F842" s="176">
        <v>4.6966622200000003</v>
      </c>
      <c r="G842" s="176">
        <f t="shared" si="26"/>
        <v>9.3933244400000007</v>
      </c>
      <c r="H842" s="177"/>
      <c r="I842" s="178"/>
      <c r="J842" s="179"/>
      <c r="K842" s="124"/>
      <c r="L842" s="125"/>
      <c r="M842" s="126"/>
      <c r="N842" s="127"/>
      <c r="O842" s="128"/>
      <c r="P842" s="128"/>
      <c r="Q842" s="126"/>
      <c r="R842" s="55"/>
      <c r="S842" s="129"/>
      <c r="T842" s="156"/>
      <c r="U842" s="126"/>
      <c r="AF842" s="8"/>
      <c r="AG842" s="8"/>
      <c r="AH842" s="8"/>
      <c r="AI842" s="8"/>
      <c r="AJ842" s="8"/>
      <c r="AK842" s="8"/>
      <c r="AL842" s="8"/>
      <c r="AM842" s="8"/>
    </row>
    <row r="843" spans="1:39" x14ac:dyDescent="0.2">
      <c r="A843" s="161" t="s">
        <v>403</v>
      </c>
      <c r="B843" s="162" t="s">
        <v>1077</v>
      </c>
      <c r="C843" s="181"/>
      <c r="D843" s="182" t="s">
        <v>696</v>
      </c>
      <c r="E843" s="182">
        <v>2</v>
      </c>
      <c r="F843" s="183">
        <v>2.27335121</v>
      </c>
      <c r="G843" s="183">
        <f t="shared" si="26"/>
        <v>4.5467024199999999</v>
      </c>
      <c r="H843" s="184"/>
      <c r="I843" s="185"/>
      <c r="J843" s="180"/>
      <c r="K843" s="124"/>
      <c r="L843" s="125"/>
      <c r="M843" s="126"/>
      <c r="N843" s="127"/>
      <c r="O843" s="128"/>
      <c r="P843" s="128"/>
      <c r="Q843" s="126"/>
      <c r="R843" s="55"/>
      <c r="S843" s="129"/>
      <c r="T843" s="156"/>
      <c r="U843" s="126"/>
      <c r="AF843" s="8"/>
      <c r="AG843" s="8"/>
      <c r="AH843" s="8"/>
      <c r="AI843" s="8"/>
      <c r="AJ843" s="8"/>
      <c r="AK843" s="8"/>
      <c r="AL843" s="8"/>
      <c r="AM843" s="8"/>
    </row>
    <row r="844" spans="1:39" x14ac:dyDescent="0.2">
      <c r="A844" s="161" t="s">
        <v>403</v>
      </c>
      <c r="B844" s="162" t="s">
        <v>1078</v>
      </c>
      <c r="C844" s="174"/>
      <c r="D844" s="175" t="s">
        <v>698</v>
      </c>
      <c r="E844" s="175">
        <v>2</v>
      </c>
      <c r="F844" s="176">
        <v>3.9519828000000001</v>
      </c>
      <c r="G844" s="176">
        <f t="shared" si="26"/>
        <v>7.9039656000000003</v>
      </c>
      <c r="H844" s="177"/>
      <c r="I844" s="178"/>
      <c r="J844" s="179"/>
      <c r="K844" s="124"/>
      <c r="L844" s="125"/>
      <c r="M844" s="126"/>
      <c r="N844" s="127"/>
      <c r="O844" s="128"/>
      <c r="P844" s="128"/>
      <c r="Q844" s="126"/>
      <c r="R844" s="55"/>
      <c r="S844" s="129"/>
      <c r="T844" s="156"/>
      <c r="U844" s="126"/>
      <c r="AF844" s="8"/>
      <c r="AG844" s="8"/>
      <c r="AH844" s="8"/>
      <c r="AI844" s="8"/>
      <c r="AJ844" s="8"/>
      <c r="AK844" s="8"/>
      <c r="AL844" s="8"/>
      <c r="AM844" s="8"/>
    </row>
    <row r="845" spans="1:39" x14ac:dyDescent="0.2">
      <c r="A845" s="161" t="s">
        <v>403</v>
      </c>
      <c r="B845" s="162" t="s">
        <v>1079</v>
      </c>
      <c r="C845" s="174"/>
      <c r="D845" s="175" t="s">
        <v>700</v>
      </c>
      <c r="E845" s="175">
        <v>2</v>
      </c>
      <c r="F845" s="176">
        <v>0.32693049000000002</v>
      </c>
      <c r="G845" s="176">
        <f t="shared" si="26"/>
        <v>0.65386098000000004</v>
      </c>
      <c r="H845" s="177"/>
      <c r="I845" s="178"/>
      <c r="J845" s="179"/>
      <c r="K845" s="124"/>
      <c r="L845" s="125"/>
      <c r="M845" s="126"/>
      <c r="N845" s="127"/>
      <c r="O845" s="128"/>
      <c r="P845" s="128"/>
      <c r="Q845" s="126"/>
      <c r="R845" s="55"/>
      <c r="S845" s="129"/>
      <c r="T845" s="156"/>
      <c r="U845" s="126"/>
      <c r="AF845" s="8"/>
      <c r="AG845" s="8"/>
      <c r="AH845" s="8"/>
      <c r="AI845" s="8"/>
      <c r="AJ845" s="8"/>
      <c r="AK845" s="8"/>
      <c r="AL845" s="8"/>
      <c r="AM845" s="8"/>
    </row>
    <row r="846" spans="1:39" x14ac:dyDescent="0.2">
      <c r="A846" s="161" t="s">
        <v>403</v>
      </c>
      <c r="B846" s="162" t="s">
        <v>1080</v>
      </c>
      <c r="C846" s="174" t="s">
        <v>702</v>
      </c>
      <c r="D846" s="175" t="s">
        <v>703</v>
      </c>
      <c r="E846" s="175">
        <v>29</v>
      </c>
      <c r="F846" s="176">
        <v>12</v>
      </c>
      <c r="G846" s="176">
        <f t="shared" si="26"/>
        <v>348</v>
      </c>
      <c r="H846" s="177"/>
      <c r="I846" s="178"/>
      <c r="J846" s="179"/>
      <c r="K846" s="124"/>
      <c r="L846" s="125"/>
      <c r="M846" s="126"/>
      <c r="N846" s="127"/>
      <c r="O846" s="128"/>
      <c r="P846" s="128"/>
      <c r="Q846" s="126"/>
      <c r="R846" s="55"/>
      <c r="S846" s="129"/>
      <c r="T846" s="156"/>
      <c r="U846" s="126"/>
      <c r="AF846" s="8"/>
      <c r="AG846" s="8"/>
      <c r="AH846" s="8"/>
      <c r="AI846" s="8"/>
      <c r="AJ846" s="8"/>
      <c r="AK846" s="8"/>
      <c r="AL846" s="8"/>
      <c r="AM846" s="8"/>
    </row>
    <row r="847" spans="1:39" ht="25.5" x14ac:dyDescent="0.2">
      <c r="A847" s="161" t="s">
        <v>403</v>
      </c>
      <c r="B847" s="162" t="s">
        <v>1081</v>
      </c>
      <c r="C847" s="174" t="s">
        <v>705</v>
      </c>
      <c r="D847" s="175" t="s">
        <v>706</v>
      </c>
      <c r="E847" s="175">
        <v>9</v>
      </c>
      <c r="F847" s="176">
        <v>66.449012420000003</v>
      </c>
      <c r="G847" s="176">
        <f t="shared" si="26"/>
        <v>598.04111178000005</v>
      </c>
      <c r="H847" s="177"/>
      <c r="I847" s="178"/>
      <c r="J847" s="179"/>
      <c r="K847" s="124"/>
      <c r="L847" s="125"/>
      <c r="M847" s="126"/>
      <c r="N847" s="127"/>
      <c r="O847" s="128"/>
      <c r="P847" s="128"/>
      <c r="Q847" s="126"/>
      <c r="R847" s="55"/>
      <c r="S847" s="129"/>
      <c r="T847" s="156"/>
      <c r="U847" s="126"/>
      <c r="AF847" s="8"/>
      <c r="AG847" s="8"/>
      <c r="AH847" s="8"/>
      <c r="AI847" s="8"/>
      <c r="AJ847" s="8"/>
      <c r="AK847" s="8"/>
      <c r="AL847" s="8"/>
      <c r="AM847" s="8"/>
    </row>
    <row r="848" spans="1:39" x14ac:dyDescent="0.2">
      <c r="A848" s="161" t="s">
        <v>403</v>
      </c>
      <c r="B848" s="162" t="s">
        <v>1082</v>
      </c>
      <c r="C848" s="174" t="s">
        <v>708</v>
      </c>
      <c r="D848" s="175" t="s">
        <v>709</v>
      </c>
      <c r="E848" s="175">
        <v>4</v>
      </c>
      <c r="F848" s="176">
        <v>1.9</v>
      </c>
      <c r="G848" s="176">
        <f t="shared" si="26"/>
        <v>7.6</v>
      </c>
      <c r="H848" s="177"/>
      <c r="I848" s="178"/>
      <c r="J848" s="179"/>
      <c r="K848" s="124"/>
      <c r="L848" s="125"/>
      <c r="M848" s="126"/>
      <c r="N848" s="127"/>
      <c r="O848" s="128"/>
      <c r="P848" s="128"/>
      <c r="Q848" s="126"/>
      <c r="R848" s="55"/>
      <c r="S848" s="129"/>
      <c r="T848" s="156"/>
      <c r="U848" s="126"/>
      <c r="AF848" s="8"/>
      <c r="AG848" s="8"/>
      <c r="AH848" s="8"/>
      <c r="AI848" s="8"/>
      <c r="AJ848" s="8"/>
      <c r="AK848" s="8"/>
      <c r="AL848" s="8"/>
      <c r="AM848" s="8"/>
    </row>
    <row r="849" spans="1:39" x14ac:dyDescent="0.2">
      <c r="A849" s="161" t="s">
        <v>403</v>
      </c>
      <c r="B849" s="162" t="s">
        <v>1083</v>
      </c>
      <c r="C849" s="174"/>
      <c r="D849" s="175" t="s">
        <v>711</v>
      </c>
      <c r="E849" s="175">
        <v>2</v>
      </c>
      <c r="F849" s="176">
        <v>1.8403369999999999E-2</v>
      </c>
      <c r="G849" s="176">
        <f t="shared" si="26"/>
        <v>3.6806739999999998E-2</v>
      </c>
      <c r="H849" s="177"/>
      <c r="I849" s="178"/>
      <c r="J849" s="179"/>
      <c r="K849" s="124"/>
      <c r="L849" s="125"/>
      <c r="M849" s="126"/>
      <c r="N849" s="127"/>
      <c r="O849" s="128"/>
      <c r="P849" s="128"/>
      <c r="Q849" s="126"/>
      <c r="R849" s="55"/>
      <c r="S849" s="129"/>
      <c r="T849" s="156"/>
      <c r="U849" s="126"/>
      <c r="AF849" s="8"/>
      <c r="AG849" s="8"/>
      <c r="AH849" s="8"/>
      <c r="AI849" s="8"/>
      <c r="AJ849" s="8"/>
      <c r="AK849" s="8"/>
      <c r="AL849" s="8"/>
      <c r="AM849" s="8"/>
    </row>
    <row r="850" spans="1:39" ht="25.5" x14ac:dyDescent="0.2">
      <c r="A850" s="161" t="s">
        <v>403</v>
      </c>
      <c r="B850" s="162" t="s">
        <v>1084</v>
      </c>
      <c r="C850" s="174"/>
      <c r="D850" s="175" t="s">
        <v>713</v>
      </c>
      <c r="E850" s="175">
        <v>2</v>
      </c>
      <c r="F850" s="176">
        <v>1.413823E-2</v>
      </c>
      <c r="G850" s="176">
        <f t="shared" si="26"/>
        <v>2.827646E-2</v>
      </c>
      <c r="H850" s="177" t="s">
        <v>714</v>
      </c>
      <c r="I850" s="178"/>
      <c r="J850" s="179"/>
      <c r="K850" s="124"/>
      <c r="L850" s="125"/>
      <c r="M850" s="126"/>
      <c r="N850" s="127"/>
      <c r="O850" s="128"/>
      <c r="P850" s="128"/>
      <c r="Q850" s="126"/>
      <c r="R850" s="55"/>
      <c r="S850" s="129"/>
      <c r="T850" s="156"/>
      <c r="U850" s="126"/>
      <c r="AF850" s="8"/>
      <c r="AG850" s="8"/>
      <c r="AH850" s="8"/>
      <c r="AI850" s="8"/>
      <c r="AJ850" s="8"/>
      <c r="AK850" s="8"/>
      <c r="AL850" s="8"/>
      <c r="AM850" s="8"/>
    </row>
    <row r="851" spans="1:39" x14ac:dyDescent="0.2">
      <c r="A851" s="161" t="s">
        <v>403</v>
      </c>
      <c r="B851" s="162" t="s">
        <v>1085</v>
      </c>
      <c r="C851" s="174"/>
      <c r="D851" s="175" t="s">
        <v>716</v>
      </c>
      <c r="E851" s="175">
        <v>2</v>
      </c>
      <c r="F851" s="176">
        <v>3.9988100900000001</v>
      </c>
      <c r="G851" s="176">
        <f t="shared" si="26"/>
        <v>7.9976201800000002</v>
      </c>
      <c r="H851" s="177"/>
      <c r="I851" s="178"/>
      <c r="J851" s="179"/>
      <c r="K851" s="124"/>
      <c r="L851" s="125"/>
      <c r="M851" s="126"/>
      <c r="N851" s="127"/>
      <c r="O851" s="128"/>
      <c r="P851" s="128"/>
      <c r="Q851" s="126"/>
      <c r="R851" s="55"/>
      <c r="S851" s="129"/>
      <c r="T851" s="156"/>
      <c r="U851" s="126"/>
      <c r="AF851" s="8"/>
      <c r="AG851" s="8"/>
      <c r="AH851" s="8"/>
      <c r="AI851" s="8"/>
      <c r="AJ851" s="8"/>
      <c r="AK851" s="8"/>
      <c r="AL851" s="8"/>
      <c r="AM851" s="8"/>
    </row>
    <row r="852" spans="1:39" x14ac:dyDescent="0.2">
      <c r="A852" s="161" t="s">
        <v>403</v>
      </c>
      <c r="B852" s="162" t="s">
        <v>1086</v>
      </c>
      <c r="C852" s="174"/>
      <c r="D852" s="175" t="s">
        <v>718</v>
      </c>
      <c r="E852" s="175">
        <v>36</v>
      </c>
      <c r="F852" s="176">
        <v>2.9523020000000001E-2</v>
      </c>
      <c r="G852" s="176">
        <f t="shared" si="26"/>
        <v>1.0628287199999999</v>
      </c>
      <c r="H852" s="177"/>
      <c r="I852" s="178"/>
      <c r="J852" s="179"/>
      <c r="K852" s="124"/>
      <c r="L852" s="125"/>
      <c r="M852" s="126"/>
      <c r="N852" s="127"/>
      <c r="O852" s="128"/>
      <c r="P852" s="128"/>
      <c r="Q852" s="126"/>
      <c r="R852" s="55"/>
      <c r="S852" s="129"/>
      <c r="T852" s="156"/>
      <c r="U852" s="126"/>
      <c r="AF852" s="8"/>
      <c r="AG852" s="8"/>
      <c r="AH852" s="8"/>
      <c r="AI852" s="8"/>
      <c r="AJ852" s="8"/>
      <c r="AK852" s="8"/>
      <c r="AL852" s="8"/>
      <c r="AM852" s="8"/>
    </row>
    <row r="853" spans="1:39" x14ac:dyDescent="0.2">
      <c r="A853" s="161" t="s">
        <v>403</v>
      </c>
      <c r="B853" s="162" t="s">
        <v>1087</v>
      </c>
      <c r="C853" s="174"/>
      <c r="D853" s="175" t="s">
        <v>720</v>
      </c>
      <c r="E853" s="175">
        <v>2</v>
      </c>
      <c r="F853" s="176">
        <v>9.6445200000000002E-3</v>
      </c>
      <c r="G853" s="176">
        <f t="shared" si="26"/>
        <v>1.928904E-2</v>
      </c>
      <c r="H853" s="177"/>
      <c r="I853" s="178"/>
      <c r="J853" s="179"/>
      <c r="K853" s="124"/>
      <c r="L853" s="125"/>
      <c r="M853" s="126"/>
      <c r="N853" s="127"/>
      <c r="O853" s="128"/>
      <c r="P853" s="128"/>
      <c r="Q853" s="126"/>
      <c r="R853" s="55"/>
      <c r="S853" s="129"/>
      <c r="T853" s="156"/>
      <c r="U853" s="126"/>
      <c r="AF853" s="8"/>
      <c r="AG853" s="8"/>
      <c r="AH853" s="8"/>
      <c r="AI853" s="8"/>
      <c r="AJ853" s="8"/>
      <c r="AK853" s="8"/>
      <c r="AL853" s="8"/>
      <c r="AM853" s="8"/>
    </row>
    <row r="854" spans="1:39" x14ac:dyDescent="0.2">
      <c r="A854" s="148" t="s">
        <v>379</v>
      </c>
      <c r="B854" s="162" t="s">
        <v>1088</v>
      </c>
      <c r="C854" s="181" t="s">
        <v>722</v>
      </c>
      <c r="D854" s="182" t="s">
        <v>723</v>
      </c>
      <c r="E854" s="182">
        <v>1</v>
      </c>
      <c r="F854" s="183">
        <v>6.138147E-2</v>
      </c>
      <c r="G854" s="183">
        <f t="shared" si="26"/>
        <v>6.138147E-2</v>
      </c>
      <c r="H854" s="184"/>
      <c r="I854" s="185"/>
      <c r="J854" s="180"/>
      <c r="K854" s="124"/>
      <c r="L854" s="125"/>
      <c r="M854" s="126"/>
      <c r="N854" s="127"/>
      <c r="O854" s="128"/>
      <c r="P854" s="128"/>
      <c r="Q854" s="126"/>
      <c r="R854" s="55"/>
      <c r="S854" s="129"/>
      <c r="T854" s="156"/>
      <c r="U854" s="126"/>
      <c r="AF854" s="8"/>
      <c r="AG854" s="8"/>
      <c r="AH854" s="8"/>
      <c r="AI854" s="8"/>
      <c r="AJ854" s="8"/>
      <c r="AK854" s="8"/>
      <c r="AL854" s="8"/>
      <c r="AM854" s="8"/>
    </row>
    <row r="855" spans="1:39" ht="25.5" x14ac:dyDescent="0.2">
      <c r="A855" s="161" t="s">
        <v>403</v>
      </c>
      <c r="B855" s="162" t="s">
        <v>1089</v>
      </c>
      <c r="C855" s="174" t="s">
        <v>522</v>
      </c>
      <c r="D855" s="175" t="s">
        <v>726</v>
      </c>
      <c r="E855" s="175">
        <v>80</v>
      </c>
      <c r="F855" s="176">
        <v>2.0473680000000001E-2</v>
      </c>
      <c r="G855" s="176">
        <f t="shared" si="26"/>
        <v>1.6378944</v>
      </c>
      <c r="H855" s="177"/>
      <c r="I855" s="178"/>
      <c r="J855" s="179"/>
      <c r="K855" s="124"/>
      <c r="L855" s="125"/>
      <c r="M855" s="126"/>
      <c r="N855" s="127"/>
      <c r="O855" s="128"/>
      <c r="P855" s="128"/>
      <c r="Q855" s="126"/>
      <c r="R855" s="55"/>
      <c r="S855" s="129"/>
      <c r="T855" s="156"/>
      <c r="U855" s="126"/>
      <c r="AF855" s="8"/>
      <c r="AG855" s="8"/>
      <c r="AH855" s="8"/>
      <c r="AI855" s="8"/>
      <c r="AJ855" s="8"/>
      <c r="AK855" s="8"/>
      <c r="AL855" s="8"/>
      <c r="AM855" s="8"/>
    </row>
    <row r="856" spans="1:39" x14ac:dyDescent="0.2">
      <c r="A856" s="161" t="s">
        <v>403</v>
      </c>
      <c r="B856" s="162" t="s">
        <v>1090</v>
      </c>
      <c r="C856" s="174" t="s">
        <v>684</v>
      </c>
      <c r="D856" s="175" t="s">
        <v>728</v>
      </c>
      <c r="E856" s="175">
        <v>5</v>
      </c>
      <c r="F856" s="176">
        <v>3.5662310000000003E-2</v>
      </c>
      <c r="G856" s="176">
        <f t="shared" si="26"/>
        <v>0.17831155000000001</v>
      </c>
      <c r="H856" s="177"/>
      <c r="I856" s="178"/>
      <c r="J856" s="179"/>
      <c r="K856" s="124"/>
      <c r="L856" s="125"/>
      <c r="M856" s="126"/>
      <c r="N856" s="127"/>
      <c r="O856" s="128"/>
      <c r="P856" s="128"/>
      <c r="Q856" s="126"/>
      <c r="R856" s="55"/>
      <c r="S856" s="129"/>
      <c r="T856" s="156"/>
      <c r="U856" s="126"/>
      <c r="AF856" s="8"/>
      <c r="AG856" s="8"/>
      <c r="AH856" s="8"/>
      <c r="AI856" s="8"/>
      <c r="AJ856" s="8"/>
      <c r="AK856" s="8"/>
      <c r="AL856" s="8"/>
      <c r="AM856" s="8"/>
    </row>
    <row r="857" spans="1:39" x14ac:dyDescent="0.2">
      <c r="A857" s="161" t="s">
        <v>403</v>
      </c>
      <c r="B857" s="162" t="s">
        <v>1091</v>
      </c>
      <c r="C857" s="174" t="s">
        <v>684</v>
      </c>
      <c r="D857" s="175" t="s">
        <v>730</v>
      </c>
      <c r="E857" s="175">
        <v>4</v>
      </c>
      <c r="F857" s="176">
        <v>3.3686880000000002E-2</v>
      </c>
      <c r="G857" s="176">
        <f t="shared" si="26"/>
        <v>0.13474752000000001</v>
      </c>
      <c r="H857" s="177"/>
      <c r="I857" s="178"/>
      <c r="J857" s="179"/>
      <c r="K857" s="124"/>
      <c r="L857" s="125"/>
      <c r="M857" s="126"/>
      <c r="N857" s="127"/>
      <c r="O857" s="128"/>
      <c r="P857" s="128"/>
      <c r="Q857" s="126"/>
      <c r="R857" s="55"/>
      <c r="S857" s="129"/>
      <c r="T857" s="156"/>
      <c r="U857" s="126"/>
      <c r="AF857" s="8"/>
      <c r="AG857" s="8"/>
      <c r="AH857" s="8"/>
      <c r="AI857" s="8"/>
      <c r="AJ857" s="8"/>
      <c r="AK857" s="8"/>
      <c r="AL857" s="8"/>
      <c r="AM857" s="8"/>
    </row>
    <row r="858" spans="1:39" x14ac:dyDescent="0.2">
      <c r="A858" s="161" t="s">
        <v>403</v>
      </c>
      <c r="B858" s="162" t="s">
        <v>1092</v>
      </c>
      <c r="C858" s="174" t="s">
        <v>677</v>
      </c>
      <c r="D858" s="175" t="s">
        <v>732</v>
      </c>
      <c r="E858" s="175">
        <v>12</v>
      </c>
      <c r="F858" s="176">
        <v>0.12559807000000001</v>
      </c>
      <c r="G858" s="176">
        <f t="shared" si="26"/>
        <v>1.5071768400000001</v>
      </c>
      <c r="H858" s="177"/>
      <c r="I858" s="178"/>
      <c r="J858" s="179"/>
      <c r="K858" s="124"/>
      <c r="L858" s="125"/>
      <c r="M858" s="126"/>
      <c r="N858" s="127"/>
      <c r="O858" s="128"/>
      <c r="P858" s="128"/>
      <c r="Q858" s="126"/>
      <c r="R858" s="55"/>
      <c r="S858" s="129"/>
      <c r="T858" s="156"/>
      <c r="U858" s="126"/>
      <c r="AF858" s="8"/>
      <c r="AG858" s="8"/>
      <c r="AH858" s="8"/>
      <c r="AI858" s="8"/>
      <c r="AJ858" s="8"/>
      <c r="AK858" s="8"/>
      <c r="AL858" s="8"/>
      <c r="AM858" s="8"/>
    </row>
    <row r="859" spans="1:39" x14ac:dyDescent="0.2">
      <c r="A859" s="161" t="s">
        <v>403</v>
      </c>
      <c r="B859" s="162" t="s">
        <v>1093</v>
      </c>
      <c r="C859" s="174" t="s">
        <v>677</v>
      </c>
      <c r="D859" s="175" t="s">
        <v>734</v>
      </c>
      <c r="E859" s="175">
        <v>4</v>
      </c>
      <c r="F859" s="176">
        <v>0.10981471</v>
      </c>
      <c r="G859" s="176">
        <f t="shared" si="26"/>
        <v>0.43925883999999998</v>
      </c>
      <c r="H859" s="177"/>
      <c r="I859" s="178"/>
      <c r="J859" s="179"/>
      <c r="K859" s="124"/>
      <c r="L859" s="125"/>
      <c r="M859" s="126"/>
      <c r="N859" s="127"/>
      <c r="O859" s="128"/>
      <c r="P859" s="128"/>
      <c r="Q859" s="126"/>
      <c r="R859" s="55"/>
      <c r="S859" s="129"/>
      <c r="T859" s="156"/>
      <c r="U859" s="126"/>
      <c r="AF859" s="8"/>
      <c r="AG859" s="8"/>
      <c r="AH859" s="8"/>
      <c r="AI859" s="8"/>
      <c r="AJ859" s="8"/>
      <c r="AK859" s="8"/>
      <c r="AL859" s="8"/>
      <c r="AM859" s="8"/>
    </row>
    <row r="860" spans="1:39" x14ac:dyDescent="0.2">
      <c r="A860" s="161" t="s">
        <v>403</v>
      </c>
      <c r="B860" s="162" t="s">
        <v>1094</v>
      </c>
      <c r="C860" s="174" t="s">
        <v>677</v>
      </c>
      <c r="D860" s="175" t="s">
        <v>736</v>
      </c>
      <c r="E860" s="175">
        <v>2</v>
      </c>
      <c r="F860" s="176">
        <v>7.4135400000000004E-2</v>
      </c>
      <c r="G860" s="176">
        <f t="shared" si="26"/>
        <v>0.14827080000000001</v>
      </c>
      <c r="H860" s="177"/>
      <c r="I860" s="178"/>
      <c r="J860" s="179"/>
      <c r="K860" s="124"/>
      <c r="L860" s="125"/>
      <c r="M860" s="126"/>
      <c r="N860" s="127"/>
      <c r="O860" s="128"/>
      <c r="P860" s="128"/>
      <c r="Q860" s="126"/>
      <c r="R860" s="55"/>
      <c r="S860" s="129"/>
      <c r="T860" s="156"/>
      <c r="U860" s="126"/>
      <c r="AF860" s="8"/>
      <c r="AG860" s="8"/>
      <c r="AH860" s="8"/>
      <c r="AI860" s="8"/>
      <c r="AJ860" s="8"/>
      <c r="AK860" s="8"/>
      <c r="AL860" s="8"/>
      <c r="AM860" s="8"/>
    </row>
    <row r="861" spans="1:39" x14ac:dyDescent="0.2">
      <c r="A861" s="161" t="s">
        <v>403</v>
      </c>
      <c r="B861" s="162" t="s">
        <v>1095</v>
      </c>
      <c r="C861" s="174" t="s">
        <v>677</v>
      </c>
      <c r="D861" s="175" t="s">
        <v>678</v>
      </c>
      <c r="E861" s="175">
        <v>4</v>
      </c>
      <c r="F861" s="176">
        <v>4.296759E-2</v>
      </c>
      <c r="G861" s="176">
        <f t="shared" si="26"/>
        <v>0.17187036</v>
      </c>
      <c r="H861" s="177"/>
      <c r="I861" s="178"/>
      <c r="J861" s="179"/>
      <c r="K861" s="124"/>
      <c r="L861" s="125"/>
      <c r="M861" s="126"/>
      <c r="N861" s="127"/>
      <c r="O861" s="128"/>
      <c r="P861" s="128"/>
      <c r="Q861" s="126"/>
      <c r="R861" s="55"/>
      <c r="S861" s="129"/>
      <c r="T861" s="156"/>
      <c r="U861" s="126"/>
      <c r="AF861" s="8"/>
      <c r="AG861" s="8"/>
      <c r="AH861" s="8"/>
      <c r="AI861" s="8"/>
      <c r="AJ861" s="8"/>
      <c r="AK861" s="8"/>
      <c r="AL861" s="8"/>
      <c r="AM861" s="8"/>
    </row>
    <row r="862" spans="1:39" x14ac:dyDescent="0.2">
      <c r="A862" s="161" t="s">
        <v>403</v>
      </c>
      <c r="B862" s="162" t="s">
        <v>1096</v>
      </c>
      <c r="C862" s="174" t="s">
        <v>677</v>
      </c>
      <c r="D862" s="175" t="s">
        <v>739</v>
      </c>
      <c r="E862" s="175">
        <v>3</v>
      </c>
      <c r="F862" s="176">
        <v>5.4240669999999998E-2</v>
      </c>
      <c r="G862" s="176">
        <f t="shared" si="26"/>
        <v>0.16272201</v>
      </c>
      <c r="H862" s="177"/>
      <c r="I862" s="178"/>
      <c r="J862" s="179"/>
      <c r="K862" s="124"/>
      <c r="L862" s="125"/>
      <c r="M862" s="126"/>
      <c r="N862" s="127"/>
      <c r="O862" s="128"/>
      <c r="P862" s="128"/>
      <c r="Q862" s="126"/>
      <c r="R862" s="55"/>
      <c r="S862" s="129"/>
      <c r="T862" s="156"/>
      <c r="U862" s="126"/>
      <c r="AF862" s="8"/>
      <c r="AG862" s="8"/>
      <c r="AH862" s="8"/>
      <c r="AI862" s="8"/>
      <c r="AJ862" s="8"/>
      <c r="AK862" s="8"/>
      <c r="AL862" s="8"/>
      <c r="AM862" s="8"/>
    </row>
    <row r="863" spans="1:39" x14ac:dyDescent="0.2">
      <c r="A863" s="161" t="s">
        <v>403</v>
      </c>
      <c r="B863" s="162" t="s">
        <v>1097</v>
      </c>
      <c r="C863" s="174" t="s">
        <v>677</v>
      </c>
      <c r="D863" s="175" t="s">
        <v>741</v>
      </c>
      <c r="E863" s="175">
        <v>8</v>
      </c>
      <c r="F863" s="176">
        <v>2.6461140000000001E-2</v>
      </c>
      <c r="G863" s="176">
        <f t="shared" si="26"/>
        <v>0.21168912000000001</v>
      </c>
      <c r="H863" s="177"/>
      <c r="I863" s="178"/>
      <c r="J863" s="179"/>
      <c r="K863" s="124"/>
      <c r="L863" s="125"/>
      <c r="M863" s="126"/>
      <c r="N863" s="127"/>
      <c r="O863" s="128"/>
      <c r="P863" s="128"/>
      <c r="Q863" s="126"/>
      <c r="R863" s="55"/>
      <c r="S863" s="129"/>
      <c r="T863" s="156"/>
      <c r="U863" s="126"/>
      <c r="AF863" s="8"/>
      <c r="AG863" s="8"/>
      <c r="AH863" s="8"/>
      <c r="AI863" s="8"/>
      <c r="AJ863" s="8"/>
      <c r="AK863" s="8"/>
      <c r="AL863" s="8"/>
      <c r="AM863" s="8"/>
    </row>
    <row r="864" spans="1:39" x14ac:dyDescent="0.2">
      <c r="A864" s="161" t="s">
        <v>403</v>
      </c>
      <c r="B864" s="162" t="s">
        <v>1098</v>
      </c>
      <c r="C864" s="174" t="s">
        <v>677</v>
      </c>
      <c r="D864" s="175" t="s">
        <v>743</v>
      </c>
      <c r="E864" s="175">
        <v>47</v>
      </c>
      <c r="F864" s="176">
        <v>1.393254E-2</v>
      </c>
      <c r="G864" s="176">
        <f t="shared" si="26"/>
        <v>0.65482938000000002</v>
      </c>
      <c r="H864" s="177"/>
      <c r="I864" s="178"/>
      <c r="J864" s="179"/>
      <c r="K864" s="124"/>
      <c r="L864" s="125"/>
      <c r="M864" s="126"/>
      <c r="N864" s="127"/>
      <c r="O864" s="128"/>
      <c r="P864" s="128"/>
      <c r="Q864" s="126"/>
      <c r="R864" s="55"/>
      <c r="S864" s="129"/>
      <c r="T864" s="156"/>
      <c r="U864" s="126"/>
      <c r="AF864" s="8"/>
      <c r="AG864" s="8"/>
      <c r="AH864" s="8"/>
      <c r="AI864" s="8"/>
      <c r="AJ864" s="8"/>
      <c r="AK864" s="8"/>
      <c r="AL864" s="8"/>
      <c r="AM864" s="8"/>
    </row>
    <row r="865" spans="1:39" x14ac:dyDescent="0.2">
      <c r="A865" s="161" t="s">
        <v>403</v>
      </c>
      <c r="B865" s="162" t="s">
        <v>1099</v>
      </c>
      <c r="C865" s="174" t="s">
        <v>677</v>
      </c>
      <c r="D865" s="175" t="s">
        <v>745</v>
      </c>
      <c r="E865" s="175">
        <v>8</v>
      </c>
      <c r="F865" s="176">
        <v>1.1562019999999999E-2</v>
      </c>
      <c r="G865" s="176">
        <f t="shared" si="26"/>
        <v>9.2496159999999994E-2</v>
      </c>
      <c r="H865" s="177"/>
      <c r="I865" s="178"/>
      <c r="J865" s="179"/>
      <c r="K865" s="124"/>
      <c r="L865" s="125"/>
      <c r="M865" s="126"/>
      <c r="N865" s="127"/>
      <c r="O865" s="128"/>
      <c r="P865" s="128"/>
      <c r="Q865" s="126"/>
      <c r="R865" s="55"/>
      <c r="S865" s="129"/>
      <c r="T865" s="156"/>
      <c r="U865" s="126"/>
      <c r="AF865" s="8"/>
      <c r="AG865" s="8"/>
      <c r="AH865" s="8"/>
      <c r="AI865" s="8"/>
      <c r="AJ865" s="8"/>
      <c r="AK865" s="8"/>
      <c r="AL865" s="8"/>
      <c r="AM865" s="8"/>
    </row>
    <row r="866" spans="1:39" x14ac:dyDescent="0.2">
      <c r="A866" s="161" t="s">
        <v>403</v>
      </c>
      <c r="B866" s="162" t="s">
        <v>1100</v>
      </c>
      <c r="C866" s="174" t="s">
        <v>677</v>
      </c>
      <c r="D866" s="175" t="s">
        <v>747</v>
      </c>
      <c r="E866" s="175">
        <v>4</v>
      </c>
      <c r="F866" s="176">
        <v>1.9086800000000001E-3</v>
      </c>
      <c r="G866" s="176">
        <f t="shared" si="26"/>
        <v>7.6347200000000002E-3</v>
      </c>
      <c r="H866" s="177"/>
      <c r="I866" s="178"/>
      <c r="J866" s="179"/>
      <c r="K866" s="124"/>
      <c r="L866" s="125"/>
      <c r="M866" s="126"/>
      <c r="N866" s="127"/>
      <c r="O866" s="128"/>
      <c r="P866" s="128"/>
      <c r="Q866" s="126"/>
      <c r="R866" s="55"/>
      <c r="S866" s="129"/>
      <c r="T866" s="156"/>
      <c r="U866" s="126"/>
      <c r="AF866" s="8"/>
      <c r="AG866" s="8"/>
      <c r="AH866" s="8"/>
      <c r="AI866" s="8"/>
      <c r="AJ866" s="8"/>
      <c r="AK866" s="8"/>
      <c r="AL866" s="8"/>
      <c r="AM866" s="8"/>
    </row>
    <row r="867" spans="1:39" ht="25.5" x14ac:dyDescent="0.2">
      <c r="A867" s="161" t="s">
        <v>403</v>
      </c>
      <c r="B867" s="162" t="s">
        <v>1101</v>
      </c>
      <c r="C867" s="174" t="s">
        <v>522</v>
      </c>
      <c r="D867" s="175" t="s">
        <v>749</v>
      </c>
      <c r="E867" s="175">
        <v>164</v>
      </c>
      <c r="F867" s="176">
        <v>5.7602159999999999E-2</v>
      </c>
      <c r="G867" s="176">
        <f t="shared" si="26"/>
        <v>9.4467542400000006</v>
      </c>
      <c r="H867" s="177"/>
      <c r="I867" s="178"/>
      <c r="J867" s="179"/>
      <c r="K867" s="124"/>
      <c r="L867" s="125"/>
      <c r="M867" s="126"/>
      <c r="N867" s="127"/>
      <c r="O867" s="128"/>
      <c r="P867" s="128"/>
      <c r="Q867" s="126"/>
      <c r="R867" s="55"/>
      <c r="S867" s="129"/>
      <c r="T867" s="156"/>
      <c r="U867" s="126"/>
      <c r="AF867" s="8"/>
      <c r="AG867" s="8"/>
      <c r="AH867" s="8"/>
      <c r="AI867" s="8"/>
      <c r="AJ867" s="8"/>
      <c r="AK867" s="8"/>
      <c r="AL867" s="8"/>
      <c r="AM867" s="8"/>
    </row>
    <row r="868" spans="1:39" ht="25.5" x14ac:dyDescent="0.2">
      <c r="A868" s="161" t="s">
        <v>403</v>
      </c>
      <c r="B868" s="162" t="s">
        <v>1102</v>
      </c>
      <c r="C868" s="174" t="s">
        <v>522</v>
      </c>
      <c r="D868" s="175" t="s">
        <v>751</v>
      </c>
      <c r="E868" s="175">
        <v>8</v>
      </c>
      <c r="F868" s="176">
        <v>2.8221969999999999E-2</v>
      </c>
      <c r="G868" s="176">
        <f t="shared" si="26"/>
        <v>0.22577575999999999</v>
      </c>
      <c r="H868" s="177"/>
      <c r="I868" s="178"/>
      <c r="J868" s="179"/>
      <c r="K868" s="124"/>
      <c r="L868" s="125"/>
      <c r="M868" s="126"/>
      <c r="N868" s="127"/>
      <c r="O868" s="128"/>
      <c r="P868" s="128"/>
      <c r="Q868" s="126"/>
      <c r="R868" s="55"/>
      <c r="S868" s="129"/>
      <c r="T868" s="156"/>
      <c r="U868" s="126"/>
      <c r="AF868" s="8"/>
      <c r="AG868" s="8"/>
      <c r="AH868" s="8"/>
      <c r="AI868" s="8"/>
      <c r="AJ868" s="8"/>
      <c r="AK868" s="8"/>
      <c r="AL868" s="8"/>
      <c r="AM868" s="8"/>
    </row>
    <row r="869" spans="1:39" ht="25.5" x14ac:dyDescent="0.2">
      <c r="A869" s="161" t="s">
        <v>403</v>
      </c>
      <c r="B869" s="162" t="s">
        <v>1103</v>
      </c>
      <c r="C869" s="174" t="s">
        <v>522</v>
      </c>
      <c r="D869" s="175" t="s">
        <v>753</v>
      </c>
      <c r="E869" s="175">
        <v>44</v>
      </c>
      <c r="F869" s="176">
        <v>2.2449110000000001E-2</v>
      </c>
      <c r="G869" s="176">
        <f t="shared" si="26"/>
        <v>0.98776084000000008</v>
      </c>
      <c r="H869" s="177"/>
      <c r="I869" s="178"/>
      <c r="J869" s="179"/>
      <c r="K869" s="124"/>
      <c r="L869" s="125"/>
      <c r="M869" s="126"/>
      <c r="N869" s="127"/>
      <c r="O869" s="128"/>
      <c r="P869" s="128"/>
      <c r="Q869" s="126"/>
      <c r="R869" s="55"/>
      <c r="S869" s="129"/>
      <c r="T869" s="156"/>
      <c r="U869" s="126"/>
      <c r="AF869" s="8"/>
      <c r="AG869" s="8"/>
      <c r="AH869" s="8"/>
      <c r="AI869" s="8"/>
      <c r="AJ869" s="8"/>
      <c r="AK869" s="8"/>
      <c r="AL869" s="8"/>
      <c r="AM869" s="8"/>
    </row>
    <row r="870" spans="1:39" ht="25.5" x14ac:dyDescent="0.2">
      <c r="A870" s="161" t="s">
        <v>403</v>
      </c>
      <c r="B870" s="162" t="s">
        <v>1104</v>
      </c>
      <c r="C870" s="174" t="s">
        <v>522</v>
      </c>
      <c r="D870" s="175" t="s">
        <v>755</v>
      </c>
      <c r="E870" s="175">
        <v>104</v>
      </c>
      <c r="F870" s="176">
        <v>1.8321469999999999E-2</v>
      </c>
      <c r="G870" s="176">
        <f t="shared" si="26"/>
        <v>1.90543288</v>
      </c>
      <c r="H870" s="177"/>
      <c r="I870" s="178"/>
      <c r="J870" s="179"/>
      <c r="K870" s="124"/>
      <c r="L870" s="125"/>
      <c r="M870" s="126"/>
      <c r="N870" s="127"/>
      <c r="O870" s="128"/>
      <c r="P870" s="128"/>
      <c r="Q870" s="126"/>
      <c r="R870" s="55"/>
      <c r="S870" s="129"/>
      <c r="T870" s="156"/>
      <c r="U870" s="126"/>
      <c r="AF870" s="8"/>
      <c r="AG870" s="8"/>
      <c r="AH870" s="8"/>
      <c r="AI870" s="8"/>
      <c r="AJ870" s="8"/>
      <c r="AK870" s="8"/>
      <c r="AL870" s="8"/>
      <c r="AM870" s="8"/>
    </row>
    <row r="871" spans="1:39" ht="25.5" x14ac:dyDescent="0.2">
      <c r="A871" s="161" t="s">
        <v>403</v>
      </c>
      <c r="B871" s="162" t="s">
        <v>1105</v>
      </c>
      <c r="C871" s="174" t="s">
        <v>522</v>
      </c>
      <c r="D871" s="175" t="s">
        <v>757</v>
      </c>
      <c r="E871" s="175">
        <v>122</v>
      </c>
      <c r="F871" s="176">
        <v>1.6348540000000002E-2</v>
      </c>
      <c r="G871" s="176">
        <f t="shared" si="26"/>
        <v>1.9945218800000002</v>
      </c>
      <c r="H871" s="177"/>
      <c r="I871" s="178"/>
      <c r="J871" s="179"/>
      <c r="K871" s="124"/>
      <c r="L871" s="125"/>
      <c r="M871" s="126"/>
      <c r="N871" s="127"/>
      <c r="O871" s="128"/>
      <c r="P871" s="128"/>
      <c r="Q871" s="126"/>
      <c r="R871" s="55"/>
      <c r="S871" s="129"/>
      <c r="T871" s="156"/>
      <c r="U871" s="126"/>
      <c r="AF871" s="8"/>
      <c r="AG871" s="8"/>
      <c r="AH871" s="8"/>
      <c r="AI871" s="8"/>
      <c r="AJ871" s="8"/>
      <c r="AK871" s="8"/>
      <c r="AL871" s="8"/>
      <c r="AM871" s="8"/>
    </row>
    <row r="872" spans="1:39" x14ac:dyDescent="0.2">
      <c r="A872" s="161" t="s">
        <v>403</v>
      </c>
      <c r="B872" s="162" t="s">
        <v>1106</v>
      </c>
      <c r="C872" s="174" t="s">
        <v>759</v>
      </c>
      <c r="D872" s="175" t="s">
        <v>760</v>
      </c>
      <c r="E872" s="175">
        <v>16</v>
      </c>
      <c r="F872" s="176">
        <v>1.7374069999999998E-2</v>
      </c>
      <c r="G872" s="176">
        <f t="shared" ref="G872:G888" si="27">F872*E872</f>
        <v>0.27798511999999997</v>
      </c>
      <c r="H872" s="177"/>
      <c r="I872" s="178"/>
      <c r="J872" s="179"/>
      <c r="K872" s="124"/>
      <c r="L872" s="125"/>
      <c r="M872" s="126"/>
      <c r="N872" s="127"/>
      <c r="O872" s="128"/>
      <c r="P872" s="128"/>
      <c r="Q872" s="126"/>
      <c r="R872" s="55"/>
      <c r="S872" s="129"/>
      <c r="T872" s="156"/>
      <c r="U872" s="126"/>
      <c r="AF872" s="8"/>
      <c r="AG872" s="8"/>
      <c r="AH872" s="8"/>
      <c r="AI872" s="8"/>
      <c r="AJ872" s="8"/>
      <c r="AK872" s="8"/>
      <c r="AL872" s="8"/>
      <c r="AM872" s="8"/>
    </row>
    <row r="873" spans="1:39" x14ac:dyDescent="0.2">
      <c r="A873" s="161" t="s">
        <v>403</v>
      </c>
      <c r="B873" s="162" t="s">
        <v>1107</v>
      </c>
      <c r="C873" s="174" t="s">
        <v>525</v>
      </c>
      <c r="D873" s="175" t="s">
        <v>762</v>
      </c>
      <c r="E873" s="175">
        <v>12</v>
      </c>
      <c r="F873" s="176">
        <v>7.6006699999999996E-2</v>
      </c>
      <c r="G873" s="176">
        <f t="shared" si="27"/>
        <v>0.91208040000000001</v>
      </c>
      <c r="H873" s="177"/>
      <c r="I873" s="178"/>
      <c r="J873" s="179"/>
      <c r="K873" s="124"/>
      <c r="L873" s="125"/>
      <c r="M873" s="126"/>
      <c r="N873" s="127"/>
      <c r="O873" s="128"/>
      <c r="P873" s="128"/>
      <c r="Q873" s="126"/>
      <c r="R873" s="55"/>
      <c r="S873" s="129"/>
      <c r="T873" s="156"/>
      <c r="U873" s="126"/>
      <c r="AF873" s="8"/>
      <c r="AG873" s="8"/>
      <c r="AH873" s="8"/>
      <c r="AI873" s="8"/>
      <c r="AJ873" s="8"/>
      <c r="AK873" s="8"/>
      <c r="AL873" s="8"/>
      <c r="AM873" s="8"/>
    </row>
    <row r="874" spans="1:39" x14ac:dyDescent="0.2">
      <c r="A874" s="161" t="s">
        <v>403</v>
      </c>
      <c r="B874" s="162" t="s">
        <v>1108</v>
      </c>
      <c r="C874" s="174" t="s">
        <v>525</v>
      </c>
      <c r="D874" s="175" t="s">
        <v>764</v>
      </c>
      <c r="E874" s="175">
        <v>16</v>
      </c>
      <c r="F874" s="176">
        <v>4.0010209999999997E-2</v>
      </c>
      <c r="G874" s="176">
        <f t="shared" si="27"/>
        <v>0.64016335999999996</v>
      </c>
      <c r="H874" s="177"/>
      <c r="I874" s="178"/>
      <c r="J874" s="179"/>
      <c r="K874" s="124"/>
      <c r="L874" s="125"/>
      <c r="M874" s="126"/>
      <c r="N874" s="127"/>
      <c r="O874" s="128"/>
      <c r="P874" s="128"/>
      <c r="Q874" s="126"/>
      <c r="R874" s="55"/>
      <c r="S874" s="129"/>
      <c r="T874" s="156"/>
      <c r="U874" s="126"/>
      <c r="AF874" s="8"/>
      <c r="AG874" s="8"/>
      <c r="AH874" s="8"/>
      <c r="AI874" s="8"/>
      <c r="AJ874" s="8"/>
      <c r="AK874" s="8"/>
      <c r="AL874" s="8"/>
      <c r="AM874" s="8"/>
    </row>
    <row r="875" spans="1:39" x14ac:dyDescent="0.2">
      <c r="A875" s="161" t="s">
        <v>403</v>
      </c>
      <c r="B875" s="162" t="s">
        <v>1109</v>
      </c>
      <c r="C875" s="174" t="s">
        <v>525</v>
      </c>
      <c r="D875" s="175" t="s">
        <v>679</v>
      </c>
      <c r="E875" s="175">
        <v>176</v>
      </c>
      <c r="F875" s="176">
        <v>1.6751530000000001E-2</v>
      </c>
      <c r="G875" s="176">
        <f t="shared" si="27"/>
        <v>2.9482692799999999</v>
      </c>
      <c r="H875" s="177"/>
      <c r="I875" s="178"/>
      <c r="J875" s="179"/>
      <c r="K875" s="124"/>
      <c r="L875" s="125"/>
      <c r="M875" s="126"/>
      <c r="N875" s="127"/>
      <c r="O875" s="128"/>
      <c r="P875" s="128"/>
      <c r="Q875" s="126"/>
      <c r="R875" s="55"/>
      <c r="S875" s="129"/>
      <c r="T875" s="156"/>
      <c r="U875" s="126"/>
      <c r="AF875" s="8"/>
      <c r="AG875" s="8"/>
      <c r="AH875" s="8"/>
      <c r="AI875" s="8"/>
      <c r="AJ875" s="8"/>
      <c r="AK875" s="8"/>
      <c r="AL875" s="8"/>
      <c r="AM875" s="8"/>
    </row>
    <row r="876" spans="1:39" x14ac:dyDescent="0.2">
      <c r="A876" s="161" t="s">
        <v>403</v>
      </c>
      <c r="B876" s="162" t="s">
        <v>1110</v>
      </c>
      <c r="C876" s="174" t="s">
        <v>525</v>
      </c>
      <c r="D876" s="175" t="s">
        <v>767</v>
      </c>
      <c r="E876" s="175">
        <v>9</v>
      </c>
      <c r="F876" s="176">
        <v>1.084597E-2</v>
      </c>
      <c r="G876" s="176">
        <f t="shared" si="27"/>
        <v>9.7613729999999996E-2</v>
      </c>
      <c r="H876" s="177"/>
      <c r="I876" s="178"/>
      <c r="J876" s="179"/>
      <c r="K876" s="124"/>
      <c r="L876" s="125"/>
      <c r="M876" s="126"/>
      <c r="N876" s="127"/>
      <c r="O876" s="128"/>
      <c r="P876" s="128"/>
      <c r="Q876" s="126"/>
      <c r="R876" s="55"/>
      <c r="S876" s="129"/>
      <c r="T876" s="156"/>
      <c r="U876" s="126"/>
      <c r="AF876" s="8"/>
      <c r="AG876" s="8"/>
      <c r="AH876" s="8"/>
      <c r="AI876" s="8"/>
      <c r="AJ876" s="8"/>
      <c r="AK876" s="8"/>
      <c r="AL876" s="8"/>
      <c r="AM876" s="8"/>
    </row>
    <row r="877" spans="1:39" x14ac:dyDescent="0.2">
      <c r="A877" s="161" t="s">
        <v>403</v>
      </c>
      <c r="B877" s="162" t="s">
        <v>1111</v>
      </c>
      <c r="C877" s="174" t="s">
        <v>525</v>
      </c>
      <c r="D877" s="175" t="s">
        <v>526</v>
      </c>
      <c r="E877" s="175">
        <v>619</v>
      </c>
      <c r="F877" s="176">
        <v>5.88405E-3</v>
      </c>
      <c r="G877" s="176">
        <f t="shared" si="27"/>
        <v>3.64222695</v>
      </c>
      <c r="H877" s="177"/>
      <c r="I877" s="178"/>
      <c r="J877" s="179"/>
      <c r="K877" s="124"/>
      <c r="L877" s="125"/>
      <c r="M877" s="126"/>
      <c r="N877" s="127"/>
      <c r="O877" s="128"/>
      <c r="P877" s="128"/>
      <c r="Q877" s="126"/>
      <c r="R877" s="55"/>
      <c r="S877" s="129"/>
      <c r="T877" s="156"/>
      <c r="U877" s="126"/>
      <c r="AF877" s="8"/>
      <c r="AG877" s="8"/>
      <c r="AH877" s="8"/>
      <c r="AI877" s="8"/>
      <c r="AJ877" s="8"/>
      <c r="AK877" s="8"/>
      <c r="AL877" s="8"/>
      <c r="AM877" s="8"/>
    </row>
    <row r="878" spans="1:39" x14ac:dyDescent="0.2">
      <c r="A878" s="161" t="s">
        <v>403</v>
      </c>
      <c r="B878" s="162" t="s">
        <v>1112</v>
      </c>
      <c r="C878" s="174" t="s">
        <v>525</v>
      </c>
      <c r="D878" s="175" t="s">
        <v>770</v>
      </c>
      <c r="E878" s="175">
        <v>4</v>
      </c>
      <c r="F878" s="176">
        <v>8.4562000000000005E-4</v>
      </c>
      <c r="G878" s="176">
        <f t="shared" si="27"/>
        <v>3.3824800000000002E-3</v>
      </c>
      <c r="H878" s="177"/>
      <c r="I878" s="178"/>
      <c r="J878" s="179"/>
      <c r="K878" s="124"/>
      <c r="L878" s="125"/>
      <c r="M878" s="126"/>
      <c r="N878" s="127"/>
      <c r="O878" s="128"/>
      <c r="P878" s="128"/>
      <c r="Q878" s="126"/>
      <c r="R878" s="55"/>
      <c r="S878" s="129"/>
      <c r="T878" s="156"/>
      <c r="U878" s="126"/>
      <c r="AF878" s="8"/>
      <c r="AG878" s="8"/>
      <c r="AH878" s="8"/>
      <c r="AI878" s="8"/>
      <c r="AJ878" s="8"/>
      <c r="AK878" s="8"/>
      <c r="AL878" s="8"/>
      <c r="AM878" s="8"/>
    </row>
    <row r="879" spans="1:39" x14ac:dyDescent="0.2">
      <c r="A879" s="161" t="s">
        <v>403</v>
      </c>
      <c r="B879" s="162" t="s">
        <v>1113</v>
      </c>
      <c r="C879" s="174" t="s">
        <v>528</v>
      </c>
      <c r="D879" s="175" t="s">
        <v>772</v>
      </c>
      <c r="E879" s="175">
        <v>16</v>
      </c>
      <c r="F879" s="176">
        <v>6.9577099999999998E-3</v>
      </c>
      <c r="G879" s="176">
        <f t="shared" si="27"/>
        <v>0.11132336</v>
      </c>
      <c r="H879" s="177"/>
      <c r="I879" s="178"/>
      <c r="J879" s="179"/>
      <c r="K879" s="124"/>
      <c r="L879" s="125"/>
      <c r="M879" s="126"/>
      <c r="N879" s="127"/>
      <c r="O879" s="128"/>
      <c r="P879" s="128"/>
      <c r="Q879" s="126"/>
      <c r="R879" s="55"/>
      <c r="S879" s="129"/>
      <c r="T879" s="156"/>
      <c r="U879" s="126"/>
      <c r="AF879" s="8"/>
      <c r="AG879" s="8"/>
      <c r="AH879" s="8"/>
      <c r="AI879" s="8"/>
      <c r="AJ879" s="8"/>
      <c r="AK879" s="8"/>
      <c r="AL879" s="8"/>
      <c r="AM879" s="8"/>
    </row>
    <row r="880" spans="1:39" x14ac:dyDescent="0.2">
      <c r="A880" s="161" t="s">
        <v>403</v>
      </c>
      <c r="B880" s="162" t="s">
        <v>1114</v>
      </c>
      <c r="C880" s="174" t="s">
        <v>528</v>
      </c>
      <c r="D880" s="175" t="s">
        <v>680</v>
      </c>
      <c r="E880" s="175">
        <v>168</v>
      </c>
      <c r="F880" s="176">
        <v>3.9662300000000003E-3</v>
      </c>
      <c r="G880" s="176">
        <f t="shared" si="27"/>
        <v>0.66632664000000008</v>
      </c>
      <c r="H880" s="177"/>
      <c r="I880" s="178"/>
      <c r="J880" s="179"/>
      <c r="K880" s="124"/>
      <c r="L880" s="125"/>
      <c r="M880" s="126"/>
      <c r="N880" s="127"/>
      <c r="O880" s="128"/>
      <c r="P880" s="128"/>
      <c r="Q880" s="126"/>
      <c r="R880" s="55"/>
      <c r="S880" s="129"/>
      <c r="T880" s="156"/>
      <c r="U880" s="126"/>
      <c r="AF880" s="8"/>
      <c r="AG880" s="8"/>
      <c r="AH880" s="8"/>
      <c r="AI880" s="8"/>
      <c r="AJ880" s="8"/>
      <c r="AK880" s="8"/>
      <c r="AL880" s="8"/>
      <c r="AM880" s="8"/>
    </row>
    <row r="881" spans="1:39" x14ac:dyDescent="0.2">
      <c r="A881" s="161" t="s">
        <v>403</v>
      </c>
      <c r="B881" s="162" t="s">
        <v>1115</v>
      </c>
      <c r="C881" s="174" t="s">
        <v>528</v>
      </c>
      <c r="D881" s="175" t="s">
        <v>775</v>
      </c>
      <c r="E881" s="175">
        <v>9</v>
      </c>
      <c r="F881" s="176">
        <v>2.3824300000000001E-3</v>
      </c>
      <c r="G881" s="176">
        <f t="shared" si="27"/>
        <v>2.1441870000000002E-2</v>
      </c>
      <c r="H881" s="177"/>
      <c r="I881" s="178"/>
      <c r="J881" s="179"/>
      <c r="K881" s="124"/>
      <c r="L881" s="125"/>
      <c r="M881" s="126"/>
      <c r="N881" s="127"/>
      <c r="O881" s="128"/>
      <c r="P881" s="128"/>
      <c r="Q881" s="126"/>
      <c r="R881" s="55"/>
      <c r="S881" s="129"/>
      <c r="T881" s="156"/>
      <c r="U881" s="126"/>
      <c r="AF881" s="8"/>
      <c r="AG881" s="8"/>
      <c r="AH881" s="8"/>
      <c r="AI881" s="8"/>
      <c r="AJ881" s="8"/>
      <c r="AK881" s="8"/>
      <c r="AL881" s="8"/>
      <c r="AM881" s="8"/>
    </row>
    <row r="882" spans="1:39" x14ac:dyDescent="0.2">
      <c r="A882" s="161" t="s">
        <v>403</v>
      </c>
      <c r="B882" s="162" t="s">
        <v>1116</v>
      </c>
      <c r="C882" s="174" t="s">
        <v>528</v>
      </c>
      <c r="D882" s="175" t="s">
        <v>529</v>
      </c>
      <c r="E882" s="175">
        <v>411</v>
      </c>
      <c r="F882" s="176">
        <v>1.25136E-3</v>
      </c>
      <c r="G882" s="176">
        <f t="shared" si="27"/>
        <v>0.51430896000000004</v>
      </c>
      <c r="H882" s="177"/>
      <c r="I882" s="178"/>
      <c r="J882" s="179"/>
      <c r="K882" s="124"/>
      <c r="L882" s="125"/>
      <c r="M882" s="126"/>
      <c r="N882" s="127"/>
      <c r="O882" s="128"/>
      <c r="P882" s="128"/>
      <c r="Q882" s="126"/>
      <c r="R882" s="55"/>
      <c r="S882" s="129"/>
      <c r="T882" s="156"/>
      <c r="U882" s="126"/>
      <c r="AF882" s="8"/>
      <c r="AG882" s="8"/>
      <c r="AH882" s="8"/>
      <c r="AI882" s="8"/>
      <c r="AJ882" s="8"/>
      <c r="AK882" s="8"/>
      <c r="AL882" s="8"/>
      <c r="AM882" s="8"/>
    </row>
    <row r="883" spans="1:39" x14ac:dyDescent="0.2">
      <c r="A883" s="161" t="s">
        <v>403</v>
      </c>
      <c r="B883" s="162" t="s">
        <v>1117</v>
      </c>
      <c r="C883" s="174" t="s">
        <v>528</v>
      </c>
      <c r="D883" s="175" t="s">
        <v>778</v>
      </c>
      <c r="E883" s="175">
        <v>4</v>
      </c>
      <c r="F883" s="176">
        <v>1.8382000000000001E-4</v>
      </c>
      <c r="G883" s="176">
        <f t="shared" si="27"/>
        <v>7.3528000000000005E-4</v>
      </c>
      <c r="H883" s="177"/>
      <c r="I883" s="178"/>
      <c r="J883" s="179"/>
      <c r="K883" s="124"/>
      <c r="L883" s="125"/>
      <c r="M883" s="126"/>
      <c r="N883" s="127"/>
      <c r="O883" s="128"/>
      <c r="P883" s="128"/>
      <c r="Q883" s="126"/>
      <c r="R883" s="55"/>
      <c r="S883" s="129"/>
      <c r="T883" s="156"/>
      <c r="U883" s="126"/>
      <c r="AF883" s="8"/>
      <c r="AG883" s="8"/>
      <c r="AH883" s="8"/>
      <c r="AI883" s="8"/>
      <c r="AJ883" s="8"/>
      <c r="AK883" s="8"/>
      <c r="AL883" s="8"/>
      <c r="AM883" s="8"/>
    </row>
    <row r="884" spans="1:39" x14ac:dyDescent="0.2">
      <c r="A884" s="161" t="s">
        <v>403</v>
      </c>
      <c r="B884" s="162" t="s">
        <v>1118</v>
      </c>
      <c r="C884" s="174" t="s">
        <v>681</v>
      </c>
      <c r="D884" s="175" t="s">
        <v>780</v>
      </c>
      <c r="E884" s="175">
        <v>4</v>
      </c>
      <c r="F884" s="176">
        <v>1.7164410000000001E-2</v>
      </c>
      <c r="G884" s="176">
        <f t="shared" si="27"/>
        <v>6.8657640000000006E-2</v>
      </c>
      <c r="H884" s="177"/>
      <c r="I884" s="178"/>
      <c r="J884" s="179"/>
      <c r="K884" s="124"/>
      <c r="L884" s="125"/>
      <c r="M884" s="126"/>
      <c r="N884" s="127"/>
      <c r="O884" s="128"/>
      <c r="P884" s="128"/>
      <c r="Q884" s="126"/>
      <c r="R884" s="55"/>
      <c r="S884" s="129"/>
      <c r="T884" s="156"/>
      <c r="U884" s="126"/>
      <c r="AF884" s="8"/>
      <c r="AG884" s="8"/>
      <c r="AH884" s="8"/>
      <c r="AI884" s="8"/>
      <c r="AJ884" s="8"/>
      <c r="AK884" s="8"/>
      <c r="AL884" s="8"/>
      <c r="AM884" s="8"/>
    </row>
    <row r="885" spans="1:39" x14ac:dyDescent="0.2">
      <c r="A885" s="161" t="s">
        <v>403</v>
      </c>
      <c r="B885" s="162" t="s">
        <v>1119</v>
      </c>
      <c r="C885" s="174" t="s">
        <v>681</v>
      </c>
      <c r="D885" s="175" t="s">
        <v>782</v>
      </c>
      <c r="E885" s="175">
        <v>8</v>
      </c>
      <c r="F885" s="176">
        <v>1.130113E-2</v>
      </c>
      <c r="G885" s="176">
        <f t="shared" si="27"/>
        <v>9.0409039999999996E-2</v>
      </c>
      <c r="H885" s="177"/>
      <c r="I885" s="178"/>
      <c r="J885" s="179"/>
      <c r="K885" s="124"/>
      <c r="L885" s="125"/>
      <c r="M885" s="126"/>
      <c r="N885" s="127"/>
      <c r="O885" s="128"/>
      <c r="P885" s="128"/>
      <c r="Q885" s="126"/>
      <c r="R885" s="55"/>
      <c r="S885" s="129"/>
      <c r="T885" s="156"/>
      <c r="U885" s="126"/>
      <c r="AF885" s="8"/>
      <c r="AG885" s="8"/>
      <c r="AH885" s="8"/>
      <c r="AI885" s="8"/>
      <c r="AJ885" s="8"/>
      <c r="AK885" s="8"/>
      <c r="AL885" s="8"/>
      <c r="AM885" s="8"/>
    </row>
    <row r="886" spans="1:39" x14ac:dyDescent="0.2">
      <c r="A886" s="161" t="s">
        <v>403</v>
      </c>
      <c r="B886" s="162" t="s">
        <v>1120</v>
      </c>
      <c r="C886" s="174" t="s">
        <v>681</v>
      </c>
      <c r="D886" s="175" t="s">
        <v>784</v>
      </c>
      <c r="E886" s="175">
        <v>4</v>
      </c>
      <c r="F886" s="176">
        <v>4.0784000000000003E-3</v>
      </c>
      <c r="G886" s="176">
        <f t="shared" si="27"/>
        <v>1.6313600000000001E-2</v>
      </c>
      <c r="H886" s="177"/>
      <c r="I886" s="178"/>
      <c r="J886" s="179"/>
      <c r="K886" s="124"/>
      <c r="L886" s="125"/>
      <c r="M886" s="126"/>
      <c r="N886" s="127"/>
      <c r="O886" s="128"/>
      <c r="P886" s="128"/>
      <c r="Q886" s="126"/>
      <c r="R886" s="55"/>
      <c r="S886" s="129"/>
      <c r="T886" s="156"/>
      <c r="U886" s="126"/>
      <c r="AF886" s="8"/>
      <c r="AG886" s="8"/>
      <c r="AH886" s="8"/>
      <c r="AI886" s="8"/>
      <c r="AJ886" s="8"/>
      <c r="AK886" s="8"/>
      <c r="AL886" s="8"/>
      <c r="AM886" s="8"/>
    </row>
    <row r="887" spans="1:39" x14ac:dyDescent="0.2">
      <c r="A887" s="161" t="s">
        <v>403</v>
      </c>
      <c r="B887" s="162" t="s">
        <v>1121</v>
      </c>
      <c r="C887" s="174" t="s">
        <v>681</v>
      </c>
      <c r="D887" s="175" t="s">
        <v>786</v>
      </c>
      <c r="E887" s="175">
        <v>85</v>
      </c>
      <c r="F887" s="176">
        <v>2.1575700000000001E-3</v>
      </c>
      <c r="G887" s="176">
        <f t="shared" si="27"/>
        <v>0.18339345000000001</v>
      </c>
      <c r="H887" s="177"/>
      <c r="I887" s="178"/>
      <c r="J887" s="179"/>
      <c r="K887" s="124"/>
      <c r="L887" s="125"/>
      <c r="M887" s="126"/>
      <c r="N887" s="127"/>
      <c r="O887" s="128"/>
      <c r="P887" s="128"/>
      <c r="Q887" s="126"/>
      <c r="R887" s="55"/>
      <c r="S887" s="129"/>
      <c r="T887" s="156"/>
      <c r="U887" s="126"/>
      <c r="AF887" s="8"/>
      <c r="AG887" s="8"/>
      <c r="AH887" s="8"/>
      <c r="AI887" s="8"/>
      <c r="AJ887" s="8"/>
      <c r="AK887" s="8"/>
      <c r="AL887" s="8"/>
      <c r="AM887" s="8"/>
    </row>
    <row r="888" spans="1:39" x14ac:dyDescent="0.2">
      <c r="A888" s="161" t="s">
        <v>403</v>
      </c>
      <c r="B888" s="162" t="s">
        <v>1122</v>
      </c>
      <c r="C888" s="174" t="s">
        <v>788</v>
      </c>
      <c r="D888" s="175" t="s">
        <v>789</v>
      </c>
      <c r="E888" s="175">
        <v>2</v>
      </c>
      <c r="F888" s="176">
        <v>5.0836500000000003E-3</v>
      </c>
      <c r="G888" s="176">
        <f t="shared" si="27"/>
        <v>1.0167300000000001E-2</v>
      </c>
      <c r="H888" s="177" t="s">
        <v>414</v>
      </c>
      <c r="I888" s="178"/>
      <c r="J888" s="179"/>
      <c r="K888" s="124"/>
      <c r="L888" s="125"/>
      <c r="M888" s="126"/>
      <c r="N888" s="127"/>
      <c r="O888" s="128"/>
      <c r="P888" s="128"/>
      <c r="Q888" s="126"/>
      <c r="R888" s="55"/>
      <c r="S888" s="129"/>
      <c r="T888" s="156"/>
      <c r="U888" s="126"/>
      <c r="AF888" s="8"/>
      <c r="AG888" s="8"/>
      <c r="AH888" s="8"/>
      <c r="AI888" s="8"/>
      <c r="AJ888" s="8"/>
      <c r="AK888" s="8"/>
      <c r="AL888" s="8"/>
      <c r="AM888" s="8"/>
    </row>
    <row r="889" spans="1:39" x14ac:dyDescent="0.2">
      <c r="A889" s="148" t="s">
        <v>379</v>
      </c>
      <c r="B889" s="150">
        <v>37</v>
      </c>
      <c r="C889" s="151" t="s">
        <v>166</v>
      </c>
      <c r="D889" s="152" t="s">
        <v>167</v>
      </c>
      <c r="E889" s="105">
        <v>1</v>
      </c>
      <c r="F889" s="153"/>
      <c r="G889" s="110"/>
      <c r="H889" s="154"/>
      <c r="I889" s="111"/>
      <c r="J889" s="155"/>
      <c r="K889" s="124"/>
      <c r="L889" s="125"/>
      <c r="M889" s="126"/>
      <c r="N889" s="127"/>
      <c r="O889" s="128"/>
      <c r="P889" s="128"/>
      <c r="Q889" s="126"/>
      <c r="R889" s="55"/>
      <c r="S889" s="129"/>
      <c r="T889" s="156"/>
      <c r="U889" s="126"/>
      <c r="AF889" s="8"/>
      <c r="AG889" s="8"/>
      <c r="AH889" s="8"/>
      <c r="AI889" s="8"/>
      <c r="AJ889" s="8"/>
      <c r="AK889" s="8"/>
      <c r="AL889" s="8"/>
      <c r="AM889" s="8"/>
    </row>
    <row r="890" spans="1:39" x14ac:dyDescent="0.2">
      <c r="A890" s="148" t="s">
        <v>379</v>
      </c>
      <c r="B890" s="162" t="s">
        <v>1135</v>
      </c>
      <c r="C890" s="181" t="s">
        <v>384</v>
      </c>
      <c r="D890" s="182" t="s">
        <v>385</v>
      </c>
      <c r="E890" s="182">
        <v>1</v>
      </c>
      <c r="F890" s="183"/>
      <c r="G890" s="183" t="str">
        <f>""</f>
        <v/>
      </c>
      <c r="H890" s="184"/>
      <c r="I890" s="185"/>
      <c r="J890" s="180"/>
      <c r="K890" s="124"/>
      <c r="L890" s="125"/>
      <c r="M890" s="126"/>
      <c r="N890" s="127"/>
      <c r="O890" s="128"/>
      <c r="P890" s="128"/>
      <c r="Q890" s="126"/>
      <c r="R890" s="55"/>
      <c r="S890" s="129"/>
      <c r="T890" s="156"/>
      <c r="U890" s="126"/>
      <c r="AF890" s="8"/>
      <c r="AG890" s="8"/>
      <c r="AH890" s="8"/>
      <c r="AI890" s="8"/>
      <c r="AJ890" s="8"/>
      <c r="AK890" s="8"/>
      <c r="AL890" s="8"/>
      <c r="AM890" s="8"/>
    </row>
    <row r="891" spans="1:39" x14ac:dyDescent="0.2">
      <c r="A891" s="148" t="s">
        <v>379</v>
      </c>
      <c r="B891" s="162" t="s">
        <v>1136</v>
      </c>
      <c r="C891" s="181" t="s">
        <v>388</v>
      </c>
      <c r="D891" s="182" t="s">
        <v>389</v>
      </c>
      <c r="E891" s="182">
        <f>1*1</f>
        <v>1</v>
      </c>
      <c r="F891" s="183">
        <v>3.8</v>
      </c>
      <c r="G891" s="183">
        <f t="shared" ref="G891:G896" si="28">F891*E891</f>
        <v>3.8</v>
      </c>
      <c r="H891" s="184" t="s">
        <v>390</v>
      </c>
      <c r="I891" s="185"/>
      <c r="J891" s="180"/>
      <c r="K891" s="124"/>
      <c r="L891" s="125"/>
      <c r="M891" s="126"/>
      <c r="N891" s="127"/>
      <c r="O891" s="128"/>
      <c r="P891" s="128"/>
      <c r="Q891" s="126"/>
      <c r="R891" s="55"/>
      <c r="S891" s="129"/>
      <c r="T891" s="156"/>
      <c r="U891" s="126"/>
      <c r="AF891" s="8"/>
      <c r="AG891" s="8"/>
      <c r="AH891" s="8"/>
      <c r="AI891" s="8"/>
      <c r="AJ891" s="8"/>
      <c r="AK891" s="8"/>
      <c r="AL891" s="8"/>
      <c r="AM891" s="8"/>
    </row>
    <row r="892" spans="1:39" x14ac:dyDescent="0.2">
      <c r="A892" s="148" t="s">
        <v>379</v>
      </c>
      <c r="B892" s="162" t="s">
        <v>1137</v>
      </c>
      <c r="C892" s="181" t="s">
        <v>392</v>
      </c>
      <c r="D892" s="182" t="s">
        <v>393</v>
      </c>
      <c r="E892" s="182">
        <f>1*1</f>
        <v>1</v>
      </c>
      <c r="F892" s="183">
        <v>2.65</v>
      </c>
      <c r="G892" s="183">
        <f t="shared" si="28"/>
        <v>2.65</v>
      </c>
      <c r="H892" s="184" t="s">
        <v>390</v>
      </c>
      <c r="I892" s="185"/>
      <c r="J892" s="180"/>
      <c r="K892" s="124"/>
      <c r="L892" s="125"/>
      <c r="M892" s="126"/>
      <c r="N892" s="127"/>
      <c r="O892" s="128"/>
      <c r="P892" s="128"/>
      <c r="Q892" s="126"/>
      <c r="R892" s="55"/>
      <c r="S892" s="129"/>
      <c r="T892" s="156"/>
      <c r="U892" s="126"/>
      <c r="AF892" s="8"/>
      <c r="AG892" s="8"/>
      <c r="AH892" s="8"/>
      <c r="AI892" s="8"/>
      <c r="AJ892" s="8"/>
      <c r="AK892" s="8"/>
      <c r="AL892" s="8"/>
      <c r="AM892" s="8"/>
    </row>
    <row r="893" spans="1:39" x14ac:dyDescent="0.2">
      <c r="A893" s="148" t="s">
        <v>379</v>
      </c>
      <c r="B893" s="162" t="s">
        <v>1138</v>
      </c>
      <c r="C893" s="181" t="s">
        <v>395</v>
      </c>
      <c r="D893" s="182" t="s">
        <v>396</v>
      </c>
      <c r="E893" s="182">
        <f>1*1</f>
        <v>1</v>
      </c>
      <c r="F893" s="183">
        <v>5.45</v>
      </c>
      <c r="G893" s="183">
        <f t="shared" si="28"/>
        <v>5.45</v>
      </c>
      <c r="H893" s="184" t="s">
        <v>390</v>
      </c>
      <c r="I893" s="185"/>
      <c r="J893" s="180"/>
      <c r="K893" s="124"/>
      <c r="L893" s="125"/>
      <c r="M893" s="126"/>
      <c r="N893" s="127"/>
      <c r="O893" s="128"/>
      <c r="P893" s="128"/>
      <c r="Q893" s="126"/>
      <c r="R893" s="55"/>
      <c r="S893" s="129"/>
      <c r="T893" s="156"/>
      <c r="U893" s="126"/>
      <c r="AF893" s="8"/>
      <c r="AG893" s="8"/>
      <c r="AH893" s="8"/>
      <c r="AI893" s="8"/>
      <c r="AJ893" s="8"/>
      <c r="AK893" s="8"/>
      <c r="AL893" s="8"/>
      <c r="AM893" s="8"/>
    </row>
    <row r="894" spans="1:39" x14ac:dyDescent="0.2">
      <c r="A894" s="148" t="s">
        <v>379</v>
      </c>
      <c r="B894" s="162" t="s">
        <v>1139</v>
      </c>
      <c r="C894" s="181" t="s">
        <v>398</v>
      </c>
      <c r="D894" s="182" t="s">
        <v>399</v>
      </c>
      <c r="E894" s="182">
        <f>1*1</f>
        <v>1</v>
      </c>
      <c r="F894" s="183">
        <v>39.75</v>
      </c>
      <c r="G894" s="183">
        <f t="shared" si="28"/>
        <v>39.75</v>
      </c>
      <c r="H894" s="184" t="s">
        <v>390</v>
      </c>
      <c r="I894" s="185"/>
      <c r="J894" s="180"/>
      <c r="K894" s="124"/>
      <c r="L894" s="125"/>
      <c r="M894" s="126"/>
      <c r="N894" s="127"/>
      <c r="O894" s="128"/>
      <c r="P894" s="128"/>
      <c r="Q894" s="126"/>
      <c r="R894" s="55"/>
      <c r="S894" s="129"/>
      <c r="T894" s="156"/>
      <c r="U894" s="126"/>
      <c r="AF894" s="8"/>
      <c r="AG894" s="8"/>
      <c r="AH894" s="8"/>
      <c r="AI894" s="8"/>
      <c r="AJ894" s="8"/>
      <c r="AK894" s="8"/>
      <c r="AL894" s="8"/>
      <c r="AM894" s="8"/>
    </row>
    <row r="895" spans="1:39" x14ac:dyDescent="0.2">
      <c r="A895" s="148" t="s">
        <v>379</v>
      </c>
      <c r="B895" s="162" t="s">
        <v>1140</v>
      </c>
      <c r="C895" s="181" t="s">
        <v>401</v>
      </c>
      <c r="D895" s="182" t="s">
        <v>402</v>
      </c>
      <c r="E895" s="182">
        <f>2*1</f>
        <v>2</v>
      </c>
      <c r="F895" s="183">
        <v>1.97</v>
      </c>
      <c r="G895" s="183">
        <f t="shared" si="28"/>
        <v>3.94</v>
      </c>
      <c r="H895" s="184" t="s">
        <v>390</v>
      </c>
      <c r="I895" s="185"/>
      <c r="J895" s="180"/>
      <c r="K895" s="124"/>
      <c r="L895" s="125"/>
      <c r="M895" s="126"/>
      <c r="N895" s="127"/>
      <c r="O895" s="128"/>
      <c r="P895" s="128"/>
      <c r="Q895" s="126"/>
      <c r="R895" s="55"/>
      <c r="S895" s="129"/>
      <c r="T895" s="156"/>
      <c r="U895" s="126"/>
      <c r="AF895" s="8"/>
      <c r="AG895" s="8"/>
      <c r="AH895" s="8"/>
      <c r="AI895" s="8"/>
      <c r="AJ895" s="8"/>
      <c r="AK895" s="8"/>
      <c r="AL895" s="8"/>
      <c r="AM895" s="8"/>
    </row>
    <row r="896" spans="1:39" x14ac:dyDescent="0.2">
      <c r="A896" s="148" t="s">
        <v>379</v>
      </c>
      <c r="B896" s="162" t="s">
        <v>1141</v>
      </c>
      <c r="C896" s="181" t="s">
        <v>405</v>
      </c>
      <c r="D896" s="182" t="s">
        <v>406</v>
      </c>
      <c r="E896" s="182">
        <f>1*1</f>
        <v>1</v>
      </c>
      <c r="F896" s="183">
        <v>8.09</v>
      </c>
      <c r="G896" s="183">
        <f t="shared" si="28"/>
        <v>8.09</v>
      </c>
      <c r="H896" s="184"/>
      <c r="I896" s="185"/>
      <c r="J896" s="180"/>
      <c r="K896" s="124"/>
      <c r="L896" s="125"/>
      <c r="M896" s="126"/>
      <c r="N896" s="127"/>
      <c r="O896" s="128"/>
      <c r="P896" s="128"/>
      <c r="Q896" s="126"/>
      <c r="R896" s="55"/>
      <c r="S896" s="129"/>
      <c r="T896" s="156"/>
      <c r="U896" s="126"/>
      <c r="AF896" s="8"/>
      <c r="AG896" s="8"/>
      <c r="AH896" s="8"/>
      <c r="AI896" s="8"/>
      <c r="AJ896" s="8"/>
      <c r="AK896" s="8"/>
      <c r="AL896" s="8"/>
      <c r="AM896" s="8"/>
    </row>
    <row r="897" spans="1:39" x14ac:dyDescent="0.2">
      <c r="A897" s="161" t="s">
        <v>382</v>
      </c>
      <c r="B897" s="162" t="s">
        <v>1142</v>
      </c>
      <c r="C897" s="163" t="s">
        <v>408</v>
      </c>
      <c r="D897" s="164" t="s">
        <v>409</v>
      </c>
      <c r="E897" s="164" t="s">
        <v>410</v>
      </c>
      <c r="F897" s="167"/>
      <c r="G897" s="167" t="str">
        <f>""</f>
        <v/>
      </c>
      <c r="H897" s="161"/>
      <c r="I897" s="165"/>
      <c r="J897" s="166"/>
      <c r="K897" s="124"/>
      <c r="L897" s="125"/>
      <c r="M897" s="126"/>
      <c r="N897" s="127"/>
      <c r="O897" s="128"/>
      <c r="P897" s="128"/>
      <c r="Q897" s="126"/>
      <c r="R897" s="55"/>
      <c r="S897" s="129"/>
      <c r="T897" s="156"/>
      <c r="U897" s="126"/>
      <c r="AF897" s="8"/>
      <c r="AG897" s="8"/>
      <c r="AH897" s="8"/>
      <c r="AI897" s="8"/>
      <c r="AJ897" s="8"/>
      <c r="AK897" s="8"/>
      <c r="AL897" s="8"/>
      <c r="AM897" s="8"/>
    </row>
    <row r="898" spans="1:39" x14ac:dyDescent="0.2">
      <c r="A898" s="161" t="s">
        <v>386</v>
      </c>
      <c r="B898" s="162" t="s">
        <v>1143</v>
      </c>
      <c r="C898" s="168" t="s">
        <v>412</v>
      </c>
      <c r="D898" s="169" t="s">
        <v>413</v>
      </c>
      <c r="E898" s="169" t="s">
        <v>410</v>
      </c>
      <c r="F898" s="170">
        <v>19.420000000000002</v>
      </c>
      <c r="G898" s="170">
        <f>F898*2</f>
        <v>38.840000000000003</v>
      </c>
      <c r="H898" s="171" t="s">
        <v>414</v>
      </c>
      <c r="I898" s="172"/>
      <c r="J898" s="173"/>
      <c r="K898" s="124"/>
      <c r="L898" s="125"/>
      <c r="M898" s="126"/>
      <c r="N898" s="127"/>
      <c r="O898" s="128"/>
      <c r="P898" s="128"/>
      <c r="Q898" s="126"/>
      <c r="R898" s="55"/>
      <c r="S898" s="129"/>
      <c r="T898" s="156"/>
      <c r="U898" s="126"/>
      <c r="AF898" s="8"/>
      <c r="AG898" s="8"/>
      <c r="AH898" s="8"/>
      <c r="AI898" s="8"/>
      <c r="AJ898" s="8"/>
      <c r="AK898" s="8"/>
      <c r="AL898" s="8"/>
      <c r="AM898" s="8"/>
    </row>
    <row r="899" spans="1:39" x14ac:dyDescent="0.2">
      <c r="A899" s="161" t="s">
        <v>386</v>
      </c>
      <c r="B899" s="162" t="s">
        <v>1144</v>
      </c>
      <c r="C899" s="168" t="s">
        <v>416</v>
      </c>
      <c r="D899" s="169" t="s">
        <v>417</v>
      </c>
      <c r="E899" s="169" t="s">
        <v>410</v>
      </c>
      <c r="F899" s="170">
        <v>4.05</v>
      </c>
      <c r="G899" s="170">
        <f>F899*2</f>
        <v>8.1</v>
      </c>
      <c r="H899" s="171" t="s">
        <v>414</v>
      </c>
      <c r="I899" s="172"/>
      <c r="J899" s="173"/>
      <c r="K899" s="124"/>
      <c r="L899" s="125"/>
      <c r="M899" s="126"/>
      <c r="N899" s="127"/>
      <c r="O899" s="128"/>
      <c r="P899" s="128"/>
      <c r="Q899" s="126"/>
      <c r="R899" s="55"/>
      <c r="S899" s="129"/>
      <c r="T899" s="156"/>
      <c r="U899" s="126"/>
      <c r="AF899" s="8"/>
      <c r="AG899" s="8"/>
      <c r="AH899" s="8"/>
      <c r="AI899" s="8"/>
      <c r="AJ899" s="8"/>
      <c r="AK899" s="8"/>
      <c r="AL899" s="8"/>
      <c r="AM899" s="8"/>
    </row>
    <row r="900" spans="1:39" x14ac:dyDescent="0.2">
      <c r="A900" s="161" t="s">
        <v>386</v>
      </c>
      <c r="B900" s="162" t="s">
        <v>1145</v>
      </c>
      <c r="C900" s="168" t="s">
        <v>419</v>
      </c>
      <c r="D900" s="169" t="s">
        <v>420</v>
      </c>
      <c r="E900" s="169">
        <v>2</v>
      </c>
      <c r="F900" s="170">
        <v>0.37</v>
      </c>
      <c r="G900" s="170">
        <f>F900*E900</f>
        <v>0.74</v>
      </c>
      <c r="H900" s="171" t="s">
        <v>414</v>
      </c>
      <c r="I900" s="172"/>
      <c r="J900" s="173"/>
      <c r="K900" s="124"/>
      <c r="L900" s="125"/>
      <c r="M900" s="126"/>
      <c r="N900" s="127"/>
      <c r="O900" s="128"/>
      <c r="P900" s="128"/>
      <c r="Q900" s="126"/>
      <c r="R900" s="55"/>
      <c r="S900" s="129"/>
      <c r="T900" s="156"/>
      <c r="U900" s="126"/>
      <c r="AF900" s="8"/>
      <c r="AG900" s="8"/>
      <c r="AH900" s="8"/>
      <c r="AI900" s="8"/>
      <c r="AJ900" s="8"/>
      <c r="AK900" s="8"/>
      <c r="AL900" s="8"/>
      <c r="AM900" s="8"/>
    </row>
    <row r="901" spans="1:39" x14ac:dyDescent="0.2">
      <c r="A901" s="161" t="s">
        <v>386</v>
      </c>
      <c r="B901" s="162" t="s">
        <v>1146</v>
      </c>
      <c r="C901" s="168" t="s">
        <v>422</v>
      </c>
      <c r="D901" s="169" t="s">
        <v>423</v>
      </c>
      <c r="E901" s="169">
        <v>2</v>
      </c>
      <c r="F901" s="170">
        <v>0.04</v>
      </c>
      <c r="G901" s="170">
        <f>F901*E901</f>
        <v>0.08</v>
      </c>
      <c r="H901" s="171" t="s">
        <v>414</v>
      </c>
      <c r="I901" s="172"/>
      <c r="J901" s="173"/>
      <c r="K901" s="124"/>
      <c r="L901" s="125"/>
      <c r="M901" s="126"/>
      <c r="N901" s="127"/>
      <c r="O901" s="128"/>
      <c r="P901" s="128"/>
      <c r="Q901" s="126"/>
      <c r="R901" s="55"/>
      <c r="S901" s="129"/>
      <c r="T901" s="156"/>
      <c r="U901" s="126"/>
      <c r="AF901" s="8"/>
      <c r="AG901" s="8"/>
      <c r="AH901" s="8"/>
      <c r="AI901" s="8"/>
      <c r="AJ901" s="8"/>
      <c r="AK901" s="8"/>
      <c r="AL901" s="8"/>
      <c r="AM901" s="8"/>
    </row>
    <row r="902" spans="1:39" x14ac:dyDescent="0.2">
      <c r="A902" s="161" t="s">
        <v>403</v>
      </c>
      <c r="B902" s="162" t="s">
        <v>1147</v>
      </c>
      <c r="C902" s="174" t="s">
        <v>425</v>
      </c>
      <c r="D902" s="175" t="s">
        <v>426</v>
      </c>
      <c r="E902" s="175">
        <v>2</v>
      </c>
      <c r="F902" s="176">
        <v>0.01</v>
      </c>
      <c r="G902" s="176">
        <f>F902*E902</f>
        <v>0.02</v>
      </c>
      <c r="H902" s="177"/>
      <c r="I902" s="178"/>
      <c r="J902" s="179"/>
      <c r="K902" s="124"/>
      <c r="L902" s="125"/>
      <c r="M902" s="126"/>
      <c r="N902" s="127"/>
      <c r="O902" s="128"/>
      <c r="P902" s="128"/>
      <c r="Q902" s="126"/>
      <c r="R902" s="55"/>
      <c r="S902" s="129"/>
      <c r="T902" s="156"/>
      <c r="U902" s="126"/>
      <c r="AF902" s="8"/>
      <c r="AG902" s="8"/>
      <c r="AH902" s="8"/>
      <c r="AI902" s="8"/>
      <c r="AJ902" s="8"/>
      <c r="AK902" s="8"/>
      <c r="AL902" s="8"/>
      <c r="AM902" s="8"/>
    </row>
    <row r="903" spans="1:39" x14ac:dyDescent="0.2">
      <c r="A903" s="148" t="s">
        <v>379</v>
      </c>
      <c r="B903" s="162" t="s">
        <v>1148</v>
      </c>
      <c r="C903" s="181" t="s">
        <v>428</v>
      </c>
      <c r="D903" s="182" t="s">
        <v>429</v>
      </c>
      <c r="E903" s="182" t="s">
        <v>410</v>
      </c>
      <c r="F903" s="183"/>
      <c r="G903" s="183" t="str">
        <f>""</f>
        <v/>
      </c>
      <c r="H903" s="184"/>
      <c r="I903" s="185"/>
      <c r="J903" s="180"/>
      <c r="K903" s="124"/>
      <c r="L903" s="125"/>
      <c r="M903" s="126"/>
      <c r="N903" s="127"/>
      <c r="O903" s="128"/>
      <c r="P903" s="128"/>
      <c r="Q903" s="126"/>
      <c r="R903" s="55"/>
      <c r="S903" s="129"/>
      <c r="T903" s="156"/>
      <c r="U903" s="126"/>
      <c r="AF903" s="8"/>
      <c r="AG903" s="8"/>
      <c r="AH903" s="8"/>
      <c r="AI903" s="8"/>
      <c r="AJ903" s="8"/>
      <c r="AK903" s="8"/>
      <c r="AL903" s="8"/>
      <c r="AM903" s="8"/>
    </row>
    <row r="904" spans="1:39" x14ac:dyDescent="0.2">
      <c r="A904" s="148" t="s">
        <v>379</v>
      </c>
      <c r="B904" s="162" t="s">
        <v>1149</v>
      </c>
      <c r="C904" s="181" t="s">
        <v>431</v>
      </c>
      <c r="D904" s="182" t="s">
        <v>432</v>
      </c>
      <c r="E904" s="182">
        <f>1*1</f>
        <v>1</v>
      </c>
      <c r="F904" s="183">
        <v>10.41</v>
      </c>
      <c r="G904" s="183">
        <f>F904*E904</f>
        <v>10.41</v>
      </c>
      <c r="H904" s="184" t="s">
        <v>390</v>
      </c>
      <c r="I904" s="185"/>
      <c r="J904" s="180"/>
      <c r="K904" s="124"/>
      <c r="L904" s="125"/>
      <c r="M904" s="126"/>
      <c r="N904" s="127"/>
      <c r="O904" s="128"/>
      <c r="P904" s="128"/>
      <c r="Q904" s="126"/>
      <c r="R904" s="55"/>
      <c r="S904" s="129"/>
      <c r="T904" s="156"/>
      <c r="U904" s="126"/>
      <c r="AF904" s="8"/>
      <c r="AG904" s="8"/>
      <c r="AH904" s="8"/>
      <c r="AI904" s="8"/>
      <c r="AJ904" s="8"/>
      <c r="AK904" s="8"/>
      <c r="AL904" s="8"/>
      <c r="AM904" s="8"/>
    </row>
    <row r="905" spans="1:39" x14ac:dyDescent="0.2">
      <c r="A905" s="148" t="s">
        <v>379</v>
      </c>
      <c r="B905" s="162" t="s">
        <v>1150</v>
      </c>
      <c r="C905" s="181" t="s">
        <v>434</v>
      </c>
      <c r="D905" s="182" t="s">
        <v>435</v>
      </c>
      <c r="E905" s="182">
        <f>2*1</f>
        <v>2</v>
      </c>
      <c r="F905" s="183">
        <v>0.03</v>
      </c>
      <c r="G905" s="183">
        <f>F905*E905</f>
        <v>0.06</v>
      </c>
      <c r="H905" s="184" t="s">
        <v>414</v>
      </c>
      <c r="I905" s="185"/>
      <c r="J905" s="180"/>
      <c r="K905" s="124"/>
      <c r="L905" s="125"/>
      <c r="M905" s="126"/>
      <c r="N905" s="127"/>
      <c r="O905" s="128"/>
      <c r="P905" s="128"/>
      <c r="Q905" s="126"/>
      <c r="R905" s="55"/>
      <c r="S905" s="129"/>
      <c r="T905" s="156"/>
      <c r="U905" s="126"/>
      <c r="AF905" s="8"/>
      <c r="AG905" s="8"/>
      <c r="AH905" s="8"/>
      <c r="AI905" s="8"/>
      <c r="AJ905" s="8"/>
      <c r="AK905" s="8"/>
      <c r="AL905" s="8"/>
      <c r="AM905" s="8"/>
    </row>
    <row r="906" spans="1:39" x14ac:dyDescent="0.2">
      <c r="A906" s="148" t="s">
        <v>379</v>
      </c>
      <c r="B906" s="162" t="s">
        <v>1151</v>
      </c>
      <c r="C906" s="181" t="s">
        <v>425</v>
      </c>
      <c r="D906" s="182" t="s">
        <v>437</v>
      </c>
      <c r="E906" s="182">
        <f>1*1</f>
        <v>1</v>
      </c>
      <c r="F906" s="183">
        <v>0.02</v>
      </c>
      <c r="G906" s="183">
        <f>F906*E906</f>
        <v>0.02</v>
      </c>
      <c r="H906" s="184"/>
      <c r="I906" s="185"/>
      <c r="J906" s="180"/>
      <c r="K906" s="124"/>
      <c r="L906" s="125"/>
      <c r="M906" s="126"/>
      <c r="N906" s="127"/>
      <c r="O906" s="128"/>
      <c r="P906" s="128"/>
      <c r="Q906" s="126"/>
      <c r="R906" s="55"/>
      <c r="S906" s="129"/>
      <c r="T906" s="156"/>
      <c r="U906" s="126"/>
      <c r="AF906" s="8"/>
      <c r="AG906" s="8"/>
      <c r="AH906" s="8"/>
      <c r="AI906" s="8"/>
      <c r="AJ906" s="8"/>
      <c r="AK906" s="8"/>
      <c r="AL906" s="8"/>
      <c r="AM906" s="8"/>
    </row>
    <row r="907" spans="1:39" x14ac:dyDescent="0.2">
      <c r="A907" s="161" t="s">
        <v>382</v>
      </c>
      <c r="B907" s="162" t="s">
        <v>1152</v>
      </c>
      <c r="C907" s="163" t="s">
        <v>439</v>
      </c>
      <c r="D907" s="164" t="s">
        <v>440</v>
      </c>
      <c r="E907" s="164">
        <v>1</v>
      </c>
      <c r="F907" s="167"/>
      <c r="G907" s="167" t="str">
        <f>""</f>
        <v/>
      </c>
      <c r="H907" s="161"/>
      <c r="I907" s="165"/>
      <c r="J907" s="166"/>
      <c r="K907" s="124"/>
      <c r="L907" s="125"/>
      <c r="M907" s="126"/>
      <c r="N907" s="127"/>
      <c r="O907" s="128"/>
      <c r="P907" s="128"/>
      <c r="Q907" s="126"/>
      <c r="R907" s="55"/>
      <c r="S907" s="129"/>
      <c r="T907" s="156"/>
      <c r="U907" s="126"/>
      <c r="AF907" s="8"/>
      <c r="AG907" s="8"/>
      <c r="AH907" s="8"/>
      <c r="AI907" s="8"/>
      <c r="AJ907" s="8"/>
      <c r="AK907" s="8"/>
      <c r="AL907" s="8"/>
      <c r="AM907" s="8"/>
    </row>
    <row r="908" spans="1:39" x14ac:dyDescent="0.2">
      <c r="A908" s="161" t="s">
        <v>386</v>
      </c>
      <c r="B908" s="162" t="s">
        <v>1153</v>
      </c>
      <c r="C908" s="168" t="s">
        <v>442</v>
      </c>
      <c r="D908" s="169" t="s">
        <v>443</v>
      </c>
      <c r="E908" s="169">
        <f>1*1</f>
        <v>1</v>
      </c>
      <c r="F908" s="170">
        <v>11.31</v>
      </c>
      <c r="G908" s="170">
        <f>F908*E908</f>
        <v>11.31</v>
      </c>
      <c r="H908" s="171" t="s">
        <v>414</v>
      </c>
      <c r="I908" s="172"/>
      <c r="J908" s="173"/>
      <c r="K908" s="124"/>
      <c r="L908" s="125"/>
      <c r="M908" s="126"/>
      <c r="N908" s="127"/>
      <c r="O908" s="128"/>
      <c r="P908" s="128"/>
      <c r="Q908" s="126"/>
      <c r="R908" s="55"/>
      <c r="S908" s="129"/>
      <c r="T908" s="156"/>
      <c r="U908" s="126"/>
      <c r="AF908" s="8"/>
      <c r="AG908" s="8"/>
      <c r="AH908" s="8"/>
      <c r="AI908" s="8"/>
      <c r="AJ908" s="8"/>
      <c r="AK908" s="8"/>
      <c r="AL908" s="8"/>
      <c r="AM908" s="8"/>
    </row>
    <row r="909" spans="1:39" x14ac:dyDescent="0.2">
      <c r="A909" s="161" t="s">
        <v>386</v>
      </c>
      <c r="B909" s="162" t="s">
        <v>1154</v>
      </c>
      <c r="C909" s="168" t="s">
        <v>445</v>
      </c>
      <c r="D909" s="169" t="s">
        <v>446</v>
      </c>
      <c r="E909" s="169">
        <f>2*1</f>
        <v>2</v>
      </c>
      <c r="F909" s="170">
        <v>2.2200000000000002</v>
      </c>
      <c r="G909" s="170">
        <f>F909*E909</f>
        <v>4.4400000000000004</v>
      </c>
      <c r="H909" s="171" t="s">
        <v>414</v>
      </c>
      <c r="I909" s="172"/>
      <c r="J909" s="173"/>
      <c r="K909" s="124"/>
      <c r="L909" s="125"/>
      <c r="M909" s="126"/>
      <c r="N909" s="127"/>
      <c r="O909" s="128"/>
      <c r="P909" s="128"/>
      <c r="Q909" s="126"/>
      <c r="R909" s="55"/>
      <c r="S909" s="129"/>
      <c r="T909" s="156"/>
      <c r="U909" s="126"/>
      <c r="AF909" s="8"/>
      <c r="AG909" s="8"/>
      <c r="AH909" s="8"/>
      <c r="AI909" s="8"/>
      <c r="AJ909" s="8"/>
      <c r="AK909" s="8"/>
      <c r="AL909" s="8"/>
      <c r="AM909" s="8"/>
    </row>
    <row r="910" spans="1:39" x14ac:dyDescent="0.2">
      <c r="A910" s="161" t="s">
        <v>403</v>
      </c>
      <c r="B910" s="162" t="s">
        <v>1155</v>
      </c>
      <c r="C910" s="174" t="s">
        <v>425</v>
      </c>
      <c r="D910" s="175" t="s">
        <v>448</v>
      </c>
      <c r="E910" s="175">
        <f>4*1</f>
        <v>4</v>
      </c>
      <c r="F910" s="176">
        <v>0.01</v>
      </c>
      <c r="G910" s="176">
        <f>F910*E910</f>
        <v>0.04</v>
      </c>
      <c r="H910" s="177"/>
      <c r="I910" s="178"/>
      <c r="J910" s="179"/>
      <c r="K910" s="124"/>
      <c r="L910" s="125"/>
      <c r="M910" s="126"/>
      <c r="N910" s="127"/>
      <c r="O910" s="128"/>
      <c r="P910" s="128"/>
      <c r="Q910" s="126"/>
      <c r="R910" s="55"/>
      <c r="S910" s="129"/>
      <c r="T910" s="156"/>
      <c r="U910" s="126"/>
      <c r="AF910" s="8"/>
      <c r="AG910" s="8"/>
      <c r="AH910" s="8"/>
      <c r="AI910" s="8"/>
      <c r="AJ910" s="8"/>
      <c r="AK910" s="8"/>
      <c r="AL910" s="8"/>
      <c r="AM910" s="8"/>
    </row>
    <row r="911" spans="1:39" x14ac:dyDescent="0.2">
      <c r="A911" s="161" t="s">
        <v>403</v>
      </c>
      <c r="B911" s="162" t="s">
        <v>1156</v>
      </c>
      <c r="C911" s="174" t="s">
        <v>425</v>
      </c>
      <c r="D911" s="175" t="s">
        <v>450</v>
      </c>
      <c r="E911" s="175">
        <f>8*1</f>
        <v>8</v>
      </c>
      <c r="F911" s="176">
        <v>0.04</v>
      </c>
      <c r="G911" s="176">
        <f>F911*E911</f>
        <v>0.32</v>
      </c>
      <c r="H911" s="177"/>
      <c r="I911" s="178"/>
      <c r="J911" s="179"/>
      <c r="K911" s="124"/>
      <c r="L911" s="125"/>
      <c r="M911" s="126"/>
      <c r="N911" s="127"/>
      <c r="O911" s="128"/>
      <c r="P911" s="128"/>
      <c r="Q911" s="126"/>
      <c r="R911" s="55"/>
      <c r="S911" s="129"/>
      <c r="T911" s="156"/>
      <c r="U911" s="126"/>
      <c r="AF911" s="8"/>
      <c r="AG911" s="8"/>
      <c r="AH911" s="8"/>
      <c r="AI911" s="8"/>
      <c r="AJ911" s="8"/>
      <c r="AK911" s="8"/>
      <c r="AL911" s="8"/>
      <c r="AM911" s="8"/>
    </row>
    <row r="912" spans="1:39" x14ac:dyDescent="0.2">
      <c r="A912" s="161" t="s">
        <v>382</v>
      </c>
      <c r="B912" s="162" t="s">
        <v>1157</v>
      </c>
      <c r="C912" s="163" t="s">
        <v>452</v>
      </c>
      <c r="D912" s="164" t="s">
        <v>453</v>
      </c>
      <c r="E912" s="164">
        <v>4</v>
      </c>
      <c r="F912" s="167"/>
      <c r="G912" s="167" t="str">
        <f>""</f>
        <v/>
      </c>
      <c r="H912" s="161"/>
      <c r="I912" s="165"/>
      <c r="J912" s="166"/>
      <c r="K912" s="124"/>
      <c r="L912" s="125"/>
      <c r="M912" s="126"/>
      <c r="N912" s="127"/>
      <c r="O912" s="128"/>
      <c r="P912" s="128"/>
      <c r="Q912" s="126"/>
      <c r="R912" s="55"/>
      <c r="S912" s="129"/>
      <c r="T912" s="156"/>
      <c r="U912" s="126"/>
      <c r="AF912" s="8"/>
      <c r="AG912" s="8"/>
      <c r="AH912" s="8"/>
      <c r="AI912" s="8"/>
      <c r="AJ912" s="8"/>
      <c r="AK912" s="8"/>
      <c r="AL912" s="8"/>
      <c r="AM912" s="8"/>
    </row>
    <row r="913" spans="1:39" x14ac:dyDescent="0.2">
      <c r="A913" s="161" t="s">
        <v>386</v>
      </c>
      <c r="B913" s="162" t="s">
        <v>1158</v>
      </c>
      <c r="C913" s="168" t="s">
        <v>442</v>
      </c>
      <c r="D913" s="169" t="s">
        <v>443</v>
      </c>
      <c r="E913" s="169">
        <f>1*4</f>
        <v>4</v>
      </c>
      <c r="F913" s="170">
        <v>11.31</v>
      </c>
      <c r="G913" s="170">
        <f>F913*E913</f>
        <v>45.24</v>
      </c>
      <c r="H913" s="171" t="s">
        <v>414</v>
      </c>
      <c r="I913" s="172"/>
      <c r="J913" s="173"/>
      <c r="K913" s="124"/>
      <c r="L913" s="125"/>
      <c r="M913" s="126"/>
      <c r="N913" s="127"/>
      <c r="O913" s="128"/>
      <c r="P913" s="128"/>
      <c r="Q913" s="126"/>
      <c r="R913" s="55"/>
      <c r="S913" s="129"/>
      <c r="T913" s="156"/>
      <c r="U913" s="126"/>
      <c r="AF913" s="8"/>
      <c r="AG913" s="8"/>
      <c r="AH913" s="8"/>
      <c r="AI913" s="8"/>
      <c r="AJ913" s="8"/>
      <c r="AK913" s="8"/>
      <c r="AL913" s="8"/>
      <c r="AM913" s="8"/>
    </row>
    <row r="914" spans="1:39" x14ac:dyDescent="0.2">
      <c r="A914" s="161" t="s">
        <v>386</v>
      </c>
      <c r="B914" s="162" t="s">
        <v>1159</v>
      </c>
      <c r="C914" s="168" t="s">
        <v>456</v>
      </c>
      <c r="D914" s="169" t="s">
        <v>457</v>
      </c>
      <c r="E914" s="169">
        <f>2*4</f>
        <v>8</v>
      </c>
      <c r="F914" s="170">
        <v>1.28</v>
      </c>
      <c r="G914" s="170">
        <f>F914*E914</f>
        <v>10.24</v>
      </c>
      <c r="H914" s="171" t="s">
        <v>414</v>
      </c>
      <c r="I914" s="172"/>
      <c r="J914" s="173"/>
      <c r="K914" s="124"/>
      <c r="L914" s="125"/>
      <c r="M914" s="126"/>
      <c r="N914" s="127"/>
      <c r="O914" s="128"/>
      <c r="P914" s="128"/>
      <c r="Q914" s="126"/>
      <c r="R914" s="55"/>
      <c r="S914" s="129"/>
      <c r="T914" s="156"/>
      <c r="U914" s="126"/>
      <c r="AF914" s="8"/>
      <c r="AG914" s="8"/>
      <c r="AH914" s="8"/>
      <c r="AI914" s="8"/>
      <c r="AJ914" s="8"/>
      <c r="AK914" s="8"/>
      <c r="AL914" s="8"/>
      <c r="AM914" s="8"/>
    </row>
    <row r="915" spans="1:39" x14ac:dyDescent="0.2">
      <c r="A915" s="148" t="s">
        <v>379</v>
      </c>
      <c r="B915" s="162" t="s">
        <v>1160</v>
      </c>
      <c r="C915" s="181" t="s">
        <v>459</v>
      </c>
      <c r="D915" s="182" t="s">
        <v>460</v>
      </c>
      <c r="E915" s="182">
        <v>1</v>
      </c>
      <c r="F915" s="183">
        <v>3.27927539</v>
      </c>
      <c r="G915" s="183">
        <f>F915*E915</f>
        <v>3.27927539</v>
      </c>
      <c r="H915" s="184" t="s">
        <v>390</v>
      </c>
      <c r="I915" s="185"/>
      <c r="J915" s="180"/>
      <c r="K915" s="124"/>
      <c r="L915" s="125"/>
      <c r="M915" s="126"/>
      <c r="N915" s="127"/>
      <c r="O915" s="128"/>
      <c r="P915" s="128"/>
      <c r="Q915" s="126"/>
      <c r="R915" s="55"/>
      <c r="S915" s="129"/>
      <c r="T915" s="156"/>
      <c r="U915" s="126"/>
      <c r="AF915" s="8"/>
      <c r="AG915" s="8"/>
      <c r="AH915" s="8"/>
      <c r="AI915" s="8"/>
      <c r="AJ915" s="8"/>
      <c r="AK915" s="8"/>
      <c r="AL915" s="8"/>
      <c r="AM915" s="8"/>
    </row>
    <row r="916" spans="1:39" x14ac:dyDescent="0.2">
      <c r="A916" s="148" t="s">
        <v>379</v>
      </c>
      <c r="B916" s="162" t="s">
        <v>1161</v>
      </c>
      <c r="C916" s="181" t="s">
        <v>462</v>
      </c>
      <c r="D916" s="182" t="s">
        <v>463</v>
      </c>
      <c r="E916" s="182">
        <v>1</v>
      </c>
      <c r="F916" s="183">
        <v>0.65714972000000005</v>
      </c>
      <c r="G916" s="183">
        <f>F916*E916</f>
        <v>0.65714972000000005</v>
      </c>
      <c r="H916" s="184" t="s">
        <v>414</v>
      </c>
      <c r="I916" s="185"/>
      <c r="J916" s="180"/>
      <c r="K916" s="124"/>
      <c r="L916" s="125"/>
      <c r="M916" s="126"/>
      <c r="N916" s="127"/>
      <c r="O916" s="128"/>
      <c r="P916" s="128"/>
      <c r="Q916" s="126"/>
      <c r="R916" s="55"/>
      <c r="S916" s="129"/>
      <c r="T916" s="156"/>
      <c r="U916" s="126"/>
      <c r="AF916" s="8"/>
      <c r="AG916" s="8"/>
      <c r="AH916" s="8"/>
      <c r="AI916" s="8"/>
      <c r="AJ916" s="8"/>
      <c r="AK916" s="8"/>
      <c r="AL916" s="8"/>
      <c r="AM916" s="8"/>
    </row>
    <row r="917" spans="1:39" x14ac:dyDescent="0.2">
      <c r="A917" s="161" t="s">
        <v>382</v>
      </c>
      <c r="B917" s="162" t="s">
        <v>1162</v>
      </c>
      <c r="C917" s="163" t="s">
        <v>465</v>
      </c>
      <c r="D917" s="164" t="s">
        <v>466</v>
      </c>
      <c r="E917" s="164" t="s">
        <v>410</v>
      </c>
      <c r="F917" s="167"/>
      <c r="G917" s="167" t="str">
        <f>""</f>
        <v/>
      </c>
      <c r="H917" s="161"/>
      <c r="I917" s="165"/>
      <c r="J917" s="166"/>
      <c r="K917" s="124"/>
      <c r="L917" s="125"/>
      <c r="M917" s="126"/>
      <c r="N917" s="127"/>
      <c r="O917" s="128"/>
      <c r="P917" s="128"/>
      <c r="Q917" s="126"/>
      <c r="R917" s="55"/>
      <c r="S917" s="129"/>
      <c r="T917" s="156"/>
      <c r="U917" s="126"/>
      <c r="AF917" s="8"/>
      <c r="AG917" s="8"/>
      <c r="AH917" s="8"/>
      <c r="AI917" s="8"/>
      <c r="AJ917" s="8"/>
      <c r="AK917" s="8"/>
      <c r="AL917" s="8"/>
      <c r="AM917" s="8"/>
    </row>
    <row r="918" spans="1:39" x14ac:dyDescent="0.2">
      <c r="A918" s="161" t="s">
        <v>386</v>
      </c>
      <c r="B918" s="162" t="s">
        <v>1163</v>
      </c>
      <c r="C918" s="168" t="s">
        <v>468</v>
      </c>
      <c r="D918" s="169" t="s">
        <v>469</v>
      </c>
      <c r="E918" s="169" t="s">
        <v>410</v>
      </c>
      <c r="F918" s="170">
        <v>0.5</v>
      </c>
      <c r="G918" s="170">
        <f>F918*2</f>
        <v>1</v>
      </c>
      <c r="H918" s="171" t="s">
        <v>414</v>
      </c>
      <c r="I918" s="172"/>
      <c r="J918" s="173"/>
      <c r="K918" s="124"/>
      <c r="L918" s="125"/>
      <c r="M918" s="126"/>
      <c r="N918" s="127"/>
      <c r="O918" s="128"/>
      <c r="P918" s="128"/>
      <c r="Q918" s="126"/>
      <c r="R918" s="55"/>
      <c r="S918" s="129"/>
      <c r="T918" s="156"/>
      <c r="U918" s="126"/>
      <c r="AF918" s="8"/>
      <c r="AG918" s="8"/>
      <c r="AH918" s="8"/>
      <c r="AI918" s="8"/>
      <c r="AJ918" s="8"/>
      <c r="AK918" s="8"/>
      <c r="AL918" s="8"/>
      <c r="AM918" s="8"/>
    </row>
    <row r="919" spans="1:39" x14ac:dyDescent="0.2">
      <c r="A919" s="161" t="s">
        <v>386</v>
      </c>
      <c r="B919" s="162" t="s">
        <v>1164</v>
      </c>
      <c r="C919" s="168" t="s">
        <v>471</v>
      </c>
      <c r="D919" s="169" t="s">
        <v>472</v>
      </c>
      <c r="E919" s="169">
        <v>2</v>
      </c>
      <c r="F919" s="170">
        <v>0.01</v>
      </c>
      <c r="G919" s="170">
        <f>F919*E919</f>
        <v>0.02</v>
      </c>
      <c r="H919" s="171" t="s">
        <v>414</v>
      </c>
      <c r="I919" s="172"/>
      <c r="J919" s="173"/>
      <c r="K919" s="124"/>
      <c r="L919" s="125"/>
      <c r="M919" s="126"/>
      <c r="N919" s="127"/>
      <c r="O919" s="128"/>
      <c r="P919" s="128"/>
      <c r="Q919" s="126"/>
      <c r="R919" s="55"/>
      <c r="S919" s="129"/>
      <c r="T919" s="156"/>
      <c r="U919" s="126"/>
      <c r="AF919" s="8"/>
      <c r="AG919" s="8"/>
      <c r="AH919" s="8"/>
      <c r="AI919" s="8"/>
      <c r="AJ919" s="8"/>
      <c r="AK919" s="8"/>
      <c r="AL919" s="8"/>
      <c r="AM919" s="8"/>
    </row>
    <row r="920" spans="1:39" x14ac:dyDescent="0.2">
      <c r="A920" s="161" t="s">
        <v>382</v>
      </c>
      <c r="B920" s="162" t="s">
        <v>1165</v>
      </c>
      <c r="C920" s="163" t="s">
        <v>474</v>
      </c>
      <c r="D920" s="164" t="s">
        <v>475</v>
      </c>
      <c r="E920" s="164">
        <v>2</v>
      </c>
      <c r="F920" s="167">
        <v>0.59990093</v>
      </c>
      <c r="G920" s="167">
        <f>F920*E920</f>
        <v>1.19980186</v>
      </c>
      <c r="H920" s="161" t="s">
        <v>414</v>
      </c>
      <c r="I920" s="165"/>
      <c r="J920" s="166"/>
      <c r="K920" s="124"/>
      <c r="L920" s="125"/>
      <c r="M920" s="126"/>
      <c r="N920" s="127"/>
      <c r="O920" s="128"/>
      <c r="P920" s="128"/>
      <c r="Q920" s="126"/>
      <c r="R920" s="55"/>
      <c r="S920" s="129"/>
      <c r="T920" s="156"/>
      <c r="U920" s="126"/>
      <c r="AF920" s="8"/>
      <c r="AG920" s="8"/>
      <c r="AH920" s="8"/>
      <c r="AI920" s="8"/>
      <c r="AJ920" s="8"/>
      <c r="AK920" s="8"/>
      <c r="AL920" s="8"/>
      <c r="AM920" s="8"/>
    </row>
    <row r="921" spans="1:39" x14ac:dyDescent="0.2">
      <c r="A921" s="161" t="s">
        <v>382</v>
      </c>
      <c r="B921" s="162" t="s">
        <v>1166</v>
      </c>
      <c r="C921" s="163" t="s">
        <v>821</v>
      </c>
      <c r="D921" s="164" t="s">
        <v>822</v>
      </c>
      <c r="E921" s="164">
        <v>1</v>
      </c>
      <c r="F921" s="167"/>
      <c r="G921" s="167" t="str">
        <f>""</f>
        <v/>
      </c>
      <c r="H921" s="161"/>
      <c r="I921" s="165"/>
      <c r="J921" s="166"/>
      <c r="K921" s="124"/>
      <c r="L921" s="125"/>
      <c r="M921" s="126"/>
      <c r="N921" s="127"/>
      <c r="O921" s="128"/>
      <c r="P921" s="128"/>
      <c r="Q921" s="126"/>
      <c r="R921" s="55"/>
      <c r="S921" s="129"/>
      <c r="T921" s="156"/>
      <c r="U921" s="126"/>
      <c r="AF921" s="8"/>
      <c r="AG921" s="8"/>
      <c r="AH921" s="8"/>
      <c r="AI921" s="8"/>
      <c r="AJ921" s="8"/>
      <c r="AK921" s="8"/>
      <c r="AL921" s="8"/>
      <c r="AM921" s="8"/>
    </row>
    <row r="922" spans="1:39" x14ac:dyDescent="0.2">
      <c r="A922" s="161" t="s">
        <v>382</v>
      </c>
      <c r="B922" s="162" t="s">
        <v>1167</v>
      </c>
      <c r="C922" s="163" t="s">
        <v>824</v>
      </c>
      <c r="D922" s="164" t="s">
        <v>825</v>
      </c>
      <c r="E922" s="164">
        <f>1*1</f>
        <v>1</v>
      </c>
      <c r="F922" s="167"/>
      <c r="G922" s="167" t="str">
        <f>""</f>
        <v/>
      </c>
      <c r="H922" s="161"/>
      <c r="I922" s="165"/>
      <c r="J922" s="166"/>
      <c r="K922" s="124"/>
      <c r="L922" s="125"/>
      <c r="M922" s="126"/>
      <c r="N922" s="127"/>
      <c r="O922" s="128"/>
      <c r="P922" s="128"/>
      <c r="Q922" s="126"/>
      <c r="R922" s="55"/>
      <c r="S922" s="129"/>
      <c r="T922" s="156"/>
      <c r="U922" s="126"/>
      <c r="AF922" s="8"/>
      <c r="AG922" s="8"/>
      <c r="AH922" s="8"/>
      <c r="AI922" s="8"/>
      <c r="AJ922" s="8"/>
      <c r="AK922" s="8"/>
      <c r="AL922" s="8"/>
      <c r="AM922" s="8"/>
    </row>
    <row r="923" spans="1:39" x14ac:dyDescent="0.2">
      <c r="A923" s="161" t="s">
        <v>386</v>
      </c>
      <c r="B923" s="162" t="s">
        <v>1168</v>
      </c>
      <c r="C923" s="168" t="s">
        <v>827</v>
      </c>
      <c r="D923" s="169" t="s">
        <v>828</v>
      </c>
      <c r="E923" s="169">
        <f>1*1</f>
        <v>1</v>
      </c>
      <c r="F923" s="170">
        <v>6.92</v>
      </c>
      <c r="G923" s="170">
        <f t="shared" ref="G923:G932" si="29">F923*E923</f>
        <v>6.92</v>
      </c>
      <c r="H923" s="171" t="s">
        <v>414</v>
      </c>
      <c r="I923" s="172"/>
      <c r="J923" s="173"/>
      <c r="K923" s="124"/>
      <c r="L923" s="125"/>
      <c r="M923" s="126"/>
      <c r="N923" s="127"/>
      <c r="O923" s="128"/>
      <c r="P923" s="128"/>
      <c r="Q923" s="126"/>
      <c r="R923" s="55"/>
      <c r="S923" s="129"/>
      <c r="T923" s="156"/>
      <c r="U923" s="126"/>
      <c r="AF923" s="8"/>
      <c r="AG923" s="8"/>
      <c r="AH923" s="8"/>
      <c r="AI923" s="8"/>
      <c r="AJ923" s="8"/>
      <c r="AK923" s="8"/>
      <c r="AL923" s="8"/>
      <c r="AM923" s="8"/>
    </row>
    <row r="924" spans="1:39" x14ac:dyDescent="0.2">
      <c r="A924" s="161" t="s">
        <v>386</v>
      </c>
      <c r="B924" s="162" t="s">
        <v>1169</v>
      </c>
      <c r="C924" s="168" t="s">
        <v>830</v>
      </c>
      <c r="D924" s="169" t="s">
        <v>831</v>
      </c>
      <c r="E924" s="169">
        <f>2*1</f>
        <v>2</v>
      </c>
      <c r="F924" s="170">
        <v>0.28000000000000003</v>
      </c>
      <c r="G924" s="170">
        <f t="shared" si="29"/>
        <v>0.56000000000000005</v>
      </c>
      <c r="H924" s="171" t="s">
        <v>414</v>
      </c>
      <c r="I924" s="172"/>
      <c r="J924" s="173"/>
      <c r="K924" s="124"/>
      <c r="L924" s="125"/>
      <c r="M924" s="126"/>
      <c r="N924" s="127"/>
      <c r="O924" s="128"/>
      <c r="P924" s="128"/>
      <c r="Q924" s="126"/>
      <c r="R924" s="55"/>
      <c r="S924" s="129"/>
      <c r="T924" s="156"/>
      <c r="U924" s="126"/>
      <c r="AF924" s="8"/>
      <c r="AG924" s="8"/>
      <c r="AH924" s="8"/>
      <c r="AI924" s="8"/>
      <c r="AJ924" s="8"/>
      <c r="AK924" s="8"/>
      <c r="AL924" s="8"/>
      <c r="AM924" s="8"/>
    </row>
    <row r="925" spans="1:39" x14ac:dyDescent="0.2">
      <c r="A925" s="161" t="s">
        <v>382</v>
      </c>
      <c r="B925" s="162" t="s">
        <v>1170</v>
      </c>
      <c r="C925" s="163" t="s">
        <v>510</v>
      </c>
      <c r="D925" s="164" t="s">
        <v>511</v>
      </c>
      <c r="E925" s="164">
        <f>1*1</f>
        <v>1</v>
      </c>
      <c r="F925" s="167">
        <v>3.31</v>
      </c>
      <c r="G925" s="167">
        <f t="shared" si="29"/>
        <v>3.31</v>
      </c>
      <c r="H925" s="161" t="s">
        <v>414</v>
      </c>
      <c r="I925" s="165"/>
      <c r="J925" s="166"/>
      <c r="K925" s="124"/>
      <c r="L925" s="125"/>
      <c r="M925" s="126"/>
      <c r="N925" s="127"/>
      <c r="O925" s="128"/>
      <c r="P925" s="128"/>
      <c r="Q925" s="126"/>
      <c r="R925" s="55"/>
      <c r="S925" s="129"/>
      <c r="T925" s="156"/>
      <c r="U925" s="126"/>
      <c r="AF925" s="8"/>
      <c r="AG925" s="8"/>
      <c r="AH925" s="8"/>
      <c r="AI925" s="8"/>
      <c r="AJ925" s="8"/>
      <c r="AK925" s="8"/>
      <c r="AL925" s="8"/>
      <c r="AM925" s="8"/>
    </row>
    <row r="926" spans="1:39" x14ac:dyDescent="0.2">
      <c r="A926" s="161" t="s">
        <v>403</v>
      </c>
      <c r="B926" s="162" t="s">
        <v>1171</v>
      </c>
      <c r="C926" s="174" t="s">
        <v>834</v>
      </c>
      <c r="D926" s="175" t="s">
        <v>835</v>
      </c>
      <c r="E926" s="175">
        <f>1*1</f>
        <v>1</v>
      </c>
      <c r="F926" s="176">
        <v>1.81</v>
      </c>
      <c r="G926" s="176">
        <f t="shared" si="29"/>
        <v>1.81</v>
      </c>
      <c r="H926" s="177"/>
      <c r="I926" s="178"/>
      <c r="J926" s="179"/>
      <c r="K926" s="124"/>
      <c r="L926" s="125"/>
      <c r="M926" s="126"/>
      <c r="N926" s="127"/>
      <c r="O926" s="128"/>
      <c r="P926" s="128"/>
      <c r="Q926" s="126"/>
      <c r="R926" s="55"/>
      <c r="S926" s="129"/>
      <c r="T926" s="156"/>
      <c r="U926" s="126"/>
      <c r="AF926" s="8"/>
      <c r="AG926" s="8"/>
      <c r="AH926" s="8"/>
      <c r="AI926" s="8"/>
      <c r="AJ926" s="8"/>
      <c r="AK926" s="8"/>
      <c r="AL926" s="8"/>
      <c r="AM926" s="8"/>
    </row>
    <row r="927" spans="1:39" x14ac:dyDescent="0.2">
      <c r="A927" s="161" t="s">
        <v>403</v>
      </c>
      <c r="B927" s="162" t="s">
        <v>1172</v>
      </c>
      <c r="C927" s="174" t="s">
        <v>677</v>
      </c>
      <c r="D927" s="175" t="s">
        <v>837</v>
      </c>
      <c r="E927" s="175">
        <f>6*1</f>
        <v>6</v>
      </c>
      <c r="F927" s="176">
        <v>0.02</v>
      </c>
      <c r="G927" s="176">
        <f t="shared" si="29"/>
        <v>0.12</v>
      </c>
      <c r="H927" s="177"/>
      <c r="I927" s="178"/>
      <c r="J927" s="179"/>
      <c r="K927" s="124"/>
      <c r="L927" s="125"/>
      <c r="M927" s="126"/>
      <c r="N927" s="127"/>
      <c r="O927" s="128"/>
      <c r="P927" s="128"/>
      <c r="Q927" s="126"/>
      <c r="R927" s="55"/>
      <c r="S927" s="129"/>
      <c r="T927" s="156"/>
      <c r="U927" s="126"/>
      <c r="AF927" s="8"/>
      <c r="AG927" s="8"/>
      <c r="AH927" s="8"/>
      <c r="AI927" s="8"/>
      <c r="AJ927" s="8"/>
      <c r="AK927" s="8"/>
      <c r="AL927" s="8"/>
      <c r="AM927" s="8"/>
    </row>
    <row r="928" spans="1:39" x14ac:dyDescent="0.2">
      <c r="A928" s="161" t="s">
        <v>403</v>
      </c>
      <c r="B928" s="162" t="s">
        <v>1173</v>
      </c>
      <c r="C928" s="174" t="s">
        <v>525</v>
      </c>
      <c r="D928" s="175" t="s">
        <v>526</v>
      </c>
      <c r="E928" s="175">
        <f>6*1</f>
        <v>6</v>
      </c>
      <c r="F928" s="176">
        <v>0.01</v>
      </c>
      <c r="G928" s="176">
        <f t="shared" si="29"/>
        <v>0.06</v>
      </c>
      <c r="H928" s="177"/>
      <c r="I928" s="178"/>
      <c r="J928" s="179"/>
      <c r="K928" s="124"/>
      <c r="L928" s="125"/>
      <c r="M928" s="126"/>
      <c r="N928" s="127"/>
      <c r="O928" s="128"/>
      <c r="P928" s="128"/>
      <c r="Q928" s="126"/>
      <c r="R928" s="55"/>
      <c r="S928" s="129"/>
      <c r="T928" s="156"/>
      <c r="U928" s="126"/>
      <c r="AF928" s="8"/>
      <c r="AG928" s="8"/>
      <c r="AH928" s="8"/>
      <c r="AI928" s="8"/>
      <c r="AJ928" s="8"/>
      <c r="AK928" s="8"/>
      <c r="AL928" s="8"/>
      <c r="AM928" s="8"/>
    </row>
    <row r="929" spans="1:39" x14ac:dyDescent="0.2">
      <c r="A929" s="161" t="s">
        <v>403</v>
      </c>
      <c r="B929" s="162" t="s">
        <v>1174</v>
      </c>
      <c r="C929" s="174" t="s">
        <v>528</v>
      </c>
      <c r="D929" s="175" t="s">
        <v>529</v>
      </c>
      <c r="E929" s="175">
        <f>6*1</f>
        <v>6</v>
      </c>
      <c r="F929" s="176">
        <v>0</v>
      </c>
      <c r="G929" s="176">
        <f t="shared" si="29"/>
        <v>0</v>
      </c>
      <c r="H929" s="177"/>
      <c r="I929" s="178"/>
      <c r="J929" s="179"/>
      <c r="K929" s="124"/>
      <c r="L929" s="125"/>
      <c r="M929" s="126"/>
      <c r="N929" s="127"/>
      <c r="O929" s="128"/>
      <c r="P929" s="128"/>
      <c r="Q929" s="126"/>
      <c r="R929" s="55"/>
      <c r="S929" s="129"/>
      <c r="T929" s="156"/>
      <c r="U929" s="126"/>
      <c r="AF929" s="8"/>
      <c r="AG929" s="8"/>
      <c r="AH929" s="8"/>
      <c r="AI929" s="8"/>
      <c r="AJ929" s="8"/>
      <c r="AK929" s="8"/>
      <c r="AL929" s="8"/>
      <c r="AM929" s="8"/>
    </row>
    <row r="930" spans="1:39" x14ac:dyDescent="0.2">
      <c r="A930" s="161" t="s">
        <v>382</v>
      </c>
      <c r="B930" s="162" t="s">
        <v>1175</v>
      </c>
      <c r="C930" s="163" t="s">
        <v>477</v>
      </c>
      <c r="D930" s="164" t="s">
        <v>478</v>
      </c>
      <c r="E930" s="164">
        <v>8</v>
      </c>
      <c r="F930" s="167">
        <v>2.8096894699999999</v>
      </c>
      <c r="G930" s="167">
        <f t="shared" si="29"/>
        <v>22.477515759999999</v>
      </c>
      <c r="H930" s="161" t="s">
        <v>414</v>
      </c>
      <c r="I930" s="165"/>
      <c r="J930" s="166"/>
      <c r="K930" s="124"/>
      <c r="L930" s="125"/>
      <c r="M930" s="126"/>
      <c r="N930" s="127"/>
      <c r="O930" s="128"/>
      <c r="P930" s="128"/>
      <c r="Q930" s="126"/>
      <c r="R930" s="55"/>
      <c r="S930" s="129"/>
      <c r="T930" s="156"/>
      <c r="U930" s="126"/>
      <c r="AF930" s="8"/>
      <c r="AG930" s="8"/>
      <c r="AH930" s="8"/>
      <c r="AI930" s="8"/>
      <c r="AJ930" s="8"/>
      <c r="AK930" s="8"/>
      <c r="AL930" s="8"/>
      <c r="AM930" s="8"/>
    </row>
    <row r="931" spans="1:39" x14ac:dyDescent="0.2">
      <c r="A931" s="161" t="s">
        <v>382</v>
      </c>
      <c r="B931" s="162" t="s">
        <v>1176</v>
      </c>
      <c r="C931" s="163" t="s">
        <v>480</v>
      </c>
      <c r="D931" s="164" t="s">
        <v>481</v>
      </c>
      <c r="E931" s="164">
        <v>8</v>
      </c>
      <c r="F931" s="167">
        <v>1.0767407899999999</v>
      </c>
      <c r="G931" s="167">
        <f t="shared" si="29"/>
        <v>8.6139263199999991</v>
      </c>
      <c r="H931" s="161" t="s">
        <v>414</v>
      </c>
      <c r="I931" s="165"/>
      <c r="J931" s="166"/>
      <c r="K931" s="124"/>
      <c r="L931" s="125"/>
      <c r="M931" s="126"/>
      <c r="N931" s="127"/>
      <c r="O931" s="128"/>
      <c r="P931" s="128"/>
      <c r="Q931" s="126"/>
      <c r="R931" s="55"/>
      <c r="S931" s="129"/>
      <c r="T931" s="156"/>
      <c r="U931" s="126"/>
      <c r="AF931" s="8"/>
      <c r="AG931" s="8"/>
      <c r="AH931" s="8"/>
      <c r="AI931" s="8"/>
      <c r="AJ931" s="8"/>
      <c r="AK931" s="8"/>
      <c r="AL931" s="8"/>
      <c r="AM931" s="8"/>
    </row>
    <row r="932" spans="1:39" x14ac:dyDescent="0.2">
      <c r="A932" s="161" t="s">
        <v>382</v>
      </c>
      <c r="B932" s="162" t="s">
        <v>1177</v>
      </c>
      <c r="C932" s="163" t="s">
        <v>483</v>
      </c>
      <c r="D932" s="164" t="s">
        <v>484</v>
      </c>
      <c r="E932" s="164">
        <v>13</v>
      </c>
      <c r="F932" s="167">
        <v>0.33108987000000001</v>
      </c>
      <c r="G932" s="167">
        <f t="shared" si="29"/>
        <v>4.3041683099999997</v>
      </c>
      <c r="H932" s="161" t="s">
        <v>414</v>
      </c>
      <c r="I932" s="165"/>
      <c r="J932" s="166"/>
      <c r="K932" s="124"/>
      <c r="L932" s="125"/>
      <c r="M932" s="126"/>
      <c r="N932" s="127"/>
      <c r="O932" s="128"/>
      <c r="P932" s="128"/>
      <c r="Q932" s="126"/>
      <c r="R932" s="55"/>
      <c r="S932" s="129"/>
      <c r="T932" s="156"/>
      <c r="U932" s="126"/>
      <c r="AF932" s="8"/>
      <c r="AG932" s="8"/>
      <c r="AH932" s="8"/>
      <c r="AI932" s="8"/>
      <c r="AJ932" s="8"/>
      <c r="AK932" s="8"/>
      <c r="AL932" s="8"/>
      <c r="AM932" s="8"/>
    </row>
    <row r="933" spans="1:39" x14ac:dyDescent="0.2">
      <c r="A933" s="161" t="s">
        <v>382</v>
      </c>
      <c r="B933" s="162" t="s">
        <v>1178</v>
      </c>
      <c r="C933" s="163" t="s">
        <v>486</v>
      </c>
      <c r="D933" s="164" t="s">
        <v>487</v>
      </c>
      <c r="E933" s="164" t="s">
        <v>410</v>
      </c>
      <c r="F933" s="167">
        <v>1.75006756</v>
      </c>
      <c r="G933" s="167">
        <f>F933*2</f>
        <v>3.5001351199999999</v>
      </c>
      <c r="H933" s="161" t="s">
        <v>414</v>
      </c>
      <c r="I933" s="165"/>
      <c r="J933" s="166"/>
      <c r="K933" s="124"/>
      <c r="L933" s="125"/>
      <c r="M933" s="126"/>
      <c r="N933" s="127"/>
      <c r="O933" s="128"/>
      <c r="P933" s="128"/>
      <c r="Q933" s="126"/>
      <c r="R933" s="55"/>
      <c r="S933" s="129"/>
      <c r="T933" s="156"/>
      <c r="U933" s="126"/>
      <c r="AF933" s="8"/>
      <c r="AG933" s="8"/>
      <c r="AH933" s="8"/>
      <c r="AI933" s="8"/>
      <c r="AJ933" s="8"/>
      <c r="AK933" s="8"/>
      <c r="AL933" s="8"/>
      <c r="AM933" s="8"/>
    </row>
    <row r="934" spans="1:39" x14ac:dyDescent="0.2">
      <c r="A934" s="161" t="s">
        <v>382</v>
      </c>
      <c r="B934" s="162" t="s">
        <v>1179</v>
      </c>
      <c r="C934" s="163" t="s">
        <v>489</v>
      </c>
      <c r="D934" s="164" t="s">
        <v>490</v>
      </c>
      <c r="E934" s="164">
        <v>4</v>
      </c>
      <c r="F934" s="167"/>
      <c r="G934" s="167" t="str">
        <f>""</f>
        <v/>
      </c>
      <c r="H934" s="161"/>
      <c r="I934" s="165"/>
      <c r="J934" s="166"/>
      <c r="K934" s="124"/>
      <c r="L934" s="125"/>
      <c r="M934" s="126"/>
      <c r="N934" s="127"/>
      <c r="O934" s="128"/>
      <c r="P934" s="128"/>
      <c r="Q934" s="126"/>
      <c r="R934" s="55"/>
      <c r="S934" s="129"/>
      <c r="T934" s="156"/>
      <c r="U934" s="126"/>
      <c r="AF934" s="8"/>
      <c r="AG934" s="8"/>
      <c r="AH934" s="8"/>
      <c r="AI934" s="8"/>
      <c r="AJ934" s="8"/>
      <c r="AK934" s="8"/>
      <c r="AL934" s="8"/>
      <c r="AM934" s="8"/>
    </row>
    <row r="935" spans="1:39" x14ac:dyDescent="0.2">
      <c r="A935" s="161" t="s">
        <v>386</v>
      </c>
      <c r="B935" s="162" t="s">
        <v>1180</v>
      </c>
      <c r="C935" s="168" t="s">
        <v>492</v>
      </c>
      <c r="D935" s="169" t="s">
        <v>493</v>
      </c>
      <c r="E935" s="169">
        <f>1*4</f>
        <v>4</v>
      </c>
      <c r="F935" s="170">
        <v>0.38</v>
      </c>
      <c r="G935" s="170">
        <f>F935*E935</f>
        <v>1.52</v>
      </c>
      <c r="H935" s="171" t="s">
        <v>414</v>
      </c>
      <c r="I935" s="172"/>
      <c r="J935" s="173"/>
      <c r="K935" s="124"/>
      <c r="L935" s="125"/>
      <c r="M935" s="126"/>
      <c r="N935" s="127"/>
      <c r="O935" s="128"/>
      <c r="P935" s="128"/>
      <c r="Q935" s="126"/>
      <c r="R935" s="55"/>
      <c r="S935" s="129"/>
      <c r="T935" s="156"/>
      <c r="U935" s="126"/>
      <c r="AF935" s="8"/>
      <c r="AG935" s="8"/>
      <c r="AH935" s="8"/>
      <c r="AI935" s="8"/>
      <c r="AJ935" s="8"/>
      <c r="AK935" s="8"/>
      <c r="AL935" s="8"/>
      <c r="AM935" s="8"/>
    </row>
    <row r="936" spans="1:39" x14ac:dyDescent="0.2">
      <c r="A936" s="161" t="s">
        <v>386</v>
      </c>
      <c r="B936" s="162" t="s">
        <v>1181</v>
      </c>
      <c r="C936" s="168" t="s">
        <v>495</v>
      </c>
      <c r="D936" s="169" t="s">
        <v>496</v>
      </c>
      <c r="E936" s="169">
        <f>1*4</f>
        <v>4</v>
      </c>
      <c r="F936" s="170">
        <v>0.25</v>
      </c>
      <c r="G936" s="170">
        <f>F936*E936</f>
        <v>1</v>
      </c>
      <c r="H936" s="171" t="s">
        <v>414</v>
      </c>
      <c r="I936" s="172"/>
      <c r="J936" s="173"/>
      <c r="K936" s="124"/>
      <c r="L936" s="125"/>
      <c r="M936" s="126"/>
      <c r="N936" s="127"/>
      <c r="O936" s="128"/>
      <c r="P936" s="128"/>
      <c r="Q936" s="126"/>
      <c r="R936" s="55"/>
      <c r="S936" s="129"/>
      <c r="T936" s="156"/>
      <c r="U936" s="126"/>
      <c r="AF936" s="8"/>
      <c r="AG936" s="8"/>
      <c r="AH936" s="8"/>
      <c r="AI936" s="8"/>
      <c r="AJ936" s="8"/>
      <c r="AK936" s="8"/>
      <c r="AL936" s="8"/>
      <c r="AM936" s="8"/>
    </row>
    <row r="937" spans="1:39" x14ac:dyDescent="0.2">
      <c r="A937" s="161" t="s">
        <v>382</v>
      </c>
      <c r="B937" s="162" t="s">
        <v>1182</v>
      </c>
      <c r="C937" s="163" t="s">
        <v>531</v>
      </c>
      <c r="D937" s="164" t="s">
        <v>532</v>
      </c>
      <c r="E937" s="164">
        <v>1</v>
      </c>
      <c r="F937" s="167"/>
      <c r="G937" s="167" t="str">
        <f>""</f>
        <v/>
      </c>
      <c r="H937" s="161"/>
      <c r="I937" s="165"/>
      <c r="J937" s="166"/>
      <c r="K937" s="124"/>
      <c r="L937" s="125"/>
      <c r="M937" s="126"/>
      <c r="N937" s="127"/>
      <c r="O937" s="128"/>
      <c r="P937" s="128"/>
      <c r="Q937" s="126"/>
      <c r="R937" s="55"/>
      <c r="S937" s="129"/>
      <c r="T937" s="156"/>
      <c r="U937" s="126"/>
      <c r="AF937" s="8"/>
      <c r="AG937" s="8"/>
      <c r="AH937" s="8"/>
      <c r="AI937" s="8"/>
      <c r="AJ937" s="8"/>
      <c r="AK937" s="8"/>
      <c r="AL937" s="8"/>
      <c r="AM937" s="8"/>
    </row>
    <row r="938" spans="1:39" x14ac:dyDescent="0.2">
      <c r="A938" s="161" t="s">
        <v>386</v>
      </c>
      <c r="B938" s="162" t="s">
        <v>1183</v>
      </c>
      <c r="C938" s="168" t="s">
        <v>534</v>
      </c>
      <c r="D938" s="169" t="s">
        <v>535</v>
      </c>
      <c r="E938" s="169">
        <f>2*1</f>
        <v>2</v>
      </c>
      <c r="F938" s="170">
        <v>2.2200000000000002</v>
      </c>
      <c r="G938" s="170">
        <f>F938*E938</f>
        <v>4.4400000000000004</v>
      </c>
      <c r="H938" s="171" t="s">
        <v>390</v>
      </c>
      <c r="I938" s="172"/>
      <c r="J938" s="173"/>
      <c r="K938" s="124"/>
      <c r="L938" s="125"/>
      <c r="M938" s="126"/>
      <c r="N938" s="127"/>
      <c r="O938" s="128"/>
      <c r="P938" s="128"/>
      <c r="Q938" s="126"/>
      <c r="R938" s="55"/>
      <c r="S938" s="129"/>
      <c r="T938" s="156"/>
      <c r="U938" s="126"/>
      <c r="AF938" s="8"/>
      <c r="AG938" s="8"/>
      <c r="AH938" s="8"/>
      <c r="AI938" s="8"/>
      <c r="AJ938" s="8"/>
      <c r="AK938" s="8"/>
      <c r="AL938" s="8"/>
      <c r="AM938" s="8"/>
    </row>
    <row r="939" spans="1:39" x14ac:dyDescent="0.2">
      <c r="A939" s="161" t="s">
        <v>386</v>
      </c>
      <c r="B939" s="162" t="s">
        <v>1184</v>
      </c>
      <c r="C939" s="168" t="s">
        <v>537</v>
      </c>
      <c r="D939" s="169" t="s">
        <v>538</v>
      </c>
      <c r="E939" s="169">
        <f>1*1</f>
        <v>1</v>
      </c>
      <c r="F939" s="170">
        <v>6.38</v>
      </c>
      <c r="G939" s="170">
        <f>F939*E939</f>
        <v>6.38</v>
      </c>
      <c r="H939" s="171" t="s">
        <v>390</v>
      </c>
      <c r="I939" s="172"/>
      <c r="J939" s="173"/>
      <c r="K939" s="124"/>
      <c r="L939" s="125"/>
      <c r="M939" s="126"/>
      <c r="N939" s="127"/>
      <c r="O939" s="128"/>
      <c r="P939" s="128"/>
      <c r="Q939" s="126"/>
      <c r="R939" s="55"/>
      <c r="S939" s="129"/>
      <c r="T939" s="156"/>
      <c r="U939" s="126"/>
      <c r="AF939" s="8"/>
      <c r="AG939" s="8"/>
      <c r="AH939" s="8"/>
      <c r="AI939" s="8"/>
      <c r="AJ939" s="8"/>
      <c r="AK939" s="8"/>
      <c r="AL939" s="8"/>
      <c r="AM939" s="8"/>
    </row>
    <row r="940" spans="1:39" x14ac:dyDescent="0.2">
      <c r="A940" s="161" t="s">
        <v>386</v>
      </c>
      <c r="B940" s="162" t="s">
        <v>1185</v>
      </c>
      <c r="C940" s="168" t="s">
        <v>540</v>
      </c>
      <c r="D940" s="169" t="s">
        <v>541</v>
      </c>
      <c r="E940" s="169">
        <f>1*1</f>
        <v>1</v>
      </c>
      <c r="F940" s="170">
        <v>46.26</v>
      </c>
      <c r="G940" s="170">
        <f>F940*E940</f>
        <v>46.26</v>
      </c>
      <c r="H940" s="171" t="s">
        <v>390</v>
      </c>
      <c r="I940" s="172"/>
      <c r="J940" s="173"/>
      <c r="K940" s="124"/>
      <c r="L940" s="125"/>
      <c r="M940" s="126"/>
      <c r="N940" s="127"/>
      <c r="O940" s="128"/>
      <c r="P940" s="128"/>
      <c r="Q940" s="126"/>
      <c r="R940" s="55"/>
      <c r="S940" s="129"/>
      <c r="T940" s="156"/>
      <c r="U940" s="126"/>
      <c r="AF940" s="8"/>
      <c r="AG940" s="8"/>
      <c r="AH940" s="8"/>
      <c r="AI940" s="8"/>
      <c r="AJ940" s="8"/>
      <c r="AK940" s="8"/>
      <c r="AL940" s="8"/>
      <c r="AM940" s="8"/>
    </row>
    <row r="941" spans="1:39" x14ac:dyDescent="0.2">
      <c r="A941" s="161" t="s">
        <v>386</v>
      </c>
      <c r="B941" s="162" t="s">
        <v>1186</v>
      </c>
      <c r="C941" s="168" t="s">
        <v>401</v>
      </c>
      <c r="D941" s="169" t="s">
        <v>402</v>
      </c>
      <c r="E941" s="169">
        <f>2*1</f>
        <v>2</v>
      </c>
      <c r="F941" s="170">
        <v>1.97</v>
      </c>
      <c r="G941" s="170">
        <f>F941*E941</f>
        <v>3.94</v>
      </c>
      <c r="H941" s="171" t="s">
        <v>390</v>
      </c>
      <c r="I941" s="172"/>
      <c r="J941" s="173"/>
      <c r="K941" s="124"/>
      <c r="L941" s="125"/>
      <c r="M941" s="126"/>
      <c r="N941" s="127"/>
      <c r="O941" s="128"/>
      <c r="P941" s="128"/>
      <c r="Q941" s="126"/>
      <c r="R941" s="55"/>
      <c r="S941" s="129"/>
      <c r="T941" s="156"/>
      <c r="U941" s="126"/>
      <c r="AF941" s="8"/>
      <c r="AG941" s="8"/>
      <c r="AH941" s="8"/>
      <c r="AI941" s="8"/>
      <c r="AJ941" s="8"/>
      <c r="AK941" s="8"/>
      <c r="AL941" s="8"/>
      <c r="AM941" s="8"/>
    </row>
    <row r="942" spans="1:39" x14ac:dyDescent="0.2">
      <c r="A942" s="161" t="s">
        <v>382</v>
      </c>
      <c r="B942" s="162" t="s">
        <v>1187</v>
      </c>
      <c r="C942" s="163" t="s">
        <v>544</v>
      </c>
      <c r="D942" s="164" t="s">
        <v>545</v>
      </c>
      <c r="E942" s="164" t="s">
        <v>410</v>
      </c>
      <c r="F942" s="167"/>
      <c r="G942" s="167" t="str">
        <f>""</f>
        <v/>
      </c>
      <c r="H942" s="161"/>
      <c r="I942" s="165"/>
      <c r="J942" s="166"/>
      <c r="K942" s="124"/>
      <c r="L942" s="125"/>
      <c r="M942" s="126"/>
      <c r="N942" s="127"/>
      <c r="O942" s="128"/>
      <c r="P942" s="128"/>
      <c r="Q942" s="126"/>
      <c r="R942" s="55"/>
      <c r="S942" s="129"/>
      <c r="T942" s="156"/>
      <c r="U942" s="126"/>
      <c r="AF942" s="8"/>
      <c r="AG942" s="8"/>
      <c r="AH942" s="8"/>
      <c r="AI942" s="8"/>
      <c r="AJ942" s="8"/>
      <c r="AK942" s="8"/>
      <c r="AL942" s="8"/>
      <c r="AM942" s="8"/>
    </row>
    <row r="943" spans="1:39" x14ac:dyDescent="0.2">
      <c r="A943" s="161" t="s">
        <v>386</v>
      </c>
      <c r="B943" s="162" t="s">
        <v>1188</v>
      </c>
      <c r="C943" s="168" t="s">
        <v>547</v>
      </c>
      <c r="D943" s="169" t="s">
        <v>548</v>
      </c>
      <c r="E943" s="169" t="s">
        <v>410</v>
      </c>
      <c r="F943" s="170">
        <v>20.329999999999998</v>
      </c>
      <c r="G943" s="170">
        <f>F943*2</f>
        <v>40.659999999999997</v>
      </c>
      <c r="H943" s="171" t="s">
        <v>414</v>
      </c>
      <c r="I943" s="172"/>
      <c r="J943" s="173"/>
      <c r="K943" s="124"/>
      <c r="L943" s="125"/>
      <c r="M943" s="126"/>
      <c r="N943" s="127"/>
      <c r="O943" s="128"/>
      <c r="P943" s="128"/>
      <c r="Q943" s="126"/>
      <c r="R943" s="55"/>
      <c r="S943" s="129"/>
      <c r="T943" s="156"/>
      <c r="U943" s="126"/>
      <c r="AF943" s="8"/>
      <c r="AG943" s="8"/>
      <c r="AH943" s="8"/>
      <c r="AI943" s="8"/>
      <c r="AJ943" s="8"/>
      <c r="AK943" s="8"/>
      <c r="AL943" s="8"/>
      <c r="AM943" s="8"/>
    </row>
    <row r="944" spans="1:39" x14ac:dyDescent="0.2">
      <c r="A944" s="161" t="s">
        <v>386</v>
      </c>
      <c r="B944" s="162" t="s">
        <v>1189</v>
      </c>
      <c r="C944" s="168" t="s">
        <v>419</v>
      </c>
      <c r="D944" s="169" t="s">
        <v>420</v>
      </c>
      <c r="E944" s="169">
        <v>2</v>
      </c>
      <c r="F944" s="170">
        <v>0.37</v>
      </c>
      <c r="G944" s="170">
        <f>F944*E944</f>
        <v>0.74</v>
      </c>
      <c r="H944" s="171" t="s">
        <v>414</v>
      </c>
      <c r="I944" s="172"/>
      <c r="J944" s="173"/>
      <c r="K944" s="124"/>
      <c r="L944" s="125"/>
      <c r="M944" s="126"/>
      <c r="N944" s="127"/>
      <c r="O944" s="128"/>
      <c r="P944" s="128"/>
      <c r="Q944" s="126"/>
      <c r="R944" s="55"/>
      <c r="S944" s="129"/>
      <c r="T944" s="156"/>
      <c r="U944" s="126"/>
      <c r="AF944" s="8"/>
      <c r="AG944" s="8"/>
      <c r="AH944" s="8"/>
      <c r="AI944" s="8"/>
      <c r="AJ944" s="8"/>
      <c r="AK944" s="8"/>
      <c r="AL944" s="8"/>
      <c r="AM944" s="8"/>
    </row>
    <row r="945" spans="1:39" x14ac:dyDescent="0.2">
      <c r="A945" s="161" t="s">
        <v>403</v>
      </c>
      <c r="B945" s="162" t="s">
        <v>1190</v>
      </c>
      <c r="C945" s="174" t="s">
        <v>425</v>
      </c>
      <c r="D945" s="175" t="s">
        <v>426</v>
      </c>
      <c r="E945" s="175">
        <v>4</v>
      </c>
      <c r="F945" s="176">
        <v>0.01</v>
      </c>
      <c r="G945" s="176">
        <f>F945*E945</f>
        <v>0.04</v>
      </c>
      <c r="H945" s="177"/>
      <c r="I945" s="178"/>
      <c r="J945" s="179"/>
      <c r="K945" s="124"/>
      <c r="L945" s="125"/>
      <c r="M945" s="126"/>
      <c r="N945" s="127"/>
      <c r="O945" s="128"/>
      <c r="P945" s="128"/>
      <c r="Q945" s="126"/>
      <c r="R945" s="55"/>
      <c r="S945" s="129"/>
      <c r="T945" s="156"/>
      <c r="U945" s="126"/>
      <c r="AF945" s="8"/>
      <c r="AG945" s="8"/>
      <c r="AH945" s="8"/>
      <c r="AI945" s="8"/>
      <c r="AJ945" s="8"/>
      <c r="AK945" s="8"/>
      <c r="AL945" s="8"/>
      <c r="AM945" s="8"/>
    </row>
    <row r="946" spans="1:39" x14ac:dyDescent="0.2">
      <c r="A946" s="161" t="s">
        <v>382</v>
      </c>
      <c r="B946" s="162" t="s">
        <v>1191</v>
      </c>
      <c r="C946" s="163" t="s">
        <v>857</v>
      </c>
      <c r="D946" s="164" t="s">
        <v>858</v>
      </c>
      <c r="E946" s="164">
        <v>1</v>
      </c>
      <c r="F946" s="167">
        <v>23.598088740000001</v>
      </c>
      <c r="G946" s="167">
        <f>F946*E946</f>
        <v>23.598088740000001</v>
      </c>
      <c r="H946" s="161" t="s">
        <v>414</v>
      </c>
      <c r="I946" s="165"/>
      <c r="J946" s="166"/>
      <c r="K946" s="124"/>
      <c r="L946" s="125"/>
      <c r="M946" s="126"/>
      <c r="N946" s="127"/>
      <c r="O946" s="128"/>
      <c r="P946" s="128"/>
      <c r="Q946" s="126"/>
      <c r="R946" s="55"/>
      <c r="S946" s="129"/>
      <c r="T946" s="156"/>
      <c r="U946" s="126"/>
      <c r="AF946" s="8"/>
      <c r="AG946" s="8"/>
      <c r="AH946" s="8"/>
      <c r="AI946" s="8"/>
      <c r="AJ946" s="8"/>
      <c r="AK946" s="8"/>
      <c r="AL946" s="8"/>
      <c r="AM946" s="8"/>
    </row>
    <row r="947" spans="1:39" x14ac:dyDescent="0.2">
      <c r="A947" s="161" t="s">
        <v>382</v>
      </c>
      <c r="B947" s="162" t="s">
        <v>1192</v>
      </c>
      <c r="C947" s="163" t="s">
        <v>555</v>
      </c>
      <c r="D947" s="164" t="s">
        <v>556</v>
      </c>
      <c r="E947" s="164">
        <v>1</v>
      </c>
      <c r="F947" s="167"/>
      <c r="G947" s="167" t="str">
        <f>""</f>
        <v/>
      </c>
      <c r="H947" s="161"/>
      <c r="I947" s="165"/>
      <c r="J947" s="166"/>
      <c r="K947" s="124"/>
      <c r="L947" s="125"/>
      <c r="M947" s="126"/>
      <c r="N947" s="127"/>
      <c r="O947" s="128"/>
      <c r="P947" s="128"/>
      <c r="Q947" s="126"/>
      <c r="R947" s="55"/>
      <c r="S947" s="129"/>
      <c r="T947" s="156"/>
      <c r="U947" s="126"/>
      <c r="AF947" s="8"/>
      <c r="AG947" s="8"/>
      <c r="AH947" s="8"/>
      <c r="AI947" s="8"/>
      <c r="AJ947" s="8"/>
      <c r="AK947" s="8"/>
      <c r="AL947" s="8"/>
      <c r="AM947" s="8"/>
    </row>
    <row r="948" spans="1:39" x14ac:dyDescent="0.2">
      <c r="A948" s="161" t="s">
        <v>386</v>
      </c>
      <c r="B948" s="162" t="s">
        <v>1193</v>
      </c>
      <c r="C948" s="168" t="s">
        <v>442</v>
      </c>
      <c r="D948" s="169" t="s">
        <v>443</v>
      </c>
      <c r="E948" s="169">
        <f>1*1</f>
        <v>1</v>
      </c>
      <c r="F948" s="170">
        <v>11.31</v>
      </c>
      <c r="G948" s="170">
        <f>F948*E948</f>
        <v>11.31</v>
      </c>
      <c r="H948" s="171" t="s">
        <v>414</v>
      </c>
      <c r="I948" s="172"/>
      <c r="J948" s="173"/>
      <c r="K948" s="124"/>
      <c r="L948" s="125"/>
      <c r="M948" s="126"/>
      <c r="N948" s="127"/>
      <c r="O948" s="128"/>
      <c r="P948" s="128"/>
      <c r="Q948" s="126"/>
      <c r="R948" s="55"/>
      <c r="S948" s="129"/>
      <c r="T948" s="156"/>
      <c r="U948" s="126"/>
      <c r="AF948" s="8"/>
      <c r="AG948" s="8"/>
      <c r="AH948" s="8"/>
      <c r="AI948" s="8"/>
      <c r="AJ948" s="8"/>
      <c r="AK948" s="8"/>
      <c r="AL948" s="8"/>
      <c r="AM948" s="8"/>
    </row>
    <row r="949" spans="1:39" x14ac:dyDescent="0.2">
      <c r="A949" s="161" t="s">
        <v>386</v>
      </c>
      <c r="B949" s="162" t="s">
        <v>1194</v>
      </c>
      <c r="C949" s="168" t="s">
        <v>559</v>
      </c>
      <c r="D949" s="169" t="s">
        <v>560</v>
      </c>
      <c r="E949" s="169">
        <f>2*1</f>
        <v>2</v>
      </c>
      <c r="F949" s="170">
        <v>1.39</v>
      </c>
      <c r="G949" s="170">
        <f>F949*E949</f>
        <v>2.78</v>
      </c>
      <c r="H949" s="171" t="s">
        <v>414</v>
      </c>
      <c r="I949" s="172"/>
      <c r="J949" s="173"/>
      <c r="K949" s="124"/>
      <c r="L949" s="125"/>
      <c r="M949" s="126"/>
      <c r="N949" s="127"/>
      <c r="O949" s="128"/>
      <c r="P949" s="128"/>
      <c r="Q949" s="126"/>
      <c r="R949" s="55"/>
      <c r="S949" s="129"/>
      <c r="T949" s="156"/>
      <c r="U949" s="126"/>
      <c r="AF949" s="8"/>
      <c r="AG949" s="8"/>
      <c r="AH949" s="8"/>
      <c r="AI949" s="8"/>
      <c r="AJ949" s="8"/>
      <c r="AK949" s="8"/>
      <c r="AL949" s="8"/>
      <c r="AM949" s="8"/>
    </row>
    <row r="950" spans="1:39" x14ac:dyDescent="0.2">
      <c r="A950" s="161" t="s">
        <v>382</v>
      </c>
      <c r="B950" s="162" t="s">
        <v>1195</v>
      </c>
      <c r="C950" s="163" t="s">
        <v>562</v>
      </c>
      <c r="D950" s="164" t="s">
        <v>563</v>
      </c>
      <c r="E950" s="164">
        <v>4</v>
      </c>
      <c r="F950" s="167">
        <v>3.3256407800000001</v>
      </c>
      <c r="G950" s="167">
        <f>F950*E950</f>
        <v>13.30256312</v>
      </c>
      <c r="H950" s="161" t="s">
        <v>414</v>
      </c>
      <c r="I950" s="165"/>
      <c r="J950" s="166"/>
      <c r="K950" s="124"/>
      <c r="L950" s="125"/>
      <c r="M950" s="126"/>
      <c r="N950" s="127"/>
      <c r="O950" s="128"/>
      <c r="P950" s="128"/>
      <c r="Q950" s="126"/>
      <c r="R950" s="55"/>
      <c r="S950" s="129"/>
      <c r="T950" s="156"/>
      <c r="U950" s="126"/>
      <c r="AF950" s="8"/>
      <c r="AG950" s="8"/>
      <c r="AH950" s="8"/>
      <c r="AI950" s="8"/>
      <c r="AJ950" s="8"/>
      <c r="AK950" s="8"/>
      <c r="AL950" s="8"/>
      <c r="AM950" s="8"/>
    </row>
    <row r="951" spans="1:39" x14ac:dyDescent="0.2">
      <c r="A951" s="161" t="s">
        <v>382</v>
      </c>
      <c r="B951" s="162" t="s">
        <v>1196</v>
      </c>
      <c r="C951" s="163" t="s">
        <v>565</v>
      </c>
      <c r="D951" s="164" t="s">
        <v>566</v>
      </c>
      <c r="E951" s="164">
        <v>4</v>
      </c>
      <c r="F951" s="167">
        <v>0.61767559999999999</v>
      </c>
      <c r="G951" s="167">
        <f>F951*E951</f>
        <v>2.4707024</v>
      </c>
      <c r="H951" s="161" t="s">
        <v>414</v>
      </c>
      <c r="I951" s="165"/>
      <c r="J951" s="166"/>
      <c r="K951" s="124"/>
      <c r="L951" s="125"/>
      <c r="M951" s="126"/>
      <c r="N951" s="127"/>
      <c r="O951" s="128"/>
      <c r="P951" s="128"/>
      <c r="Q951" s="126"/>
      <c r="R951" s="55"/>
      <c r="S951" s="129"/>
      <c r="T951" s="156"/>
      <c r="U951" s="126"/>
      <c r="AF951" s="8"/>
      <c r="AG951" s="8"/>
      <c r="AH951" s="8"/>
      <c r="AI951" s="8"/>
      <c r="AJ951" s="8"/>
      <c r="AK951" s="8"/>
      <c r="AL951" s="8"/>
      <c r="AM951" s="8"/>
    </row>
    <row r="952" spans="1:39" x14ac:dyDescent="0.2">
      <c r="A952" s="161" t="s">
        <v>382</v>
      </c>
      <c r="B952" s="162" t="s">
        <v>1197</v>
      </c>
      <c r="C952" s="163" t="s">
        <v>568</v>
      </c>
      <c r="D952" s="164" t="s">
        <v>569</v>
      </c>
      <c r="E952" s="164">
        <v>2</v>
      </c>
      <c r="F952" s="167"/>
      <c r="G952" s="167" t="str">
        <f>""</f>
        <v/>
      </c>
      <c r="H952" s="161"/>
      <c r="I952" s="165"/>
      <c r="J952" s="166"/>
      <c r="K952" s="124"/>
      <c r="L952" s="125"/>
      <c r="M952" s="126"/>
      <c r="N952" s="127"/>
      <c r="O952" s="128"/>
      <c r="P952" s="128"/>
      <c r="Q952" s="126"/>
      <c r="R952" s="55"/>
      <c r="S952" s="129"/>
      <c r="T952" s="156"/>
      <c r="U952" s="126"/>
      <c r="AF952" s="8"/>
      <c r="AG952" s="8"/>
      <c r="AH952" s="8"/>
      <c r="AI952" s="8"/>
      <c r="AJ952" s="8"/>
      <c r="AK952" s="8"/>
      <c r="AL952" s="8"/>
      <c r="AM952" s="8"/>
    </row>
    <row r="953" spans="1:39" x14ac:dyDescent="0.2">
      <c r="A953" s="161" t="s">
        <v>386</v>
      </c>
      <c r="B953" s="162" t="s">
        <v>1198</v>
      </c>
      <c r="C953" s="168" t="s">
        <v>571</v>
      </c>
      <c r="D953" s="169" t="s">
        <v>572</v>
      </c>
      <c r="E953" s="169">
        <f>1*2</f>
        <v>2</v>
      </c>
      <c r="F953" s="170">
        <v>0.89</v>
      </c>
      <c r="G953" s="170">
        <f>F953*E953</f>
        <v>1.78</v>
      </c>
      <c r="H953" s="171" t="s">
        <v>414</v>
      </c>
      <c r="I953" s="172"/>
      <c r="J953" s="173"/>
      <c r="K953" s="124"/>
      <c r="L953" s="125"/>
      <c r="M953" s="126"/>
      <c r="N953" s="127"/>
      <c r="O953" s="128"/>
      <c r="P953" s="128"/>
      <c r="Q953" s="126"/>
      <c r="R953" s="55"/>
      <c r="S953" s="129"/>
      <c r="T953" s="156"/>
      <c r="U953" s="126"/>
      <c r="AF953" s="8"/>
      <c r="AG953" s="8"/>
      <c r="AH953" s="8"/>
      <c r="AI953" s="8"/>
      <c r="AJ953" s="8"/>
      <c r="AK953" s="8"/>
      <c r="AL953" s="8"/>
      <c r="AM953" s="8"/>
    </row>
    <row r="954" spans="1:39" x14ac:dyDescent="0.2">
      <c r="A954" s="161" t="s">
        <v>386</v>
      </c>
      <c r="B954" s="162" t="s">
        <v>1199</v>
      </c>
      <c r="C954" s="168" t="s">
        <v>574</v>
      </c>
      <c r="D954" s="169" t="s">
        <v>575</v>
      </c>
      <c r="E954" s="169">
        <f>2*2</f>
        <v>4</v>
      </c>
      <c r="F954" s="170">
        <v>0.09</v>
      </c>
      <c r="G954" s="170">
        <f>F954*E954</f>
        <v>0.36</v>
      </c>
      <c r="H954" s="171" t="s">
        <v>414</v>
      </c>
      <c r="I954" s="172"/>
      <c r="J954" s="173"/>
      <c r="K954" s="124"/>
      <c r="L954" s="125"/>
      <c r="M954" s="126"/>
      <c r="N954" s="127"/>
      <c r="O954" s="128"/>
      <c r="P954" s="128"/>
      <c r="Q954" s="126"/>
      <c r="R954" s="55"/>
      <c r="S954" s="129"/>
      <c r="T954" s="156"/>
      <c r="U954" s="126"/>
      <c r="AF954" s="8"/>
      <c r="AG954" s="8"/>
      <c r="AH954" s="8"/>
      <c r="AI954" s="8"/>
      <c r="AJ954" s="8"/>
      <c r="AK954" s="8"/>
      <c r="AL954" s="8"/>
      <c r="AM954" s="8"/>
    </row>
    <row r="955" spans="1:39" x14ac:dyDescent="0.2">
      <c r="A955" s="161" t="s">
        <v>382</v>
      </c>
      <c r="B955" s="162" t="s">
        <v>1200</v>
      </c>
      <c r="C955" s="163" t="s">
        <v>577</v>
      </c>
      <c r="D955" s="164" t="s">
        <v>578</v>
      </c>
      <c r="E955" s="164">
        <v>1</v>
      </c>
      <c r="F955" s="167">
        <v>6.3872718900000001</v>
      </c>
      <c r="G955" s="167">
        <f>F955*E955</f>
        <v>6.3872718900000001</v>
      </c>
      <c r="H955" s="161" t="s">
        <v>414</v>
      </c>
      <c r="I955" s="165"/>
      <c r="J955" s="166"/>
      <c r="K955" s="124"/>
      <c r="L955" s="125"/>
      <c r="M955" s="126"/>
      <c r="N955" s="127"/>
      <c r="O955" s="128"/>
      <c r="P955" s="128"/>
      <c r="Q955" s="126"/>
      <c r="R955" s="55"/>
      <c r="S955" s="129"/>
      <c r="T955" s="156"/>
      <c r="U955" s="126"/>
      <c r="AF955" s="8"/>
      <c r="AG955" s="8"/>
      <c r="AH955" s="8"/>
      <c r="AI955" s="8"/>
      <c r="AJ955" s="8"/>
      <c r="AK955" s="8"/>
      <c r="AL955" s="8"/>
      <c r="AM955" s="8"/>
    </row>
    <row r="956" spans="1:39" x14ac:dyDescent="0.2">
      <c r="A956" s="161" t="s">
        <v>382</v>
      </c>
      <c r="B956" s="162" t="s">
        <v>1201</v>
      </c>
      <c r="C956" s="163" t="s">
        <v>580</v>
      </c>
      <c r="D956" s="164" t="s">
        <v>581</v>
      </c>
      <c r="E956" s="164">
        <v>1</v>
      </c>
      <c r="F956" s="167">
        <v>13.463815520000001</v>
      </c>
      <c r="G956" s="167">
        <f>F956*E956</f>
        <v>13.463815520000001</v>
      </c>
      <c r="H956" s="161" t="s">
        <v>414</v>
      </c>
      <c r="I956" s="165"/>
      <c r="J956" s="166"/>
      <c r="K956" s="124"/>
      <c r="L956" s="125"/>
      <c r="M956" s="126"/>
      <c r="N956" s="127"/>
      <c r="O956" s="128"/>
      <c r="P956" s="128"/>
      <c r="Q956" s="126"/>
      <c r="R956" s="55"/>
      <c r="S956" s="129"/>
      <c r="T956" s="156"/>
      <c r="U956" s="126"/>
      <c r="AF956" s="8"/>
      <c r="AG956" s="8"/>
      <c r="AH956" s="8"/>
      <c r="AI956" s="8"/>
      <c r="AJ956" s="8"/>
      <c r="AK956" s="8"/>
      <c r="AL956" s="8"/>
      <c r="AM956" s="8"/>
    </row>
    <row r="957" spans="1:39" x14ac:dyDescent="0.2">
      <c r="A957" s="161" t="s">
        <v>382</v>
      </c>
      <c r="B957" s="162" t="s">
        <v>1202</v>
      </c>
      <c r="C957" s="163" t="s">
        <v>583</v>
      </c>
      <c r="D957" s="164" t="s">
        <v>584</v>
      </c>
      <c r="E957" s="164" t="s">
        <v>410</v>
      </c>
      <c r="F957" s="167">
        <v>5.3824199999999998</v>
      </c>
      <c r="G957" s="167">
        <f>F957*2</f>
        <v>10.76484</v>
      </c>
      <c r="H957" s="161" t="s">
        <v>414</v>
      </c>
      <c r="I957" s="165"/>
      <c r="J957" s="166"/>
      <c r="K957" s="124"/>
      <c r="L957" s="125"/>
      <c r="M957" s="126"/>
      <c r="N957" s="127"/>
      <c r="O957" s="128"/>
      <c r="P957" s="128"/>
      <c r="Q957" s="126"/>
      <c r="R957" s="55"/>
      <c r="S957" s="129"/>
      <c r="T957" s="156"/>
      <c r="U957" s="126"/>
      <c r="AF957" s="8"/>
      <c r="AG957" s="8"/>
      <c r="AH957" s="8"/>
      <c r="AI957" s="8"/>
      <c r="AJ957" s="8"/>
      <c r="AK957" s="8"/>
      <c r="AL957" s="8"/>
      <c r="AM957" s="8"/>
    </row>
    <row r="958" spans="1:39" x14ac:dyDescent="0.2">
      <c r="A958" s="161" t="s">
        <v>403</v>
      </c>
      <c r="B958" s="162" t="s">
        <v>1203</v>
      </c>
      <c r="C958" s="174" t="s">
        <v>586</v>
      </c>
      <c r="D958" s="175" t="s">
        <v>587</v>
      </c>
      <c r="E958" s="175">
        <v>2</v>
      </c>
      <c r="F958" s="176">
        <v>1.23280217</v>
      </c>
      <c r="G958" s="176">
        <f>F958*E958</f>
        <v>2.4656043400000001</v>
      </c>
      <c r="H958" s="177" t="s">
        <v>414</v>
      </c>
      <c r="I958" s="178"/>
      <c r="J958" s="179"/>
      <c r="K958" s="124"/>
      <c r="L958" s="125"/>
      <c r="M958" s="126"/>
      <c r="N958" s="127"/>
      <c r="O958" s="128"/>
      <c r="P958" s="128"/>
      <c r="Q958" s="126"/>
      <c r="R958" s="55"/>
      <c r="S958" s="129"/>
      <c r="T958" s="156"/>
      <c r="U958" s="126"/>
      <c r="AF958" s="8"/>
      <c r="AG958" s="8"/>
      <c r="AH958" s="8"/>
      <c r="AI958" s="8"/>
      <c r="AJ958" s="8"/>
      <c r="AK958" s="8"/>
      <c r="AL958" s="8"/>
      <c r="AM958" s="8"/>
    </row>
    <row r="959" spans="1:39" x14ac:dyDescent="0.2">
      <c r="A959" s="148" t="s">
        <v>379</v>
      </c>
      <c r="B959" s="162" t="s">
        <v>1204</v>
      </c>
      <c r="C959" s="181" t="s">
        <v>589</v>
      </c>
      <c r="D959" s="182" t="s">
        <v>590</v>
      </c>
      <c r="E959" s="182">
        <v>1</v>
      </c>
      <c r="F959" s="183">
        <v>11.16462001</v>
      </c>
      <c r="G959" s="183">
        <f>F959*E959</f>
        <v>11.16462001</v>
      </c>
      <c r="H959" s="184" t="s">
        <v>414</v>
      </c>
      <c r="I959" s="185"/>
      <c r="J959" s="180"/>
      <c r="K959" s="124"/>
      <c r="L959" s="125"/>
      <c r="M959" s="126"/>
      <c r="N959" s="127"/>
      <c r="O959" s="128"/>
      <c r="P959" s="128"/>
      <c r="Q959" s="126"/>
      <c r="R959" s="55"/>
      <c r="S959" s="129"/>
      <c r="T959" s="156"/>
      <c r="U959" s="126"/>
      <c r="AF959" s="8"/>
      <c r="AG959" s="8"/>
      <c r="AH959" s="8"/>
      <c r="AI959" s="8"/>
      <c r="AJ959" s="8"/>
      <c r="AK959" s="8"/>
      <c r="AL959" s="8"/>
      <c r="AM959" s="8"/>
    </row>
    <row r="960" spans="1:39" x14ac:dyDescent="0.2">
      <c r="A960" s="161" t="s">
        <v>382</v>
      </c>
      <c r="B960" s="162" t="s">
        <v>1205</v>
      </c>
      <c r="C960" s="163" t="s">
        <v>592</v>
      </c>
      <c r="D960" s="164" t="s">
        <v>593</v>
      </c>
      <c r="E960" s="164" t="s">
        <v>410</v>
      </c>
      <c r="F960" s="167">
        <v>0.26693822</v>
      </c>
      <c r="G960" s="167">
        <f>F960*2</f>
        <v>0.53387644000000001</v>
      </c>
      <c r="H960" s="161" t="s">
        <v>414</v>
      </c>
      <c r="I960" s="165"/>
      <c r="J960" s="166"/>
      <c r="K960" s="124"/>
      <c r="L960" s="125"/>
      <c r="M960" s="126"/>
      <c r="N960" s="127"/>
      <c r="O960" s="128"/>
      <c r="P960" s="128"/>
      <c r="Q960" s="126"/>
      <c r="R960" s="55"/>
      <c r="S960" s="129"/>
      <c r="T960" s="156"/>
      <c r="U960" s="126"/>
      <c r="AF960" s="8"/>
      <c r="AG960" s="8"/>
      <c r="AH960" s="8"/>
      <c r="AI960" s="8"/>
      <c r="AJ960" s="8"/>
      <c r="AK960" s="8"/>
      <c r="AL960" s="8"/>
      <c r="AM960" s="8"/>
    </row>
    <row r="961" spans="1:39" x14ac:dyDescent="0.2">
      <c r="A961" s="161" t="s">
        <v>382</v>
      </c>
      <c r="B961" s="162" t="s">
        <v>1206</v>
      </c>
      <c r="C961" s="163" t="s">
        <v>595</v>
      </c>
      <c r="D961" s="164" t="s">
        <v>596</v>
      </c>
      <c r="E961" s="164">
        <v>1</v>
      </c>
      <c r="F961" s="167">
        <v>33.361609420000001</v>
      </c>
      <c r="G961" s="167">
        <f>F961*E961</f>
        <v>33.361609420000001</v>
      </c>
      <c r="H961" s="161" t="s">
        <v>414</v>
      </c>
      <c r="I961" s="165"/>
      <c r="J961" s="166"/>
      <c r="K961" s="124"/>
      <c r="L961" s="125"/>
      <c r="M961" s="126"/>
      <c r="N961" s="127"/>
      <c r="O961" s="128"/>
      <c r="P961" s="128"/>
      <c r="Q961" s="126"/>
      <c r="R961" s="55"/>
      <c r="S961" s="129"/>
      <c r="T961" s="156"/>
      <c r="U961" s="126"/>
      <c r="AF961" s="8"/>
      <c r="AG961" s="8"/>
      <c r="AH961" s="8"/>
      <c r="AI961" s="8"/>
      <c r="AJ961" s="8"/>
      <c r="AK961" s="8"/>
      <c r="AL961" s="8"/>
      <c r="AM961" s="8"/>
    </row>
    <row r="962" spans="1:39" x14ac:dyDescent="0.2">
      <c r="A962" s="161" t="s">
        <v>382</v>
      </c>
      <c r="B962" s="162" t="s">
        <v>1207</v>
      </c>
      <c r="C962" s="163" t="s">
        <v>598</v>
      </c>
      <c r="D962" s="164" t="s">
        <v>599</v>
      </c>
      <c r="E962" s="164">
        <v>1</v>
      </c>
      <c r="F962" s="167"/>
      <c r="G962" s="167" t="str">
        <f>""</f>
        <v/>
      </c>
      <c r="H962" s="161"/>
      <c r="I962" s="165"/>
      <c r="J962" s="166"/>
      <c r="K962" s="124"/>
      <c r="L962" s="125"/>
      <c r="M962" s="126"/>
      <c r="N962" s="127"/>
      <c r="O962" s="128"/>
      <c r="P962" s="128"/>
      <c r="Q962" s="126"/>
      <c r="R962" s="55"/>
      <c r="S962" s="129"/>
      <c r="T962" s="156"/>
      <c r="U962" s="126"/>
      <c r="AF962" s="8"/>
      <c r="AG962" s="8"/>
      <c r="AH962" s="8"/>
      <c r="AI962" s="8"/>
      <c r="AJ962" s="8"/>
      <c r="AK962" s="8"/>
      <c r="AL962" s="8"/>
      <c r="AM962" s="8"/>
    </row>
    <row r="963" spans="1:39" x14ac:dyDescent="0.2">
      <c r="A963" s="161" t="s">
        <v>386</v>
      </c>
      <c r="B963" s="162" t="s">
        <v>1208</v>
      </c>
      <c r="C963" s="168" t="s">
        <v>601</v>
      </c>
      <c r="D963" s="169" t="s">
        <v>596</v>
      </c>
      <c r="E963" s="169">
        <f>1*1</f>
        <v>1</v>
      </c>
      <c r="F963" s="170">
        <v>34.090000000000003</v>
      </c>
      <c r="G963" s="170">
        <f t="shared" ref="G963:G994" si="30">F963*E963</f>
        <v>34.090000000000003</v>
      </c>
      <c r="H963" s="171" t="s">
        <v>414</v>
      </c>
      <c r="I963" s="172"/>
      <c r="J963" s="173"/>
      <c r="K963" s="124"/>
      <c r="L963" s="125"/>
      <c r="M963" s="126"/>
      <c r="N963" s="127"/>
      <c r="O963" s="128"/>
      <c r="P963" s="128"/>
      <c r="Q963" s="126"/>
      <c r="R963" s="55"/>
      <c r="S963" s="129"/>
      <c r="T963" s="156"/>
      <c r="U963" s="126"/>
      <c r="AF963" s="8"/>
      <c r="AG963" s="8"/>
      <c r="AH963" s="8"/>
      <c r="AI963" s="8"/>
      <c r="AJ963" s="8"/>
      <c r="AK963" s="8"/>
      <c r="AL963" s="8"/>
      <c r="AM963" s="8"/>
    </row>
    <row r="964" spans="1:39" x14ac:dyDescent="0.2">
      <c r="A964" s="161" t="s">
        <v>403</v>
      </c>
      <c r="B964" s="162" t="s">
        <v>1209</v>
      </c>
      <c r="C964" s="174" t="s">
        <v>425</v>
      </c>
      <c r="D964" s="175" t="s">
        <v>437</v>
      </c>
      <c r="E964" s="175">
        <f>1*1</f>
        <v>1</v>
      </c>
      <c r="F964" s="176">
        <v>0.02</v>
      </c>
      <c r="G964" s="176">
        <f t="shared" si="30"/>
        <v>0.02</v>
      </c>
      <c r="H964" s="177"/>
      <c r="I964" s="178"/>
      <c r="J964" s="179"/>
      <c r="K964" s="124"/>
      <c r="L964" s="125"/>
      <c r="M964" s="126"/>
      <c r="N964" s="127"/>
      <c r="O964" s="128"/>
      <c r="P964" s="128"/>
      <c r="Q964" s="126"/>
      <c r="R964" s="55"/>
      <c r="S964" s="129"/>
      <c r="T964" s="156"/>
      <c r="U964" s="126"/>
      <c r="AF964" s="8"/>
      <c r="AG964" s="8"/>
      <c r="AH964" s="8"/>
      <c r="AI964" s="8"/>
      <c r="AJ964" s="8"/>
      <c r="AK964" s="8"/>
      <c r="AL964" s="8"/>
      <c r="AM964" s="8"/>
    </row>
    <row r="965" spans="1:39" x14ac:dyDescent="0.2">
      <c r="A965" s="161" t="s">
        <v>382</v>
      </c>
      <c r="B965" s="162" t="s">
        <v>1210</v>
      </c>
      <c r="C965" s="163" t="s">
        <v>604</v>
      </c>
      <c r="D965" s="164" t="s">
        <v>596</v>
      </c>
      <c r="E965" s="164">
        <v>2</v>
      </c>
      <c r="F965" s="167">
        <v>33.535422400000002</v>
      </c>
      <c r="G965" s="167">
        <f t="shared" si="30"/>
        <v>67.070844800000003</v>
      </c>
      <c r="H965" s="161" t="s">
        <v>414</v>
      </c>
      <c r="I965" s="165"/>
      <c r="J965" s="166"/>
      <c r="K965" s="124"/>
      <c r="L965" s="125"/>
      <c r="M965" s="126"/>
      <c r="N965" s="127"/>
      <c r="O965" s="128"/>
      <c r="P965" s="128"/>
      <c r="Q965" s="126"/>
      <c r="R965" s="55"/>
      <c r="S965" s="129"/>
      <c r="T965" s="156"/>
      <c r="U965" s="126"/>
      <c r="AF965" s="8"/>
      <c r="AG965" s="8"/>
      <c r="AH965" s="8"/>
      <c r="AI965" s="8"/>
      <c r="AJ965" s="8"/>
      <c r="AK965" s="8"/>
      <c r="AL965" s="8"/>
      <c r="AM965" s="8"/>
    </row>
    <row r="966" spans="1:39" x14ac:dyDescent="0.2">
      <c r="A966" s="161" t="s">
        <v>382</v>
      </c>
      <c r="B966" s="162" t="s">
        <v>1211</v>
      </c>
      <c r="C966" s="163" t="s">
        <v>606</v>
      </c>
      <c r="D966" s="164" t="s">
        <v>596</v>
      </c>
      <c r="E966" s="164">
        <v>2</v>
      </c>
      <c r="F966" s="167">
        <v>34.262435670000002</v>
      </c>
      <c r="G966" s="167">
        <f t="shared" si="30"/>
        <v>68.524871340000004</v>
      </c>
      <c r="H966" s="161" t="s">
        <v>414</v>
      </c>
      <c r="I966" s="165"/>
      <c r="J966" s="166"/>
      <c r="K966" s="124"/>
      <c r="L966" s="125"/>
      <c r="M966" s="126"/>
      <c r="N966" s="127"/>
      <c r="O966" s="128"/>
      <c r="P966" s="128"/>
      <c r="Q966" s="126"/>
      <c r="R966" s="55"/>
      <c r="S966" s="129"/>
      <c r="T966" s="156"/>
      <c r="U966" s="126"/>
      <c r="AF966" s="8"/>
      <c r="AG966" s="8"/>
      <c r="AH966" s="8"/>
      <c r="AI966" s="8"/>
      <c r="AJ966" s="8"/>
      <c r="AK966" s="8"/>
      <c r="AL966" s="8"/>
      <c r="AM966" s="8"/>
    </row>
    <row r="967" spans="1:39" x14ac:dyDescent="0.2">
      <c r="A967" s="161" t="s">
        <v>382</v>
      </c>
      <c r="B967" s="162" t="s">
        <v>1212</v>
      </c>
      <c r="C967" s="163" t="s">
        <v>608</v>
      </c>
      <c r="D967" s="164" t="s">
        <v>609</v>
      </c>
      <c r="E967" s="164">
        <v>1</v>
      </c>
      <c r="F967" s="167">
        <v>5.3244521599999999</v>
      </c>
      <c r="G967" s="167">
        <f t="shared" si="30"/>
        <v>5.3244521599999999</v>
      </c>
      <c r="H967" s="161" t="s">
        <v>414</v>
      </c>
      <c r="I967" s="165"/>
      <c r="J967" s="166"/>
      <c r="K967" s="124"/>
      <c r="L967" s="125"/>
      <c r="M967" s="126"/>
      <c r="N967" s="127"/>
      <c r="O967" s="128"/>
      <c r="P967" s="128"/>
      <c r="Q967" s="126"/>
      <c r="R967" s="55"/>
      <c r="S967" s="129"/>
      <c r="T967" s="156"/>
      <c r="U967" s="126"/>
      <c r="AF967" s="8"/>
      <c r="AG967" s="8"/>
      <c r="AH967" s="8"/>
      <c r="AI967" s="8"/>
      <c r="AJ967" s="8"/>
      <c r="AK967" s="8"/>
      <c r="AL967" s="8"/>
      <c r="AM967" s="8"/>
    </row>
    <row r="968" spans="1:39" x14ac:dyDescent="0.2">
      <c r="A968" s="161" t="s">
        <v>382</v>
      </c>
      <c r="B968" s="162" t="s">
        <v>1213</v>
      </c>
      <c r="C968" s="163" t="s">
        <v>611</v>
      </c>
      <c r="D968" s="164" t="s">
        <v>612</v>
      </c>
      <c r="E968" s="164">
        <v>1</v>
      </c>
      <c r="F968" s="167">
        <v>1.4036537600000001</v>
      </c>
      <c r="G968" s="167">
        <f t="shared" si="30"/>
        <v>1.4036537600000001</v>
      </c>
      <c r="H968" s="161" t="s">
        <v>414</v>
      </c>
      <c r="I968" s="165"/>
      <c r="J968" s="166"/>
      <c r="K968" s="124"/>
      <c r="L968" s="125"/>
      <c r="M968" s="126"/>
      <c r="N968" s="127"/>
      <c r="O968" s="128"/>
      <c r="P968" s="128"/>
      <c r="Q968" s="126"/>
      <c r="R968" s="55"/>
      <c r="S968" s="129"/>
      <c r="T968" s="156"/>
      <c r="U968" s="126"/>
      <c r="AF968" s="8"/>
      <c r="AG968" s="8"/>
      <c r="AH968" s="8"/>
      <c r="AI968" s="8"/>
      <c r="AJ968" s="8"/>
      <c r="AK968" s="8"/>
      <c r="AL968" s="8"/>
      <c r="AM968" s="8"/>
    </row>
    <row r="969" spans="1:39" x14ac:dyDescent="0.2">
      <c r="A969" s="161" t="s">
        <v>382</v>
      </c>
      <c r="B969" s="162" t="s">
        <v>1214</v>
      </c>
      <c r="C969" s="163" t="s">
        <v>614</v>
      </c>
      <c r="D969" s="164" t="s">
        <v>615</v>
      </c>
      <c r="E969" s="164">
        <v>2</v>
      </c>
      <c r="F969" s="167">
        <v>0.153006</v>
      </c>
      <c r="G969" s="167">
        <f t="shared" si="30"/>
        <v>0.30601200000000001</v>
      </c>
      <c r="H969" s="161" t="s">
        <v>414</v>
      </c>
      <c r="I969" s="165"/>
      <c r="J969" s="166"/>
      <c r="K969" s="124"/>
      <c r="L969" s="125"/>
      <c r="M969" s="126"/>
      <c r="N969" s="127"/>
      <c r="O969" s="128"/>
      <c r="P969" s="128"/>
      <c r="Q969" s="126"/>
      <c r="R969" s="55"/>
      <c r="S969" s="129"/>
      <c r="T969" s="156"/>
      <c r="U969" s="126"/>
      <c r="AF969" s="8"/>
      <c r="AG969" s="8"/>
      <c r="AH969" s="8"/>
      <c r="AI969" s="8"/>
      <c r="AJ969" s="8"/>
      <c r="AK969" s="8"/>
      <c r="AL969" s="8"/>
      <c r="AM969" s="8"/>
    </row>
    <row r="970" spans="1:39" x14ac:dyDescent="0.2">
      <c r="A970" s="161" t="s">
        <v>403</v>
      </c>
      <c r="B970" s="162" t="s">
        <v>1215</v>
      </c>
      <c r="C970" s="174" t="s">
        <v>617</v>
      </c>
      <c r="D970" s="175" t="s">
        <v>618</v>
      </c>
      <c r="E970" s="175">
        <v>2</v>
      </c>
      <c r="F970" s="176">
        <v>0.16417498</v>
      </c>
      <c r="G970" s="176">
        <f t="shared" si="30"/>
        <v>0.32834996</v>
      </c>
      <c r="H970" s="177" t="s">
        <v>414</v>
      </c>
      <c r="I970" s="178"/>
      <c r="J970" s="179"/>
      <c r="K970" s="124"/>
      <c r="L970" s="125"/>
      <c r="M970" s="126"/>
      <c r="N970" s="127"/>
      <c r="O970" s="128"/>
      <c r="P970" s="128"/>
      <c r="Q970" s="126"/>
      <c r="R970" s="55"/>
      <c r="S970" s="129"/>
      <c r="T970" s="156"/>
      <c r="U970" s="126"/>
      <c r="AF970" s="8"/>
      <c r="AG970" s="8"/>
      <c r="AH970" s="8"/>
      <c r="AI970" s="8"/>
      <c r="AJ970" s="8"/>
      <c r="AK970" s="8"/>
      <c r="AL970" s="8"/>
      <c r="AM970" s="8"/>
    </row>
    <row r="971" spans="1:39" x14ac:dyDescent="0.2">
      <c r="A971" s="161" t="s">
        <v>403</v>
      </c>
      <c r="B971" s="162" t="s">
        <v>1216</v>
      </c>
      <c r="C971" s="174" t="s">
        <v>620</v>
      </c>
      <c r="D971" s="175" t="s">
        <v>621</v>
      </c>
      <c r="E971" s="175">
        <v>1</v>
      </c>
      <c r="F971" s="176">
        <v>2.7454958</v>
      </c>
      <c r="G971" s="176">
        <f t="shared" si="30"/>
        <v>2.7454958</v>
      </c>
      <c r="H971" s="177" t="s">
        <v>625</v>
      </c>
      <c r="I971" s="178"/>
      <c r="J971" s="179"/>
      <c r="K971" s="124"/>
      <c r="L971" s="125"/>
      <c r="M971" s="126"/>
      <c r="N971" s="127"/>
      <c r="O971" s="128"/>
      <c r="P971" s="128"/>
      <c r="Q971" s="126"/>
      <c r="R971" s="55"/>
      <c r="S971" s="129"/>
      <c r="T971" s="156"/>
      <c r="U971" s="126"/>
      <c r="AF971" s="8"/>
      <c r="AG971" s="8"/>
      <c r="AH971" s="8"/>
      <c r="AI971" s="8"/>
      <c r="AJ971" s="8"/>
      <c r="AK971" s="8"/>
      <c r="AL971" s="8"/>
      <c r="AM971" s="8"/>
    </row>
    <row r="972" spans="1:39" x14ac:dyDescent="0.2">
      <c r="A972" s="161" t="s">
        <v>403</v>
      </c>
      <c r="B972" s="162" t="s">
        <v>1217</v>
      </c>
      <c r="C972" s="174" t="s">
        <v>623</v>
      </c>
      <c r="D972" s="175" t="s">
        <v>624</v>
      </c>
      <c r="E972" s="175">
        <v>1</v>
      </c>
      <c r="F972" s="176">
        <v>9.1339580000000004E-2</v>
      </c>
      <c r="G972" s="176">
        <f t="shared" si="30"/>
        <v>9.1339580000000004E-2</v>
      </c>
      <c r="H972" s="177" t="s">
        <v>625</v>
      </c>
      <c r="I972" s="178"/>
      <c r="J972" s="179"/>
      <c r="K972" s="124"/>
      <c r="L972" s="125"/>
      <c r="M972" s="126"/>
      <c r="N972" s="127"/>
      <c r="O972" s="128"/>
      <c r="P972" s="128"/>
      <c r="Q972" s="126"/>
      <c r="R972" s="55"/>
      <c r="S972" s="129"/>
      <c r="T972" s="156"/>
      <c r="U972" s="126"/>
      <c r="AF972" s="8"/>
      <c r="AG972" s="8"/>
      <c r="AH972" s="8"/>
      <c r="AI972" s="8"/>
      <c r="AJ972" s="8"/>
      <c r="AK972" s="8"/>
      <c r="AL972" s="8"/>
      <c r="AM972" s="8"/>
    </row>
    <row r="973" spans="1:39" x14ac:dyDescent="0.2">
      <c r="A973" s="161" t="s">
        <v>382</v>
      </c>
      <c r="B973" s="162" t="s">
        <v>1218</v>
      </c>
      <c r="C973" s="163" t="s">
        <v>627</v>
      </c>
      <c r="D973" s="164" t="s">
        <v>628</v>
      </c>
      <c r="E973" s="164">
        <v>6</v>
      </c>
      <c r="F973" s="167">
        <v>0.41937333999999998</v>
      </c>
      <c r="G973" s="167">
        <f t="shared" si="30"/>
        <v>2.51624004</v>
      </c>
      <c r="H973" s="161" t="s">
        <v>414</v>
      </c>
      <c r="I973" s="165"/>
      <c r="J973" s="166"/>
      <c r="K973" s="124"/>
      <c r="L973" s="125"/>
      <c r="M973" s="126"/>
      <c r="N973" s="127"/>
      <c r="O973" s="128"/>
      <c r="P973" s="128"/>
      <c r="Q973" s="126"/>
      <c r="R973" s="55"/>
      <c r="S973" s="129"/>
      <c r="T973" s="156"/>
      <c r="U973" s="126"/>
      <c r="AF973" s="8"/>
      <c r="AG973" s="8"/>
      <c r="AH973" s="8"/>
      <c r="AI973" s="8"/>
      <c r="AJ973" s="8"/>
      <c r="AK973" s="8"/>
      <c r="AL973" s="8"/>
      <c r="AM973" s="8"/>
    </row>
    <row r="974" spans="1:39" x14ac:dyDescent="0.2">
      <c r="A974" s="161" t="s">
        <v>382</v>
      </c>
      <c r="B974" s="162" t="s">
        <v>1219</v>
      </c>
      <c r="C974" s="163" t="s">
        <v>630</v>
      </c>
      <c r="D974" s="164" t="s">
        <v>631</v>
      </c>
      <c r="E974" s="164">
        <v>8</v>
      </c>
      <c r="F974" s="167">
        <v>3.2398108900000002</v>
      </c>
      <c r="G974" s="167">
        <f t="shared" si="30"/>
        <v>25.918487120000002</v>
      </c>
      <c r="H974" s="161" t="s">
        <v>414</v>
      </c>
      <c r="I974" s="165"/>
      <c r="J974" s="166"/>
      <c r="K974" s="124"/>
      <c r="L974" s="125"/>
      <c r="M974" s="126"/>
      <c r="N974" s="127"/>
      <c r="O974" s="128"/>
      <c r="P974" s="128"/>
      <c r="Q974" s="126"/>
      <c r="R974" s="55"/>
      <c r="S974" s="129"/>
      <c r="T974" s="156"/>
      <c r="U974" s="126"/>
      <c r="AF974" s="8"/>
      <c r="AG974" s="8"/>
      <c r="AH974" s="8"/>
      <c r="AI974" s="8"/>
      <c r="AJ974" s="8"/>
      <c r="AK974" s="8"/>
      <c r="AL974" s="8"/>
      <c r="AM974" s="8"/>
    </row>
    <row r="975" spans="1:39" x14ac:dyDescent="0.2">
      <c r="A975" s="161" t="s">
        <v>382</v>
      </c>
      <c r="B975" s="162" t="s">
        <v>1220</v>
      </c>
      <c r="C975" s="163" t="s">
        <v>887</v>
      </c>
      <c r="D975" s="164" t="s">
        <v>637</v>
      </c>
      <c r="E975" s="164">
        <v>1</v>
      </c>
      <c r="F975" s="167">
        <v>15.65597623</v>
      </c>
      <c r="G975" s="167">
        <f t="shared" si="30"/>
        <v>15.65597623</v>
      </c>
      <c r="H975" s="161" t="s">
        <v>414</v>
      </c>
      <c r="I975" s="165"/>
      <c r="J975" s="166"/>
      <c r="K975" s="124"/>
      <c r="L975" s="125"/>
      <c r="M975" s="126"/>
      <c r="N975" s="127"/>
      <c r="O975" s="128"/>
      <c r="P975" s="128"/>
      <c r="Q975" s="126"/>
      <c r="R975" s="55"/>
      <c r="S975" s="129"/>
      <c r="T975" s="156"/>
      <c r="U975" s="126"/>
      <c r="AF975" s="8"/>
      <c r="AG975" s="8"/>
      <c r="AH975" s="8"/>
      <c r="AI975" s="8"/>
      <c r="AJ975" s="8"/>
      <c r="AK975" s="8"/>
      <c r="AL975" s="8"/>
      <c r="AM975" s="8"/>
    </row>
    <row r="976" spans="1:39" x14ac:dyDescent="0.2">
      <c r="A976" s="161" t="s">
        <v>382</v>
      </c>
      <c r="B976" s="162" t="s">
        <v>1221</v>
      </c>
      <c r="C976" s="163" t="s">
        <v>633</v>
      </c>
      <c r="D976" s="164" t="s">
        <v>634</v>
      </c>
      <c r="E976" s="164">
        <v>6</v>
      </c>
      <c r="F976" s="167">
        <v>13.036198779999999</v>
      </c>
      <c r="G976" s="167">
        <f t="shared" si="30"/>
        <v>78.217192679999997</v>
      </c>
      <c r="H976" s="161" t="s">
        <v>414</v>
      </c>
      <c r="I976" s="165"/>
      <c r="J976" s="166"/>
      <c r="K976" s="124"/>
      <c r="L976" s="125"/>
      <c r="M976" s="126"/>
      <c r="N976" s="127"/>
      <c r="O976" s="128"/>
      <c r="P976" s="128"/>
      <c r="Q976" s="126"/>
      <c r="R976" s="55"/>
      <c r="S976" s="129"/>
      <c r="T976" s="156"/>
      <c r="U976" s="126"/>
      <c r="AF976" s="8"/>
      <c r="AG976" s="8"/>
      <c r="AH976" s="8"/>
      <c r="AI976" s="8"/>
      <c r="AJ976" s="8"/>
      <c r="AK976" s="8"/>
      <c r="AL976" s="8"/>
      <c r="AM976" s="8"/>
    </row>
    <row r="977" spans="1:39" x14ac:dyDescent="0.2">
      <c r="A977" s="161" t="s">
        <v>403</v>
      </c>
      <c r="B977" s="162" t="s">
        <v>1222</v>
      </c>
      <c r="C977" s="174" t="s">
        <v>639</v>
      </c>
      <c r="D977" s="175" t="s">
        <v>640</v>
      </c>
      <c r="E977" s="175">
        <v>16</v>
      </c>
      <c r="F977" s="176">
        <v>9.6615160000000005E-2</v>
      </c>
      <c r="G977" s="176">
        <f t="shared" si="30"/>
        <v>1.5458425600000001</v>
      </c>
      <c r="H977" s="177" t="s">
        <v>414</v>
      </c>
      <c r="I977" s="178"/>
      <c r="J977" s="179"/>
      <c r="K977" s="124"/>
      <c r="L977" s="125"/>
      <c r="M977" s="126"/>
      <c r="N977" s="127"/>
      <c r="O977" s="128"/>
      <c r="P977" s="128"/>
      <c r="Q977" s="126"/>
      <c r="R977" s="55"/>
      <c r="S977" s="129"/>
      <c r="T977" s="156"/>
      <c r="U977" s="126"/>
      <c r="AF977" s="8"/>
      <c r="AG977" s="8"/>
      <c r="AH977" s="8"/>
      <c r="AI977" s="8"/>
      <c r="AJ977" s="8"/>
      <c r="AK977" s="8"/>
      <c r="AL977" s="8"/>
      <c r="AM977" s="8"/>
    </row>
    <row r="978" spans="1:39" x14ac:dyDescent="0.2">
      <c r="A978" s="161" t="s">
        <v>382</v>
      </c>
      <c r="B978" s="162" t="s">
        <v>1223</v>
      </c>
      <c r="C978" s="163" t="s">
        <v>642</v>
      </c>
      <c r="D978" s="164" t="s">
        <v>643</v>
      </c>
      <c r="E978" s="164">
        <v>2</v>
      </c>
      <c r="F978" s="167">
        <v>1.20161546</v>
      </c>
      <c r="G978" s="167">
        <f t="shared" si="30"/>
        <v>2.4032309199999999</v>
      </c>
      <c r="H978" s="161" t="s">
        <v>414</v>
      </c>
      <c r="I978" s="165"/>
      <c r="J978" s="166"/>
      <c r="K978" s="124"/>
      <c r="L978" s="125"/>
      <c r="M978" s="126"/>
      <c r="N978" s="127"/>
      <c r="O978" s="128"/>
      <c r="P978" s="128"/>
      <c r="Q978" s="126"/>
      <c r="R978" s="55"/>
      <c r="S978" s="129"/>
      <c r="T978" s="156"/>
      <c r="U978" s="126"/>
      <c r="AF978" s="8"/>
      <c r="AG978" s="8"/>
      <c r="AH978" s="8"/>
      <c r="AI978" s="8"/>
      <c r="AJ978" s="8"/>
      <c r="AK978" s="8"/>
      <c r="AL978" s="8"/>
      <c r="AM978" s="8"/>
    </row>
    <row r="979" spans="1:39" x14ac:dyDescent="0.2">
      <c r="A979" s="161" t="s">
        <v>382</v>
      </c>
      <c r="B979" s="162" t="s">
        <v>1224</v>
      </c>
      <c r="C979" s="163" t="s">
        <v>645</v>
      </c>
      <c r="D979" s="164" t="s">
        <v>646</v>
      </c>
      <c r="E979" s="164">
        <v>2</v>
      </c>
      <c r="F979" s="167">
        <v>1.0010149699999999</v>
      </c>
      <c r="G979" s="167">
        <f t="shared" si="30"/>
        <v>2.0020299399999999</v>
      </c>
      <c r="H979" s="161" t="s">
        <v>414</v>
      </c>
      <c r="I979" s="165"/>
      <c r="J979" s="166"/>
      <c r="K979" s="124"/>
      <c r="L979" s="125"/>
      <c r="M979" s="126"/>
      <c r="N979" s="127"/>
      <c r="O979" s="128"/>
      <c r="P979" s="128"/>
      <c r="Q979" s="126"/>
      <c r="R979" s="55"/>
      <c r="S979" s="129"/>
      <c r="T979" s="156"/>
      <c r="U979" s="126"/>
      <c r="AF979" s="8"/>
      <c r="AG979" s="8"/>
      <c r="AH979" s="8"/>
      <c r="AI979" s="8"/>
      <c r="AJ979" s="8"/>
      <c r="AK979" s="8"/>
      <c r="AL979" s="8"/>
      <c r="AM979" s="8"/>
    </row>
    <row r="980" spans="1:39" x14ac:dyDescent="0.2">
      <c r="A980" s="161" t="s">
        <v>382</v>
      </c>
      <c r="B980" s="162" t="s">
        <v>1225</v>
      </c>
      <c r="C980" s="163" t="s">
        <v>648</v>
      </c>
      <c r="D980" s="164" t="s">
        <v>649</v>
      </c>
      <c r="E980" s="164">
        <v>6</v>
      </c>
      <c r="F980" s="167">
        <v>2.00912837</v>
      </c>
      <c r="G980" s="167">
        <f t="shared" si="30"/>
        <v>12.05477022</v>
      </c>
      <c r="H980" s="161" t="s">
        <v>414</v>
      </c>
      <c r="I980" s="165"/>
      <c r="J980" s="166"/>
      <c r="K980" s="124"/>
      <c r="L980" s="125"/>
      <c r="M980" s="126"/>
      <c r="N980" s="127"/>
      <c r="O980" s="128"/>
      <c r="P980" s="128"/>
      <c r="Q980" s="126"/>
      <c r="R980" s="55"/>
      <c r="S980" s="129"/>
      <c r="T980" s="156"/>
      <c r="U980" s="126"/>
      <c r="AF980" s="8"/>
      <c r="AG980" s="8"/>
      <c r="AH980" s="8"/>
      <c r="AI980" s="8"/>
      <c r="AJ980" s="8"/>
      <c r="AK980" s="8"/>
      <c r="AL980" s="8"/>
      <c r="AM980" s="8"/>
    </row>
    <row r="981" spans="1:39" x14ac:dyDescent="0.2">
      <c r="A981" s="161" t="s">
        <v>382</v>
      </c>
      <c r="B981" s="162" t="s">
        <v>1226</v>
      </c>
      <c r="C981" s="163" t="s">
        <v>894</v>
      </c>
      <c r="D981" s="164" t="s">
        <v>895</v>
      </c>
      <c r="E981" s="164">
        <v>1</v>
      </c>
      <c r="F981" s="167">
        <v>1.8244523800000001</v>
      </c>
      <c r="G981" s="167">
        <f t="shared" si="30"/>
        <v>1.8244523800000001</v>
      </c>
      <c r="H981" s="161" t="s">
        <v>414</v>
      </c>
      <c r="I981" s="165"/>
      <c r="J981" s="166"/>
      <c r="K981" s="124"/>
      <c r="L981" s="125"/>
      <c r="M981" s="126"/>
      <c r="N981" s="127"/>
      <c r="O981" s="128"/>
      <c r="P981" s="128"/>
      <c r="Q981" s="126"/>
      <c r="R981" s="55"/>
      <c r="S981" s="129"/>
      <c r="T981" s="156"/>
      <c r="U981" s="126"/>
      <c r="AF981" s="8"/>
      <c r="AG981" s="8"/>
      <c r="AH981" s="8"/>
      <c r="AI981" s="8"/>
      <c r="AJ981" s="8"/>
      <c r="AK981" s="8"/>
      <c r="AL981" s="8"/>
      <c r="AM981" s="8"/>
    </row>
    <row r="982" spans="1:39" x14ac:dyDescent="0.2">
      <c r="A982" s="161" t="s">
        <v>382</v>
      </c>
      <c r="B982" s="162" t="s">
        <v>1227</v>
      </c>
      <c r="C982" s="163" t="s">
        <v>654</v>
      </c>
      <c r="D982" s="164" t="s">
        <v>655</v>
      </c>
      <c r="E982" s="164">
        <v>2</v>
      </c>
      <c r="F982" s="167">
        <v>2.8816543999999999</v>
      </c>
      <c r="G982" s="167">
        <f t="shared" si="30"/>
        <v>5.7633087999999999</v>
      </c>
      <c r="H982" s="161" t="s">
        <v>414</v>
      </c>
      <c r="I982" s="165"/>
      <c r="J982" s="166"/>
      <c r="K982" s="124"/>
      <c r="L982" s="125"/>
      <c r="M982" s="126"/>
      <c r="N982" s="127"/>
      <c r="O982" s="128"/>
      <c r="P982" s="128"/>
      <c r="Q982" s="126"/>
      <c r="R982" s="55"/>
      <c r="S982" s="129"/>
      <c r="T982" s="156"/>
      <c r="U982" s="126"/>
      <c r="AF982" s="8"/>
      <c r="AG982" s="8"/>
      <c r="AH982" s="8"/>
      <c r="AI982" s="8"/>
      <c r="AJ982" s="8"/>
      <c r="AK982" s="8"/>
      <c r="AL982" s="8"/>
      <c r="AM982" s="8"/>
    </row>
    <row r="983" spans="1:39" x14ac:dyDescent="0.2">
      <c r="A983" s="161" t="s">
        <v>382</v>
      </c>
      <c r="B983" s="162" t="s">
        <v>1228</v>
      </c>
      <c r="C983" s="163" t="s">
        <v>657</v>
      </c>
      <c r="D983" s="164" t="s">
        <v>658</v>
      </c>
      <c r="E983" s="164">
        <v>2</v>
      </c>
      <c r="F983" s="167">
        <v>5.7822221499999999</v>
      </c>
      <c r="G983" s="167">
        <f t="shared" si="30"/>
        <v>11.5644443</v>
      </c>
      <c r="H983" s="161" t="s">
        <v>414</v>
      </c>
      <c r="I983" s="165"/>
      <c r="J983" s="166"/>
      <c r="K983" s="124"/>
      <c r="L983" s="125"/>
      <c r="M983" s="126"/>
      <c r="N983" s="127"/>
      <c r="O983" s="128"/>
      <c r="P983" s="128"/>
      <c r="Q983" s="126"/>
      <c r="R983" s="55"/>
      <c r="S983" s="129"/>
      <c r="T983" s="156"/>
      <c r="U983" s="126"/>
      <c r="AF983" s="8"/>
      <c r="AG983" s="8"/>
      <c r="AH983" s="8"/>
      <c r="AI983" s="8"/>
      <c r="AJ983" s="8"/>
      <c r="AK983" s="8"/>
      <c r="AL983" s="8"/>
      <c r="AM983" s="8"/>
    </row>
    <row r="984" spans="1:39" x14ac:dyDescent="0.2">
      <c r="A984" s="161" t="s">
        <v>382</v>
      </c>
      <c r="B984" s="162" t="s">
        <v>1229</v>
      </c>
      <c r="C984" s="163" t="s">
        <v>660</v>
      </c>
      <c r="D984" s="164" t="s">
        <v>661</v>
      </c>
      <c r="E984" s="164">
        <v>1</v>
      </c>
      <c r="F984" s="167">
        <v>5.2826215899999998</v>
      </c>
      <c r="G984" s="167">
        <f t="shared" si="30"/>
        <v>5.2826215899999998</v>
      </c>
      <c r="H984" s="161" t="s">
        <v>414</v>
      </c>
      <c r="I984" s="165"/>
      <c r="J984" s="166"/>
      <c r="K984" s="124"/>
      <c r="L984" s="125"/>
      <c r="M984" s="126"/>
      <c r="N984" s="127"/>
      <c r="O984" s="128"/>
      <c r="P984" s="128"/>
      <c r="Q984" s="126"/>
      <c r="R984" s="55"/>
      <c r="S984" s="129"/>
      <c r="T984" s="156"/>
      <c r="U984" s="126"/>
      <c r="AF984" s="8"/>
      <c r="AG984" s="8"/>
      <c r="AH984" s="8"/>
      <c r="AI984" s="8"/>
      <c r="AJ984" s="8"/>
      <c r="AK984" s="8"/>
      <c r="AL984" s="8"/>
      <c r="AM984" s="8"/>
    </row>
    <row r="985" spans="1:39" x14ac:dyDescent="0.2">
      <c r="A985" s="161" t="s">
        <v>382</v>
      </c>
      <c r="B985" s="162" t="s">
        <v>1230</v>
      </c>
      <c r="C985" s="163" t="s">
        <v>663</v>
      </c>
      <c r="D985" s="164" t="s">
        <v>664</v>
      </c>
      <c r="E985" s="164">
        <v>2</v>
      </c>
      <c r="F985" s="167">
        <v>1.1285739800000001</v>
      </c>
      <c r="G985" s="167">
        <f t="shared" si="30"/>
        <v>2.2571479600000002</v>
      </c>
      <c r="H985" s="161" t="s">
        <v>414</v>
      </c>
      <c r="I985" s="165"/>
      <c r="J985" s="166"/>
      <c r="K985" s="124"/>
      <c r="L985" s="125"/>
      <c r="M985" s="126"/>
      <c r="N985" s="127"/>
      <c r="O985" s="128"/>
      <c r="P985" s="128"/>
      <c r="Q985" s="126"/>
      <c r="R985" s="55"/>
      <c r="S985" s="129"/>
      <c r="T985" s="156"/>
      <c r="U985" s="126"/>
      <c r="AF985" s="8"/>
      <c r="AG985" s="8"/>
      <c r="AH985" s="8"/>
      <c r="AI985" s="8"/>
      <c r="AJ985" s="8"/>
      <c r="AK985" s="8"/>
      <c r="AL985" s="8"/>
      <c r="AM985" s="8"/>
    </row>
    <row r="986" spans="1:39" x14ac:dyDescent="0.2">
      <c r="A986" s="161" t="s">
        <v>382</v>
      </c>
      <c r="B986" s="162" t="s">
        <v>1231</v>
      </c>
      <c r="C986" s="163" t="s">
        <v>666</v>
      </c>
      <c r="D986" s="164" t="s">
        <v>667</v>
      </c>
      <c r="E986" s="164">
        <v>1</v>
      </c>
      <c r="F986" s="167">
        <v>0.66411412000000003</v>
      </c>
      <c r="G986" s="167">
        <f t="shared" si="30"/>
        <v>0.66411412000000003</v>
      </c>
      <c r="H986" s="161" t="s">
        <v>414</v>
      </c>
      <c r="I986" s="165"/>
      <c r="J986" s="166"/>
      <c r="K986" s="124"/>
      <c r="L986" s="125"/>
      <c r="M986" s="126"/>
      <c r="N986" s="127"/>
      <c r="O986" s="128"/>
      <c r="P986" s="128"/>
      <c r="Q986" s="126"/>
      <c r="R986" s="55"/>
      <c r="S986" s="129"/>
      <c r="T986" s="156"/>
      <c r="U986" s="126"/>
      <c r="AF986" s="8"/>
      <c r="AG986" s="8"/>
      <c r="AH986" s="8"/>
      <c r="AI986" s="8"/>
      <c r="AJ986" s="8"/>
      <c r="AK986" s="8"/>
      <c r="AL986" s="8"/>
      <c r="AM986" s="8"/>
    </row>
    <row r="987" spans="1:39" x14ac:dyDescent="0.2">
      <c r="A987" s="161" t="s">
        <v>403</v>
      </c>
      <c r="B987" s="162" t="s">
        <v>1232</v>
      </c>
      <c r="C987" s="174" t="s">
        <v>902</v>
      </c>
      <c r="D987" s="175" t="s">
        <v>903</v>
      </c>
      <c r="E987" s="175">
        <v>1</v>
      </c>
      <c r="F987" s="176">
        <v>2.3695618899999999</v>
      </c>
      <c r="G987" s="176">
        <f t="shared" si="30"/>
        <v>2.3695618899999999</v>
      </c>
      <c r="H987" s="177" t="s">
        <v>625</v>
      </c>
      <c r="I987" s="178"/>
      <c r="J987" s="179"/>
      <c r="K987" s="124"/>
      <c r="L987" s="125"/>
      <c r="M987" s="126"/>
      <c r="N987" s="127"/>
      <c r="O987" s="128"/>
      <c r="P987" s="128"/>
      <c r="Q987" s="126"/>
      <c r="R987" s="55"/>
      <c r="S987" s="129"/>
      <c r="T987" s="156"/>
      <c r="U987" s="126"/>
      <c r="AF987" s="8"/>
      <c r="AG987" s="8"/>
      <c r="AH987" s="8"/>
      <c r="AI987" s="8"/>
      <c r="AJ987" s="8"/>
      <c r="AK987" s="8"/>
      <c r="AL987" s="8"/>
      <c r="AM987" s="8"/>
    </row>
    <row r="988" spans="1:39" ht="38.25" x14ac:dyDescent="0.2">
      <c r="A988" s="161" t="s">
        <v>403</v>
      </c>
      <c r="B988" s="162" t="s">
        <v>1233</v>
      </c>
      <c r="C988" s="174" t="s">
        <v>1123</v>
      </c>
      <c r="D988" s="175" t="s">
        <v>1124</v>
      </c>
      <c r="E988" s="175">
        <v>1</v>
      </c>
      <c r="F988" s="176">
        <v>116.12652199</v>
      </c>
      <c r="G988" s="176">
        <f t="shared" si="30"/>
        <v>116.12652199</v>
      </c>
      <c r="H988" s="177"/>
      <c r="I988" s="178"/>
      <c r="J988" s="179"/>
      <c r="K988" s="124"/>
      <c r="L988" s="125"/>
      <c r="M988" s="126"/>
      <c r="N988" s="127"/>
      <c r="O988" s="128"/>
      <c r="P988" s="128"/>
      <c r="Q988" s="126"/>
      <c r="R988" s="55"/>
      <c r="S988" s="129"/>
      <c r="T988" s="156"/>
      <c r="U988" s="126"/>
      <c r="AF988" s="8"/>
      <c r="AG988" s="8"/>
      <c r="AH988" s="8"/>
      <c r="AI988" s="8"/>
      <c r="AJ988" s="8"/>
      <c r="AK988" s="8"/>
      <c r="AL988" s="8"/>
      <c r="AM988" s="8"/>
    </row>
    <row r="989" spans="1:39" x14ac:dyDescent="0.2">
      <c r="A989" s="148" t="s">
        <v>379</v>
      </c>
      <c r="B989" s="162" t="s">
        <v>1234</v>
      </c>
      <c r="C989" s="181" t="s">
        <v>686</v>
      </c>
      <c r="D989" s="182" t="s">
        <v>687</v>
      </c>
      <c r="E989" s="182">
        <v>1</v>
      </c>
      <c r="F989" s="183">
        <v>43</v>
      </c>
      <c r="G989" s="183">
        <f t="shared" si="30"/>
        <v>43</v>
      </c>
      <c r="H989" s="184" t="s">
        <v>688</v>
      </c>
      <c r="I989" s="185"/>
      <c r="J989" s="180"/>
      <c r="K989" s="124"/>
      <c r="L989" s="125"/>
      <c r="M989" s="126"/>
      <c r="N989" s="127"/>
      <c r="O989" s="128"/>
      <c r="P989" s="128"/>
      <c r="Q989" s="126"/>
      <c r="R989" s="55"/>
      <c r="S989" s="129"/>
      <c r="T989" s="156"/>
      <c r="U989" s="126"/>
      <c r="AF989" s="8"/>
      <c r="AG989" s="8"/>
      <c r="AH989" s="8"/>
      <c r="AI989" s="8"/>
      <c r="AJ989" s="8"/>
      <c r="AK989" s="8"/>
      <c r="AL989" s="8"/>
      <c r="AM989" s="8"/>
    </row>
    <row r="990" spans="1:39" x14ac:dyDescent="0.2">
      <c r="A990" s="161" t="s">
        <v>403</v>
      </c>
      <c r="B990" s="162" t="s">
        <v>1235</v>
      </c>
      <c r="C990" s="174" t="s">
        <v>1125</v>
      </c>
      <c r="D990" s="175" t="s">
        <v>700</v>
      </c>
      <c r="E990" s="175">
        <v>2</v>
      </c>
      <c r="F990" s="176">
        <v>0.32693049000000002</v>
      </c>
      <c r="G990" s="176">
        <f t="shared" si="30"/>
        <v>0.65386098000000004</v>
      </c>
      <c r="H990" s="177"/>
      <c r="I990" s="178"/>
      <c r="J990" s="179"/>
      <c r="K990" s="124"/>
      <c r="L990" s="125"/>
      <c r="M990" s="126"/>
      <c r="N990" s="127"/>
      <c r="O990" s="128"/>
      <c r="P990" s="128"/>
      <c r="Q990" s="126"/>
      <c r="R990" s="55"/>
      <c r="S990" s="129"/>
      <c r="T990" s="156"/>
      <c r="U990" s="126"/>
      <c r="AF990" s="8"/>
      <c r="AG990" s="8"/>
      <c r="AH990" s="8"/>
      <c r="AI990" s="8"/>
      <c r="AJ990" s="8"/>
      <c r="AK990" s="8"/>
      <c r="AL990" s="8"/>
      <c r="AM990" s="8"/>
    </row>
    <row r="991" spans="1:39" x14ac:dyDescent="0.2">
      <c r="A991" s="148" t="s">
        <v>379</v>
      </c>
      <c r="B991" s="162" t="s">
        <v>1236</v>
      </c>
      <c r="C991" s="181" t="s">
        <v>1126</v>
      </c>
      <c r="D991" s="182" t="s">
        <v>696</v>
      </c>
      <c r="E991" s="182">
        <v>2</v>
      </c>
      <c r="F991" s="183">
        <v>2.27335121</v>
      </c>
      <c r="G991" s="183">
        <f t="shared" si="30"/>
        <v>4.5467024199999999</v>
      </c>
      <c r="H991" s="184"/>
      <c r="I991" s="185"/>
      <c r="J991" s="180"/>
      <c r="K991" s="124"/>
      <c r="L991" s="125"/>
      <c r="M991" s="126"/>
      <c r="N991" s="127"/>
      <c r="O991" s="128"/>
      <c r="P991" s="128"/>
      <c r="Q991" s="126"/>
      <c r="R991" s="55"/>
      <c r="S991" s="129"/>
      <c r="T991" s="156"/>
      <c r="U991" s="126"/>
      <c r="AF991" s="8"/>
      <c r="AG991" s="8"/>
      <c r="AH991" s="8"/>
      <c r="AI991" s="8"/>
      <c r="AJ991" s="8"/>
      <c r="AK991" s="8"/>
      <c r="AL991" s="8"/>
      <c r="AM991" s="8"/>
    </row>
    <row r="992" spans="1:39" x14ac:dyDescent="0.2">
      <c r="A992" s="161" t="s">
        <v>403</v>
      </c>
      <c r="B992" s="162" t="s">
        <v>1237</v>
      </c>
      <c r="C992" s="174" t="s">
        <v>1127</v>
      </c>
      <c r="D992" s="175" t="s">
        <v>698</v>
      </c>
      <c r="E992" s="175">
        <v>2</v>
      </c>
      <c r="F992" s="176">
        <v>3.9519828000000001</v>
      </c>
      <c r="G992" s="176">
        <f t="shared" si="30"/>
        <v>7.9039656000000003</v>
      </c>
      <c r="H992" s="177"/>
      <c r="I992" s="178"/>
      <c r="J992" s="179"/>
      <c r="K992" s="124"/>
      <c r="L992" s="125"/>
      <c r="M992" s="126"/>
      <c r="N992" s="127"/>
      <c r="O992" s="128"/>
      <c r="P992" s="128"/>
      <c r="Q992" s="126"/>
      <c r="R992" s="55"/>
      <c r="S992" s="129"/>
      <c r="T992" s="156"/>
      <c r="U992" s="126"/>
      <c r="AF992" s="8"/>
      <c r="AG992" s="8"/>
      <c r="AH992" s="8"/>
      <c r="AI992" s="8"/>
      <c r="AJ992" s="8"/>
      <c r="AK992" s="8"/>
      <c r="AL992" s="8"/>
      <c r="AM992" s="8"/>
    </row>
    <row r="993" spans="1:39" x14ac:dyDescent="0.2">
      <c r="A993" s="161" t="s">
        <v>403</v>
      </c>
      <c r="B993" s="162" t="s">
        <v>1238</v>
      </c>
      <c r="C993" s="174" t="s">
        <v>702</v>
      </c>
      <c r="D993" s="175" t="s">
        <v>703</v>
      </c>
      <c r="E993" s="175">
        <v>11</v>
      </c>
      <c r="F993" s="176">
        <v>12</v>
      </c>
      <c r="G993" s="176">
        <f t="shared" si="30"/>
        <v>132</v>
      </c>
      <c r="H993" s="177"/>
      <c r="I993" s="178"/>
      <c r="J993" s="179"/>
      <c r="K993" s="124"/>
      <c r="L993" s="125"/>
      <c r="M993" s="126"/>
      <c r="N993" s="127"/>
      <c r="O993" s="128"/>
      <c r="P993" s="128"/>
      <c r="Q993" s="126"/>
      <c r="R993" s="55"/>
      <c r="S993" s="129"/>
      <c r="T993" s="156"/>
      <c r="U993" s="126"/>
      <c r="AF993" s="8"/>
      <c r="AG993" s="8"/>
      <c r="AH993" s="8"/>
      <c r="AI993" s="8"/>
      <c r="AJ993" s="8"/>
      <c r="AK993" s="8"/>
      <c r="AL993" s="8"/>
      <c r="AM993" s="8"/>
    </row>
    <row r="994" spans="1:39" ht="25.5" x14ac:dyDescent="0.2">
      <c r="A994" s="161" t="s">
        <v>403</v>
      </c>
      <c r="B994" s="162" t="s">
        <v>1239</v>
      </c>
      <c r="C994" s="174" t="s">
        <v>915</v>
      </c>
      <c r="D994" s="175" t="s">
        <v>916</v>
      </c>
      <c r="E994" s="175">
        <v>3</v>
      </c>
      <c r="F994" s="176">
        <v>55.646453309999998</v>
      </c>
      <c r="G994" s="176">
        <f t="shared" si="30"/>
        <v>166.93935992999999</v>
      </c>
      <c r="H994" s="177"/>
      <c r="I994" s="178"/>
      <c r="J994" s="179"/>
      <c r="K994" s="124"/>
      <c r="L994" s="125"/>
      <c r="M994" s="126"/>
      <c r="N994" s="127"/>
      <c r="O994" s="128"/>
      <c r="P994" s="128"/>
      <c r="Q994" s="126"/>
      <c r="R994" s="55"/>
      <c r="S994" s="129"/>
      <c r="T994" s="156"/>
      <c r="U994" s="126"/>
      <c r="AF994" s="8"/>
      <c r="AG994" s="8"/>
      <c r="AH994" s="8"/>
      <c r="AI994" s="8"/>
      <c r="AJ994" s="8"/>
      <c r="AK994" s="8"/>
      <c r="AL994" s="8"/>
      <c r="AM994" s="8"/>
    </row>
    <row r="995" spans="1:39" x14ac:dyDescent="0.2">
      <c r="A995" s="161" t="s">
        <v>403</v>
      </c>
      <c r="B995" s="162" t="s">
        <v>1240</v>
      </c>
      <c r="C995" s="174" t="s">
        <v>708</v>
      </c>
      <c r="D995" s="175" t="s">
        <v>709</v>
      </c>
      <c r="E995" s="175">
        <v>4</v>
      </c>
      <c r="F995" s="176">
        <v>1.9</v>
      </c>
      <c r="G995" s="176">
        <f t="shared" ref="G995:G1026" si="31">F995*E995</f>
        <v>7.6</v>
      </c>
      <c r="H995" s="177"/>
      <c r="I995" s="178"/>
      <c r="J995" s="179"/>
      <c r="K995" s="124"/>
      <c r="L995" s="125"/>
      <c r="M995" s="126"/>
      <c r="N995" s="127"/>
      <c r="O995" s="128"/>
      <c r="P995" s="128"/>
      <c r="Q995" s="126"/>
      <c r="R995" s="55"/>
      <c r="S995" s="129"/>
      <c r="T995" s="156"/>
      <c r="U995" s="126"/>
      <c r="AF995" s="8"/>
      <c r="AG995" s="8"/>
      <c r="AH995" s="8"/>
      <c r="AI995" s="8"/>
      <c r="AJ995" s="8"/>
      <c r="AK995" s="8"/>
      <c r="AL995" s="8"/>
      <c r="AM995" s="8"/>
    </row>
    <row r="996" spans="1:39" x14ac:dyDescent="0.2">
      <c r="A996" s="161" t="s">
        <v>403</v>
      </c>
      <c r="B996" s="162" t="s">
        <v>1241</v>
      </c>
      <c r="C996" s="174"/>
      <c r="D996" s="175" t="s">
        <v>718</v>
      </c>
      <c r="E996" s="175">
        <v>12</v>
      </c>
      <c r="F996" s="176">
        <v>2.9523020000000001E-2</v>
      </c>
      <c r="G996" s="176">
        <f t="shared" si="31"/>
        <v>0.35427624000000002</v>
      </c>
      <c r="H996" s="177"/>
      <c r="I996" s="178"/>
      <c r="J996" s="179"/>
      <c r="K996" s="124"/>
      <c r="L996" s="125"/>
      <c r="M996" s="126"/>
      <c r="N996" s="127"/>
      <c r="O996" s="128"/>
      <c r="P996" s="128"/>
      <c r="Q996" s="126"/>
      <c r="R996" s="55"/>
      <c r="S996" s="129"/>
      <c r="T996" s="156"/>
      <c r="U996" s="126"/>
      <c r="AF996" s="8"/>
      <c r="AG996" s="8"/>
      <c r="AH996" s="8"/>
      <c r="AI996" s="8"/>
      <c r="AJ996" s="8"/>
      <c r="AK996" s="8"/>
      <c r="AL996" s="8"/>
      <c r="AM996" s="8"/>
    </row>
    <row r="997" spans="1:39" x14ac:dyDescent="0.2">
      <c r="A997" s="161" t="s">
        <v>403</v>
      </c>
      <c r="B997" s="162" t="s">
        <v>1242</v>
      </c>
      <c r="C997" s="174"/>
      <c r="D997" s="175" t="s">
        <v>720</v>
      </c>
      <c r="E997" s="175">
        <v>2</v>
      </c>
      <c r="F997" s="176">
        <v>9.6445200000000002E-3</v>
      </c>
      <c r="G997" s="176">
        <f t="shared" si="31"/>
        <v>1.928904E-2</v>
      </c>
      <c r="H997" s="177"/>
      <c r="I997" s="178"/>
      <c r="J997" s="179"/>
      <c r="K997" s="124"/>
      <c r="L997" s="125"/>
      <c r="M997" s="126"/>
      <c r="N997" s="127"/>
      <c r="O997" s="128"/>
      <c r="P997" s="128"/>
      <c r="Q997" s="126"/>
      <c r="R997" s="55"/>
      <c r="S997" s="129"/>
      <c r="T997" s="156"/>
      <c r="U997" s="126"/>
      <c r="AF997" s="8"/>
      <c r="AG997" s="8"/>
      <c r="AH997" s="8"/>
      <c r="AI997" s="8"/>
      <c r="AJ997" s="8"/>
      <c r="AK997" s="8"/>
      <c r="AL997" s="8"/>
      <c r="AM997" s="8"/>
    </row>
    <row r="998" spans="1:39" x14ac:dyDescent="0.2">
      <c r="A998" s="161" t="s">
        <v>403</v>
      </c>
      <c r="B998" s="162" t="s">
        <v>1243</v>
      </c>
      <c r="C998" s="174"/>
      <c r="D998" s="175" t="s">
        <v>906</v>
      </c>
      <c r="E998" s="175">
        <v>1</v>
      </c>
      <c r="F998" s="176">
        <v>0.43401498999999999</v>
      </c>
      <c r="G998" s="176">
        <f t="shared" si="31"/>
        <v>0.43401498999999999</v>
      </c>
      <c r="H998" s="177"/>
      <c r="I998" s="178"/>
      <c r="J998" s="179"/>
      <c r="K998" s="124"/>
      <c r="L998" s="125"/>
      <c r="M998" s="126"/>
      <c r="N998" s="127"/>
      <c r="O998" s="128"/>
      <c r="P998" s="128"/>
      <c r="Q998" s="126"/>
      <c r="R998" s="55"/>
      <c r="S998" s="129"/>
      <c r="T998" s="156"/>
      <c r="U998" s="126"/>
      <c r="AF998" s="8"/>
      <c r="AG998" s="8"/>
      <c r="AH998" s="8"/>
      <c r="AI998" s="8"/>
      <c r="AJ998" s="8"/>
      <c r="AK998" s="8"/>
      <c r="AL998" s="8"/>
      <c r="AM998" s="8"/>
    </row>
    <row r="999" spans="1:39" x14ac:dyDescent="0.2">
      <c r="A999" s="161" t="s">
        <v>403</v>
      </c>
      <c r="B999" s="162" t="s">
        <v>1244</v>
      </c>
      <c r="C999" s="174"/>
      <c r="D999" s="175" t="s">
        <v>1128</v>
      </c>
      <c r="E999" s="175">
        <v>2</v>
      </c>
      <c r="F999" s="176">
        <v>1.90656585</v>
      </c>
      <c r="G999" s="176">
        <f t="shared" si="31"/>
        <v>3.8131317</v>
      </c>
      <c r="H999" s="177"/>
      <c r="I999" s="178"/>
      <c r="J999" s="179"/>
      <c r="K999" s="124"/>
      <c r="L999" s="125"/>
      <c r="M999" s="126"/>
      <c r="N999" s="127"/>
      <c r="O999" s="128"/>
      <c r="P999" s="128"/>
      <c r="Q999" s="126"/>
      <c r="R999" s="55"/>
      <c r="S999" s="129"/>
      <c r="T999" s="156"/>
      <c r="U999" s="126"/>
      <c r="AF999" s="8"/>
      <c r="AG999" s="8"/>
      <c r="AH999" s="8"/>
      <c r="AI999" s="8"/>
      <c r="AJ999" s="8"/>
      <c r="AK999" s="8"/>
      <c r="AL999" s="8"/>
      <c r="AM999" s="8"/>
    </row>
    <row r="1000" spans="1:39" x14ac:dyDescent="0.2">
      <c r="A1000" s="161" t="s">
        <v>403</v>
      </c>
      <c r="B1000" s="162" t="s">
        <v>1245</v>
      </c>
      <c r="C1000" s="174"/>
      <c r="D1000" s="175" t="s">
        <v>716</v>
      </c>
      <c r="E1000" s="175">
        <v>2</v>
      </c>
      <c r="F1000" s="176">
        <v>3.9988100900000001</v>
      </c>
      <c r="G1000" s="176">
        <f t="shared" si="31"/>
        <v>7.9976201800000002</v>
      </c>
      <c r="H1000" s="177"/>
      <c r="I1000" s="178"/>
      <c r="J1000" s="179"/>
      <c r="K1000" s="124"/>
      <c r="L1000" s="125"/>
      <c r="M1000" s="126"/>
      <c r="N1000" s="127"/>
      <c r="O1000" s="128"/>
      <c r="P1000" s="128"/>
      <c r="Q1000" s="126"/>
      <c r="R1000" s="55"/>
      <c r="S1000" s="129"/>
      <c r="T1000" s="156"/>
      <c r="U1000" s="126"/>
      <c r="AF1000" s="8"/>
      <c r="AG1000" s="8"/>
      <c r="AH1000" s="8"/>
      <c r="AI1000" s="8"/>
      <c r="AJ1000" s="8"/>
      <c r="AK1000" s="8"/>
      <c r="AL1000" s="8"/>
      <c r="AM1000" s="8"/>
    </row>
    <row r="1001" spans="1:39" x14ac:dyDescent="0.2">
      <c r="A1001" s="161" t="s">
        <v>403</v>
      </c>
      <c r="B1001" s="162" t="s">
        <v>1246</v>
      </c>
      <c r="C1001" s="174"/>
      <c r="D1001" s="175" t="s">
        <v>711</v>
      </c>
      <c r="E1001" s="175">
        <v>2</v>
      </c>
      <c r="F1001" s="176">
        <v>1.8403369999999999E-2</v>
      </c>
      <c r="G1001" s="176">
        <f t="shared" si="31"/>
        <v>3.6806739999999998E-2</v>
      </c>
      <c r="H1001" s="177"/>
      <c r="I1001" s="178"/>
      <c r="J1001" s="179"/>
      <c r="K1001" s="124"/>
      <c r="L1001" s="125"/>
      <c r="M1001" s="126"/>
      <c r="N1001" s="127"/>
      <c r="O1001" s="128"/>
      <c r="P1001" s="128"/>
      <c r="Q1001" s="126"/>
      <c r="R1001" s="55"/>
      <c r="S1001" s="129"/>
      <c r="T1001" s="156"/>
      <c r="U1001" s="126"/>
      <c r="AF1001" s="8"/>
      <c r="AG1001" s="8"/>
      <c r="AH1001" s="8"/>
      <c r="AI1001" s="8"/>
      <c r="AJ1001" s="8"/>
      <c r="AK1001" s="8"/>
      <c r="AL1001" s="8"/>
      <c r="AM1001" s="8"/>
    </row>
    <row r="1002" spans="1:39" x14ac:dyDescent="0.2">
      <c r="A1002" s="161" t="s">
        <v>403</v>
      </c>
      <c r="B1002" s="162" t="s">
        <v>1247</v>
      </c>
      <c r="C1002" s="174" t="s">
        <v>788</v>
      </c>
      <c r="D1002" s="175" t="s">
        <v>789</v>
      </c>
      <c r="E1002" s="175">
        <v>2</v>
      </c>
      <c r="F1002" s="176">
        <v>5.0836500000000003E-3</v>
      </c>
      <c r="G1002" s="176">
        <f t="shared" si="31"/>
        <v>1.0167300000000001E-2</v>
      </c>
      <c r="H1002" s="177"/>
      <c r="I1002" s="178"/>
      <c r="J1002" s="179"/>
      <c r="K1002" s="124"/>
      <c r="L1002" s="125"/>
      <c r="M1002" s="126"/>
      <c r="N1002" s="127"/>
      <c r="O1002" s="128"/>
      <c r="P1002" s="128"/>
      <c r="Q1002" s="126"/>
      <c r="R1002" s="55"/>
      <c r="S1002" s="129"/>
      <c r="T1002" s="156"/>
      <c r="U1002" s="126"/>
      <c r="AF1002" s="8"/>
      <c r="AG1002" s="8"/>
      <c r="AH1002" s="8"/>
      <c r="AI1002" s="8"/>
      <c r="AJ1002" s="8"/>
      <c r="AK1002" s="8"/>
      <c r="AL1002" s="8"/>
      <c r="AM1002" s="8"/>
    </row>
    <row r="1003" spans="1:39" x14ac:dyDescent="0.2">
      <c r="A1003" s="161" t="s">
        <v>403</v>
      </c>
      <c r="B1003" s="162" t="s">
        <v>1248</v>
      </c>
      <c r="C1003" s="174" t="s">
        <v>684</v>
      </c>
      <c r="D1003" s="175" t="s">
        <v>728</v>
      </c>
      <c r="E1003" s="175">
        <v>5</v>
      </c>
      <c r="F1003" s="176">
        <v>3.5662310000000003E-2</v>
      </c>
      <c r="G1003" s="176">
        <f t="shared" si="31"/>
        <v>0.17831155000000001</v>
      </c>
      <c r="H1003" s="177"/>
      <c r="I1003" s="178"/>
      <c r="J1003" s="179"/>
      <c r="K1003" s="124"/>
      <c r="L1003" s="125"/>
      <c r="M1003" s="126"/>
      <c r="N1003" s="127"/>
      <c r="O1003" s="128"/>
      <c r="P1003" s="128"/>
      <c r="Q1003" s="126"/>
      <c r="R1003" s="55"/>
      <c r="S1003" s="129"/>
      <c r="T1003" s="156"/>
      <c r="U1003" s="126"/>
      <c r="AF1003" s="8"/>
      <c r="AG1003" s="8"/>
      <c r="AH1003" s="8"/>
      <c r="AI1003" s="8"/>
      <c r="AJ1003" s="8"/>
      <c r="AK1003" s="8"/>
      <c r="AL1003" s="8"/>
      <c r="AM1003" s="8"/>
    </row>
    <row r="1004" spans="1:39" x14ac:dyDescent="0.2">
      <c r="A1004" s="161" t="s">
        <v>403</v>
      </c>
      <c r="B1004" s="162" t="s">
        <v>1249</v>
      </c>
      <c r="C1004" s="174" t="s">
        <v>684</v>
      </c>
      <c r="D1004" s="175" t="s">
        <v>730</v>
      </c>
      <c r="E1004" s="175">
        <v>4</v>
      </c>
      <c r="F1004" s="176">
        <v>3.3686880000000002E-2</v>
      </c>
      <c r="G1004" s="176">
        <f t="shared" si="31"/>
        <v>0.13474752000000001</v>
      </c>
      <c r="H1004" s="177"/>
      <c r="I1004" s="178"/>
      <c r="J1004" s="179"/>
      <c r="K1004" s="124"/>
      <c r="L1004" s="125"/>
      <c r="M1004" s="126"/>
      <c r="N1004" s="127"/>
      <c r="O1004" s="128"/>
      <c r="P1004" s="128"/>
      <c r="Q1004" s="126"/>
      <c r="R1004" s="55"/>
      <c r="S1004" s="129"/>
      <c r="T1004" s="156"/>
      <c r="U1004" s="126"/>
      <c r="AF1004" s="8"/>
      <c r="AG1004" s="8"/>
      <c r="AH1004" s="8"/>
      <c r="AI1004" s="8"/>
      <c r="AJ1004" s="8"/>
      <c r="AK1004" s="8"/>
      <c r="AL1004" s="8"/>
      <c r="AM1004" s="8"/>
    </row>
    <row r="1005" spans="1:39" x14ac:dyDescent="0.2">
      <c r="A1005" s="161" t="s">
        <v>403</v>
      </c>
      <c r="B1005" s="162" t="s">
        <v>1250</v>
      </c>
      <c r="C1005" s="174" t="s">
        <v>677</v>
      </c>
      <c r="D1005" s="175" t="s">
        <v>732</v>
      </c>
      <c r="E1005" s="175">
        <v>12</v>
      </c>
      <c r="F1005" s="176">
        <v>0.12559807000000001</v>
      </c>
      <c r="G1005" s="176">
        <f t="shared" si="31"/>
        <v>1.5071768400000001</v>
      </c>
      <c r="H1005" s="177"/>
      <c r="I1005" s="178"/>
      <c r="J1005" s="179"/>
      <c r="K1005" s="124"/>
      <c r="L1005" s="125"/>
      <c r="M1005" s="126"/>
      <c r="N1005" s="127"/>
      <c r="O1005" s="128"/>
      <c r="P1005" s="128"/>
      <c r="Q1005" s="126"/>
      <c r="R1005" s="55"/>
      <c r="S1005" s="129"/>
      <c r="T1005" s="156"/>
      <c r="U1005" s="126"/>
      <c r="AF1005" s="8"/>
      <c r="AG1005" s="8"/>
      <c r="AH1005" s="8"/>
      <c r="AI1005" s="8"/>
      <c r="AJ1005" s="8"/>
      <c r="AK1005" s="8"/>
      <c r="AL1005" s="8"/>
      <c r="AM1005" s="8"/>
    </row>
    <row r="1006" spans="1:39" x14ac:dyDescent="0.2">
      <c r="A1006" s="161" t="s">
        <v>403</v>
      </c>
      <c r="B1006" s="162" t="s">
        <v>1251</v>
      </c>
      <c r="C1006" s="174" t="s">
        <v>677</v>
      </c>
      <c r="D1006" s="175" t="s">
        <v>734</v>
      </c>
      <c r="E1006" s="175">
        <v>4</v>
      </c>
      <c r="F1006" s="176">
        <v>0.10981471</v>
      </c>
      <c r="G1006" s="176">
        <f t="shared" si="31"/>
        <v>0.43925883999999998</v>
      </c>
      <c r="H1006" s="177"/>
      <c r="I1006" s="178"/>
      <c r="J1006" s="179"/>
      <c r="K1006" s="124"/>
      <c r="L1006" s="125"/>
      <c r="M1006" s="126"/>
      <c r="N1006" s="127"/>
      <c r="O1006" s="128"/>
      <c r="P1006" s="128"/>
      <c r="Q1006" s="126"/>
      <c r="R1006" s="55"/>
      <c r="S1006" s="129"/>
      <c r="T1006" s="156"/>
      <c r="U1006" s="126"/>
      <c r="AF1006" s="8"/>
      <c r="AG1006" s="8"/>
      <c r="AH1006" s="8"/>
      <c r="AI1006" s="8"/>
      <c r="AJ1006" s="8"/>
      <c r="AK1006" s="8"/>
      <c r="AL1006" s="8"/>
      <c r="AM1006" s="8"/>
    </row>
    <row r="1007" spans="1:39" x14ac:dyDescent="0.2">
      <c r="A1007" s="161" t="s">
        <v>403</v>
      </c>
      <c r="B1007" s="162" t="s">
        <v>1252</v>
      </c>
      <c r="C1007" s="174" t="s">
        <v>677</v>
      </c>
      <c r="D1007" s="175" t="s">
        <v>736</v>
      </c>
      <c r="E1007" s="175">
        <v>2</v>
      </c>
      <c r="F1007" s="176">
        <v>7.4135400000000004E-2</v>
      </c>
      <c r="G1007" s="176">
        <f t="shared" si="31"/>
        <v>0.14827080000000001</v>
      </c>
      <c r="H1007" s="177"/>
      <c r="I1007" s="178"/>
      <c r="J1007" s="179"/>
      <c r="K1007" s="124"/>
      <c r="L1007" s="125"/>
      <c r="M1007" s="126"/>
      <c r="N1007" s="127"/>
      <c r="O1007" s="128"/>
      <c r="P1007" s="128"/>
      <c r="Q1007" s="126"/>
      <c r="R1007" s="55"/>
      <c r="S1007" s="129"/>
      <c r="T1007" s="156"/>
      <c r="U1007" s="126"/>
      <c r="AF1007" s="8"/>
      <c r="AG1007" s="8"/>
      <c r="AH1007" s="8"/>
      <c r="AI1007" s="8"/>
      <c r="AJ1007" s="8"/>
      <c r="AK1007" s="8"/>
      <c r="AL1007" s="8"/>
      <c r="AM1007" s="8"/>
    </row>
    <row r="1008" spans="1:39" x14ac:dyDescent="0.2">
      <c r="A1008" s="161" t="s">
        <v>403</v>
      </c>
      <c r="B1008" s="162" t="s">
        <v>1253</v>
      </c>
      <c r="C1008" s="174" t="s">
        <v>677</v>
      </c>
      <c r="D1008" s="175" t="s">
        <v>678</v>
      </c>
      <c r="E1008" s="175">
        <v>4</v>
      </c>
      <c r="F1008" s="176">
        <v>4.296759E-2</v>
      </c>
      <c r="G1008" s="176">
        <f t="shared" si="31"/>
        <v>0.17187036</v>
      </c>
      <c r="H1008" s="177"/>
      <c r="I1008" s="178"/>
      <c r="J1008" s="179"/>
      <c r="K1008" s="124"/>
      <c r="L1008" s="125"/>
      <c r="M1008" s="126"/>
      <c r="N1008" s="127"/>
      <c r="O1008" s="128"/>
      <c r="P1008" s="128"/>
      <c r="Q1008" s="126"/>
      <c r="R1008" s="55"/>
      <c r="S1008" s="129"/>
      <c r="T1008" s="156"/>
      <c r="U1008" s="126"/>
      <c r="AF1008" s="8"/>
      <c r="AG1008" s="8"/>
      <c r="AH1008" s="8"/>
      <c r="AI1008" s="8"/>
      <c r="AJ1008" s="8"/>
      <c r="AK1008" s="8"/>
      <c r="AL1008" s="8"/>
      <c r="AM1008" s="8"/>
    </row>
    <row r="1009" spans="1:39" x14ac:dyDescent="0.2">
      <c r="A1009" s="161" t="s">
        <v>403</v>
      </c>
      <c r="B1009" s="162" t="s">
        <v>1254</v>
      </c>
      <c r="C1009" s="174" t="s">
        <v>677</v>
      </c>
      <c r="D1009" s="175" t="s">
        <v>739</v>
      </c>
      <c r="E1009" s="175">
        <v>3</v>
      </c>
      <c r="F1009" s="176">
        <v>5.4240669999999998E-2</v>
      </c>
      <c r="G1009" s="176">
        <f t="shared" si="31"/>
        <v>0.16272201</v>
      </c>
      <c r="H1009" s="177"/>
      <c r="I1009" s="178"/>
      <c r="J1009" s="179"/>
      <c r="K1009" s="124"/>
      <c r="L1009" s="125"/>
      <c r="M1009" s="126"/>
      <c r="N1009" s="127"/>
      <c r="O1009" s="128"/>
      <c r="P1009" s="128"/>
      <c r="Q1009" s="126"/>
      <c r="R1009" s="55"/>
      <c r="S1009" s="129"/>
      <c r="T1009" s="156"/>
      <c r="U1009" s="126"/>
      <c r="AF1009" s="8"/>
      <c r="AG1009" s="8"/>
      <c r="AH1009" s="8"/>
      <c r="AI1009" s="8"/>
      <c r="AJ1009" s="8"/>
      <c r="AK1009" s="8"/>
      <c r="AL1009" s="8"/>
      <c r="AM1009" s="8"/>
    </row>
    <row r="1010" spans="1:39" x14ac:dyDescent="0.2">
      <c r="A1010" s="161" t="s">
        <v>403</v>
      </c>
      <c r="B1010" s="162" t="s">
        <v>1255</v>
      </c>
      <c r="C1010" s="174" t="s">
        <v>677</v>
      </c>
      <c r="D1010" s="175" t="s">
        <v>741</v>
      </c>
      <c r="E1010" s="175">
        <v>8</v>
      </c>
      <c r="F1010" s="176">
        <v>2.6461140000000001E-2</v>
      </c>
      <c r="G1010" s="176">
        <f t="shared" si="31"/>
        <v>0.21168912000000001</v>
      </c>
      <c r="H1010" s="177"/>
      <c r="I1010" s="178"/>
      <c r="J1010" s="179"/>
      <c r="K1010" s="124"/>
      <c r="L1010" s="125"/>
      <c r="M1010" s="126"/>
      <c r="N1010" s="127"/>
      <c r="O1010" s="128"/>
      <c r="P1010" s="128"/>
      <c r="Q1010" s="126"/>
      <c r="R1010" s="55"/>
      <c r="S1010" s="129"/>
      <c r="T1010" s="156"/>
      <c r="U1010" s="126"/>
      <c r="AF1010" s="8"/>
      <c r="AG1010" s="8"/>
      <c r="AH1010" s="8"/>
      <c r="AI1010" s="8"/>
      <c r="AJ1010" s="8"/>
      <c r="AK1010" s="8"/>
      <c r="AL1010" s="8"/>
      <c r="AM1010" s="8"/>
    </row>
    <row r="1011" spans="1:39" x14ac:dyDescent="0.2">
      <c r="A1011" s="161" t="s">
        <v>403</v>
      </c>
      <c r="B1011" s="162" t="s">
        <v>1256</v>
      </c>
      <c r="C1011" s="174" t="s">
        <v>677</v>
      </c>
      <c r="D1011" s="175" t="s">
        <v>743</v>
      </c>
      <c r="E1011" s="175">
        <v>23</v>
      </c>
      <c r="F1011" s="176">
        <v>1.393254E-2</v>
      </c>
      <c r="G1011" s="176">
        <f t="shared" si="31"/>
        <v>0.32044842000000001</v>
      </c>
      <c r="H1011" s="177"/>
      <c r="I1011" s="178"/>
      <c r="J1011" s="179"/>
      <c r="K1011" s="124"/>
      <c r="L1011" s="125"/>
      <c r="M1011" s="126"/>
      <c r="N1011" s="127"/>
      <c r="O1011" s="128"/>
      <c r="P1011" s="128"/>
      <c r="Q1011" s="126"/>
      <c r="R1011" s="55"/>
      <c r="S1011" s="129"/>
      <c r="T1011" s="156"/>
      <c r="U1011" s="126"/>
      <c r="AF1011" s="8"/>
      <c r="AG1011" s="8"/>
      <c r="AH1011" s="8"/>
      <c r="AI1011" s="8"/>
      <c r="AJ1011" s="8"/>
      <c r="AK1011" s="8"/>
      <c r="AL1011" s="8"/>
      <c r="AM1011" s="8"/>
    </row>
    <row r="1012" spans="1:39" x14ac:dyDescent="0.2">
      <c r="A1012" s="161" t="s">
        <v>403</v>
      </c>
      <c r="B1012" s="162" t="s">
        <v>1257</v>
      </c>
      <c r="C1012" s="174" t="s">
        <v>677</v>
      </c>
      <c r="D1012" s="175" t="s">
        <v>745</v>
      </c>
      <c r="E1012" s="175">
        <v>8</v>
      </c>
      <c r="F1012" s="176">
        <v>1.1562019999999999E-2</v>
      </c>
      <c r="G1012" s="176">
        <f t="shared" si="31"/>
        <v>9.2496159999999994E-2</v>
      </c>
      <c r="H1012" s="177"/>
      <c r="I1012" s="178"/>
      <c r="J1012" s="179"/>
      <c r="K1012" s="124"/>
      <c r="L1012" s="125"/>
      <c r="M1012" s="126"/>
      <c r="N1012" s="127"/>
      <c r="O1012" s="128"/>
      <c r="P1012" s="128"/>
      <c r="Q1012" s="126"/>
      <c r="R1012" s="55"/>
      <c r="S1012" s="129"/>
      <c r="T1012" s="156"/>
      <c r="U1012" s="126"/>
      <c r="AF1012" s="8"/>
      <c r="AG1012" s="8"/>
      <c r="AH1012" s="8"/>
      <c r="AI1012" s="8"/>
      <c r="AJ1012" s="8"/>
      <c r="AK1012" s="8"/>
      <c r="AL1012" s="8"/>
      <c r="AM1012" s="8"/>
    </row>
    <row r="1013" spans="1:39" ht="25.5" x14ac:dyDescent="0.2">
      <c r="A1013" s="161" t="s">
        <v>403</v>
      </c>
      <c r="B1013" s="162" t="s">
        <v>1258</v>
      </c>
      <c r="C1013" s="174" t="s">
        <v>1129</v>
      </c>
      <c r="D1013" s="175" t="s">
        <v>749</v>
      </c>
      <c r="E1013" s="175">
        <v>68</v>
      </c>
      <c r="F1013" s="176">
        <v>5.7602159999999999E-2</v>
      </c>
      <c r="G1013" s="176">
        <f t="shared" si="31"/>
        <v>3.9169468799999998</v>
      </c>
      <c r="H1013" s="177"/>
      <c r="I1013" s="178"/>
      <c r="J1013" s="179"/>
      <c r="K1013" s="124"/>
      <c r="L1013" s="125"/>
      <c r="M1013" s="126"/>
      <c r="N1013" s="127"/>
      <c r="O1013" s="128"/>
      <c r="P1013" s="128"/>
      <c r="Q1013" s="126"/>
      <c r="R1013" s="55"/>
      <c r="S1013" s="129"/>
      <c r="T1013" s="156"/>
      <c r="U1013" s="126"/>
      <c r="AF1013" s="8"/>
      <c r="AG1013" s="8"/>
      <c r="AH1013" s="8"/>
      <c r="AI1013" s="8"/>
      <c r="AJ1013" s="8"/>
      <c r="AK1013" s="8"/>
      <c r="AL1013" s="8"/>
      <c r="AM1013" s="8"/>
    </row>
    <row r="1014" spans="1:39" ht="25.5" x14ac:dyDescent="0.2">
      <c r="A1014" s="161" t="s">
        <v>403</v>
      </c>
      <c r="B1014" s="162" t="s">
        <v>1259</v>
      </c>
      <c r="C1014" s="174" t="s">
        <v>1130</v>
      </c>
      <c r="D1014" s="175" t="s">
        <v>751</v>
      </c>
      <c r="E1014" s="175">
        <v>8</v>
      </c>
      <c r="F1014" s="176">
        <v>2.8221969999999999E-2</v>
      </c>
      <c r="G1014" s="176">
        <f t="shared" si="31"/>
        <v>0.22577575999999999</v>
      </c>
      <c r="H1014" s="177"/>
      <c r="I1014" s="178"/>
      <c r="J1014" s="179"/>
      <c r="K1014" s="124"/>
      <c r="L1014" s="125"/>
      <c r="M1014" s="126"/>
      <c r="N1014" s="127"/>
      <c r="O1014" s="128"/>
      <c r="P1014" s="128"/>
      <c r="Q1014" s="126"/>
      <c r="R1014" s="55"/>
      <c r="S1014" s="129"/>
      <c r="T1014" s="156"/>
      <c r="U1014" s="126"/>
      <c r="AF1014" s="8"/>
      <c r="AG1014" s="8"/>
      <c r="AH1014" s="8"/>
      <c r="AI1014" s="8"/>
      <c r="AJ1014" s="8"/>
      <c r="AK1014" s="8"/>
      <c r="AL1014" s="8"/>
      <c r="AM1014" s="8"/>
    </row>
    <row r="1015" spans="1:39" ht="25.5" x14ac:dyDescent="0.2">
      <c r="A1015" s="161" t="s">
        <v>403</v>
      </c>
      <c r="B1015" s="162" t="s">
        <v>1260</v>
      </c>
      <c r="C1015" s="174" t="s">
        <v>1131</v>
      </c>
      <c r="D1015" s="175" t="s">
        <v>753</v>
      </c>
      <c r="E1015" s="175">
        <v>38</v>
      </c>
      <c r="F1015" s="176">
        <v>2.2449110000000001E-2</v>
      </c>
      <c r="G1015" s="176">
        <f t="shared" si="31"/>
        <v>0.85306618000000001</v>
      </c>
      <c r="H1015" s="177"/>
      <c r="I1015" s="178"/>
      <c r="J1015" s="179"/>
      <c r="K1015" s="124"/>
      <c r="L1015" s="125"/>
      <c r="M1015" s="126"/>
      <c r="N1015" s="127"/>
      <c r="O1015" s="128"/>
      <c r="P1015" s="128"/>
      <c r="Q1015" s="126"/>
      <c r="R1015" s="55"/>
      <c r="S1015" s="129"/>
      <c r="T1015" s="156"/>
      <c r="U1015" s="126"/>
      <c r="AF1015" s="8"/>
      <c r="AG1015" s="8"/>
      <c r="AH1015" s="8"/>
      <c r="AI1015" s="8"/>
      <c r="AJ1015" s="8"/>
      <c r="AK1015" s="8"/>
      <c r="AL1015" s="8"/>
      <c r="AM1015" s="8"/>
    </row>
    <row r="1016" spans="1:39" ht="25.5" x14ac:dyDescent="0.2">
      <c r="A1016" s="161" t="s">
        <v>403</v>
      </c>
      <c r="B1016" s="162" t="s">
        <v>1261</v>
      </c>
      <c r="C1016" s="174" t="s">
        <v>725</v>
      </c>
      <c r="D1016" s="175" t="s">
        <v>726</v>
      </c>
      <c r="E1016" s="175">
        <v>32</v>
      </c>
      <c r="F1016" s="176">
        <v>2.0473680000000001E-2</v>
      </c>
      <c r="G1016" s="176">
        <f t="shared" si="31"/>
        <v>0.65515776000000003</v>
      </c>
      <c r="H1016" s="177"/>
      <c r="I1016" s="178"/>
      <c r="J1016" s="179"/>
      <c r="K1016" s="124"/>
      <c r="L1016" s="125"/>
      <c r="M1016" s="126"/>
      <c r="N1016" s="127"/>
      <c r="O1016" s="128"/>
      <c r="P1016" s="128"/>
      <c r="Q1016" s="126"/>
      <c r="R1016" s="55"/>
      <c r="S1016" s="129"/>
      <c r="T1016" s="156"/>
      <c r="U1016" s="126"/>
      <c r="AF1016" s="8"/>
      <c r="AG1016" s="8"/>
      <c r="AH1016" s="8"/>
      <c r="AI1016" s="8"/>
      <c r="AJ1016" s="8"/>
      <c r="AK1016" s="8"/>
      <c r="AL1016" s="8"/>
      <c r="AM1016" s="8"/>
    </row>
    <row r="1017" spans="1:39" ht="25.5" x14ac:dyDescent="0.2">
      <c r="A1017" s="161" t="s">
        <v>403</v>
      </c>
      <c r="B1017" s="162" t="s">
        <v>1262</v>
      </c>
      <c r="C1017" s="174" t="s">
        <v>1132</v>
      </c>
      <c r="D1017" s="175" t="s">
        <v>755</v>
      </c>
      <c r="E1017" s="175">
        <v>44</v>
      </c>
      <c r="F1017" s="176">
        <v>1.8321469999999999E-2</v>
      </c>
      <c r="G1017" s="176">
        <f t="shared" si="31"/>
        <v>0.80614467999999995</v>
      </c>
      <c r="H1017" s="177"/>
      <c r="I1017" s="178"/>
      <c r="J1017" s="179"/>
      <c r="K1017" s="124"/>
      <c r="L1017" s="125"/>
      <c r="M1017" s="126"/>
      <c r="N1017" s="127"/>
      <c r="O1017" s="128"/>
      <c r="P1017" s="128"/>
      <c r="Q1017" s="126"/>
      <c r="R1017" s="55"/>
      <c r="S1017" s="129"/>
      <c r="T1017" s="156"/>
      <c r="U1017" s="126"/>
      <c r="AF1017" s="8"/>
      <c r="AG1017" s="8"/>
      <c r="AH1017" s="8"/>
      <c r="AI1017" s="8"/>
      <c r="AJ1017" s="8"/>
      <c r="AK1017" s="8"/>
      <c r="AL1017" s="8"/>
      <c r="AM1017" s="8"/>
    </row>
    <row r="1018" spans="1:39" ht="25.5" x14ac:dyDescent="0.2">
      <c r="A1018" s="161" t="s">
        <v>403</v>
      </c>
      <c r="B1018" s="162" t="s">
        <v>1263</v>
      </c>
      <c r="C1018" s="174" t="s">
        <v>1133</v>
      </c>
      <c r="D1018" s="175" t="s">
        <v>1134</v>
      </c>
      <c r="E1018" s="175">
        <v>62</v>
      </c>
      <c r="F1018" s="176">
        <v>1.6348540000000002E-2</v>
      </c>
      <c r="G1018" s="176">
        <f t="shared" si="31"/>
        <v>1.0136094800000002</v>
      </c>
      <c r="H1018" s="177"/>
      <c r="I1018" s="178"/>
      <c r="J1018" s="179"/>
      <c r="K1018" s="124"/>
      <c r="L1018" s="125"/>
      <c r="M1018" s="126"/>
      <c r="N1018" s="127"/>
      <c r="O1018" s="128"/>
      <c r="P1018" s="128"/>
      <c r="Q1018" s="126"/>
      <c r="R1018" s="55"/>
      <c r="S1018" s="129"/>
      <c r="T1018" s="156"/>
      <c r="U1018" s="126"/>
      <c r="AF1018" s="8"/>
      <c r="AG1018" s="8"/>
      <c r="AH1018" s="8"/>
      <c r="AI1018" s="8"/>
      <c r="AJ1018" s="8"/>
      <c r="AK1018" s="8"/>
      <c r="AL1018" s="8"/>
      <c r="AM1018" s="8"/>
    </row>
    <row r="1019" spans="1:39" x14ac:dyDescent="0.2">
      <c r="A1019" s="161" t="s">
        <v>403</v>
      </c>
      <c r="B1019" s="162" t="s">
        <v>1264</v>
      </c>
      <c r="C1019" s="174" t="s">
        <v>759</v>
      </c>
      <c r="D1019" s="175" t="s">
        <v>760</v>
      </c>
      <c r="E1019" s="175">
        <v>16</v>
      </c>
      <c r="F1019" s="176">
        <v>1.7374069999999998E-2</v>
      </c>
      <c r="G1019" s="176">
        <f t="shared" si="31"/>
        <v>0.27798511999999997</v>
      </c>
      <c r="H1019" s="177"/>
      <c r="I1019" s="178"/>
      <c r="J1019" s="179"/>
      <c r="K1019" s="124"/>
      <c r="L1019" s="125"/>
      <c r="M1019" s="126"/>
      <c r="N1019" s="127"/>
      <c r="O1019" s="128"/>
      <c r="P1019" s="128"/>
      <c r="Q1019" s="126"/>
      <c r="R1019" s="55"/>
      <c r="S1019" s="129"/>
      <c r="T1019" s="156"/>
      <c r="U1019" s="126"/>
      <c r="AF1019" s="8"/>
      <c r="AG1019" s="8"/>
      <c r="AH1019" s="8"/>
      <c r="AI1019" s="8"/>
      <c r="AJ1019" s="8"/>
      <c r="AK1019" s="8"/>
      <c r="AL1019" s="8"/>
      <c r="AM1019" s="8"/>
    </row>
    <row r="1020" spans="1:39" x14ac:dyDescent="0.2">
      <c r="A1020" s="161" t="s">
        <v>403</v>
      </c>
      <c r="B1020" s="162" t="s">
        <v>1265</v>
      </c>
      <c r="C1020" s="174" t="s">
        <v>525</v>
      </c>
      <c r="D1020" s="175" t="s">
        <v>762</v>
      </c>
      <c r="E1020" s="175">
        <v>12</v>
      </c>
      <c r="F1020" s="176">
        <v>7.6006699999999996E-2</v>
      </c>
      <c r="G1020" s="176">
        <f t="shared" si="31"/>
        <v>0.91208040000000001</v>
      </c>
      <c r="H1020" s="177"/>
      <c r="I1020" s="178"/>
      <c r="J1020" s="179"/>
      <c r="K1020" s="124"/>
      <c r="L1020" s="125"/>
      <c r="M1020" s="126"/>
      <c r="N1020" s="127"/>
      <c r="O1020" s="128"/>
      <c r="P1020" s="128"/>
      <c r="Q1020" s="126"/>
      <c r="R1020" s="55"/>
      <c r="S1020" s="129"/>
      <c r="T1020" s="156"/>
      <c r="U1020" s="126"/>
      <c r="AF1020" s="8"/>
      <c r="AG1020" s="8"/>
      <c r="AH1020" s="8"/>
      <c r="AI1020" s="8"/>
      <c r="AJ1020" s="8"/>
      <c r="AK1020" s="8"/>
      <c r="AL1020" s="8"/>
      <c r="AM1020" s="8"/>
    </row>
    <row r="1021" spans="1:39" x14ac:dyDescent="0.2">
      <c r="A1021" s="161" t="s">
        <v>403</v>
      </c>
      <c r="B1021" s="162" t="s">
        <v>1266</v>
      </c>
      <c r="C1021" s="174" t="s">
        <v>525</v>
      </c>
      <c r="D1021" s="175" t="s">
        <v>764</v>
      </c>
      <c r="E1021" s="175">
        <v>16</v>
      </c>
      <c r="F1021" s="176">
        <v>4.0010209999999997E-2</v>
      </c>
      <c r="G1021" s="176">
        <f t="shared" si="31"/>
        <v>0.64016335999999996</v>
      </c>
      <c r="H1021" s="177"/>
      <c r="I1021" s="178"/>
      <c r="J1021" s="179"/>
      <c r="K1021" s="124"/>
      <c r="L1021" s="125"/>
      <c r="M1021" s="126"/>
      <c r="N1021" s="127"/>
      <c r="O1021" s="128"/>
      <c r="P1021" s="128"/>
      <c r="Q1021" s="126"/>
      <c r="R1021" s="55"/>
      <c r="S1021" s="129"/>
      <c r="T1021" s="156"/>
      <c r="U1021" s="126"/>
      <c r="AF1021" s="8"/>
      <c r="AG1021" s="8"/>
      <c r="AH1021" s="8"/>
      <c r="AI1021" s="8"/>
      <c r="AJ1021" s="8"/>
      <c r="AK1021" s="8"/>
      <c r="AL1021" s="8"/>
      <c r="AM1021" s="8"/>
    </row>
    <row r="1022" spans="1:39" x14ac:dyDescent="0.2">
      <c r="A1022" s="161" t="s">
        <v>403</v>
      </c>
      <c r="B1022" s="162" t="s">
        <v>1267</v>
      </c>
      <c r="C1022" s="174" t="s">
        <v>525</v>
      </c>
      <c r="D1022" s="175" t="s">
        <v>679</v>
      </c>
      <c r="E1022" s="175">
        <v>80</v>
      </c>
      <c r="F1022" s="176">
        <v>1.6751530000000001E-2</v>
      </c>
      <c r="G1022" s="176">
        <f t="shared" si="31"/>
        <v>1.3401224</v>
      </c>
      <c r="H1022" s="177"/>
      <c r="I1022" s="178"/>
      <c r="J1022" s="179"/>
      <c r="K1022" s="124"/>
      <c r="L1022" s="125"/>
      <c r="M1022" s="126"/>
      <c r="N1022" s="127"/>
      <c r="O1022" s="128"/>
      <c r="P1022" s="128"/>
      <c r="Q1022" s="126"/>
      <c r="R1022" s="55"/>
      <c r="S1022" s="129"/>
      <c r="T1022" s="156"/>
      <c r="U1022" s="126"/>
      <c r="AF1022" s="8"/>
      <c r="AG1022" s="8"/>
      <c r="AH1022" s="8"/>
      <c r="AI1022" s="8"/>
      <c r="AJ1022" s="8"/>
      <c r="AK1022" s="8"/>
      <c r="AL1022" s="8"/>
      <c r="AM1022" s="8"/>
    </row>
    <row r="1023" spans="1:39" x14ac:dyDescent="0.2">
      <c r="A1023" s="161" t="s">
        <v>403</v>
      </c>
      <c r="B1023" s="162" t="s">
        <v>1268</v>
      </c>
      <c r="C1023" s="174" t="s">
        <v>525</v>
      </c>
      <c r="D1023" s="175" t="s">
        <v>767</v>
      </c>
      <c r="E1023" s="175">
        <v>9</v>
      </c>
      <c r="F1023" s="176">
        <v>1.084597E-2</v>
      </c>
      <c r="G1023" s="176">
        <f t="shared" si="31"/>
        <v>9.7613729999999996E-2</v>
      </c>
      <c r="H1023" s="177"/>
      <c r="I1023" s="178"/>
      <c r="J1023" s="179"/>
      <c r="K1023" s="124"/>
      <c r="L1023" s="125"/>
      <c r="M1023" s="126"/>
      <c r="N1023" s="127"/>
      <c r="O1023" s="128"/>
      <c r="P1023" s="128"/>
      <c r="Q1023" s="126"/>
      <c r="R1023" s="55"/>
      <c r="S1023" s="129"/>
      <c r="T1023" s="156"/>
      <c r="U1023" s="126"/>
      <c r="AF1023" s="8"/>
      <c r="AG1023" s="8"/>
      <c r="AH1023" s="8"/>
      <c r="AI1023" s="8"/>
      <c r="AJ1023" s="8"/>
      <c r="AK1023" s="8"/>
      <c r="AL1023" s="8"/>
      <c r="AM1023" s="8"/>
    </row>
    <row r="1024" spans="1:39" x14ac:dyDescent="0.2">
      <c r="A1024" s="161" t="s">
        <v>403</v>
      </c>
      <c r="B1024" s="162" t="s">
        <v>1269</v>
      </c>
      <c r="C1024" s="174" t="s">
        <v>525</v>
      </c>
      <c r="D1024" s="175" t="s">
        <v>526</v>
      </c>
      <c r="E1024" s="175">
        <v>301</v>
      </c>
      <c r="F1024" s="176">
        <v>5.88405E-3</v>
      </c>
      <c r="G1024" s="176">
        <f t="shared" si="31"/>
        <v>1.7710990500000001</v>
      </c>
      <c r="H1024" s="177"/>
      <c r="I1024" s="178"/>
      <c r="J1024" s="179"/>
      <c r="K1024" s="124"/>
      <c r="L1024" s="125"/>
      <c r="M1024" s="126"/>
      <c r="N1024" s="127"/>
      <c r="O1024" s="128"/>
      <c r="P1024" s="128"/>
      <c r="Q1024" s="126"/>
      <c r="R1024" s="55"/>
      <c r="S1024" s="129"/>
      <c r="T1024" s="156"/>
      <c r="U1024" s="126"/>
      <c r="AF1024" s="8"/>
      <c r="AG1024" s="8"/>
      <c r="AH1024" s="8"/>
      <c r="AI1024" s="8"/>
      <c r="AJ1024" s="8"/>
      <c r="AK1024" s="8"/>
      <c r="AL1024" s="8"/>
      <c r="AM1024" s="8"/>
    </row>
    <row r="1025" spans="1:39" x14ac:dyDescent="0.2">
      <c r="A1025" s="161" t="s">
        <v>403</v>
      </c>
      <c r="B1025" s="162" t="s">
        <v>1270</v>
      </c>
      <c r="C1025" s="174" t="s">
        <v>528</v>
      </c>
      <c r="D1025" s="175" t="s">
        <v>772</v>
      </c>
      <c r="E1025" s="175">
        <v>16</v>
      </c>
      <c r="F1025" s="176">
        <v>6.9577099999999998E-3</v>
      </c>
      <c r="G1025" s="176">
        <f t="shared" si="31"/>
        <v>0.11132336</v>
      </c>
      <c r="H1025" s="177"/>
      <c r="I1025" s="178"/>
      <c r="J1025" s="179"/>
      <c r="K1025" s="124"/>
      <c r="L1025" s="125"/>
      <c r="M1025" s="126"/>
      <c r="N1025" s="127"/>
      <c r="O1025" s="128"/>
      <c r="P1025" s="128"/>
      <c r="Q1025" s="126"/>
      <c r="R1025" s="55"/>
      <c r="S1025" s="129"/>
      <c r="T1025" s="156"/>
      <c r="U1025" s="126"/>
      <c r="AF1025" s="8"/>
      <c r="AG1025" s="8"/>
      <c r="AH1025" s="8"/>
      <c r="AI1025" s="8"/>
      <c r="AJ1025" s="8"/>
      <c r="AK1025" s="8"/>
      <c r="AL1025" s="8"/>
      <c r="AM1025" s="8"/>
    </row>
    <row r="1026" spans="1:39" x14ac:dyDescent="0.2">
      <c r="A1026" s="161" t="s">
        <v>403</v>
      </c>
      <c r="B1026" s="162" t="s">
        <v>1271</v>
      </c>
      <c r="C1026" s="174" t="s">
        <v>528</v>
      </c>
      <c r="D1026" s="175" t="s">
        <v>680</v>
      </c>
      <c r="E1026" s="175">
        <v>72</v>
      </c>
      <c r="F1026" s="176">
        <v>3.9662300000000003E-3</v>
      </c>
      <c r="G1026" s="176">
        <f t="shared" si="31"/>
        <v>0.28556856000000003</v>
      </c>
      <c r="H1026" s="177"/>
      <c r="I1026" s="178"/>
      <c r="J1026" s="179"/>
      <c r="K1026" s="124"/>
      <c r="L1026" s="125"/>
      <c r="M1026" s="126"/>
      <c r="N1026" s="127"/>
      <c r="O1026" s="128"/>
      <c r="P1026" s="128"/>
      <c r="Q1026" s="126"/>
      <c r="R1026" s="55"/>
      <c r="S1026" s="129"/>
      <c r="T1026" s="156"/>
      <c r="U1026" s="126"/>
      <c r="AF1026" s="8"/>
      <c r="AG1026" s="8"/>
      <c r="AH1026" s="8"/>
      <c r="AI1026" s="8"/>
      <c r="AJ1026" s="8"/>
      <c r="AK1026" s="8"/>
      <c r="AL1026" s="8"/>
      <c r="AM1026" s="8"/>
    </row>
    <row r="1027" spans="1:39" x14ac:dyDescent="0.2">
      <c r="A1027" s="161" t="s">
        <v>403</v>
      </c>
      <c r="B1027" s="162" t="s">
        <v>1272</v>
      </c>
      <c r="C1027" s="174" t="s">
        <v>528</v>
      </c>
      <c r="D1027" s="175" t="s">
        <v>775</v>
      </c>
      <c r="E1027" s="175">
        <v>9</v>
      </c>
      <c r="F1027" s="176">
        <v>2.3824300000000001E-3</v>
      </c>
      <c r="G1027" s="176">
        <f t="shared" ref="G1027:G1037" si="32">F1027*E1027</f>
        <v>2.1441870000000002E-2</v>
      </c>
      <c r="H1027" s="177"/>
      <c r="I1027" s="178"/>
      <c r="J1027" s="179"/>
      <c r="K1027" s="124"/>
      <c r="L1027" s="125"/>
      <c r="M1027" s="126"/>
      <c r="N1027" s="127"/>
      <c r="O1027" s="128"/>
      <c r="P1027" s="128"/>
      <c r="Q1027" s="126"/>
      <c r="R1027" s="55"/>
      <c r="S1027" s="129"/>
      <c r="T1027" s="156"/>
      <c r="U1027" s="126"/>
      <c r="AF1027" s="8"/>
      <c r="AG1027" s="8"/>
      <c r="AH1027" s="8"/>
      <c r="AI1027" s="8"/>
      <c r="AJ1027" s="8"/>
      <c r="AK1027" s="8"/>
      <c r="AL1027" s="8"/>
      <c r="AM1027" s="8"/>
    </row>
    <row r="1028" spans="1:39" x14ac:dyDescent="0.2">
      <c r="A1028" s="161" t="s">
        <v>403</v>
      </c>
      <c r="B1028" s="162" t="s">
        <v>1273</v>
      </c>
      <c r="C1028" s="174" t="s">
        <v>528</v>
      </c>
      <c r="D1028" s="175" t="s">
        <v>529</v>
      </c>
      <c r="E1028" s="175">
        <v>213</v>
      </c>
      <c r="F1028" s="176">
        <v>1.25136E-3</v>
      </c>
      <c r="G1028" s="176">
        <f t="shared" si="32"/>
        <v>0.26653968</v>
      </c>
      <c r="H1028" s="177"/>
      <c r="I1028" s="178"/>
      <c r="J1028" s="179"/>
      <c r="K1028" s="124"/>
      <c r="L1028" s="125"/>
      <c r="M1028" s="126"/>
      <c r="N1028" s="127"/>
      <c r="O1028" s="128"/>
      <c r="P1028" s="128"/>
      <c r="Q1028" s="126"/>
      <c r="R1028" s="55"/>
      <c r="S1028" s="129"/>
      <c r="T1028" s="156"/>
      <c r="U1028" s="126"/>
      <c r="AF1028" s="8"/>
      <c r="AG1028" s="8"/>
      <c r="AH1028" s="8"/>
      <c r="AI1028" s="8"/>
      <c r="AJ1028" s="8"/>
      <c r="AK1028" s="8"/>
      <c r="AL1028" s="8"/>
      <c r="AM1028" s="8"/>
    </row>
    <row r="1029" spans="1:39" x14ac:dyDescent="0.2">
      <c r="A1029" s="161" t="s">
        <v>403</v>
      </c>
      <c r="B1029" s="162" t="s">
        <v>1274</v>
      </c>
      <c r="C1029" s="174" t="s">
        <v>681</v>
      </c>
      <c r="D1029" s="175" t="s">
        <v>780</v>
      </c>
      <c r="E1029" s="175">
        <v>4</v>
      </c>
      <c r="F1029" s="176">
        <v>1.7164410000000001E-2</v>
      </c>
      <c r="G1029" s="176">
        <f t="shared" si="32"/>
        <v>6.8657640000000006E-2</v>
      </c>
      <c r="H1029" s="177"/>
      <c r="I1029" s="178"/>
      <c r="J1029" s="179"/>
      <c r="K1029" s="124"/>
      <c r="L1029" s="125"/>
      <c r="M1029" s="126"/>
      <c r="N1029" s="127"/>
      <c r="O1029" s="128"/>
      <c r="P1029" s="128"/>
      <c r="Q1029" s="126"/>
      <c r="R1029" s="55"/>
      <c r="S1029" s="129"/>
      <c r="T1029" s="156"/>
      <c r="U1029" s="126"/>
      <c r="AF1029" s="8"/>
      <c r="AG1029" s="8"/>
      <c r="AH1029" s="8"/>
      <c r="AI1029" s="8"/>
      <c r="AJ1029" s="8"/>
      <c r="AK1029" s="8"/>
      <c r="AL1029" s="8"/>
      <c r="AM1029" s="8"/>
    </row>
    <row r="1030" spans="1:39" x14ac:dyDescent="0.2">
      <c r="A1030" s="161" t="s">
        <v>403</v>
      </c>
      <c r="B1030" s="162" t="s">
        <v>1275</v>
      </c>
      <c r="C1030" s="174" t="s">
        <v>681</v>
      </c>
      <c r="D1030" s="175" t="s">
        <v>782</v>
      </c>
      <c r="E1030" s="175">
        <v>8</v>
      </c>
      <c r="F1030" s="176">
        <v>1.130113E-2</v>
      </c>
      <c r="G1030" s="176">
        <f t="shared" si="32"/>
        <v>9.0409039999999996E-2</v>
      </c>
      <c r="H1030" s="177"/>
      <c r="I1030" s="178"/>
      <c r="J1030" s="179"/>
      <c r="K1030" s="124"/>
      <c r="L1030" s="125"/>
      <c r="M1030" s="126"/>
      <c r="N1030" s="127"/>
      <c r="O1030" s="128"/>
      <c r="P1030" s="128"/>
      <c r="Q1030" s="126"/>
      <c r="R1030" s="55"/>
      <c r="S1030" s="129"/>
      <c r="T1030" s="156"/>
      <c r="U1030" s="126"/>
      <c r="AF1030" s="8"/>
      <c r="AG1030" s="8"/>
      <c r="AH1030" s="8"/>
      <c r="AI1030" s="8"/>
      <c r="AJ1030" s="8"/>
      <c r="AK1030" s="8"/>
      <c r="AL1030" s="8"/>
      <c r="AM1030" s="8"/>
    </row>
    <row r="1031" spans="1:39" x14ac:dyDescent="0.2">
      <c r="A1031" s="161" t="s">
        <v>403</v>
      </c>
      <c r="B1031" s="162" t="s">
        <v>1276</v>
      </c>
      <c r="C1031" s="174" t="s">
        <v>681</v>
      </c>
      <c r="D1031" s="175" t="s">
        <v>784</v>
      </c>
      <c r="E1031" s="175">
        <v>4</v>
      </c>
      <c r="F1031" s="176">
        <v>4.0784000000000003E-3</v>
      </c>
      <c r="G1031" s="176">
        <f t="shared" si="32"/>
        <v>1.6313600000000001E-2</v>
      </c>
      <c r="H1031" s="177"/>
      <c r="I1031" s="178"/>
      <c r="J1031" s="179"/>
      <c r="K1031" s="124"/>
      <c r="L1031" s="125"/>
      <c r="M1031" s="126"/>
      <c r="N1031" s="127"/>
      <c r="O1031" s="128"/>
      <c r="P1031" s="128"/>
      <c r="Q1031" s="126"/>
      <c r="R1031" s="55"/>
      <c r="S1031" s="129"/>
      <c r="T1031" s="156"/>
      <c r="U1031" s="126"/>
      <c r="AF1031" s="8"/>
      <c r="AG1031" s="8"/>
      <c r="AH1031" s="8"/>
      <c r="AI1031" s="8"/>
      <c r="AJ1031" s="8"/>
      <c r="AK1031" s="8"/>
      <c r="AL1031" s="8"/>
      <c r="AM1031" s="8"/>
    </row>
    <row r="1032" spans="1:39" x14ac:dyDescent="0.2">
      <c r="A1032" s="161" t="s">
        <v>403</v>
      </c>
      <c r="B1032" s="162" t="s">
        <v>1277</v>
      </c>
      <c r="C1032" s="174" t="s">
        <v>681</v>
      </c>
      <c r="D1032" s="175" t="s">
        <v>786</v>
      </c>
      <c r="E1032" s="175">
        <v>37</v>
      </c>
      <c r="F1032" s="176">
        <v>2.1575700000000001E-3</v>
      </c>
      <c r="G1032" s="176">
        <f t="shared" si="32"/>
        <v>7.9830090000000006E-2</v>
      </c>
      <c r="H1032" s="177"/>
      <c r="I1032" s="178"/>
      <c r="J1032" s="179"/>
      <c r="K1032" s="124"/>
      <c r="L1032" s="125"/>
      <c r="M1032" s="126"/>
      <c r="N1032" s="127"/>
      <c r="O1032" s="128"/>
      <c r="P1032" s="128"/>
      <c r="Q1032" s="126"/>
      <c r="R1032" s="55"/>
      <c r="S1032" s="129"/>
      <c r="T1032" s="156"/>
      <c r="U1032" s="126"/>
      <c r="AF1032" s="8"/>
      <c r="AG1032" s="8"/>
      <c r="AH1032" s="8"/>
      <c r="AI1032" s="8"/>
      <c r="AJ1032" s="8"/>
      <c r="AK1032" s="8"/>
      <c r="AL1032" s="8"/>
      <c r="AM1032" s="8"/>
    </row>
    <row r="1033" spans="1:39" x14ac:dyDescent="0.2">
      <c r="A1033" s="161" t="s">
        <v>403</v>
      </c>
      <c r="B1033" s="162" t="s">
        <v>1278</v>
      </c>
      <c r="C1033" s="174"/>
      <c r="D1033" s="175" t="s">
        <v>713</v>
      </c>
      <c r="E1033" s="175">
        <v>2</v>
      </c>
      <c r="F1033" s="176">
        <v>1.413823E-2</v>
      </c>
      <c r="G1033" s="176">
        <f t="shared" si="32"/>
        <v>2.827646E-2</v>
      </c>
      <c r="H1033" s="177"/>
      <c r="I1033" s="178"/>
      <c r="J1033" s="179"/>
      <c r="K1033" s="124"/>
      <c r="L1033" s="125"/>
      <c r="M1033" s="126"/>
      <c r="N1033" s="127"/>
      <c r="O1033" s="128"/>
      <c r="P1033" s="128"/>
      <c r="Q1033" s="126"/>
      <c r="R1033" s="55"/>
      <c r="S1033" s="129"/>
      <c r="T1033" s="156"/>
      <c r="U1033" s="126"/>
      <c r="AF1033" s="8"/>
      <c r="AG1033" s="8"/>
      <c r="AH1033" s="8"/>
      <c r="AI1033" s="8"/>
      <c r="AJ1033" s="8"/>
      <c r="AK1033" s="8"/>
      <c r="AL1033" s="8"/>
      <c r="AM1033" s="8"/>
    </row>
    <row r="1034" spans="1:39" x14ac:dyDescent="0.2">
      <c r="A1034" s="148" t="s">
        <v>379</v>
      </c>
      <c r="B1034" s="162" t="s">
        <v>1279</v>
      </c>
      <c r="C1034" s="181" t="s">
        <v>722</v>
      </c>
      <c r="D1034" s="182" t="s">
        <v>723</v>
      </c>
      <c r="E1034" s="182">
        <v>1</v>
      </c>
      <c r="F1034" s="183">
        <v>6.138147E-2</v>
      </c>
      <c r="G1034" s="183">
        <f t="shared" si="32"/>
        <v>6.138147E-2</v>
      </c>
      <c r="H1034" s="184" t="s">
        <v>414</v>
      </c>
      <c r="I1034" s="185"/>
      <c r="J1034" s="180"/>
      <c r="K1034" s="124"/>
      <c r="L1034" s="125"/>
      <c r="M1034" s="126"/>
      <c r="N1034" s="127"/>
      <c r="O1034" s="128"/>
      <c r="P1034" s="128"/>
      <c r="Q1034" s="126"/>
      <c r="R1034" s="55"/>
      <c r="S1034" s="129"/>
      <c r="T1034" s="156"/>
      <c r="U1034" s="126"/>
      <c r="AF1034" s="8"/>
      <c r="AG1034" s="8"/>
      <c r="AH1034" s="8"/>
      <c r="AI1034" s="8"/>
      <c r="AJ1034" s="8"/>
      <c r="AK1034" s="8"/>
      <c r="AL1034" s="8"/>
      <c r="AM1034" s="8"/>
    </row>
    <row r="1035" spans="1:39" x14ac:dyDescent="0.2">
      <c r="A1035" s="161" t="s">
        <v>403</v>
      </c>
      <c r="B1035" s="162" t="s">
        <v>1280</v>
      </c>
      <c r="C1035" s="174" t="s">
        <v>525</v>
      </c>
      <c r="D1035" s="175" t="s">
        <v>770</v>
      </c>
      <c r="E1035" s="175">
        <v>4</v>
      </c>
      <c r="F1035" s="176">
        <v>8.4562000000000005E-4</v>
      </c>
      <c r="G1035" s="176">
        <f t="shared" si="32"/>
        <v>3.3824800000000002E-3</v>
      </c>
      <c r="H1035" s="177"/>
      <c r="I1035" s="178"/>
      <c r="J1035" s="179"/>
      <c r="K1035" s="124"/>
      <c r="L1035" s="125"/>
      <c r="M1035" s="126"/>
      <c r="N1035" s="127"/>
      <c r="O1035" s="128"/>
      <c r="P1035" s="128"/>
      <c r="Q1035" s="126"/>
      <c r="R1035" s="55"/>
      <c r="S1035" s="129"/>
      <c r="T1035" s="156"/>
      <c r="U1035" s="126"/>
      <c r="AF1035" s="8"/>
      <c r="AG1035" s="8"/>
      <c r="AH1035" s="8"/>
      <c r="AI1035" s="8"/>
      <c r="AJ1035" s="8"/>
      <c r="AK1035" s="8"/>
      <c r="AL1035" s="8"/>
      <c r="AM1035" s="8"/>
    </row>
    <row r="1036" spans="1:39" x14ac:dyDescent="0.2">
      <c r="A1036" s="161" t="s">
        <v>403</v>
      </c>
      <c r="B1036" s="162" t="s">
        <v>1281</v>
      </c>
      <c r="C1036" s="174" t="s">
        <v>528</v>
      </c>
      <c r="D1036" s="175" t="s">
        <v>778</v>
      </c>
      <c r="E1036" s="175">
        <v>4</v>
      </c>
      <c r="F1036" s="176">
        <v>1.8382000000000001E-4</v>
      </c>
      <c r="G1036" s="176">
        <f t="shared" si="32"/>
        <v>7.3528000000000005E-4</v>
      </c>
      <c r="H1036" s="177"/>
      <c r="I1036" s="178"/>
      <c r="J1036" s="179"/>
      <c r="K1036" s="124"/>
      <c r="L1036" s="125"/>
      <c r="M1036" s="126"/>
      <c r="N1036" s="127"/>
      <c r="O1036" s="128"/>
      <c r="P1036" s="128"/>
      <c r="Q1036" s="126"/>
      <c r="R1036" s="55"/>
      <c r="S1036" s="129"/>
      <c r="T1036" s="156"/>
      <c r="U1036" s="126"/>
      <c r="AF1036" s="8"/>
      <c r="AG1036" s="8"/>
      <c r="AH1036" s="8"/>
      <c r="AI1036" s="8"/>
      <c r="AJ1036" s="8"/>
      <c r="AK1036" s="8"/>
      <c r="AL1036" s="8"/>
      <c r="AM1036" s="8"/>
    </row>
    <row r="1037" spans="1:39" x14ac:dyDescent="0.2">
      <c r="A1037" s="161" t="s">
        <v>403</v>
      </c>
      <c r="B1037" s="162" t="s">
        <v>1282</v>
      </c>
      <c r="C1037" s="174" t="s">
        <v>677</v>
      </c>
      <c r="D1037" s="175" t="s">
        <v>747</v>
      </c>
      <c r="E1037" s="175">
        <v>4</v>
      </c>
      <c r="F1037" s="176">
        <v>1.9086800000000001E-3</v>
      </c>
      <c r="G1037" s="176">
        <f t="shared" si="32"/>
        <v>7.6347200000000002E-3</v>
      </c>
      <c r="H1037" s="177"/>
      <c r="I1037" s="178"/>
      <c r="J1037" s="179"/>
      <c r="K1037" s="124"/>
      <c r="L1037" s="125"/>
      <c r="M1037" s="126"/>
      <c r="N1037" s="127"/>
      <c r="O1037" s="128"/>
      <c r="P1037" s="128"/>
      <c r="Q1037" s="126"/>
      <c r="R1037" s="55"/>
      <c r="S1037" s="129"/>
      <c r="T1037" s="156"/>
      <c r="U1037" s="126"/>
      <c r="AF1037" s="8"/>
      <c r="AG1037" s="8"/>
      <c r="AH1037" s="8"/>
      <c r="AI1037" s="8"/>
      <c r="AJ1037" s="8"/>
      <c r="AK1037" s="8"/>
      <c r="AL1037" s="8"/>
      <c r="AM1037" s="8"/>
    </row>
    <row r="1038" spans="1:39" x14ac:dyDescent="0.2">
      <c r="A1038" s="148" t="s">
        <v>379</v>
      </c>
      <c r="B1038" s="162" t="s">
        <v>1283</v>
      </c>
      <c r="C1038" s="181" t="s">
        <v>683</v>
      </c>
      <c r="D1038" s="182" t="s">
        <v>676</v>
      </c>
      <c r="E1038" s="182">
        <v>1</v>
      </c>
      <c r="F1038" s="183"/>
      <c r="G1038" s="183" t="str">
        <f>""</f>
        <v/>
      </c>
      <c r="H1038" s="184"/>
      <c r="I1038" s="185"/>
      <c r="J1038" s="180"/>
      <c r="K1038" s="124"/>
      <c r="L1038" s="125"/>
      <c r="M1038" s="126"/>
      <c r="N1038" s="127"/>
      <c r="O1038" s="128"/>
      <c r="P1038" s="128"/>
      <c r="Q1038" s="126"/>
      <c r="R1038" s="55"/>
      <c r="S1038" s="129"/>
      <c r="T1038" s="156"/>
      <c r="U1038" s="126"/>
      <c r="AF1038" s="8"/>
      <c r="AG1038" s="8"/>
      <c r="AH1038" s="8"/>
      <c r="AI1038" s="8"/>
      <c r="AJ1038" s="8"/>
      <c r="AK1038" s="8"/>
      <c r="AL1038" s="8"/>
      <c r="AM1038" s="8"/>
    </row>
    <row r="1039" spans="1:39" x14ac:dyDescent="0.2">
      <c r="A1039" s="148" t="s">
        <v>379</v>
      </c>
      <c r="B1039" s="162" t="s">
        <v>1284</v>
      </c>
      <c r="C1039" s="181" t="s">
        <v>675</v>
      </c>
      <c r="D1039" s="182" t="s">
        <v>676</v>
      </c>
      <c r="E1039" s="182">
        <v>1</v>
      </c>
      <c r="F1039" s="183"/>
      <c r="G1039" s="183" t="str">
        <f>""</f>
        <v/>
      </c>
      <c r="H1039" s="184"/>
      <c r="I1039" s="185"/>
      <c r="J1039" s="180"/>
      <c r="K1039" s="124"/>
      <c r="L1039" s="125"/>
      <c r="M1039" s="126"/>
      <c r="N1039" s="127"/>
      <c r="O1039" s="128"/>
      <c r="P1039" s="128"/>
      <c r="Q1039" s="126"/>
      <c r="R1039" s="55"/>
      <c r="S1039" s="129"/>
      <c r="T1039" s="156"/>
      <c r="U1039" s="126"/>
      <c r="AF1039" s="8"/>
      <c r="AG1039" s="8"/>
      <c r="AH1039" s="8"/>
      <c r="AI1039" s="8"/>
      <c r="AJ1039" s="8"/>
      <c r="AK1039" s="8"/>
      <c r="AL1039" s="8"/>
      <c r="AM1039" s="8"/>
    </row>
    <row r="1040" spans="1:39" x14ac:dyDescent="0.2">
      <c r="A1040" s="148" t="s">
        <v>379</v>
      </c>
      <c r="B1040" s="150">
        <v>38</v>
      </c>
      <c r="C1040" s="201" t="s">
        <v>168</v>
      </c>
      <c r="D1040" s="152" t="s">
        <v>169</v>
      </c>
      <c r="E1040" s="105">
        <v>1</v>
      </c>
      <c r="F1040" s="153"/>
      <c r="G1040" s="110"/>
      <c r="H1040" s="154"/>
      <c r="I1040" s="111"/>
      <c r="J1040" s="155"/>
      <c r="K1040" s="124"/>
      <c r="L1040" s="125"/>
      <c r="M1040" s="126"/>
      <c r="N1040" s="127"/>
      <c r="O1040" s="128"/>
      <c r="P1040" s="128"/>
      <c r="Q1040" s="126"/>
      <c r="R1040" s="55"/>
      <c r="S1040" s="129"/>
      <c r="T1040" s="156"/>
      <c r="U1040" s="126"/>
      <c r="AF1040" s="8"/>
      <c r="AG1040" s="8"/>
      <c r="AH1040" s="8"/>
      <c r="AI1040" s="8"/>
      <c r="AJ1040" s="8"/>
      <c r="AK1040" s="8"/>
      <c r="AL1040" s="8"/>
      <c r="AM1040" s="8"/>
    </row>
    <row r="1041" spans="1:11" customFormat="1" x14ac:dyDescent="0.2">
      <c r="A1041" s="148" t="s">
        <v>379</v>
      </c>
      <c r="B1041" s="162" t="s">
        <v>2740</v>
      </c>
      <c r="C1041" s="181" t="s">
        <v>384</v>
      </c>
      <c r="D1041" s="182" t="s">
        <v>385</v>
      </c>
      <c r="E1041" s="182">
        <v>1</v>
      </c>
      <c r="F1041" s="183"/>
      <c r="G1041" s="183" t="str">
        <f>""</f>
        <v/>
      </c>
      <c r="H1041" s="184"/>
      <c r="I1041" s="185"/>
      <c r="J1041" s="180"/>
    </row>
    <row r="1042" spans="1:11" customFormat="1" outlineLevel="1" x14ac:dyDescent="0.2">
      <c r="A1042" s="148" t="s">
        <v>379</v>
      </c>
      <c r="B1042" s="162" t="s">
        <v>2741</v>
      </c>
      <c r="C1042" s="181" t="s">
        <v>388</v>
      </c>
      <c r="D1042" s="182" t="s">
        <v>389</v>
      </c>
      <c r="E1042" s="182">
        <f>1*1</f>
        <v>1</v>
      </c>
      <c r="F1042" s="183">
        <v>3.8</v>
      </c>
      <c r="G1042" s="183">
        <f t="shared" ref="G1042:G1047" si="33">F1042*E1042</f>
        <v>3.8</v>
      </c>
      <c r="H1042" s="184" t="s">
        <v>390</v>
      </c>
      <c r="I1042" s="185"/>
      <c r="J1042" s="180"/>
    </row>
    <row r="1043" spans="1:11" customFormat="1" outlineLevel="1" x14ac:dyDescent="0.2">
      <c r="A1043" s="148" t="s">
        <v>379</v>
      </c>
      <c r="B1043" s="162" t="s">
        <v>2742</v>
      </c>
      <c r="C1043" s="181" t="s">
        <v>392</v>
      </c>
      <c r="D1043" s="182" t="s">
        <v>393</v>
      </c>
      <c r="E1043" s="182">
        <f>1*1</f>
        <v>1</v>
      </c>
      <c r="F1043" s="183">
        <v>2.65</v>
      </c>
      <c r="G1043" s="183">
        <f t="shared" si="33"/>
        <v>2.65</v>
      </c>
      <c r="H1043" s="184" t="s">
        <v>390</v>
      </c>
      <c r="I1043" s="185"/>
      <c r="J1043" s="180"/>
    </row>
    <row r="1044" spans="1:11" customFormat="1" outlineLevel="1" x14ac:dyDescent="0.2">
      <c r="A1044" s="148" t="s">
        <v>379</v>
      </c>
      <c r="B1044" s="162" t="s">
        <v>2743</v>
      </c>
      <c r="C1044" s="181" t="s">
        <v>395</v>
      </c>
      <c r="D1044" s="182" t="s">
        <v>396</v>
      </c>
      <c r="E1044" s="182">
        <f>1*1</f>
        <v>1</v>
      </c>
      <c r="F1044" s="183">
        <v>5.45</v>
      </c>
      <c r="G1044" s="183">
        <f t="shared" si="33"/>
        <v>5.45</v>
      </c>
      <c r="H1044" s="184" t="s">
        <v>390</v>
      </c>
      <c r="I1044" s="185"/>
      <c r="J1044" s="180"/>
    </row>
    <row r="1045" spans="1:11" customFormat="1" outlineLevel="1" x14ac:dyDescent="0.2">
      <c r="A1045" s="148" t="s">
        <v>379</v>
      </c>
      <c r="B1045" s="162" t="s">
        <v>2744</v>
      </c>
      <c r="C1045" s="181" t="s">
        <v>398</v>
      </c>
      <c r="D1045" s="182" t="s">
        <v>399</v>
      </c>
      <c r="E1045" s="182">
        <f>1*1</f>
        <v>1</v>
      </c>
      <c r="F1045" s="183">
        <v>39.75</v>
      </c>
      <c r="G1045" s="183">
        <f t="shared" si="33"/>
        <v>39.75</v>
      </c>
      <c r="H1045" s="184" t="s">
        <v>390</v>
      </c>
      <c r="I1045" s="185"/>
      <c r="J1045" s="180"/>
    </row>
    <row r="1046" spans="1:11" customFormat="1" outlineLevel="1" x14ac:dyDescent="0.2">
      <c r="A1046" s="148" t="s">
        <v>379</v>
      </c>
      <c r="B1046" s="162" t="s">
        <v>2745</v>
      </c>
      <c r="C1046" s="181" t="s">
        <v>401</v>
      </c>
      <c r="D1046" s="182" t="s">
        <v>402</v>
      </c>
      <c r="E1046" s="182">
        <f>2*1</f>
        <v>2</v>
      </c>
      <c r="F1046" s="183">
        <v>1.97</v>
      </c>
      <c r="G1046" s="183">
        <f t="shared" si="33"/>
        <v>3.94</v>
      </c>
      <c r="H1046" s="184" t="s">
        <v>390</v>
      </c>
      <c r="I1046" s="185"/>
      <c r="J1046" s="180"/>
    </row>
    <row r="1047" spans="1:11" customFormat="1" outlineLevel="1" x14ac:dyDescent="0.2">
      <c r="A1047" s="148" t="s">
        <v>379</v>
      </c>
      <c r="B1047" s="162" t="s">
        <v>2746</v>
      </c>
      <c r="C1047" s="181" t="s">
        <v>405</v>
      </c>
      <c r="D1047" s="182" t="s">
        <v>406</v>
      </c>
      <c r="E1047" s="182">
        <f>1*1</f>
        <v>1</v>
      </c>
      <c r="F1047" s="183">
        <v>8.09</v>
      </c>
      <c r="G1047" s="183">
        <f t="shared" si="33"/>
        <v>8.09</v>
      </c>
      <c r="H1047" s="184"/>
      <c r="I1047" s="185"/>
      <c r="J1047" s="180"/>
    </row>
    <row r="1048" spans="1:11" customFormat="1" x14ac:dyDescent="0.2">
      <c r="A1048" s="161" t="s">
        <v>382</v>
      </c>
      <c r="B1048" s="162" t="s">
        <v>2747</v>
      </c>
      <c r="C1048" s="163" t="s">
        <v>408</v>
      </c>
      <c r="D1048" s="164" t="s">
        <v>409</v>
      </c>
      <c r="E1048" s="164" t="s">
        <v>410</v>
      </c>
      <c r="F1048" s="167"/>
      <c r="G1048" s="167" t="str">
        <f>""</f>
        <v/>
      </c>
      <c r="H1048" s="161"/>
      <c r="I1048" s="165"/>
      <c r="J1048" s="166"/>
      <c r="K1048" s="200"/>
    </row>
    <row r="1049" spans="1:11" customFormat="1" outlineLevel="1" x14ac:dyDescent="0.2">
      <c r="A1049" s="161" t="s">
        <v>386</v>
      </c>
      <c r="B1049" s="162" t="s">
        <v>2748</v>
      </c>
      <c r="C1049" s="168" t="s">
        <v>412</v>
      </c>
      <c r="D1049" s="169" t="s">
        <v>413</v>
      </c>
      <c r="E1049" s="169" t="s">
        <v>410</v>
      </c>
      <c r="F1049" s="170">
        <v>19.420000000000002</v>
      </c>
      <c r="G1049" s="170">
        <f>F1049*2</f>
        <v>38.840000000000003</v>
      </c>
      <c r="H1049" s="171" t="s">
        <v>414</v>
      </c>
      <c r="I1049" s="172"/>
      <c r="J1049" s="173"/>
      <c r="K1049" s="200"/>
    </row>
    <row r="1050" spans="1:11" customFormat="1" outlineLevel="1" x14ac:dyDescent="0.2">
      <c r="A1050" s="161" t="s">
        <v>386</v>
      </c>
      <c r="B1050" s="162" t="s">
        <v>2749</v>
      </c>
      <c r="C1050" s="168" t="s">
        <v>416</v>
      </c>
      <c r="D1050" s="169" t="s">
        <v>417</v>
      </c>
      <c r="E1050" s="169" t="s">
        <v>410</v>
      </c>
      <c r="F1050" s="170">
        <v>4.05</v>
      </c>
      <c r="G1050" s="170">
        <f>F1050*2</f>
        <v>8.1</v>
      </c>
      <c r="H1050" s="171" t="s">
        <v>414</v>
      </c>
      <c r="I1050" s="172"/>
      <c r="J1050" s="173"/>
      <c r="K1050" s="200"/>
    </row>
    <row r="1051" spans="1:11" customFormat="1" outlineLevel="1" x14ac:dyDescent="0.2">
      <c r="A1051" s="161" t="s">
        <v>386</v>
      </c>
      <c r="B1051" s="162" t="s">
        <v>2750</v>
      </c>
      <c r="C1051" s="168" t="s">
        <v>419</v>
      </c>
      <c r="D1051" s="169" t="s">
        <v>420</v>
      </c>
      <c r="E1051" s="169">
        <v>2</v>
      </c>
      <c r="F1051" s="170">
        <v>0.37</v>
      </c>
      <c r="G1051" s="170">
        <f>F1051*E1051</f>
        <v>0.74</v>
      </c>
      <c r="H1051" s="171" t="s">
        <v>414</v>
      </c>
      <c r="I1051" s="172"/>
      <c r="J1051" s="173"/>
      <c r="K1051" s="200"/>
    </row>
    <row r="1052" spans="1:11" customFormat="1" outlineLevel="1" x14ac:dyDescent="0.2">
      <c r="A1052" s="161" t="s">
        <v>386</v>
      </c>
      <c r="B1052" s="162" t="s">
        <v>2751</v>
      </c>
      <c r="C1052" s="168" t="s">
        <v>422</v>
      </c>
      <c r="D1052" s="169" t="s">
        <v>423</v>
      </c>
      <c r="E1052" s="169">
        <v>2</v>
      </c>
      <c r="F1052" s="170">
        <v>0.04</v>
      </c>
      <c r="G1052" s="170">
        <f>F1052*E1052</f>
        <v>0.08</v>
      </c>
      <c r="H1052" s="171" t="s">
        <v>414</v>
      </c>
      <c r="I1052" s="172"/>
      <c r="J1052" s="173"/>
      <c r="K1052" s="200"/>
    </row>
    <row r="1053" spans="1:11" customFormat="1" outlineLevel="1" x14ac:dyDescent="0.2">
      <c r="A1053" s="161" t="s">
        <v>403</v>
      </c>
      <c r="B1053" s="162" t="s">
        <v>2752</v>
      </c>
      <c r="C1053" s="174" t="s">
        <v>425</v>
      </c>
      <c r="D1053" s="175" t="s">
        <v>426</v>
      </c>
      <c r="E1053" s="175">
        <v>2</v>
      </c>
      <c r="F1053" s="176">
        <v>0.01</v>
      </c>
      <c r="G1053" s="176">
        <f>F1053*E1053</f>
        <v>0.02</v>
      </c>
      <c r="H1053" s="177"/>
      <c r="I1053" s="178"/>
      <c r="J1053" s="179"/>
      <c r="K1053" s="200"/>
    </row>
    <row r="1054" spans="1:11" customFormat="1" x14ac:dyDescent="0.2">
      <c r="A1054" s="148" t="s">
        <v>379</v>
      </c>
      <c r="B1054" s="162" t="s">
        <v>2753</v>
      </c>
      <c r="C1054" s="181" t="s">
        <v>428</v>
      </c>
      <c r="D1054" s="182" t="s">
        <v>429</v>
      </c>
      <c r="E1054" s="182" t="s">
        <v>410</v>
      </c>
      <c r="F1054" s="183"/>
      <c r="G1054" s="183" t="str">
        <f>""</f>
        <v/>
      </c>
      <c r="H1054" s="184"/>
      <c r="I1054" s="185"/>
      <c r="J1054" s="180"/>
      <c r="K1054" s="200"/>
    </row>
    <row r="1055" spans="1:11" customFormat="1" outlineLevel="1" x14ac:dyDescent="0.2">
      <c r="A1055" s="148" t="s">
        <v>379</v>
      </c>
      <c r="B1055" s="162" t="s">
        <v>2754</v>
      </c>
      <c r="C1055" s="181" t="s">
        <v>431</v>
      </c>
      <c r="D1055" s="182" t="s">
        <v>432</v>
      </c>
      <c r="E1055" s="182" t="s">
        <v>410</v>
      </c>
      <c r="F1055" s="183">
        <v>10.41</v>
      </c>
      <c r="G1055" s="183">
        <f>F1055*2</f>
        <v>20.82</v>
      </c>
      <c r="H1055" s="184" t="s">
        <v>390</v>
      </c>
      <c r="I1055" s="185"/>
      <c r="J1055" s="180"/>
      <c r="K1055" s="200"/>
    </row>
    <row r="1056" spans="1:11" customFormat="1" outlineLevel="1" x14ac:dyDescent="0.2">
      <c r="A1056" s="148" t="s">
        <v>379</v>
      </c>
      <c r="B1056" s="162" t="s">
        <v>2755</v>
      </c>
      <c r="C1056" s="181" t="s">
        <v>434</v>
      </c>
      <c r="D1056" s="182" t="s">
        <v>435</v>
      </c>
      <c r="E1056" s="182">
        <v>4</v>
      </c>
      <c r="F1056" s="183">
        <v>0.03</v>
      </c>
      <c r="G1056" s="183">
        <f>F1056*E1056</f>
        <v>0.12</v>
      </c>
      <c r="H1056" s="184" t="s">
        <v>414</v>
      </c>
      <c r="I1056" s="185"/>
      <c r="J1056" s="180"/>
      <c r="K1056" s="200"/>
    </row>
    <row r="1057" spans="1:11" customFormat="1" outlineLevel="1" x14ac:dyDescent="0.2">
      <c r="A1057" s="148" t="s">
        <v>379</v>
      </c>
      <c r="B1057" s="162" t="s">
        <v>2756</v>
      </c>
      <c r="C1057" s="181" t="s">
        <v>425</v>
      </c>
      <c r="D1057" s="182" t="s">
        <v>437</v>
      </c>
      <c r="E1057" s="182">
        <v>2</v>
      </c>
      <c r="F1057" s="183">
        <v>0.02</v>
      </c>
      <c r="G1057" s="183">
        <f>F1057*E1057</f>
        <v>0.04</v>
      </c>
      <c r="H1057" s="184"/>
      <c r="I1057" s="185"/>
      <c r="J1057" s="180"/>
      <c r="K1057" s="200"/>
    </row>
    <row r="1058" spans="1:11" customFormat="1" x14ac:dyDescent="0.2">
      <c r="A1058" s="161" t="s">
        <v>382</v>
      </c>
      <c r="B1058" s="162" t="s">
        <v>2757</v>
      </c>
      <c r="C1058" s="163" t="s">
        <v>2544</v>
      </c>
      <c r="D1058" s="164" t="s">
        <v>2545</v>
      </c>
      <c r="E1058" s="164">
        <v>1</v>
      </c>
      <c r="F1058" s="167"/>
      <c r="G1058" s="167" t="str">
        <f>""</f>
        <v/>
      </c>
      <c r="H1058" s="161"/>
      <c r="I1058" s="165"/>
      <c r="J1058" s="166"/>
    </row>
    <row r="1059" spans="1:11" customFormat="1" outlineLevel="1" x14ac:dyDescent="0.2">
      <c r="A1059" s="161" t="s">
        <v>386</v>
      </c>
      <c r="B1059" s="162" t="s">
        <v>2758</v>
      </c>
      <c r="C1059" s="168" t="s">
        <v>2547</v>
      </c>
      <c r="D1059" s="169" t="s">
        <v>2548</v>
      </c>
      <c r="E1059" s="169">
        <f>1*1</f>
        <v>1</v>
      </c>
      <c r="F1059" s="170">
        <v>12.89</v>
      </c>
      <c r="G1059" s="170">
        <f>F1059*E1059</f>
        <v>12.89</v>
      </c>
      <c r="H1059" s="171" t="s">
        <v>414</v>
      </c>
      <c r="I1059" s="172"/>
      <c r="J1059" s="173"/>
    </row>
    <row r="1060" spans="1:11" customFormat="1" outlineLevel="1" x14ac:dyDescent="0.2">
      <c r="A1060" s="161" t="s">
        <v>386</v>
      </c>
      <c r="B1060" s="162" t="s">
        <v>2759</v>
      </c>
      <c r="C1060" s="168" t="s">
        <v>445</v>
      </c>
      <c r="D1060" s="169" t="s">
        <v>446</v>
      </c>
      <c r="E1060" s="169">
        <f>2*1</f>
        <v>2</v>
      </c>
      <c r="F1060" s="170">
        <v>2.2200000000000002</v>
      </c>
      <c r="G1060" s="170">
        <f>F1060*E1060</f>
        <v>4.4400000000000004</v>
      </c>
      <c r="H1060" s="171" t="s">
        <v>414</v>
      </c>
      <c r="I1060" s="172"/>
      <c r="J1060" s="173"/>
    </row>
    <row r="1061" spans="1:11" customFormat="1" outlineLevel="1" x14ac:dyDescent="0.2">
      <c r="A1061" s="161" t="s">
        <v>403</v>
      </c>
      <c r="B1061" s="162" t="s">
        <v>2760</v>
      </c>
      <c r="C1061" s="174" t="s">
        <v>425</v>
      </c>
      <c r="D1061" s="175" t="s">
        <v>448</v>
      </c>
      <c r="E1061" s="175">
        <f>4*1</f>
        <v>4</v>
      </c>
      <c r="F1061" s="176">
        <v>0.01</v>
      </c>
      <c r="G1061" s="176">
        <f>F1061*E1061</f>
        <v>0.04</v>
      </c>
      <c r="H1061" s="177"/>
      <c r="I1061" s="178"/>
      <c r="J1061" s="179"/>
    </row>
    <row r="1062" spans="1:11" customFormat="1" outlineLevel="1" x14ac:dyDescent="0.2">
      <c r="A1062" s="161" t="s">
        <v>403</v>
      </c>
      <c r="B1062" s="162" t="s">
        <v>2761</v>
      </c>
      <c r="C1062" s="174" t="s">
        <v>425</v>
      </c>
      <c r="D1062" s="175" t="s">
        <v>450</v>
      </c>
      <c r="E1062" s="175">
        <f>8*1</f>
        <v>8</v>
      </c>
      <c r="F1062" s="176">
        <v>0.04</v>
      </c>
      <c r="G1062" s="176">
        <f>F1062*E1062</f>
        <v>0.32</v>
      </c>
      <c r="H1062" s="177"/>
      <c r="I1062" s="178"/>
      <c r="J1062" s="179"/>
    </row>
    <row r="1063" spans="1:11" customFormat="1" x14ac:dyDescent="0.2">
      <c r="A1063" s="161" t="s">
        <v>382</v>
      </c>
      <c r="B1063" s="162" t="s">
        <v>2762</v>
      </c>
      <c r="C1063" s="163" t="s">
        <v>2553</v>
      </c>
      <c r="D1063" s="164" t="s">
        <v>2554</v>
      </c>
      <c r="E1063" s="164">
        <v>5</v>
      </c>
      <c r="F1063" s="167"/>
      <c r="G1063" s="167" t="str">
        <f>""</f>
        <v/>
      </c>
      <c r="H1063" s="161"/>
      <c r="I1063" s="165"/>
      <c r="J1063" s="166"/>
    </row>
    <row r="1064" spans="1:11" customFormat="1" outlineLevel="1" x14ac:dyDescent="0.2">
      <c r="A1064" s="161" t="s">
        <v>386</v>
      </c>
      <c r="B1064" s="162" t="s">
        <v>2763</v>
      </c>
      <c r="C1064" s="168" t="s">
        <v>2547</v>
      </c>
      <c r="D1064" s="169" t="s">
        <v>2548</v>
      </c>
      <c r="E1064" s="169">
        <f>1*5</f>
        <v>5</v>
      </c>
      <c r="F1064" s="170">
        <v>12.89</v>
      </c>
      <c r="G1064" s="170">
        <f>F1064*E1064</f>
        <v>64.45</v>
      </c>
      <c r="H1064" s="171" t="s">
        <v>414</v>
      </c>
      <c r="I1064" s="172"/>
      <c r="J1064" s="173"/>
    </row>
    <row r="1065" spans="1:11" customFormat="1" outlineLevel="1" x14ac:dyDescent="0.2">
      <c r="A1065" s="161" t="s">
        <v>386</v>
      </c>
      <c r="B1065" s="162" t="s">
        <v>2764</v>
      </c>
      <c r="C1065" s="168" t="s">
        <v>456</v>
      </c>
      <c r="D1065" s="169" t="s">
        <v>457</v>
      </c>
      <c r="E1065" s="169">
        <f>2*5</f>
        <v>10</v>
      </c>
      <c r="F1065" s="170">
        <v>1.28</v>
      </c>
      <c r="G1065" s="170">
        <f>F1065*E1065</f>
        <v>12.8</v>
      </c>
      <c r="H1065" s="171" t="s">
        <v>414</v>
      </c>
      <c r="I1065" s="172"/>
      <c r="J1065" s="173"/>
    </row>
    <row r="1066" spans="1:11" customFormat="1" collapsed="1" x14ac:dyDescent="0.2">
      <c r="A1066" s="148" t="s">
        <v>379</v>
      </c>
      <c r="B1066" s="162" t="s">
        <v>2765</v>
      </c>
      <c r="C1066" s="181" t="s">
        <v>459</v>
      </c>
      <c r="D1066" s="182" t="s">
        <v>460</v>
      </c>
      <c r="E1066" s="182">
        <v>1</v>
      </c>
      <c r="F1066" s="183">
        <v>3.27927539</v>
      </c>
      <c r="G1066" s="183">
        <f>F1066*E1066</f>
        <v>3.27927539</v>
      </c>
      <c r="H1066" s="184" t="s">
        <v>390</v>
      </c>
      <c r="I1066" s="185"/>
      <c r="J1066" s="180"/>
    </row>
    <row r="1067" spans="1:11" customFormat="1" x14ac:dyDescent="0.2">
      <c r="A1067" s="148" t="s">
        <v>379</v>
      </c>
      <c r="B1067" s="162" t="s">
        <v>2766</v>
      </c>
      <c r="C1067" s="181" t="s">
        <v>462</v>
      </c>
      <c r="D1067" s="182" t="s">
        <v>463</v>
      </c>
      <c r="E1067" s="182">
        <v>1</v>
      </c>
      <c r="F1067" s="183">
        <v>0.65714972000000005</v>
      </c>
      <c r="G1067" s="183">
        <f>F1067*E1067</f>
        <v>0.65714972000000005</v>
      </c>
      <c r="H1067" s="184" t="s">
        <v>414</v>
      </c>
      <c r="I1067" s="185"/>
      <c r="J1067" s="180"/>
    </row>
    <row r="1068" spans="1:11" customFormat="1" x14ac:dyDescent="0.2">
      <c r="A1068" s="161" t="s">
        <v>382</v>
      </c>
      <c r="B1068" s="162" t="s">
        <v>2767</v>
      </c>
      <c r="C1068" s="163" t="s">
        <v>465</v>
      </c>
      <c r="D1068" s="164" t="s">
        <v>466</v>
      </c>
      <c r="E1068" s="164" t="s">
        <v>410</v>
      </c>
      <c r="F1068" s="167"/>
      <c r="G1068" s="167" t="str">
        <f>""</f>
        <v/>
      </c>
      <c r="H1068" s="161"/>
      <c r="I1068" s="165"/>
      <c r="J1068" s="166"/>
      <c r="K1068" s="200"/>
    </row>
    <row r="1069" spans="1:11" customFormat="1" outlineLevel="1" x14ac:dyDescent="0.2">
      <c r="A1069" s="161" t="s">
        <v>386</v>
      </c>
      <c r="B1069" s="162" t="s">
        <v>2768</v>
      </c>
      <c r="C1069" s="168" t="s">
        <v>468</v>
      </c>
      <c r="D1069" s="169" t="s">
        <v>469</v>
      </c>
      <c r="E1069" s="169" t="s">
        <v>410</v>
      </c>
      <c r="F1069" s="170">
        <v>0.5</v>
      </c>
      <c r="G1069" s="170">
        <f>F1069*2</f>
        <v>1</v>
      </c>
      <c r="H1069" s="171" t="s">
        <v>414</v>
      </c>
      <c r="I1069" s="172"/>
      <c r="J1069" s="173"/>
      <c r="K1069" s="200"/>
    </row>
    <row r="1070" spans="1:11" customFormat="1" outlineLevel="1" x14ac:dyDescent="0.2">
      <c r="A1070" s="161" t="s">
        <v>386</v>
      </c>
      <c r="B1070" s="162" t="s">
        <v>2769</v>
      </c>
      <c r="C1070" s="168" t="s">
        <v>471</v>
      </c>
      <c r="D1070" s="169" t="s">
        <v>472</v>
      </c>
      <c r="E1070" s="169">
        <v>2</v>
      </c>
      <c r="F1070" s="170">
        <v>0.01</v>
      </c>
      <c r="G1070" s="170">
        <f>F1070*E1070</f>
        <v>0.02</v>
      </c>
      <c r="H1070" s="171" t="s">
        <v>414</v>
      </c>
      <c r="I1070" s="172"/>
      <c r="J1070" s="173"/>
      <c r="K1070" s="200"/>
    </row>
    <row r="1071" spans="1:11" customFormat="1" x14ac:dyDescent="0.2">
      <c r="A1071" s="161" t="s">
        <v>382</v>
      </c>
      <c r="B1071" s="162" t="s">
        <v>2770</v>
      </c>
      <c r="C1071" s="163" t="s">
        <v>474</v>
      </c>
      <c r="D1071" s="164" t="s">
        <v>475</v>
      </c>
      <c r="E1071" s="164">
        <v>2</v>
      </c>
      <c r="F1071" s="167">
        <v>0.59990093</v>
      </c>
      <c r="G1071" s="167">
        <f>F1071*E1071</f>
        <v>1.19980186</v>
      </c>
      <c r="H1071" s="161" t="s">
        <v>414</v>
      </c>
      <c r="I1071" s="165"/>
      <c r="J1071" s="166"/>
    </row>
    <row r="1072" spans="1:11" customFormat="1" x14ac:dyDescent="0.2">
      <c r="A1072" s="161" t="s">
        <v>382</v>
      </c>
      <c r="B1072" s="162" t="s">
        <v>2771</v>
      </c>
      <c r="C1072" s="163" t="s">
        <v>477</v>
      </c>
      <c r="D1072" s="164" t="s">
        <v>478</v>
      </c>
      <c r="E1072" s="164">
        <v>10</v>
      </c>
      <c r="F1072" s="167">
        <v>2.8096894699999999</v>
      </c>
      <c r="G1072" s="167">
        <f>F1072*E1072</f>
        <v>28.0968947</v>
      </c>
      <c r="H1072" s="161" t="s">
        <v>414</v>
      </c>
      <c r="I1072" s="165"/>
      <c r="J1072" s="166"/>
    </row>
    <row r="1073" spans="1:10" customFormat="1" x14ac:dyDescent="0.2">
      <c r="A1073" s="161" t="s">
        <v>382</v>
      </c>
      <c r="B1073" s="162" t="s">
        <v>2772</v>
      </c>
      <c r="C1073" s="163" t="s">
        <v>480</v>
      </c>
      <c r="D1073" s="164" t="s">
        <v>481</v>
      </c>
      <c r="E1073" s="164">
        <v>10</v>
      </c>
      <c r="F1073" s="167">
        <v>1.0767407899999999</v>
      </c>
      <c r="G1073" s="167">
        <f>F1073*E1073</f>
        <v>10.767407899999998</v>
      </c>
      <c r="H1073" s="161" t="s">
        <v>414</v>
      </c>
      <c r="I1073" s="165"/>
      <c r="J1073" s="166"/>
    </row>
    <row r="1074" spans="1:10" customFormat="1" x14ac:dyDescent="0.2">
      <c r="A1074" s="161" t="s">
        <v>382</v>
      </c>
      <c r="B1074" s="162" t="s">
        <v>2773</v>
      </c>
      <c r="C1074" s="163" t="s">
        <v>483</v>
      </c>
      <c r="D1074" s="164" t="s">
        <v>484</v>
      </c>
      <c r="E1074" s="164">
        <v>16</v>
      </c>
      <c r="F1074" s="167">
        <v>0.33108987000000001</v>
      </c>
      <c r="G1074" s="167">
        <f>F1074*E1074</f>
        <v>5.2974379200000001</v>
      </c>
      <c r="H1074" s="161" t="s">
        <v>414</v>
      </c>
      <c r="I1074" s="165"/>
      <c r="J1074" s="166"/>
    </row>
    <row r="1075" spans="1:10" customFormat="1" x14ac:dyDescent="0.2">
      <c r="A1075" s="161" t="s">
        <v>382</v>
      </c>
      <c r="B1075" s="162" t="s">
        <v>2774</v>
      </c>
      <c r="C1075" s="163" t="s">
        <v>486</v>
      </c>
      <c r="D1075" s="164" t="s">
        <v>487</v>
      </c>
      <c r="E1075" s="164" t="s">
        <v>410</v>
      </c>
      <c r="F1075" s="167">
        <v>1.75006756</v>
      </c>
      <c r="G1075" s="167">
        <f>F1075*2</f>
        <v>3.5001351199999999</v>
      </c>
      <c r="H1075" s="161" t="s">
        <v>414</v>
      </c>
      <c r="I1075" s="165"/>
      <c r="J1075" s="166"/>
    </row>
    <row r="1076" spans="1:10" customFormat="1" x14ac:dyDescent="0.2">
      <c r="A1076" s="161" t="s">
        <v>382</v>
      </c>
      <c r="B1076" s="162" t="s">
        <v>2775</v>
      </c>
      <c r="C1076" s="163" t="s">
        <v>489</v>
      </c>
      <c r="D1076" s="164" t="s">
        <v>490</v>
      </c>
      <c r="E1076" s="164">
        <v>4</v>
      </c>
      <c r="F1076" s="167"/>
      <c r="G1076" s="167" t="str">
        <f>""</f>
        <v/>
      </c>
      <c r="H1076" s="161"/>
      <c r="I1076" s="165"/>
      <c r="J1076" s="166"/>
    </row>
    <row r="1077" spans="1:10" customFormat="1" outlineLevel="1" x14ac:dyDescent="0.2">
      <c r="A1077" s="161" t="s">
        <v>386</v>
      </c>
      <c r="B1077" s="162" t="s">
        <v>2776</v>
      </c>
      <c r="C1077" s="168" t="s">
        <v>492</v>
      </c>
      <c r="D1077" s="169" t="s">
        <v>493</v>
      </c>
      <c r="E1077" s="169">
        <f>1*4</f>
        <v>4</v>
      </c>
      <c r="F1077" s="170">
        <v>0.38</v>
      </c>
      <c r="G1077" s="170">
        <f>F1077*E1077</f>
        <v>1.52</v>
      </c>
      <c r="H1077" s="171" t="s">
        <v>414</v>
      </c>
      <c r="I1077" s="172"/>
      <c r="J1077" s="173"/>
    </row>
    <row r="1078" spans="1:10" customFormat="1" outlineLevel="1" x14ac:dyDescent="0.2">
      <c r="A1078" s="161" t="s">
        <v>386</v>
      </c>
      <c r="B1078" s="162" t="s">
        <v>2777</v>
      </c>
      <c r="C1078" s="168" t="s">
        <v>495</v>
      </c>
      <c r="D1078" s="169" t="s">
        <v>496</v>
      </c>
      <c r="E1078" s="169">
        <f>1*4</f>
        <v>4</v>
      </c>
      <c r="F1078" s="170">
        <v>0.25</v>
      </c>
      <c r="G1078" s="170">
        <f>F1078*E1078</f>
        <v>1</v>
      </c>
      <c r="H1078" s="171" t="s">
        <v>414</v>
      </c>
      <c r="I1078" s="172"/>
      <c r="J1078" s="173"/>
    </row>
    <row r="1079" spans="1:10" customFormat="1" x14ac:dyDescent="0.2">
      <c r="A1079" s="161" t="s">
        <v>382</v>
      </c>
      <c r="B1079" s="162" t="s">
        <v>2778</v>
      </c>
      <c r="C1079" s="163" t="s">
        <v>2571</v>
      </c>
      <c r="D1079" s="164" t="s">
        <v>2572</v>
      </c>
      <c r="E1079" s="164">
        <v>1</v>
      </c>
      <c r="F1079" s="167"/>
      <c r="G1079" s="167" t="str">
        <f>""</f>
        <v/>
      </c>
      <c r="H1079" s="161"/>
      <c r="I1079" s="165"/>
      <c r="J1079" s="166"/>
    </row>
    <row r="1080" spans="1:10" customFormat="1" ht="25.5" outlineLevel="1" x14ac:dyDescent="0.2">
      <c r="A1080" s="161" t="s">
        <v>382</v>
      </c>
      <c r="B1080" s="162" t="s">
        <v>2779</v>
      </c>
      <c r="C1080" s="163" t="s">
        <v>2574</v>
      </c>
      <c r="D1080" s="164" t="s">
        <v>2575</v>
      </c>
      <c r="E1080" s="164">
        <f>1*1</f>
        <v>1</v>
      </c>
      <c r="F1080" s="167"/>
      <c r="G1080" s="167" t="str">
        <f>""</f>
        <v/>
      </c>
      <c r="H1080" s="161"/>
      <c r="I1080" s="165"/>
      <c r="J1080" s="166"/>
    </row>
    <row r="1081" spans="1:10" customFormat="1" outlineLevel="2" x14ac:dyDescent="0.2">
      <c r="A1081" s="161" t="s">
        <v>386</v>
      </c>
      <c r="B1081" s="162" t="s">
        <v>2780</v>
      </c>
      <c r="C1081" s="168" t="s">
        <v>2577</v>
      </c>
      <c r="D1081" s="169" t="s">
        <v>2578</v>
      </c>
      <c r="E1081" s="169">
        <f>2*1</f>
        <v>2</v>
      </c>
      <c r="F1081" s="170">
        <v>7.45</v>
      </c>
      <c r="G1081" s="170">
        <f t="shared" ref="G1081:G1089" si="34">F1081*E1081</f>
        <v>14.9</v>
      </c>
      <c r="H1081" s="171" t="s">
        <v>414</v>
      </c>
      <c r="I1081" s="172"/>
      <c r="J1081" s="173"/>
    </row>
    <row r="1082" spans="1:10" customFormat="1" outlineLevel="2" x14ac:dyDescent="0.2">
      <c r="A1082" s="161" t="s">
        <v>386</v>
      </c>
      <c r="B1082" s="162" t="s">
        <v>2781</v>
      </c>
      <c r="C1082" s="168" t="s">
        <v>507</v>
      </c>
      <c r="D1082" s="169" t="s">
        <v>508</v>
      </c>
      <c r="E1082" s="169">
        <f>2*1</f>
        <v>2</v>
      </c>
      <c r="F1082" s="170">
        <v>0.78</v>
      </c>
      <c r="G1082" s="170">
        <f t="shared" si="34"/>
        <v>1.56</v>
      </c>
      <c r="H1082" s="171" t="s">
        <v>414</v>
      </c>
      <c r="I1082" s="172"/>
      <c r="J1082" s="173"/>
    </row>
    <row r="1083" spans="1:10" customFormat="1" outlineLevel="1" x14ac:dyDescent="0.2">
      <c r="A1083" s="161" t="s">
        <v>382</v>
      </c>
      <c r="B1083" s="162" t="s">
        <v>2782</v>
      </c>
      <c r="C1083" s="163" t="s">
        <v>2581</v>
      </c>
      <c r="D1083" s="164" t="s">
        <v>2582</v>
      </c>
      <c r="E1083" s="164">
        <f>2*1</f>
        <v>2</v>
      </c>
      <c r="F1083" s="167">
        <v>3.69</v>
      </c>
      <c r="G1083" s="167">
        <f t="shared" si="34"/>
        <v>7.38</v>
      </c>
      <c r="H1083" s="161" t="s">
        <v>414</v>
      </c>
      <c r="I1083" s="165"/>
      <c r="J1083" s="166"/>
    </row>
    <row r="1084" spans="1:10" customFormat="1" outlineLevel="1" x14ac:dyDescent="0.2">
      <c r="A1084" s="161" t="s">
        <v>403</v>
      </c>
      <c r="B1084" s="162" t="s">
        <v>2783</v>
      </c>
      <c r="C1084" s="174" t="s">
        <v>2584</v>
      </c>
      <c r="D1084" s="175" t="s">
        <v>2585</v>
      </c>
      <c r="E1084" s="175">
        <f>1*1</f>
        <v>1</v>
      </c>
      <c r="F1084" s="176">
        <v>2.13</v>
      </c>
      <c r="G1084" s="176">
        <f t="shared" si="34"/>
        <v>2.13</v>
      </c>
      <c r="H1084" s="177"/>
      <c r="I1084" s="178"/>
      <c r="J1084" s="179"/>
    </row>
    <row r="1085" spans="1:10" customFormat="1" outlineLevel="1" x14ac:dyDescent="0.2">
      <c r="A1085" s="161" t="s">
        <v>403</v>
      </c>
      <c r="B1085" s="162" t="s">
        <v>2784</v>
      </c>
      <c r="C1085" s="174" t="s">
        <v>2587</v>
      </c>
      <c r="D1085" s="175" t="s">
        <v>2588</v>
      </c>
      <c r="E1085" s="175">
        <f>1*1</f>
        <v>1</v>
      </c>
      <c r="F1085" s="176">
        <v>2.21</v>
      </c>
      <c r="G1085" s="176">
        <f t="shared" si="34"/>
        <v>2.21</v>
      </c>
      <c r="H1085" s="177"/>
      <c r="I1085" s="178"/>
      <c r="J1085" s="179"/>
    </row>
    <row r="1086" spans="1:10" customFormat="1" outlineLevel="1" x14ac:dyDescent="0.2">
      <c r="A1086" s="161" t="s">
        <v>403</v>
      </c>
      <c r="B1086" s="162" t="s">
        <v>2785</v>
      </c>
      <c r="C1086" s="174" t="s">
        <v>2590</v>
      </c>
      <c r="D1086" s="175" t="s">
        <v>2591</v>
      </c>
      <c r="E1086" s="175">
        <f>1*1</f>
        <v>1</v>
      </c>
      <c r="F1086" s="176">
        <v>0.59</v>
      </c>
      <c r="G1086" s="176">
        <f t="shared" si="34"/>
        <v>0.59</v>
      </c>
      <c r="H1086" s="177"/>
      <c r="I1086" s="178"/>
      <c r="J1086" s="179"/>
    </row>
    <row r="1087" spans="1:10" customFormat="1" ht="25.5" outlineLevel="1" x14ac:dyDescent="0.2">
      <c r="A1087" s="161" t="s">
        <v>403</v>
      </c>
      <c r="B1087" s="162" t="s">
        <v>2786</v>
      </c>
      <c r="C1087" s="174" t="s">
        <v>522</v>
      </c>
      <c r="D1087" s="175" t="s">
        <v>523</v>
      </c>
      <c r="E1087" s="175">
        <f>12*1</f>
        <v>12</v>
      </c>
      <c r="F1087" s="176">
        <v>0.02</v>
      </c>
      <c r="G1087" s="176">
        <f t="shared" si="34"/>
        <v>0.24</v>
      </c>
      <c r="H1087" s="177"/>
      <c r="I1087" s="178"/>
      <c r="J1087" s="179"/>
    </row>
    <row r="1088" spans="1:10" customFormat="1" outlineLevel="1" x14ac:dyDescent="0.2">
      <c r="A1088" s="161" t="s">
        <v>403</v>
      </c>
      <c r="B1088" s="162" t="s">
        <v>2787</v>
      </c>
      <c r="C1088" s="174" t="s">
        <v>525</v>
      </c>
      <c r="D1088" s="175" t="s">
        <v>526</v>
      </c>
      <c r="E1088" s="175">
        <f>12*1</f>
        <v>12</v>
      </c>
      <c r="F1088" s="176">
        <v>0.01</v>
      </c>
      <c r="G1088" s="176">
        <f t="shared" si="34"/>
        <v>0.12</v>
      </c>
      <c r="H1088" s="177"/>
      <c r="I1088" s="178"/>
      <c r="J1088" s="179"/>
    </row>
    <row r="1089" spans="1:11" customFormat="1" outlineLevel="1" x14ac:dyDescent="0.2">
      <c r="A1089" s="161" t="s">
        <v>403</v>
      </c>
      <c r="B1089" s="162" t="s">
        <v>2788</v>
      </c>
      <c r="C1089" s="174" t="s">
        <v>528</v>
      </c>
      <c r="D1089" s="175" t="s">
        <v>529</v>
      </c>
      <c r="E1089" s="175">
        <f>12*1</f>
        <v>12</v>
      </c>
      <c r="F1089" s="176">
        <v>0</v>
      </c>
      <c r="G1089" s="176">
        <f t="shared" si="34"/>
        <v>0</v>
      </c>
      <c r="H1089" s="177"/>
      <c r="I1089" s="178"/>
      <c r="J1089" s="179"/>
    </row>
    <row r="1090" spans="1:11" customFormat="1" x14ac:dyDescent="0.2">
      <c r="A1090" s="161" t="s">
        <v>382</v>
      </c>
      <c r="B1090" s="162" t="s">
        <v>2789</v>
      </c>
      <c r="C1090" s="163" t="s">
        <v>2596</v>
      </c>
      <c r="D1090" s="164" t="s">
        <v>2597</v>
      </c>
      <c r="E1090" s="164">
        <v>1</v>
      </c>
      <c r="F1090" s="167"/>
      <c r="G1090" s="167" t="str">
        <f>""</f>
        <v/>
      </c>
      <c r="H1090" s="161"/>
      <c r="I1090" s="165"/>
      <c r="J1090" s="166"/>
    </row>
    <row r="1091" spans="1:11" customFormat="1" outlineLevel="1" x14ac:dyDescent="0.2">
      <c r="A1091" s="161" t="s">
        <v>386</v>
      </c>
      <c r="B1091" s="162" t="s">
        <v>2790</v>
      </c>
      <c r="C1091" s="168" t="s">
        <v>534</v>
      </c>
      <c r="D1091" s="169" t="s">
        <v>535</v>
      </c>
      <c r="E1091" s="169">
        <f>2*1</f>
        <v>2</v>
      </c>
      <c r="F1091" s="170">
        <v>2.2200000000000002</v>
      </c>
      <c r="G1091" s="170">
        <f>F1091*E1091</f>
        <v>4.4400000000000004</v>
      </c>
      <c r="H1091" s="171" t="s">
        <v>390</v>
      </c>
      <c r="I1091" s="172"/>
      <c r="J1091" s="173"/>
    </row>
    <row r="1092" spans="1:11" customFormat="1" outlineLevel="1" x14ac:dyDescent="0.2">
      <c r="A1092" s="161" t="s">
        <v>386</v>
      </c>
      <c r="B1092" s="162" t="s">
        <v>2791</v>
      </c>
      <c r="C1092" s="168" t="s">
        <v>2600</v>
      </c>
      <c r="D1092" s="169" t="s">
        <v>2601</v>
      </c>
      <c r="E1092" s="169">
        <f>1*1</f>
        <v>1</v>
      </c>
      <c r="F1092" s="170">
        <v>7.31</v>
      </c>
      <c r="G1092" s="170">
        <f>F1092*E1092</f>
        <v>7.31</v>
      </c>
      <c r="H1092" s="171" t="s">
        <v>390</v>
      </c>
      <c r="I1092" s="172"/>
      <c r="J1092" s="173"/>
    </row>
    <row r="1093" spans="1:11" customFormat="1" outlineLevel="1" x14ac:dyDescent="0.2">
      <c r="A1093" s="161" t="s">
        <v>386</v>
      </c>
      <c r="B1093" s="162" t="s">
        <v>2792</v>
      </c>
      <c r="C1093" s="168" t="s">
        <v>2603</v>
      </c>
      <c r="D1093" s="169" t="s">
        <v>2604</v>
      </c>
      <c r="E1093" s="169">
        <f>1*1</f>
        <v>1</v>
      </c>
      <c r="F1093" s="170">
        <v>52.78</v>
      </c>
      <c r="G1093" s="170">
        <f>F1093*E1093</f>
        <v>52.78</v>
      </c>
      <c r="H1093" s="171" t="s">
        <v>390</v>
      </c>
      <c r="I1093" s="172"/>
      <c r="J1093" s="173"/>
    </row>
    <row r="1094" spans="1:11" customFormat="1" outlineLevel="1" x14ac:dyDescent="0.2">
      <c r="A1094" s="161" t="s">
        <v>386</v>
      </c>
      <c r="B1094" s="162" t="s">
        <v>2793</v>
      </c>
      <c r="C1094" s="168" t="s">
        <v>401</v>
      </c>
      <c r="D1094" s="169" t="s">
        <v>402</v>
      </c>
      <c r="E1094" s="169">
        <f>2*1</f>
        <v>2</v>
      </c>
      <c r="F1094" s="170">
        <v>1.97</v>
      </c>
      <c r="G1094" s="170">
        <f>F1094*E1094</f>
        <v>3.94</v>
      </c>
      <c r="H1094" s="171" t="s">
        <v>390</v>
      </c>
      <c r="I1094" s="172"/>
      <c r="J1094" s="173"/>
    </row>
    <row r="1095" spans="1:11" customFormat="1" x14ac:dyDescent="0.2">
      <c r="A1095" s="161" t="s">
        <v>382</v>
      </c>
      <c r="B1095" s="162" t="s">
        <v>2794</v>
      </c>
      <c r="C1095" s="163" t="s">
        <v>544</v>
      </c>
      <c r="D1095" s="164" t="s">
        <v>545</v>
      </c>
      <c r="E1095" s="164" t="s">
        <v>410</v>
      </c>
      <c r="F1095" s="167"/>
      <c r="G1095" s="167" t="str">
        <f>""</f>
        <v/>
      </c>
      <c r="H1095" s="161"/>
      <c r="I1095" s="165"/>
      <c r="J1095" s="166"/>
      <c r="K1095" s="200"/>
    </row>
    <row r="1096" spans="1:11" customFormat="1" outlineLevel="1" x14ac:dyDescent="0.2">
      <c r="A1096" s="161" t="s">
        <v>386</v>
      </c>
      <c r="B1096" s="162" t="s">
        <v>2795</v>
      </c>
      <c r="C1096" s="168" t="s">
        <v>547</v>
      </c>
      <c r="D1096" s="169" t="s">
        <v>548</v>
      </c>
      <c r="E1096" s="169" t="s">
        <v>410</v>
      </c>
      <c r="F1096" s="170">
        <v>20.329999999999998</v>
      </c>
      <c r="G1096" s="170">
        <f>F1096*2</f>
        <v>40.659999999999997</v>
      </c>
      <c r="H1096" s="171" t="s">
        <v>414</v>
      </c>
      <c r="I1096" s="172"/>
      <c r="J1096" s="173"/>
      <c r="K1096" s="200"/>
    </row>
    <row r="1097" spans="1:11" customFormat="1" outlineLevel="1" x14ac:dyDescent="0.2">
      <c r="A1097" s="161" t="s">
        <v>386</v>
      </c>
      <c r="B1097" s="162" t="s">
        <v>2796</v>
      </c>
      <c r="C1097" s="168" t="s">
        <v>419</v>
      </c>
      <c r="D1097" s="169" t="s">
        <v>420</v>
      </c>
      <c r="E1097" s="169">
        <v>2</v>
      </c>
      <c r="F1097" s="170">
        <v>0.37</v>
      </c>
      <c r="G1097" s="170">
        <f>F1097*E1097</f>
        <v>0.74</v>
      </c>
      <c r="H1097" s="171" t="s">
        <v>414</v>
      </c>
      <c r="I1097" s="172"/>
      <c r="J1097" s="173"/>
      <c r="K1097" s="200"/>
    </row>
    <row r="1098" spans="1:11" customFormat="1" outlineLevel="1" x14ac:dyDescent="0.2">
      <c r="A1098" s="161" t="s">
        <v>403</v>
      </c>
      <c r="B1098" s="162" t="s">
        <v>2797</v>
      </c>
      <c r="C1098" s="174" t="s">
        <v>425</v>
      </c>
      <c r="D1098" s="175" t="s">
        <v>426</v>
      </c>
      <c r="E1098" s="175">
        <v>4</v>
      </c>
      <c r="F1098" s="176">
        <v>0.01</v>
      </c>
      <c r="G1098" s="176">
        <f>F1098*E1098</f>
        <v>0.04</v>
      </c>
      <c r="H1098" s="177"/>
      <c r="I1098" s="178"/>
      <c r="J1098" s="179"/>
      <c r="K1098" s="200"/>
    </row>
    <row r="1099" spans="1:11" customFormat="1" x14ac:dyDescent="0.2">
      <c r="A1099" s="161" t="s">
        <v>382</v>
      </c>
      <c r="B1099" s="162" t="s">
        <v>2798</v>
      </c>
      <c r="C1099" s="163" t="s">
        <v>2611</v>
      </c>
      <c r="D1099" s="164" t="s">
        <v>2612</v>
      </c>
      <c r="E1099" s="164">
        <v>1</v>
      </c>
      <c r="F1099" s="167">
        <v>23.412101870000001</v>
      </c>
      <c r="G1099" s="167">
        <f>F1099*E1099</f>
        <v>23.412101870000001</v>
      </c>
      <c r="H1099" s="161" t="s">
        <v>414</v>
      </c>
      <c r="I1099" s="165"/>
      <c r="J1099" s="166"/>
    </row>
    <row r="1100" spans="1:11" customFormat="1" x14ac:dyDescent="0.2">
      <c r="A1100" s="161" t="s">
        <v>382</v>
      </c>
      <c r="B1100" s="162" t="s">
        <v>2799</v>
      </c>
      <c r="C1100" s="163" t="s">
        <v>2614</v>
      </c>
      <c r="D1100" s="164" t="s">
        <v>2615</v>
      </c>
      <c r="E1100" s="164">
        <v>1</v>
      </c>
      <c r="F1100" s="167"/>
      <c r="G1100" s="167" t="str">
        <f>""</f>
        <v/>
      </c>
      <c r="H1100" s="161"/>
      <c r="I1100" s="165"/>
      <c r="J1100" s="166"/>
    </row>
    <row r="1101" spans="1:11" customFormat="1" outlineLevel="1" x14ac:dyDescent="0.2">
      <c r="A1101" s="161" t="s">
        <v>386</v>
      </c>
      <c r="B1101" s="162" t="s">
        <v>2800</v>
      </c>
      <c r="C1101" s="168" t="s">
        <v>2547</v>
      </c>
      <c r="D1101" s="169" t="s">
        <v>2548</v>
      </c>
      <c r="E1101" s="169">
        <f>1*1</f>
        <v>1</v>
      </c>
      <c r="F1101" s="170">
        <v>12.89</v>
      </c>
      <c r="G1101" s="170">
        <f>F1101*E1101</f>
        <v>12.89</v>
      </c>
      <c r="H1101" s="171" t="s">
        <v>414</v>
      </c>
      <c r="I1101" s="172"/>
      <c r="J1101" s="173"/>
    </row>
    <row r="1102" spans="1:11" customFormat="1" outlineLevel="1" x14ac:dyDescent="0.2">
      <c r="A1102" s="161" t="s">
        <v>386</v>
      </c>
      <c r="B1102" s="162" t="s">
        <v>2801</v>
      </c>
      <c r="C1102" s="168" t="s">
        <v>559</v>
      </c>
      <c r="D1102" s="169" t="s">
        <v>560</v>
      </c>
      <c r="E1102" s="169">
        <f>2*1</f>
        <v>2</v>
      </c>
      <c r="F1102" s="170">
        <v>1.39</v>
      </c>
      <c r="G1102" s="170">
        <f>F1102*E1102</f>
        <v>2.78</v>
      </c>
      <c r="H1102" s="171" t="s">
        <v>414</v>
      </c>
      <c r="I1102" s="172"/>
      <c r="J1102" s="173"/>
    </row>
    <row r="1103" spans="1:11" customFormat="1" x14ac:dyDescent="0.2">
      <c r="A1103" s="161" t="s">
        <v>382</v>
      </c>
      <c r="B1103" s="162" t="s">
        <v>2802</v>
      </c>
      <c r="C1103" s="163" t="s">
        <v>562</v>
      </c>
      <c r="D1103" s="164" t="s">
        <v>563</v>
      </c>
      <c r="E1103" s="164">
        <v>4</v>
      </c>
      <c r="F1103" s="167">
        <v>3.3256407800000001</v>
      </c>
      <c r="G1103" s="167">
        <f>F1103*E1103</f>
        <v>13.30256312</v>
      </c>
      <c r="H1103" s="161" t="s">
        <v>414</v>
      </c>
      <c r="I1103" s="165"/>
      <c r="J1103" s="166"/>
    </row>
    <row r="1104" spans="1:11" customFormat="1" x14ac:dyDescent="0.2">
      <c r="A1104" s="161" t="s">
        <v>382</v>
      </c>
      <c r="B1104" s="162" t="s">
        <v>2803</v>
      </c>
      <c r="C1104" s="163" t="s">
        <v>565</v>
      </c>
      <c r="D1104" s="164" t="s">
        <v>566</v>
      </c>
      <c r="E1104" s="164">
        <v>4</v>
      </c>
      <c r="F1104" s="167">
        <v>0.61767559999999999</v>
      </c>
      <c r="G1104" s="167">
        <f>F1104*E1104</f>
        <v>2.4707024</v>
      </c>
      <c r="H1104" s="161" t="s">
        <v>414</v>
      </c>
      <c r="I1104" s="165"/>
      <c r="J1104" s="166"/>
    </row>
    <row r="1105" spans="1:10" customFormat="1" x14ac:dyDescent="0.2">
      <c r="A1105" s="161" t="s">
        <v>382</v>
      </c>
      <c r="B1105" s="162" t="s">
        <v>2804</v>
      </c>
      <c r="C1105" s="163" t="s">
        <v>568</v>
      </c>
      <c r="D1105" s="164" t="s">
        <v>569</v>
      </c>
      <c r="E1105" s="164">
        <v>2</v>
      </c>
      <c r="F1105" s="167"/>
      <c r="G1105" s="167" t="str">
        <f>""</f>
        <v/>
      </c>
      <c r="H1105" s="161"/>
      <c r="I1105" s="165"/>
      <c r="J1105" s="166"/>
    </row>
    <row r="1106" spans="1:10" customFormat="1" outlineLevel="1" x14ac:dyDescent="0.2">
      <c r="A1106" s="161" t="s">
        <v>386</v>
      </c>
      <c r="B1106" s="162" t="s">
        <v>2805</v>
      </c>
      <c r="C1106" s="168" t="s">
        <v>571</v>
      </c>
      <c r="D1106" s="169" t="s">
        <v>572</v>
      </c>
      <c r="E1106" s="169">
        <f>1*2</f>
        <v>2</v>
      </c>
      <c r="F1106" s="170">
        <v>0.89</v>
      </c>
      <c r="G1106" s="170">
        <f>F1106*E1106</f>
        <v>1.78</v>
      </c>
      <c r="H1106" s="171" t="s">
        <v>414</v>
      </c>
      <c r="I1106" s="172"/>
      <c r="J1106" s="173"/>
    </row>
    <row r="1107" spans="1:10" customFormat="1" outlineLevel="1" x14ac:dyDescent="0.2">
      <c r="A1107" s="161" t="s">
        <v>386</v>
      </c>
      <c r="B1107" s="162" t="s">
        <v>2806</v>
      </c>
      <c r="C1107" s="168" t="s">
        <v>574</v>
      </c>
      <c r="D1107" s="169" t="s">
        <v>575</v>
      </c>
      <c r="E1107" s="169">
        <f>2*2</f>
        <v>4</v>
      </c>
      <c r="F1107" s="170">
        <v>0.09</v>
      </c>
      <c r="G1107" s="170">
        <f>F1107*E1107</f>
        <v>0.36</v>
      </c>
      <c r="H1107" s="171" t="s">
        <v>414</v>
      </c>
      <c r="I1107" s="172"/>
      <c r="J1107" s="173"/>
    </row>
    <row r="1108" spans="1:10" customFormat="1" x14ac:dyDescent="0.2">
      <c r="A1108" s="161" t="s">
        <v>382</v>
      </c>
      <c r="B1108" s="162" t="s">
        <v>2807</v>
      </c>
      <c r="C1108" s="163" t="s">
        <v>2624</v>
      </c>
      <c r="D1108" s="164" t="s">
        <v>2625</v>
      </c>
      <c r="E1108" s="164">
        <v>1</v>
      </c>
      <c r="F1108" s="167">
        <v>7.2122313299999998</v>
      </c>
      <c r="G1108" s="167">
        <f>F1108*E1108</f>
        <v>7.2122313299999998</v>
      </c>
      <c r="H1108" s="161" t="s">
        <v>414</v>
      </c>
      <c r="I1108" s="165"/>
      <c r="J1108" s="166"/>
    </row>
    <row r="1109" spans="1:10" customFormat="1" x14ac:dyDescent="0.2">
      <c r="A1109" s="161" t="s">
        <v>382</v>
      </c>
      <c r="B1109" s="162" t="s">
        <v>2808</v>
      </c>
      <c r="C1109" s="163" t="s">
        <v>2627</v>
      </c>
      <c r="D1109" s="164" t="s">
        <v>2628</v>
      </c>
      <c r="E1109" s="164">
        <v>1</v>
      </c>
      <c r="F1109" s="167">
        <v>15.26784724</v>
      </c>
      <c r="G1109" s="167">
        <f>F1109*E1109</f>
        <v>15.26784724</v>
      </c>
      <c r="H1109" s="161" t="s">
        <v>414</v>
      </c>
      <c r="I1109" s="165"/>
      <c r="J1109" s="166"/>
    </row>
    <row r="1110" spans="1:10" customFormat="1" x14ac:dyDescent="0.2">
      <c r="A1110" s="161" t="s">
        <v>382</v>
      </c>
      <c r="B1110" s="162" t="s">
        <v>2809</v>
      </c>
      <c r="C1110" s="163" t="s">
        <v>583</v>
      </c>
      <c r="D1110" s="164" t="s">
        <v>584</v>
      </c>
      <c r="E1110" s="164" t="s">
        <v>410</v>
      </c>
      <c r="F1110" s="167">
        <v>5.3824199999999998</v>
      </c>
      <c r="G1110" s="167">
        <f>F1110*2</f>
        <v>10.76484</v>
      </c>
      <c r="H1110" s="161" t="s">
        <v>414</v>
      </c>
      <c r="I1110" s="165"/>
      <c r="J1110" s="166"/>
    </row>
    <row r="1111" spans="1:10" customFormat="1" x14ac:dyDescent="0.2">
      <c r="A1111" s="161" t="s">
        <v>403</v>
      </c>
      <c r="B1111" s="162" t="s">
        <v>2810</v>
      </c>
      <c r="C1111" s="174" t="s">
        <v>586</v>
      </c>
      <c r="D1111" s="175" t="s">
        <v>587</v>
      </c>
      <c r="E1111" s="175">
        <v>2</v>
      </c>
      <c r="F1111" s="176">
        <v>1.23280217</v>
      </c>
      <c r="G1111" s="176">
        <f>F1111*E1111</f>
        <v>2.4656043400000001</v>
      </c>
      <c r="H1111" s="177" t="s">
        <v>414</v>
      </c>
      <c r="I1111" s="178"/>
      <c r="J1111" s="179"/>
    </row>
    <row r="1112" spans="1:10" customFormat="1" x14ac:dyDescent="0.2">
      <c r="A1112" s="148" t="s">
        <v>379</v>
      </c>
      <c r="B1112" s="162" t="s">
        <v>2811</v>
      </c>
      <c r="C1112" s="181" t="s">
        <v>2632</v>
      </c>
      <c r="D1112" s="182" t="s">
        <v>2633</v>
      </c>
      <c r="E1112" s="182">
        <v>1</v>
      </c>
      <c r="F1112" s="183">
        <v>12.63817324</v>
      </c>
      <c r="G1112" s="183">
        <f>F1112*E1112</f>
        <v>12.63817324</v>
      </c>
      <c r="H1112" s="184" t="s">
        <v>414</v>
      </c>
      <c r="I1112" s="185"/>
      <c r="J1112" s="180"/>
    </row>
    <row r="1113" spans="1:10" customFormat="1" x14ac:dyDescent="0.2">
      <c r="A1113" s="161" t="s">
        <v>382</v>
      </c>
      <c r="B1113" s="162" t="s">
        <v>2812</v>
      </c>
      <c r="C1113" s="163" t="s">
        <v>592</v>
      </c>
      <c r="D1113" s="164" t="s">
        <v>593</v>
      </c>
      <c r="E1113" s="164" t="s">
        <v>410</v>
      </c>
      <c r="F1113" s="167">
        <v>0.26693822</v>
      </c>
      <c r="G1113" s="167">
        <f>F1113*2</f>
        <v>0.53387644000000001</v>
      </c>
      <c r="H1113" s="161" t="s">
        <v>414</v>
      </c>
      <c r="I1113" s="165"/>
      <c r="J1113" s="166"/>
    </row>
    <row r="1114" spans="1:10" customFormat="1" x14ac:dyDescent="0.2">
      <c r="A1114" s="161" t="s">
        <v>382</v>
      </c>
      <c r="B1114" s="162" t="s">
        <v>2813</v>
      </c>
      <c r="C1114" s="163" t="s">
        <v>595</v>
      </c>
      <c r="D1114" s="164" t="s">
        <v>596</v>
      </c>
      <c r="E1114" s="164">
        <v>1</v>
      </c>
      <c r="F1114" s="167">
        <v>33.361609420000001</v>
      </c>
      <c r="G1114" s="167">
        <f>F1114*E1114</f>
        <v>33.361609420000001</v>
      </c>
      <c r="H1114" s="161" t="s">
        <v>414</v>
      </c>
      <c r="I1114" s="165"/>
      <c r="J1114" s="166"/>
    </row>
    <row r="1115" spans="1:10" customFormat="1" x14ac:dyDescent="0.2">
      <c r="A1115" s="161" t="s">
        <v>382</v>
      </c>
      <c r="B1115" s="162" t="s">
        <v>2814</v>
      </c>
      <c r="C1115" s="163" t="s">
        <v>598</v>
      </c>
      <c r="D1115" s="164" t="s">
        <v>599</v>
      </c>
      <c r="E1115" s="164">
        <v>1</v>
      </c>
      <c r="F1115" s="167"/>
      <c r="G1115" s="167" t="str">
        <f>""</f>
        <v/>
      </c>
      <c r="H1115" s="161"/>
      <c r="I1115" s="165"/>
      <c r="J1115" s="166"/>
    </row>
    <row r="1116" spans="1:10" customFormat="1" outlineLevel="1" x14ac:dyDescent="0.2">
      <c r="A1116" s="161" t="s">
        <v>386</v>
      </c>
      <c r="B1116" s="162" t="s">
        <v>2815</v>
      </c>
      <c r="C1116" s="168" t="s">
        <v>601</v>
      </c>
      <c r="D1116" s="169" t="s">
        <v>596</v>
      </c>
      <c r="E1116" s="169">
        <f>1*1</f>
        <v>1</v>
      </c>
      <c r="F1116" s="170">
        <v>34.090000000000003</v>
      </c>
      <c r="G1116" s="170">
        <f t="shared" ref="G1116:G1147" si="35">F1116*E1116</f>
        <v>34.090000000000003</v>
      </c>
      <c r="H1116" s="171" t="s">
        <v>414</v>
      </c>
      <c r="I1116" s="172"/>
      <c r="J1116" s="173"/>
    </row>
    <row r="1117" spans="1:10" customFormat="1" outlineLevel="1" x14ac:dyDescent="0.2">
      <c r="A1117" s="161" t="s">
        <v>403</v>
      </c>
      <c r="B1117" s="162" t="s">
        <v>2816</v>
      </c>
      <c r="C1117" s="174" t="s">
        <v>425</v>
      </c>
      <c r="D1117" s="175" t="s">
        <v>437</v>
      </c>
      <c r="E1117" s="175">
        <f>1*1</f>
        <v>1</v>
      </c>
      <c r="F1117" s="176">
        <v>0.02</v>
      </c>
      <c r="G1117" s="176">
        <f t="shared" si="35"/>
        <v>0.02</v>
      </c>
      <c r="H1117" s="177"/>
      <c r="I1117" s="178"/>
      <c r="J1117" s="179"/>
    </row>
    <row r="1118" spans="1:10" customFormat="1" x14ac:dyDescent="0.2">
      <c r="A1118" s="161" t="s">
        <v>382</v>
      </c>
      <c r="B1118" s="162" t="s">
        <v>2817</v>
      </c>
      <c r="C1118" s="163" t="s">
        <v>604</v>
      </c>
      <c r="D1118" s="164" t="s">
        <v>596</v>
      </c>
      <c r="E1118" s="164">
        <v>3</v>
      </c>
      <c r="F1118" s="167">
        <v>33.535422400000002</v>
      </c>
      <c r="G1118" s="167">
        <f t="shared" si="35"/>
        <v>100.6062672</v>
      </c>
      <c r="H1118" s="161" t="s">
        <v>414</v>
      </c>
      <c r="I1118" s="165"/>
      <c r="J1118" s="166"/>
    </row>
    <row r="1119" spans="1:10" customFormat="1" x14ac:dyDescent="0.2">
      <c r="A1119" s="161" t="s">
        <v>382</v>
      </c>
      <c r="B1119" s="162" t="s">
        <v>2818</v>
      </c>
      <c r="C1119" s="163" t="s">
        <v>606</v>
      </c>
      <c r="D1119" s="164" t="s">
        <v>596</v>
      </c>
      <c r="E1119" s="164">
        <v>3</v>
      </c>
      <c r="F1119" s="167">
        <v>34.262435670000002</v>
      </c>
      <c r="G1119" s="167">
        <f t="shared" si="35"/>
        <v>102.78730701000001</v>
      </c>
      <c r="H1119" s="161" t="s">
        <v>414</v>
      </c>
      <c r="I1119" s="165"/>
      <c r="J1119" s="166"/>
    </row>
    <row r="1120" spans="1:10" customFormat="1" x14ac:dyDescent="0.2">
      <c r="A1120" s="161" t="s">
        <v>382</v>
      </c>
      <c r="B1120" s="162" t="s">
        <v>2819</v>
      </c>
      <c r="C1120" s="163" t="s">
        <v>2642</v>
      </c>
      <c r="D1120" s="164" t="s">
        <v>2643</v>
      </c>
      <c r="E1120" s="164">
        <v>1</v>
      </c>
      <c r="F1120" s="167">
        <v>5.9415136200000003</v>
      </c>
      <c r="G1120" s="167">
        <f t="shared" si="35"/>
        <v>5.9415136200000003</v>
      </c>
      <c r="H1120" s="161" t="s">
        <v>414</v>
      </c>
      <c r="I1120" s="165"/>
      <c r="J1120" s="166"/>
    </row>
    <row r="1121" spans="1:10" customFormat="1" x14ac:dyDescent="0.2">
      <c r="A1121" s="161" t="s">
        <v>382</v>
      </c>
      <c r="B1121" s="162" t="s">
        <v>2820</v>
      </c>
      <c r="C1121" s="163" t="s">
        <v>2645</v>
      </c>
      <c r="D1121" s="164" t="s">
        <v>2646</v>
      </c>
      <c r="E1121" s="164">
        <v>1</v>
      </c>
      <c r="F1121" s="167">
        <v>1.58289619</v>
      </c>
      <c r="G1121" s="167">
        <f t="shared" si="35"/>
        <v>1.58289619</v>
      </c>
      <c r="H1121" s="161" t="s">
        <v>414</v>
      </c>
      <c r="I1121" s="165"/>
      <c r="J1121" s="166"/>
    </row>
    <row r="1122" spans="1:10" customFormat="1" x14ac:dyDescent="0.2">
      <c r="A1122" s="161" t="s">
        <v>382</v>
      </c>
      <c r="B1122" s="162" t="s">
        <v>2821</v>
      </c>
      <c r="C1122" s="163" t="s">
        <v>614</v>
      </c>
      <c r="D1122" s="164" t="s">
        <v>615</v>
      </c>
      <c r="E1122" s="164">
        <v>2</v>
      </c>
      <c r="F1122" s="167">
        <v>0.153006</v>
      </c>
      <c r="G1122" s="167">
        <f t="shared" si="35"/>
        <v>0.30601200000000001</v>
      </c>
      <c r="H1122" s="161" t="s">
        <v>414</v>
      </c>
      <c r="I1122" s="165"/>
      <c r="J1122" s="166"/>
    </row>
    <row r="1123" spans="1:10" customFormat="1" x14ac:dyDescent="0.2">
      <c r="A1123" s="161" t="s">
        <v>403</v>
      </c>
      <c r="B1123" s="162" t="s">
        <v>2822</v>
      </c>
      <c r="C1123" s="174" t="s">
        <v>617</v>
      </c>
      <c r="D1123" s="175" t="s">
        <v>618</v>
      </c>
      <c r="E1123" s="175">
        <v>2</v>
      </c>
      <c r="F1123" s="176">
        <v>0.16417498</v>
      </c>
      <c r="G1123" s="176">
        <f t="shared" si="35"/>
        <v>0.32834996</v>
      </c>
      <c r="H1123" s="177" t="s">
        <v>414</v>
      </c>
      <c r="I1123" s="178"/>
      <c r="J1123" s="179"/>
    </row>
    <row r="1124" spans="1:10" customFormat="1" x14ac:dyDescent="0.2">
      <c r="A1124" s="161" t="s">
        <v>403</v>
      </c>
      <c r="B1124" s="162" t="s">
        <v>2823</v>
      </c>
      <c r="C1124" s="174" t="s">
        <v>623</v>
      </c>
      <c r="D1124" s="175" t="s">
        <v>624</v>
      </c>
      <c r="E1124" s="175">
        <v>1</v>
      </c>
      <c r="F1124" s="176">
        <v>9.1339580000000004E-2</v>
      </c>
      <c r="G1124" s="176">
        <f t="shared" si="35"/>
        <v>9.1339580000000004E-2</v>
      </c>
      <c r="H1124" s="177" t="s">
        <v>625</v>
      </c>
      <c r="I1124" s="178"/>
      <c r="J1124" s="179"/>
    </row>
    <row r="1125" spans="1:10" customFormat="1" x14ac:dyDescent="0.2">
      <c r="A1125" s="161" t="s">
        <v>403</v>
      </c>
      <c r="B1125" s="162" t="s">
        <v>2824</v>
      </c>
      <c r="C1125" s="174" t="s">
        <v>2651</v>
      </c>
      <c r="D1125" s="175" t="s">
        <v>2652</v>
      </c>
      <c r="E1125" s="175">
        <v>1</v>
      </c>
      <c r="F1125" s="176">
        <v>3.1346349600000001</v>
      </c>
      <c r="G1125" s="176">
        <f t="shared" si="35"/>
        <v>3.1346349600000001</v>
      </c>
      <c r="H1125" s="177"/>
      <c r="I1125" s="178"/>
      <c r="J1125" s="179"/>
    </row>
    <row r="1126" spans="1:10" customFormat="1" x14ac:dyDescent="0.2">
      <c r="A1126" s="161" t="s">
        <v>382</v>
      </c>
      <c r="B1126" s="162" t="s">
        <v>2825</v>
      </c>
      <c r="C1126" s="163" t="s">
        <v>627</v>
      </c>
      <c r="D1126" s="164" t="s">
        <v>628</v>
      </c>
      <c r="E1126" s="164">
        <v>8</v>
      </c>
      <c r="F1126" s="167">
        <v>0.41937333999999998</v>
      </c>
      <c r="G1126" s="167">
        <f t="shared" si="35"/>
        <v>3.3549867199999999</v>
      </c>
      <c r="H1126" s="161" t="s">
        <v>414</v>
      </c>
      <c r="I1126" s="165"/>
      <c r="J1126" s="166"/>
    </row>
    <row r="1127" spans="1:10" customFormat="1" x14ac:dyDescent="0.2">
      <c r="A1127" s="161" t="s">
        <v>382</v>
      </c>
      <c r="B1127" s="162" t="s">
        <v>2826</v>
      </c>
      <c r="C1127" s="163" t="s">
        <v>2655</v>
      </c>
      <c r="D1127" s="164" t="s">
        <v>2656</v>
      </c>
      <c r="E1127" s="164">
        <v>11</v>
      </c>
      <c r="F1127" s="167">
        <v>4.4817089699999997</v>
      </c>
      <c r="G1127" s="167">
        <f t="shared" si="35"/>
        <v>49.298798669999996</v>
      </c>
      <c r="H1127" s="161" t="s">
        <v>414</v>
      </c>
      <c r="I1127" s="165"/>
      <c r="J1127" s="166"/>
    </row>
    <row r="1128" spans="1:10" customFormat="1" x14ac:dyDescent="0.2">
      <c r="A1128" s="161" t="s">
        <v>382</v>
      </c>
      <c r="B1128" s="162" t="s">
        <v>2827</v>
      </c>
      <c r="C1128" s="163" t="s">
        <v>2658</v>
      </c>
      <c r="D1128" s="164" t="s">
        <v>2659</v>
      </c>
      <c r="E1128" s="164">
        <v>9</v>
      </c>
      <c r="F1128" s="167">
        <v>14.89067371</v>
      </c>
      <c r="G1128" s="167">
        <f t="shared" si="35"/>
        <v>134.01606339</v>
      </c>
      <c r="H1128" s="161" t="s">
        <v>414</v>
      </c>
      <c r="I1128" s="165"/>
      <c r="J1128" s="166"/>
    </row>
    <row r="1129" spans="1:10" customFormat="1" x14ac:dyDescent="0.2">
      <c r="A1129" s="161" t="s">
        <v>382</v>
      </c>
      <c r="B1129" s="162" t="s">
        <v>2828</v>
      </c>
      <c r="C1129" s="163" t="s">
        <v>2661</v>
      </c>
      <c r="D1129" s="164" t="s">
        <v>2662</v>
      </c>
      <c r="E1129" s="164">
        <v>1</v>
      </c>
      <c r="F1129" s="167">
        <v>17.89113652</v>
      </c>
      <c r="G1129" s="167">
        <f t="shared" si="35"/>
        <v>17.89113652</v>
      </c>
      <c r="H1129" s="161" t="s">
        <v>414</v>
      </c>
      <c r="I1129" s="165"/>
      <c r="J1129" s="166"/>
    </row>
    <row r="1130" spans="1:10" customFormat="1" x14ac:dyDescent="0.2">
      <c r="A1130" s="161" t="s">
        <v>403</v>
      </c>
      <c r="B1130" s="162" t="s">
        <v>2829</v>
      </c>
      <c r="C1130" s="174" t="s">
        <v>639</v>
      </c>
      <c r="D1130" s="175" t="s">
        <v>640</v>
      </c>
      <c r="E1130" s="175">
        <v>22</v>
      </c>
      <c r="F1130" s="176">
        <v>9.6615160000000005E-2</v>
      </c>
      <c r="G1130" s="176">
        <f t="shared" si="35"/>
        <v>2.1255335200000003</v>
      </c>
      <c r="H1130" s="177" t="s">
        <v>414</v>
      </c>
      <c r="I1130" s="178"/>
      <c r="J1130" s="179"/>
    </row>
    <row r="1131" spans="1:10" customFormat="1" x14ac:dyDescent="0.2">
      <c r="A1131" s="161" t="s">
        <v>382</v>
      </c>
      <c r="B1131" s="162" t="s">
        <v>2830</v>
      </c>
      <c r="C1131" s="163" t="s">
        <v>642</v>
      </c>
      <c r="D1131" s="164" t="s">
        <v>643</v>
      </c>
      <c r="E1131" s="164">
        <v>2</v>
      </c>
      <c r="F1131" s="167">
        <v>1.20161546</v>
      </c>
      <c r="G1131" s="167">
        <f t="shared" si="35"/>
        <v>2.4032309199999999</v>
      </c>
      <c r="H1131" s="161" t="s">
        <v>414</v>
      </c>
      <c r="I1131" s="165"/>
      <c r="J1131" s="166"/>
    </row>
    <row r="1132" spans="1:10" customFormat="1" x14ac:dyDescent="0.2">
      <c r="A1132" s="161" t="s">
        <v>382</v>
      </c>
      <c r="B1132" s="162" t="s">
        <v>2831</v>
      </c>
      <c r="C1132" s="163" t="s">
        <v>645</v>
      </c>
      <c r="D1132" s="164" t="s">
        <v>646</v>
      </c>
      <c r="E1132" s="164">
        <v>2</v>
      </c>
      <c r="F1132" s="167">
        <v>1.0010149699999999</v>
      </c>
      <c r="G1132" s="167">
        <f t="shared" si="35"/>
        <v>2.0020299399999999</v>
      </c>
      <c r="H1132" s="161" t="s">
        <v>414</v>
      </c>
      <c r="I1132" s="165"/>
      <c r="J1132" s="166"/>
    </row>
    <row r="1133" spans="1:10" customFormat="1" x14ac:dyDescent="0.2">
      <c r="A1133" s="161" t="s">
        <v>382</v>
      </c>
      <c r="B1133" s="162" t="s">
        <v>2832</v>
      </c>
      <c r="C1133" s="163" t="s">
        <v>648</v>
      </c>
      <c r="D1133" s="164" t="s">
        <v>649</v>
      </c>
      <c r="E1133" s="164">
        <v>8</v>
      </c>
      <c r="F1133" s="167">
        <v>2.00912837</v>
      </c>
      <c r="G1133" s="167">
        <f t="shared" si="35"/>
        <v>16.07302696</v>
      </c>
      <c r="H1133" s="161" t="s">
        <v>414</v>
      </c>
      <c r="I1133" s="165"/>
      <c r="J1133" s="166"/>
    </row>
    <row r="1134" spans="1:10" customFormat="1" x14ac:dyDescent="0.2">
      <c r="A1134" s="161" t="s">
        <v>382</v>
      </c>
      <c r="B1134" s="162" t="s">
        <v>2833</v>
      </c>
      <c r="C1134" s="163" t="s">
        <v>2668</v>
      </c>
      <c r="D1134" s="164" t="s">
        <v>2669</v>
      </c>
      <c r="E1134" s="164">
        <v>1</v>
      </c>
      <c r="F1134" s="167">
        <v>1.4641613899999999</v>
      </c>
      <c r="G1134" s="167">
        <f t="shared" si="35"/>
        <v>1.4641613899999999</v>
      </c>
      <c r="H1134" s="161" t="s">
        <v>414</v>
      </c>
      <c r="I1134" s="165"/>
      <c r="J1134" s="166"/>
    </row>
    <row r="1135" spans="1:10" customFormat="1" x14ac:dyDescent="0.2">
      <c r="A1135" s="161" t="s">
        <v>382</v>
      </c>
      <c r="B1135" s="162" t="s">
        <v>2834</v>
      </c>
      <c r="C1135" s="163" t="s">
        <v>654</v>
      </c>
      <c r="D1135" s="164" t="s">
        <v>655</v>
      </c>
      <c r="E1135" s="164">
        <v>2</v>
      </c>
      <c r="F1135" s="167">
        <v>2.8816543999999999</v>
      </c>
      <c r="G1135" s="167">
        <f t="shared" si="35"/>
        <v>5.7633087999999999</v>
      </c>
      <c r="H1135" s="161" t="s">
        <v>414</v>
      </c>
      <c r="I1135" s="165"/>
      <c r="J1135" s="166"/>
    </row>
    <row r="1136" spans="1:10" customFormat="1" x14ac:dyDescent="0.2">
      <c r="A1136" s="161" t="s">
        <v>382</v>
      </c>
      <c r="B1136" s="162" t="s">
        <v>2835</v>
      </c>
      <c r="C1136" s="163" t="s">
        <v>657</v>
      </c>
      <c r="D1136" s="164" t="s">
        <v>658</v>
      </c>
      <c r="E1136" s="164">
        <v>2</v>
      </c>
      <c r="F1136" s="167">
        <v>5.7822221499999999</v>
      </c>
      <c r="G1136" s="167">
        <f t="shared" si="35"/>
        <v>11.5644443</v>
      </c>
      <c r="H1136" s="161" t="s">
        <v>414</v>
      </c>
      <c r="I1136" s="165"/>
      <c r="J1136" s="166"/>
    </row>
    <row r="1137" spans="1:10" customFormat="1" x14ac:dyDescent="0.2">
      <c r="A1137" s="161" t="s">
        <v>382</v>
      </c>
      <c r="B1137" s="162" t="s">
        <v>2836</v>
      </c>
      <c r="C1137" s="163" t="s">
        <v>2673</v>
      </c>
      <c r="D1137" s="164" t="s">
        <v>2674</v>
      </c>
      <c r="E1137" s="164">
        <v>1</v>
      </c>
      <c r="F1137" s="167">
        <v>6.0579235499999999</v>
      </c>
      <c r="G1137" s="167">
        <f t="shared" si="35"/>
        <v>6.0579235499999999</v>
      </c>
      <c r="H1137" s="161" t="s">
        <v>414</v>
      </c>
      <c r="I1137" s="165"/>
      <c r="J1137" s="166"/>
    </row>
    <row r="1138" spans="1:10" customFormat="1" x14ac:dyDescent="0.2">
      <c r="A1138" s="161" t="s">
        <v>382</v>
      </c>
      <c r="B1138" s="162" t="s">
        <v>2837</v>
      </c>
      <c r="C1138" s="163" t="s">
        <v>663</v>
      </c>
      <c r="D1138" s="164" t="s">
        <v>664</v>
      </c>
      <c r="E1138" s="164">
        <v>2</v>
      </c>
      <c r="F1138" s="167">
        <v>1.1285739800000001</v>
      </c>
      <c r="G1138" s="167">
        <f t="shared" si="35"/>
        <v>2.2571479600000002</v>
      </c>
      <c r="H1138" s="161" t="s">
        <v>414</v>
      </c>
      <c r="I1138" s="165"/>
      <c r="J1138" s="166"/>
    </row>
    <row r="1139" spans="1:10" customFormat="1" x14ac:dyDescent="0.2">
      <c r="A1139" s="161" t="s">
        <v>382</v>
      </c>
      <c r="B1139" s="162" t="s">
        <v>2838</v>
      </c>
      <c r="C1139" s="163" t="s">
        <v>2677</v>
      </c>
      <c r="D1139" s="164" t="s">
        <v>2678</v>
      </c>
      <c r="E1139" s="164">
        <v>1</v>
      </c>
      <c r="F1139" s="167">
        <v>0.76572759999999995</v>
      </c>
      <c r="G1139" s="167">
        <f t="shared" si="35"/>
        <v>0.76572759999999995</v>
      </c>
      <c r="H1139" s="161" t="s">
        <v>414</v>
      </c>
      <c r="I1139" s="165"/>
      <c r="J1139" s="166"/>
    </row>
    <row r="1140" spans="1:10" customFormat="1" x14ac:dyDescent="0.2">
      <c r="A1140" s="161" t="s">
        <v>403</v>
      </c>
      <c r="B1140" s="162" t="s">
        <v>2839</v>
      </c>
      <c r="C1140" s="174" t="s">
        <v>2680</v>
      </c>
      <c r="D1140" s="175" t="s">
        <v>2681</v>
      </c>
      <c r="E1140" s="175">
        <v>1</v>
      </c>
      <c r="F1140" s="176">
        <v>3.8938046100000001</v>
      </c>
      <c r="G1140" s="176">
        <f t="shared" si="35"/>
        <v>3.8938046100000001</v>
      </c>
      <c r="H1140" s="177"/>
      <c r="I1140" s="178"/>
      <c r="J1140" s="179"/>
    </row>
    <row r="1141" spans="1:10" customFormat="1" x14ac:dyDescent="0.2">
      <c r="A1141" s="161" t="s">
        <v>403</v>
      </c>
      <c r="B1141" s="162" t="s">
        <v>2840</v>
      </c>
      <c r="C1141" s="174" t="s">
        <v>2683</v>
      </c>
      <c r="D1141" s="175" t="s">
        <v>2684</v>
      </c>
      <c r="E1141" s="175">
        <v>1</v>
      </c>
      <c r="F1141" s="176">
        <v>3.3157470400000002</v>
      </c>
      <c r="G1141" s="176">
        <f t="shared" si="35"/>
        <v>3.3157470400000002</v>
      </c>
      <c r="H1141" s="177"/>
      <c r="I1141" s="178"/>
      <c r="J1141" s="179"/>
    </row>
    <row r="1142" spans="1:10" customFormat="1" x14ac:dyDescent="0.2">
      <c r="A1142" s="161" t="s">
        <v>403</v>
      </c>
      <c r="B1142" s="162" t="s">
        <v>2841</v>
      </c>
      <c r="C1142" s="174"/>
      <c r="D1142" s="175" t="s">
        <v>2842</v>
      </c>
      <c r="E1142" s="175">
        <v>2</v>
      </c>
      <c r="F1142" s="176">
        <v>2.5265872699999998</v>
      </c>
      <c r="G1142" s="176">
        <f t="shared" si="35"/>
        <v>5.0531745399999997</v>
      </c>
      <c r="H1142" s="177" t="s">
        <v>625</v>
      </c>
      <c r="I1142" s="178"/>
      <c r="J1142" s="179"/>
    </row>
    <row r="1143" spans="1:10" customFormat="1" x14ac:dyDescent="0.2">
      <c r="A1143" s="161" t="s">
        <v>403</v>
      </c>
      <c r="B1143" s="162" t="s">
        <v>2843</v>
      </c>
      <c r="C1143" s="174"/>
      <c r="D1143" s="175" t="s">
        <v>716</v>
      </c>
      <c r="E1143" s="175">
        <v>2</v>
      </c>
      <c r="F1143" s="176">
        <v>3.9988100900000001</v>
      </c>
      <c r="G1143" s="176">
        <f t="shared" si="35"/>
        <v>7.9976201800000002</v>
      </c>
      <c r="H1143" s="177"/>
      <c r="I1143" s="178"/>
      <c r="J1143" s="179"/>
    </row>
    <row r="1144" spans="1:10" customFormat="1" x14ac:dyDescent="0.2">
      <c r="A1144" s="148" t="s">
        <v>379</v>
      </c>
      <c r="B1144" s="162" t="s">
        <v>2844</v>
      </c>
      <c r="C1144" s="181" t="s">
        <v>686</v>
      </c>
      <c r="D1144" s="182" t="s">
        <v>687</v>
      </c>
      <c r="E1144" s="182">
        <v>1</v>
      </c>
      <c r="F1144" s="183">
        <v>43</v>
      </c>
      <c r="G1144" s="183">
        <f t="shared" si="35"/>
        <v>43</v>
      </c>
      <c r="H1144" s="184" t="s">
        <v>688</v>
      </c>
      <c r="I1144" s="185"/>
      <c r="J1144" s="180"/>
    </row>
    <row r="1145" spans="1:10" customFormat="1" ht="25.5" x14ac:dyDescent="0.2">
      <c r="A1145" s="161" t="s">
        <v>403</v>
      </c>
      <c r="B1145" s="162" t="s">
        <v>2845</v>
      </c>
      <c r="C1145" s="174"/>
      <c r="D1145" s="175" t="s">
        <v>2846</v>
      </c>
      <c r="E1145" s="175">
        <v>1</v>
      </c>
      <c r="F1145" s="176">
        <v>178.30711603</v>
      </c>
      <c r="G1145" s="176">
        <f t="shared" si="35"/>
        <v>178.30711603</v>
      </c>
      <c r="H1145" s="177"/>
      <c r="I1145" s="178"/>
      <c r="J1145" s="179"/>
    </row>
    <row r="1146" spans="1:10" customFormat="1" x14ac:dyDescent="0.2">
      <c r="A1146" s="161" t="s">
        <v>403</v>
      </c>
      <c r="B1146" s="162" t="s">
        <v>2847</v>
      </c>
      <c r="C1146" s="174"/>
      <c r="D1146" s="175" t="s">
        <v>700</v>
      </c>
      <c r="E1146" s="175">
        <v>2</v>
      </c>
      <c r="F1146" s="176">
        <v>0.32693049000000002</v>
      </c>
      <c r="G1146" s="176">
        <f t="shared" si="35"/>
        <v>0.65386098000000004</v>
      </c>
      <c r="H1146" s="177"/>
      <c r="I1146" s="178"/>
      <c r="J1146" s="179"/>
    </row>
    <row r="1147" spans="1:10" customFormat="1" x14ac:dyDescent="0.2">
      <c r="A1147" s="148" t="s">
        <v>379</v>
      </c>
      <c r="B1147" s="162" t="s">
        <v>2848</v>
      </c>
      <c r="C1147" s="181"/>
      <c r="D1147" s="182" t="s">
        <v>696</v>
      </c>
      <c r="E1147" s="182">
        <v>2</v>
      </c>
      <c r="F1147" s="183">
        <v>2.27335121</v>
      </c>
      <c r="G1147" s="183">
        <f t="shared" si="35"/>
        <v>4.5467024199999999</v>
      </c>
      <c r="H1147" s="184"/>
      <c r="I1147" s="185"/>
      <c r="J1147" s="180"/>
    </row>
    <row r="1148" spans="1:10" customFormat="1" x14ac:dyDescent="0.2">
      <c r="A1148" s="161" t="s">
        <v>403</v>
      </c>
      <c r="B1148" s="162" t="s">
        <v>2849</v>
      </c>
      <c r="C1148" s="174"/>
      <c r="D1148" s="175" t="s">
        <v>698</v>
      </c>
      <c r="E1148" s="175">
        <v>2</v>
      </c>
      <c r="F1148" s="176">
        <v>3.9519828000000001</v>
      </c>
      <c r="G1148" s="176">
        <f t="shared" ref="G1148:G1179" si="36">F1148*E1148</f>
        <v>7.9039656000000003</v>
      </c>
      <c r="H1148" s="177"/>
      <c r="I1148" s="178"/>
      <c r="J1148" s="179"/>
    </row>
    <row r="1149" spans="1:10" customFormat="1" x14ac:dyDescent="0.2">
      <c r="A1149" s="161" t="s">
        <v>403</v>
      </c>
      <c r="B1149" s="162" t="s">
        <v>2850</v>
      </c>
      <c r="C1149" s="174" t="s">
        <v>2695</v>
      </c>
      <c r="D1149" s="175" t="s">
        <v>2696</v>
      </c>
      <c r="E1149" s="175">
        <v>14</v>
      </c>
      <c r="F1149" s="176">
        <v>12</v>
      </c>
      <c r="G1149" s="176">
        <f t="shared" si="36"/>
        <v>168</v>
      </c>
      <c r="H1149" s="177"/>
      <c r="I1149" s="178"/>
      <c r="J1149" s="179"/>
    </row>
    <row r="1150" spans="1:10" customFormat="1" ht="25.5" x14ac:dyDescent="0.2">
      <c r="A1150" s="161" t="s">
        <v>403</v>
      </c>
      <c r="B1150" s="162" t="s">
        <v>2851</v>
      </c>
      <c r="C1150" s="174" t="s">
        <v>2698</v>
      </c>
      <c r="D1150" s="175" t="s">
        <v>2699</v>
      </c>
      <c r="E1150" s="175">
        <v>4</v>
      </c>
      <c r="F1150" s="176">
        <v>20.7</v>
      </c>
      <c r="G1150" s="176">
        <f t="shared" si="36"/>
        <v>82.8</v>
      </c>
      <c r="H1150" s="177"/>
      <c r="I1150" s="178"/>
      <c r="J1150" s="179"/>
    </row>
    <row r="1151" spans="1:10" customFormat="1" x14ac:dyDescent="0.2">
      <c r="A1151" s="161" t="s">
        <v>403</v>
      </c>
      <c r="B1151" s="162" t="s">
        <v>2852</v>
      </c>
      <c r="C1151" s="174" t="s">
        <v>708</v>
      </c>
      <c r="D1151" s="175" t="s">
        <v>709</v>
      </c>
      <c r="E1151" s="175">
        <v>4</v>
      </c>
      <c r="F1151" s="176">
        <v>1.9</v>
      </c>
      <c r="G1151" s="176">
        <f t="shared" si="36"/>
        <v>7.6</v>
      </c>
      <c r="H1151" s="177"/>
      <c r="I1151" s="178"/>
      <c r="J1151" s="179"/>
    </row>
    <row r="1152" spans="1:10" customFormat="1" x14ac:dyDescent="0.2">
      <c r="A1152" s="161" t="s">
        <v>403</v>
      </c>
      <c r="B1152" s="162" t="s">
        <v>2853</v>
      </c>
      <c r="C1152" s="174"/>
      <c r="D1152" s="175" t="s">
        <v>711</v>
      </c>
      <c r="E1152" s="175">
        <v>2</v>
      </c>
      <c r="F1152" s="176">
        <v>1.8403369999999999E-2</v>
      </c>
      <c r="G1152" s="176">
        <f t="shared" si="36"/>
        <v>3.6806739999999998E-2</v>
      </c>
      <c r="H1152" s="177"/>
      <c r="I1152" s="178"/>
      <c r="J1152" s="179"/>
    </row>
    <row r="1153" spans="1:10" customFormat="1" x14ac:dyDescent="0.2">
      <c r="A1153" s="161" t="s">
        <v>403</v>
      </c>
      <c r="B1153" s="162" t="s">
        <v>2854</v>
      </c>
      <c r="C1153" s="174"/>
      <c r="D1153" s="175" t="s">
        <v>718</v>
      </c>
      <c r="E1153" s="175">
        <v>16</v>
      </c>
      <c r="F1153" s="176">
        <v>2.9523020000000001E-2</v>
      </c>
      <c r="G1153" s="176">
        <f t="shared" si="36"/>
        <v>0.47236832000000001</v>
      </c>
      <c r="H1153" s="177"/>
      <c r="I1153" s="178"/>
      <c r="J1153" s="179"/>
    </row>
    <row r="1154" spans="1:10" customFormat="1" x14ac:dyDescent="0.2">
      <c r="A1154" s="161" t="s">
        <v>403</v>
      </c>
      <c r="B1154" s="162" t="s">
        <v>2855</v>
      </c>
      <c r="C1154" s="174"/>
      <c r="D1154" s="175" t="s">
        <v>720</v>
      </c>
      <c r="E1154" s="175">
        <v>2</v>
      </c>
      <c r="F1154" s="176">
        <v>9.6445200000000002E-3</v>
      </c>
      <c r="G1154" s="176">
        <f t="shared" si="36"/>
        <v>1.928904E-2</v>
      </c>
      <c r="H1154" s="177"/>
      <c r="I1154" s="178"/>
      <c r="J1154" s="179"/>
    </row>
    <row r="1155" spans="1:10" customFormat="1" x14ac:dyDescent="0.2">
      <c r="A1155" s="148" t="s">
        <v>379</v>
      </c>
      <c r="B1155" s="162" t="s">
        <v>2856</v>
      </c>
      <c r="C1155" s="181" t="s">
        <v>722</v>
      </c>
      <c r="D1155" s="182" t="s">
        <v>723</v>
      </c>
      <c r="E1155" s="182">
        <v>1</v>
      </c>
      <c r="F1155" s="183">
        <v>6.138147E-2</v>
      </c>
      <c r="G1155" s="183">
        <f t="shared" si="36"/>
        <v>6.138147E-2</v>
      </c>
      <c r="H1155" s="184" t="s">
        <v>414</v>
      </c>
      <c r="I1155" s="185"/>
      <c r="J1155" s="180"/>
    </row>
    <row r="1156" spans="1:10" customFormat="1" x14ac:dyDescent="0.2">
      <c r="A1156" s="161" t="s">
        <v>403</v>
      </c>
      <c r="B1156" s="162" t="s">
        <v>2857</v>
      </c>
      <c r="C1156" s="174" t="s">
        <v>677</v>
      </c>
      <c r="D1156" s="175" t="s">
        <v>732</v>
      </c>
      <c r="E1156" s="175">
        <v>12</v>
      </c>
      <c r="F1156" s="176">
        <v>0.12559807000000001</v>
      </c>
      <c r="G1156" s="176">
        <f t="shared" si="36"/>
        <v>1.5071768400000001</v>
      </c>
      <c r="H1156" s="177"/>
      <c r="I1156" s="178"/>
      <c r="J1156" s="179"/>
    </row>
    <row r="1157" spans="1:10" customFormat="1" x14ac:dyDescent="0.2">
      <c r="A1157" s="161" t="s">
        <v>403</v>
      </c>
      <c r="B1157" s="162" t="s">
        <v>2858</v>
      </c>
      <c r="C1157" s="174" t="s">
        <v>677</v>
      </c>
      <c r="D1157" s="175" t="s">
        <v>734</v>
      </c>
      <c r="E1157" s="175">
        <v>4</v>
      </c>
      <c r="F1157" s="176">
        <v>0.10981471</v>
      </c>
      <c r="G1157" s="176">
        <f t="shared" si="36"/>
        <v>0.43925883999999998</v>
      </c>
      <c r="H1157" s="177"/>
      <c r="I1157" s="178"/>
      <c r="J1157" s="179"/>
    </row>
    <row r="1158" spans="1:10" customFormat="1" x14ac:dyDescent="0.2">
      <c r="A1158" s="161" t="s">
        <v>403</v>
      </c>
      <c r="B1158" s="162" t="s">
        <v>2859</v>
      </c>
      <c r="C1158" s="174" t="s">
        <v>677</v>
      </c>
      <c r="D1158" s="175" t="s">
        <v>736</v>
      </c>
      <c r="E1158" s="175">
        <v>2</v>
      </c>
      <c r="F1158" s="176">
        <v>7.4135400000000004E-2</v>
      </c>
      <c r="G1158" s="176">
        <f t="shared" si="36"/>
        <v>0.14827080000000001</v>
      </c>
      <c r="H1158" s="177"/>
      <c r="I1158" s="178"/>
      <c r="J1158" s="179"/>
    </row>
    <row r="1159" spans="1:10" customFormat="1" x14ac:dyDescent="0.2">
      <c r="A1159" s="161" t="s">
        <v>403</v>
      </c>
      <c r="B1159" s="162" t="s">
        <v>2860</v>
      </c>
      <c r="C1159" s="174" t="s">
        <v>677</v>
      </c>
      <c r="D1159" s="175" t="s">
        <v>678</v>
      </c>
      <c r="E1159" s="175">
        <v>4</v>
      </c>
      <c r="F1159" s="176">
        <v>4.296759E-2</v>
      </c>
      <c r="G1159" s="176">
        <f t="shared" si="36"/>
        <v>0.17187036</v>
      </c>
      <c r="H1159" s="177"/>
      <c r="I1159" s="178"/>
      <c r="J1159" s="179"/>
    </row>
    <row r="1160" spans="1:10" customFormat="1" x14ac:dyDescent="0.2">
      <c r="A1160" s="161" t="s">
        <v>403</v>
      </c>
      <c r="B1160" s="162" t="s">
        <v>2861</v>
      </c>
      <c r="C1160" s="174" t="s">
        <v>677</v>
      </c>
      <c r="D1160" s="175" t="s">
        <v>739</v>
      </c>
      <c r="E1160" s="175">
        <v>3</v>
      </c>
      <c r="F1160" s="176">
        <v>5.4240669999999998E-2</v>
      </c>
      <c r="G1160" s="176">
        <f t="shared" si="36"/>
        <v>0.16272201</v>
      </c>
      <c r="H1160" s="177"/>
      <c r="I1160" s="178"/>
      <c r="J1160" s="179"/>
    </row>
    <row r="1161" spans="1:10" customFormat="1" x14ac:dyDescent="0.2">
      <c r="A1161" s="161" t="s">
        <v>403</v>
      </c>
      <c r="B1161" s="162" t="s">
        <v>2862</v>
      </c>
      <c r="C1161" s="174" t="s">
        <v>677</v>
      </c>
      <c r="D1161" s="175" t="s">
        <v>741</v>
      </c>
      <c r="E1161" s="175">
        <v>8</v>
      </c>
      <c r="F1161" s="176">
        <v>2.6461140000000001E-2</v>
      </c>
      <c r="G1161" s="176">
        <f t="shared" si="36"/>
        <v>0.21168912000000001</v>
      </c>
      <c r="H1161" s="177"/>
      <c r="I1161" s="178"/>
      <c r="J1161" s="179"/>
    </row>
    <row r="1162" spans="1:10" customFormat="1" x14ac:dyDescent="0.2">
      <c r="A1162" s="161" t="s">
        <v>403</v>
      </c>
      <c r="B1162" s="162" t="s">
        <v>2863</v>
      </c>
      <c r="C1162" s="174" t="s">
        <v>684</v>
      </c>
      <c r="D1162" s="175" t="s">
        <v>728</v>
      </c>
      <c r="E1162" s="175">
        <v>6</v>
      </c>
      <c r="F1162" s="176">
        <v>3.5662310000000003E-2</v>
      </c>
      <c r="G1162" s="176">
        <f t="shared" si="36"/>
        <v>0.21397386000000002</v>
      </c>
      <c r="H1162" s="177"/>
      <c r="I1162" s="178"/>
      <c r="J1162" s="179"/>
    </row>
    <row r="1163" spans="1:10" customFormat="1" x14ac:dyDescent="0.2">
      <c r="A1163" s="161" t="s">
        <v>403</v>
      </c>
      <c r="B1163" s="162" t="s">
        <v>2864</v>
      </c>
      <c r="C1163" s="174" t="s">
        <v>684</v>
      </c>
      <c r="D1163" s="175" t="s">
        <v>730</v>
      </c>
      <c r="E1163" s="175">
        <v>4</v>
      </c>
      <c r="F1163" s="176">
        <v>3.3686880000000002E-2</v>
      </c>
      <c r="G1163" s="176">
        <f t="shared" si="36"/>
        <v>0.13474752000000001</v>
      </c>
      <c r="H1163" s="177"/>
      <c r="I1163" s="178"/>
      <c r="J1163" s="179"/>
    </row>
    <row r="1164" spans="1:10" customFormat="1" x14ac:dyDescent="0.2">
      <c r="A1164" s="161" t="s">
        <v>403</v>
      </c>
      <c r="B1164" s="162" t="s">
        <v>2865</v>
      </c>
      <c r="C1164" s="174" t="s">
        <v>677</v>
      </c>
      <c r="D1164" s="175" t="s">
        <v>743</v>
      </c>
      <c r="E1164" s="175">
        <v>27</v>
      </c>
      <c r="F1164" s="176">
        <v>1.393254E-2</v>
      </c>
      <c r="G1164" s="176">
        <f t="shared" si="36"/>
        <v>0.37617857999999998</v>
      </c>
      <c r="H1164" s="177"/>
      <c r="I1164" s="178"/>
      <c r="J1164" s="179"/>
    </row>
    <row r="1165" spans="1:10" customFormat="1" x14ac:dyDescent="0.2">
      <c r="A1165" s="161" t="s">
        <v>403</v>
      </c>
      <c r="B1165" s="162" t="s">
        <v>2866</v>
      </c>
      <c r="C1165" s="174" t="s">
        <v>677</v>
      </c>
      <c r="D1165" s="175" t="s">
        <v>745</v>
      </c>
      <c r="E1165" s="175">
        <v>8</v>
      </c>
      <c r="F1165" s="176">
        <v>1.1562019999999999E-2</v>
      </c>
      <c r="G1165" s="176">
        <f t="shared" si="36"/>
        <v>9.2496159999999994E-2</v>
      </c>
      <c r="H1165" s="177"/>
      <c r="I1165" s="178"/>
      <c r="J1165" s="179"/>
    </row>
    <row r="1166" spans="1:10" customFormat="1" x14ac:dyDescent="0.2">
      <c r="A1166" s="161" t="s">
        <v>403</v>
      </c>
      <c r="B1166" s="162" t="s">
        <v>2867</v>
      </c>
      <c r="C1166" s="174" t="s">
        <v>677</v>
      </c>
      <c r="D1166" s="175" t="s">
        <v>747</v>
      </c>
      <c r="E1166" s="175">
        <v>4</v>
      </c>
      <c r="F1166" s="176">
        <v>1.9086800000000001E-3</v>
      </c>
      <c r="G1166" s="176">
        <f t="shared" si="36"/>
        <v>7.6347200000000002E-3</v>
      </c>
      <c r="H1166" s="177"/>
      <c r="I1166" s="178"/>
      <c r="J1166" s="179"/>
    </row>
    <row r="1167" spans="1:10" customFormat="1" ht="25.5" x14ac:dyDescent="0.2">
      <c r="A1167" s="161" t="s">
        <v>403</v>
      </c>
      <c r="B1167" s="162" t="s">
        <v>2868</v>
      </c>
      <c r="C1167" s="174" t="s">
        <v>522</v>
      </c>
      <c r="D1167" s="175" t="s">
        <v>937</v>
      </c>
      <c r="E1167" s="175">
        <v>84</v>
      </c>
      <c r="F1167" s="176">
        <v>5.7602159999999999E-2</v>
      </c>
      <c r="G1167" s="176">
        <f t="shared" si="36"/>
        <v>4.8385814399999996</v>
      </c>
      <c r="H1167" s="177"/>
      <c r="I1167" s="178"/>
      <c r="J1167" s="179"/>
    </row>
    <row r="1168" spans="1:10" customFormat="1" ht="25.5" x14ac:dyDescent="0.2">
      <c r="A1168" s="161" t="s">
        <v>403</v>
      </c>
      <c r="B1168" s="162" t="s">
        <v>2869</v>
      </c>
      <c r="C1168" s="174" t="s">
        <v>522</v>
      </c>
      <c r="D1168" s="175" t="s">
        <v>939</v>
      </c>
      <c r="E1168" s="175">
        <v>8</v>
      </c>
      <c r="F1168" s="176">
        <v>2.8221969999999999E-2</v>
      </c>
      <c r="G1168" s="176">
        <f t="shared" si="36"/>
        <v>0.22577575999999999</v>
      </c>
      <c r="H1168" s="177"/>
      <c r="I1168" s="178"/>
      <c r="J1168" s="179"/>
    </row>
    <row r="1169" spans="1:10" customFormat="1" ht="25.5" x14ac:dyDescent="0.2">
      <c r="A1169" s="161" t="s">
        <v>403</v>
      </c>
      <c r="B1169" s="162" t="s">
        <v>2870</v>
      </c>
      <c r="C1169" s="174" t="s">
        <v>522</v>
      </c>
      <c r="D1169" s="175" t="s">
        <v>941</v>
      </c>
      <c r="E1169" s="175">
        <v>44</v>
      </c>
      <c r="F1169" s="176">
        <v>2.2449110000000001E-2</v>
      </c>
      <c r="G1169" s="176">
        <f t="shared" si="36"/>
        <v>0.98776084000000008</v>
      </c>
      <c r="H1169" s="177"/>
      <c r="I1169" s="178"/>
      <c r="J1169" s="179"/>
    </row>
    <row r="1170" spans="1:10" customFormat="1" ht="25.5" x14ac:dyDescent="0.2">
      <c r="A1170" s="161" t="s">
        <v>403</v>
      </c>
      <c r="B1170" s="162" t="s">
        <v>2871</v>
      </c>
      <c r="C1170" s="174" t="s">
        <v>725</v>
      </c>
      <c r="D1170" s="175" t="s">
        <v>726</v>
      </c>
      <c r="E1170" s="175">
        <v>40</v>
      </c>
      <c r="F1170" s="176">
        <v>2.0473680000000001E-2</v>
      </c>
      <c r="G1170" s="176">
        <f t="shared" si="36"/>
        <v>0.81894719999999999</v>
      </c>
      <c r="H1170" s="177"/>
      <c r="I1170" s="178"/>
      <c r="J1170" s="179"/>
    </row>
    <row r="1171" spans="1:10" customFormat="1" ht="25.5" x14ac:dyDescent="0.2">
      <c r="A1171" s="161" t="s">
        <v>403</v>
      </c>
      <c r="B1171" s="162" t="s">
        <v>2872</v>
      </c>
      <c r="C1171" s="174" t="s">
        <v>944</v>
      </c>
      <c r="D1171" s="175" t="s">
        <v>945</v>
      </c>
      <c r="E1171" s="175">
        <v>54</v>
      </c>
      <c r="F1171" s="176">
        <v>1.8321469999999999E-2</v>
      </c>
      <c r="G1171" s="176">
        <f t="shared" si="36"/>
        <v>0.98935938000000001</v>
      </c>
      <c r="H1171" s="177"/>
      <c r="I1171" s="178"/>
      <c r="J1171" s="179"/>
    </row>
    <row r="1172" spans="1:10" customFormat="1" ht="25.5" x14ac:dyDescent="0.2">
      <c r="A1172" s="161" t="s">
        <v>403</v>
      </c>
      <c r="B1172" s="162" t="s">
        <v>2873</v>
      </c>
      <c r="C1172" s="174" t="s">
        <v>522</v>
      </c>
      <c r="D1172" s="175" t="s">
        <v>757</v>
      </c>
      <c r="E1172" s="175">
        <v>68</v>
      </c>
      <c r="F1172" s="176">
        <v>1.6348540000000002E-2</v>
      </c>
      <c r="G1172" s="176">
        <f t="shared" si="36"/>
        <v>1.1117007200000002</v>
      </c>
      <c r="H1172" s="177"/>
      <c r="I1172" s="178"/>
      <c r="J1172" s="179"/>
    </row>
    <row r="1173" spans="1:10" customFormat="1" x14ac:dyDescent="0.2">
      <c r="A1173" s="161" t="s">
        <v>403</v>
      </c>
      <c r="B1173" s="162" t="s">
        <v>2874</v>
      </c>
      <c r="C1173" s="174" t="s">
        <v>759</v>
      </c>
      <c r="D1173" s="175" t="s">
        <v>760</v>
      </c>
      <c r="E1173" s="175">
        <v>17</v>
      </c>
      <c r="F1173" s="176">
        <v>1.7374069999999998E-2</v>
      </c>
      <c r="G1173" s="176">
        <f t="shared" si="36"/>
        <v>0.29535918999999999</v>
      </c>
      <c r="H1173" s="177"/>
      <c r="I1173" s="178"/>
      <c r="J1173" s="179"/>
    </row>
    <row r="1174" spans="1:10" customFormat="1" x14ac:dyDescent="0.2">
      <c r="A1174" s="161" t="s">
        <v>403</v>
      </c>
      <c r="B1174" s="162" t="s">
        <v>2875</v>
      </c>
      <c r="C1174" s="174" t="s">
        <v>525</v>
      </c>
      <c r="D1174" s="175" t="s">
        <v>762</v>
      </c>
      <c r="E1174" s="175">
        <v>12</v>
      </c>
      <c r="F1174" s="176">
        <v>7.6006699999999996E-2</v>
      </c>
      <c r="G1174" s="176">
        <f t="shared" si="36"/>
        <v>0.91208040000000001</v>
      </c>
      <c r="H1174" s="177"/>
      <c r="I1174" s="178"/>
      <c r="J1174" s="179"/>
    </row>
    <row r="1175" spans="1:10" customFormat="1" x14ac:dyDescent="0.2">
      <c r="A1175" s="161" t="s">
        <v>403</v>
      </c>
      <c r="B1175" s="162" t="s">
        <v>2876</v>
      </c>
      <c r="C1175" s="174" t="s">
        <v>525</v>
      </c>
      <c r="D1175" s="175" t="s">
        <v>764</v>
      </c>
      <c r="E1175" s="175">
        <v>16</v>
      </c>
      <c r="F1175" s="176">
        <v>4.0010209999999997E-2</v>
      </c>
      <c r="G1175" s="176">
        <f t="shared" si="36"/>
        <v>0.64016335999999996</v>
      </c>
      <c r="H1175" s="177"/>
      <c r="I1175" s="178"/>
      <c r="J1175" s="179"/>
    </row>
    <row r="1176" spans="1:10" customFormat="1" x14ac:dyDescent="0.2">
      <c r="A1176" s="161" t="s">
        <v>403</v>
      </c>
      <c r="B1176" s="162" t="s">
        <v>2877</v>
      </c>
      <c r="C1176" s="174" t="s">
        <v>525</v>
      </c>
      <c r="D1176" s="175" t="s">
        <v>679</v>
      </c>
      <c r="E1176" s="175">
        <v>96</v>
      </c>
      <c r="F1176" s="176">
        <v>1.6751530000000001E-2</v>
      </c>
      <c r="G1176" s="176">
        <f t="shared" si="36"/>
        <v>1.6081468800000001</v>
      </c>
      <c r="H1176" s="177"/>
      <c r="I1176" s="178"/>
      <c r="J1176" s="179"/>
    </row>
    <row r="1177" spans="1:10" customFormat="1" x14ac:dyDescent="0.2">
      <c r="A1177" s="161" t="s">
        <v>403</v>
      </c>
      <c r="B1177" s="162" t="s">
        <v>2878</v>
      </c>
      <c r="C1177" s="174" t="s">
        <v>525</v>
      </c>
      <c r="D1177" s="175" t="s">
        <v>767</v>
      </c>
      <c r="E1177" s="175">
        <v>9</v>
      </c>
      <c r="F1177" s="176">
        <v>1.084597E-2</v>
      </c>
      <c r="G1177" s="176">
        <f t="shared" si="36"/>
        <v>9.7613729999999996E-2</v>
      </c>
      <c r="H1177" s="177"/>
      <c r="I1177" s="178"/>
      <c r="J1177" s="179"/>
    </row>
    <row r="1178" spans="1:10" customFormat="1" x14ac:dyDescent="0.2">
      <c r="A1178" s="161" t="s">
        <v>403</v>
      </c>
      <c r="B1178" s="162" t="s">
        <v>2879</v>
      </c>
      <c r="C1178" s="174" t="s">
        <v>525</v>
      </c>
      <c r="D1178" s="175" t="s">
        <v>526</v>
      </c>
      <c r="E1178" s="175">
        <v>361</v>
      </c>
      <c r="F1178" s="176">
        <v>5.88405E-3</v>
      </c>
      <c r="G1178" s="176">
        <f t="shared" si="36"/>
        <v>2.1241420500000001</v>
      </c>
      <c r="H1178" s="177"/>
      <c r="I1178" s="178"/>
      <c r="J1178" s="179"/>
    </row>
    <row r="1179" spans="1:10" customFormat="1" x14ac:dyDescent="0.2">
      <c r="A1179" s="161" t="s">
        <v>403</v>
      </c>
      <c r="B1179" s="162" t="s">
        <v>2880</v>
      </c>
      <c r="C1179" s="174" t="s">
        <v>525</v>
      </c>
      <c r="D1179" s="175" t="s">
        <v>770</v>
      </c>
      <c r="E1179" s="175">
        <v>4</v>
      </c>
      <c r="F1179" s="176">
        <v>8.4562000000000005E-4</v>
      </c>
      <c r="G1179" s="176">
        <f t="shared" si="36"/>
        <v>3.3824800000000002E-3</v>
      </c>
      <c r="H1179" s="177"/>
      <c r="I1179" s="178"/>
      <c r="J1179" s="179"/>
    </row>
    <row r="1180" spans="1:10" customFormat="1" x14ac:dyDescent="0.2">
      <c r="A1180" s="161" t="s">
        <v>403</v>
      </c>
      <c r="B1180" s="162" t="s">
        <v>2881</v>
      </c>
      <c r="C1180" s="174" t="s">
        <v>528</v>
      </c>
      <c r="D1180" s="175" t="s">
        <v>772</v>
      </c>
      <c r="E1180" s="175">
        <v>16</v>
      </c>
      <c r="F1180" s="176">
        <v>6.9577099999999998E-3</v>
      </c>
      <c r="G1180" s="176">
        <f t="shared" ref="G1180:G1190" si="37">F1180*E1180</f>
        <v>0.11132336</v>
      </c>
      <c r="H1180" s="177"/>
      <c r="I1180" s="178"/>
      <c r="J1180" s="179"/>
    </row>
    <row r="1181" spans="1:10" customFormat="1" x14ac:dyDescent="0.2">
      <c r="A1181" s="161" t="s">
        <v>403</v>
      </c>
      <c r="B1181" s="162" t="s">
        <v>2882</v>
      </c>
      <c r="C1181" s="174" t="s">
        <v>528</v>
      </c>
      <c r="D1181" s="175" t="s">
        <v>680</v>
      </c>
      <c r="E1181" s="175">
        <v>88</v>
      </c>
      <c r="F1181" s="176">
        <v>3.9662300000000003E-3</v>
      </c>
      <c r="G1181" s="176">
        <f t="shared" si="37"/>
        <v>0.34902824000000005</v>
      </c>
      <c r="H1181" s="177"/>
      <c r="I1181" s="178"/>
      <c r="J1181" s="179"/>
    </row>
    <row r="1182" spans="1:10" customFormat="1" x14ac:dyDescent="0.2">
      <c r="A1182" s="161" t="s">
        <v>403</v>
      </c>
      <c r="B1182" s="162" t="s">
        <v>2883</v>
      </c>
      <c r="C1182" s="174" t="s">
        <v>528</v>
      </c>
      <c r="D1182" s="175" t="s">
        <v>775</v>
      </c>
      <c r="E1182" s="175">
        <v>9</v>
      </c>
      <c r="F1182" s="176">
        <v>2.3824300000000001E-3</v>
      </c>
      <c r="G1182" s="176">
        <f t="shared" si="37"/>
        <v>2.1441870000000002E-2</v>
      </c>
      <c r="H1182" s="177"/>
      <c r="I1182" s="178"/>
      <c r="J1182" s="179"/>
    </row>
    <row r="1183" spans="1:10" customFormat="1" x14ac:dyDescent="0.2">
      <c r="A1183" s="161" t="s">
        <v>403</v>
      </c>
      <c r="B1183" s="162" t="s">
        <v>2884</v>
      </c>
      <c r="C1183" s="174" t="s">
        <v>528</v>
      </c>
      <c r="D1183" s="175" t="s">
        <v>529</v>
      </c>
      <c r="E1183" s="175">
        <v>248</v>
      </c>
      <c r="F1183" s="176">
        <v>1.25136E-3</v>
      </c>
      <c r="G1183" s="176">
        <f t="shared" si="37"/>
        <v>0.31033727999999999</v>
      </c>
      <c r="H1183" s="177"/>
      <c r="I1183" s="178"/>
      <c r="J1183" s="179"/>
    </row>
    <row r="1184" spans="1:10" customFormat="1" x14ac:dyDescent="0.2">
      <c r="A1184" s="161" t="s">
        <v>403</v>
      </c>
      <c r="B1184" s="162" t="s">
        <v>2885</v>
      </c>
      <c r="C1184" s="174" t="s">
        <v>528</v>
      </c>
      <c r="D1184" s="175" t="s">
        <v>778</v>
      </c>
      <c r="E1184" s="175">
        <v>4</v>
      </c>
      <c r="F1184" s="176">
        <v>1.8382000000000001E-4</v>
      </c>
      <c r="G1184" s="176">
        <f t="shared" si="37"/>
        <v>7.3528000000000005E-4</v>
      </c>
      <c r="H1184" s="177"/>
      <c r="I1184" s="178"/>
      <c r="J1184" s="179"/>
    </row>
    <row r="1185" spans="1:39" customFormat="1" x14ac:dyDescent="0.2">
      <c r="A1185" s="161" t="s">
        <v>403</v>
      </c>
      <c r="B1185" s="162" t="s">
        <v>2886</v>
      </c>
      <c r="C1185" s="174" t="s">
        <v>681</v>
      </c>
      <c r="D1185" s="175" t="s">
        <v>780</v>
      </c>
      <c r="E1185" s="175">
        <v>4</v>
      </c>
      <c r="F1185" s="176">
        <v>1.7164410000000001E-2</v>
      </c>
      <c r="G1185" s="176">
        <f t="shared" si="37"/>
        <v>6.8657640000000006E-2</v>
      </c>
      <c r="H1185" s="177"/>
      <c r="I1185" s="178"/>
      <c r="J1185" s="179"/>
    </row>
    <row r="1186" spans="1:39" customFormat="1" x14ac:dyDescent="0.2">
      <c r="A1186" s="161" t="s">
        <v>403</v>
      </c>
      <c r="B1186" s="162" t="s">
        <v>2887</v>
      </c>
      <c r="C1186" s="174" t="s">
        <v>681</v>
      </c>
      <c r="D1186" s="175" t="s">
        <v>782</v>
      </c>
      <c r="E1186" s="175">
        <v>8</v>
      </c>
      <c r="F1186" s="176">
        <v>1.130113E-2</v>
      </c>
      <c r="G1186" s="176">
        <f t="shared" si="37"/>
        <v>9.0409039999999996E-2</v>
      </c>
      <c r="H1186" s="177"/>
      <c r="I1186" s="178"/>
      <c r="J1186" s="179"/>
    </row>
    <row r="1187" spans="1:39" customFormat="1" x14ac:dyDescent="0.2">
      <c r="A1187" s="161" t="s">
        <v>403</v>
      </c>
      <c r="B1187" s="162" t="s">
        <v>2888</v>
      </c>
      <c r="C1187" s="174" t="s">
        <v>681</v>
      </c>
      <c r="D1187" s="175" t="s">
        <v>784</v>
      </c>
      <c r="E1187" s="175">
        <v>4</v>
      </c>
      <c r="F1187" s="176">
        <v>4.0784000000000003E-3</v>
      </c>
      <c r="G1187" s="176">
        <f t="shared" si="37"/>
        <v>1.6313600000000001E-2</v>
      </c>
      <c r="H1187" s="177"/>
      <c r="I1187" s="178"/>
      <c r="J1187" s="179"/>
    </row>
    <row r="1188" spans="1:39" customFormat="1" x14ac:dyDescent="0.2">
      <c r="A1188" s="161" t="s">
        <v>403</v>
      </c>
      <c r="B1188" s="162" t="s">
        <v>2889</v>
      </c>
      <c r="C1188" s="174" t="s">
        <v>681</v>
      </c>
      <c r="D1188" s="175" t="s">
        <v>786</v>
      </c>
      <c r="E1188" s="175">
        <v>45</v>
      </c>
      <c r="F1188" s="176">
        <v>2.1575700000000001E-3</v>
      </c>
      <c r="G1188" s="176">
        <f t="shared" si="37"/>
        <v>9.7090650000000001E-2</v>
      </c>
      <c r="H1188" s="177"/>
      <c r="I1188" s="178"/>
      <c r="J1188" s="179"/>
    </row>
    <row r="1189" spans="1:39" customFormat="1" x14ac:dyDescent="0.2">
      <c r="A1189" s="161" t="s">
        <v>403</v>
      </c>
      <c r="B1189" s="162" t="s">
        <v>2890</v>
      </c>
      <c r="C1189" s="174" t="s">
        <v>788</v>
      </c>
      <c r="D1189" s="175" t="s">
        <v>789</v>
      </c>
      <c r="E1189" s="175">
        <v>2</v>
      </c>
      <c r="F1189" s="176">
        <v>5.0836500000000003E-3</v>
      </c>
      <c r="G1189" s="176">
        <f t="shared" si="37"/>
        <v>1.0167300000000001E-2</v>
      </c>
      <c r="H1189" s="177" t="s">
        <v>414</v>
      </c>
      <c r="I1189" s="178"/>
      <c r="J1189" s="179"/>
    </row>
    <row r="1190" spans="1:39" customFormat="1" ht="25.5" x14ac:dyDescent="0.2">
      <c r="A1190" s="161" t="s">
        <v>403</v>
      </c>
      <c r="B1190" s="162" t="s">
        <v>2891</v>
      </c>
      <c r="C1190" s="174" t="s">
        <v>2509</v>
      </c>
      <c r="D1190" s="175" t="s">
        <v>713</v>
      </c>
      <c r="E1190" s="175">
        <v>2</v>
      </c>
      <c r="F1190" s="176">
        <v>1.413823E-2</v>
      </c>
      <c r="G1190" s="176">
        <f t="shared" si="37"/>
        <v>2.827646E-2</v>
      </c>
      <c r="H1190" s="177" t="s">
        <v>714</v>
      </c>
      <c r="I1190" s="178"/>
      <c r="J1190" s="179"/>
    </row>
    <row r="1191" spans="1:39" x14ac:dyDescent="0.2">
      <c r="A1191" s="148" t="s">
        <v>379</v>
      </c>
      <c r="B1191" s="150">
        <v>39</v>
      </c>
      <c r="C1191" s="151"/>
      <c r="D1191" s="152" t="s">
        <v>170</v>
      </c>
      <c r="E1191" s="105">
        <v>1</v>
      </c>
      <c r="F1191" s="153"/>
      <c r="G1191" s="110"/>
      <c r="H1191" s="154"/>
      <c r="I1191" s="111"/>
      <c r="J1191" s="155"/>
      <c r="K1191" s="124"/>
      <c r="L1191" s="125"/>
      <c r="M1191" s="126"/>
      <c r="N1191" s="127"/>
      <c r="O1191" s="128"/>
      <c r="P1191" s="128"/>
      <c r="Q1191" s="126"/>
      <c r="R1191" s="55"/>
      <c r="S1191" s="129"/>
      <c r="T1191" s="156"/>
      <c r="U1191" s="126"/>
      <c r="AF1191" s="8"/>
      <c r="AG1191" s="8"/>
      <c r="AH1191" s="8"/>
      <c r="AI1191" s="8"/>
      <c r="AJ1191" s="8"/>
      <c r="AK1191" s="8"/>
      <c r="AL1191" s="8"/>
      <c r="AM1191" s="8"/>
    </row>
    <row r="1192" spans="1:39" ht="38.25" x14ac:dyDescent="0.2">
      <c r="A1192" s="148" t="s">
        <v>379</v>
      </c>
      <c r="B1192" s="150">
        <v>40</v>
      </c>
      <c r="C1192" s="151" t="s">
        <v>171</v>
      </c>
      <c r="D1192" s="152" t="s">
        <v>172</v>
      </c>
      <c r="E1192" s="105">
        <v>1</v>
      </c>
      <c r="F1192" s="153"/>
      <c r="G1192" s="110"/>
      <c r="H1192" s="154"/>
      <c r="I1192" s="111"/>
      <c r="J1192" s="155"/>
      <c r="K1192" s="124"/>
      <c r="L1192" s="125"/>
      <c r="M1192" s="126"/>
      <c r="N1192" s="127"/>
      <c r="O1192" s="128"/>
      <c r="P1192" s="128"/>
      <c r="Q1192" s="126"/>
      <c r="R1192" s="55"/>
      <c r="S1192" s="129"/>
      <c r="T1192" s="156"/>
      <c r="U1192" s="126"/>
      <c r="AF1192" s="8"/>
      <c r="AG1192" s="8"/>
      <c r="AH1192" s="8"/>
      <c r="AI1192" s="8"/>
      <c r="AJ1192" s="8"/>
      <c r="AK1192" s="8"/>
      <c r="AL1192" s="8"/>
      <c r="AM1192" s="8"/>
    </row>
    <row r="1193" spans="1:39" x14ac:dyDescent="0.2">
      <c r="A1193" s="148" t="s">
        <v>379</v>
      </c>
      <c r="B1193" s="150">
        <v>41</v>
      </c>
      <c r="C1193" s="151"/>
      <c r="D1193" s="152" t="s">
        <v>173</v>
      </c>
      <c r="E1193" s="105">
        <v>1</v>
      </c>
      <c r="F1193" s="153"/>
      <c r="G1193" s="110"/>
      <c r="H1193" s="154"/>
      <c r="I1193" s="111"/>
      <c r="J1193" s="155"/>
      <c r="K1193" s="124"/>
      <c r="L1193" s="125"/>
      <c r="M1193" s="126"/>
      <c r="N1193" s="127"/>
      <c r="O1193" s="128"/>
      <c r="P1193" s="128"/>
      <c r="Q1193" s="126"/>
      <c r="R1193" s="55"/>
      <c r="S1193" s="129"/>
      <c r="T1193" s="156"/>
      <c r="U1193" s="126"/>
      <c r="AF1193" s="8"/>
      <c r="AG1193" s="8"/>
      <c r="AH1193" s="8"/>
      <c r="AI1193" s="8"/>
      <c r="AJ1193" s="8"/>
      <c r="AK1193" s="8"/>
      <c r="AL1193" s="8"/>
      <c r="AM1193" s="8"/>
    </row>
    <row r="1194" spans="1:39" ht="25.5" x14ac:dyDescent="0.2">
      <c r="A1194" s="148" t="s">
        <v>379</v>
      </c>
      <c r="B1194" s="150" t="s">
        <v>174</v>
      </c>
      <c r="C1194" s="151" t="s">
        <v>175</v>
      </c>
      <c r="D1194" s="152" t="s">
        <v>176</v>
      </c>
      <c r="E1194" s="105">
        <v>1</v>
      </c>
      <c r="F1194" s="153"/>
      <c r="G1194" s="110"/>
      <c r="H1194" s="154"/>
      <c r="I1194" s="111"/>
      <c r="J1194" s="155"/>
      <c r="K1194" s="124"/>
      <c r="L1194" s="125"/>
      <c r="M1194" s="126"/>
      <c r="N1194" s="127"/>
      <c r="O1194" s="128"/>
      <c r="P1194" s="128"/>
      <c r="Q1194" s="126"/>
      <c r="R1194" s="55"/>
      <c r="S1194" s="129"/>
      <c r="T1194" s="156"/>
      <c r="U1194" s="126"/>
      <c r="AF1194" s="8"/>
      <c r="AG1194" s="8"/>
      <c r="AH1194" s="8"/>
      <c r="AI1194" s="8"/>
      <c r="AJ1194" s="8"/>
      <c r="AK1194" s="8"/>
      <c r="AL1194" s="8"/>
      <c r="AM1194" s="8"/>
    </row>
    <row r="1195" spans="1:39" customFormat="1" x14ac:dyDescent="0.2">
      <c r="A1195" s="148" t="s">
        <v>379</v>
      </c>
      <c r="B1195" s="162" t="s">
        <v>5927</v>
      </c>
      <c r="C1195" s="181" t="s">
        <v>5928</v>
      </c>
      <c r="D1195" s="182" t="s">
        <v>5929</v>
      </c>
      <c r="E1195" s="182">
        <v>1</v>
      </c>
      <c r="F1195" s="183"/>
      <c r="G1195" s="183" t="str">
        <f>""</f>
        <v/>
      </c>
      <c r="H1195" s="184"/>
      <c r="I1195" s="185"/>
      <c r="J1195" s="180"/>
    </row>
    <row r="1196" spans="1:39" customFormat="1" outlineLevel="1" x14ac:dyDescent="0.2">
      <c r="A1196" s="148" t="s">
        <v>379</v>
      </c>
      <c r="B1196" s="162" t="s">
        <v>5930</v>
      </c>
      <c r="C1196" s="181" t="s">
        <v>5931</v>
      </c>
      <c r="D1196" s="182" t="s">
        <v>5932</v>
      </c>
      <c r="E1196" s="182">
        <f>1*1</f>
        <v>1</v>
      </c>
      <c r="F1196" s="183">
        <v>70.17</v>
      </c>
      <c r="G1196" s="183">
        <f>F1196*E1196</f>
        <v>70.17</v>
      </c>
      <c r="H1196" s="184" t="s">
        <v>390</v>
      </c>
      <c r="I1196" s="185"/>
      <c r="J1196" s="180"/>
    </row>
    <row r="1197" spans="1:39" customFormat="1" outlineLevel="1" x14ac:dyDescent="0.2">
      <c r="A1197" s="148" t="s">
        <v>379</v>
      </c>
      <c r="B1197" s="162" t="s">
        <v>5933</v>
      </c>
      <c r="C1197" s="181" t="s">
        <v>5934</v>
      </c>
      <c r="D1197" s="182" t="s">
        <v>5935</v>
      </c>
      <c r="E1197" s="182">
        <f>1*1</f>
        <v>1</v>
      </c>
      <c r="F1197" s="183">
        <v>115.92</v>
      </c>
      <c r="G1197" s="183">
        <f>F1197*E1197</f>
        <v>115.92</v>
      </c>
      <c r="H1197" s="184" t="s">
        <v>390</v>
      </c>
      <c r="I1197" s="185"/>
      <c r="J1197" s="180"/>
    </row>
    <row r="1198" spans="1:39" customFormat="1" outlineLevel="1" x14ac:dyDescent="0.2">
      <c r="A1198" s="148" t="s">
        <v>379</v>
      </c>
      <c r="B1198" s="162" t="s">
        <v>5936</v>
      </c>
      <c r="C1198" s="181" t="s">
        <v>5937</v>
      </c>
      <c r="D1198" s="182" t="s">
        <v>5472</v>
      </c>
      <c r="E1198" s="182">
        <f>2*1</f>
        <v>2</v>
      </c>
      <c r="F1198" s="183">
        <v>4.6900000000000004</v>
      </c>
      <c r="G1198" s="183">
        <f>F1198*E1198</f>
        <v>9.3800000000000008</v>
      </c>
      <c r="H1198" s="184" t="s">
        <v>390</v>
      </c>
      <c r="I1198" s="185"/>
      <c r="J1198" s="180"/>
    </row>
    <row r="1199" spans="1:39" customFormat="1" outlineLevel="1" x14ac:dyDescent="0.2">
      <c r="A1199" s="148" t="s">
        <v>379</v>
      </c>
      <c r="B1199" s="162" t="s">
        <v>5938</v>
      </c>
      <c r="C1199" s="181" t="s">
        <v>5939</v>
      </c>
      <c r="D1199" s="182" t="s">
        <v>5472</v>
      </c>
      <c r="E1199" s="182">
        <f>2*1</f>
        <v>2</v>
      </c>
      <c r="F1199" s="183">
        <v>4.6100000000000003</v>
      </c>
      <c r="G1199" s="183">
        <f>F1199*E1199</f>
        <v>9.2200000000000006</v>
      </c>
      <c r="H1199" s="184" t="s">
        <v>390</v>
      </c>
      <c r="I1199" s="185"/>
      <c r="J1199" s="180"/>
    </row>
    <row r="1200" spans="1:39" customFormat="1" outlineLevel="1" x14ac:dyDescent="0.2">
      <c r="A1200" s="148" t="s">
        <v>379</v>
      </c>
      <c r="B1200" s="162" t="s">
        <v>5940</v>
      </c>
      <c r="C1200" s="181" t="s">
        <v>5941</v>
      </c>
      <c r="D1200" s="182" t="s">
        <v>5942</v>
      </c>
      <c r="E1200" s="182">
        <f>1*1</f>
        <v>1</v>
      </c>
      <c r="F1200" s="183">
        <v>18.09</v>
      </c>
      <c r="G1200" s="183">
        <f>F1200*E1200</f>
        <v>18.09</v>
      </c>
      <c r="H1200" s="184"/>
      <c r="I1200" s="185"/>
      <c r="J1200" s="180"/>
    </row>
    <row r="1201" spans="1:11" customFormat="1" x14ac:dyDescent="0.2">
      <c r="A1201" s="148" t="s">
        <v>379</v>
      </c>
      <c r="B1201" s="162" t="s">
        <v>5943</v>
      </c>
      <c r="C1201" s="181" t="s">
        <v>5477</v>
      </c>
      <c r="D1201" s="182" t="s">
        <v>409</v>
      </c>
      <c r="E1201" s="182" t="s">
        <v>410</v>
      </c>
      <c r="F1201" s="183"/>
      <c r="G1201" s="183" t="str">
        <f>""</f>
        <v/>
      </c>
      <c r="H1201" s="184"/>
      <c r="I1201" s="185"/>
      <c r="J1201" s="180"/>
      <c r="K1201" s="200"/>
    </row>
    <row r="1202" spans="1:11" customFormat="1" outlineLevel="1" x14ac:dyDescent="0.2">
      <c r="A1202" s="148" t="s">
        <v>379</v>
      </c>
      <c r="B1202" s="162" t="s">
        <v>5944</v>
      </c>
      <c r="C1202" s="181" t="s">
        <v>5479</v>
      </c>
      <c r="D1202" s="182" t="s">
        <v>5480</v>
      </c>
      <c r="E1202" s="182" t="s">
        <v>410</v>
      </c>
      <c r="F1202" s="183">
        <v>13.83</v>
      </c>
      <c r="G1202" s="183">
        <f>F1202*2</f>
        <v>27.66</v>
      </c>
      <c r="H1202" s="184" t="s">
        <v>414</v>
      </c>
      <c r="I1202" s="185"/>
      <c r="J1202" s="180"/>
      <c r="K1202" s="200"/>
    </row>
    <row r="1203" spans="1:11" customFormat="1" outlineLevel="1" x14ac:dyDescent="0.2">
      <c r="A1203" s="148" t="s">
        <v>379</v>
      </c>
      <c r="B1203" s="162" t="s">
        <v>5945</v>
      </c>
      <c r="C1203" s="181" t="s">
        <v>416</v>
      </c>
      <c r="D1203" s="182" t="s">
        <v>417</v>
      </c>
      <c r="E1203" s="182" t="s">
        <v>410</v>
      </c>
      <c r="F1203" s="183">
        <v>4.05</v>
      </c>
      <c r="G1203" s="183">
        <f>F1203*2</f>
        <v>8.1</v>
      </c>
      <c r="H1203" s="184" t="s">
        <v>414</v>
      </c>
      <c r="I1203" s="185"/>
      <c r="J1203" s="180"/>
      <c r="K1203" s="200"/>
    </row>
    <row r="1204" spans="1:11" customFormat="1" outlineLevel="1" x14ac:dyDescent="0.2">
      <c r="A1204" s="148" t="s">
        <v>379</v>
      </c>
      <c r="B1204" s="162" t="s">
        <v>5946</v>
      </c>
      <c r="C1204" s="181" t="s">
        <v>419</v>
      </c>
      <c r="D1204" s="182" t="s">
        <v>420</v>
      </c>
      <c r="E1204" s="182">
        <v>2</v>
      </c>
      <c r="F1204" s="183">
        <v>0.37</v>
      </c>
      <c r="G1204" s="183">
        <f>F1204*E1204</f>
        <v>0.74</v>
      </c>
      <c r="H1204" s="184" t="s">
        <v>414</v>
      </c>
      <c r="I1204" s="185"/>
      <c r="J1204" s="180"/>
      <c r="K1204" s="200"/>
    </row>
    <row r="1205" spans="1:11" customFormat="1" outlineLevel="1" x14ac:dyDescent="0.2">
      <c r="A1205" s="148" t="s">
        <v>379</v>
      </c>
      <c r="B1205" s="162" t="s">
        <v>5947</v>
      </c>
      <c r="C1205" s="181" t="s">
        <v>422</v>
      </c>
      <c r="D1205" s="182" t="s">
        <v>423</v>
      </c>
      <c r="E1205" s="182">
        <v>2</v>
      </c>
      <c r="F1205" s="183">
        <v>0.04</v>
      </c>
      <c r="G1205" s="183">
        <f>F1205*E1205</f>
        <v>0.08</v>
      </c>
      <c r="H1205" s="184" t="s">
        <v>414</v>
      </c>
      <c r="I1205" s="185"/>
      <c r="J1205" s="180"/>
      <c r="K1205" s="200"/>
    </row>
    <row r="1206" spans="1:11" customFormat="1" ht="25.5" outlineLevel="1" x14ac:dyDescent="0.2">
      <c r="A1206" s="148" t="s">
        <v>379</v>
      </c>
      <c r="B1206" s="162" t="s">
        <v>5948</v>
      </c>
      <c r="C1206" s="181" t="s">
        <v>522</v>
      </c>
      <c r="D1206" s="182" t="s">
        <v>5485</v>
      </c>
      <c r="E1206" s="182">
        <v>4</v>
      </c>
      <c r="F1206" s="183">
        <v>0.02</v>
      </c>
      <c r="G1206" s="183">
        <f>F1206*E1206</f>
        <v>0.08</v>
      </c>
      <c r="H1206" s="184"/>
      <c r="I1206" s="185"/>
      <c r="J1206" s="180"/>
      <c r="K1206" s="200"/>
    </row>
    <row r="1207" spans="1:11" customFormat="1" x14ac:dyDescent="0.2">
      <c r="A1207" s="148" t="s">
        <v>379</v>
      </c>
      <c r="B1207" s="162" t="s">
        <v>5949</v>
      </c>
      <c r="C1207" s="181" t="s">
        <v>5950</v>
      </c>
      <c r="D1207" s="182" t="s">
        <v>429</v>
      </c>
      <c r="E1207" s="182" t="s">
        <v>410</v>
      </c>
      <c r="F1207" s="183"/>
      <c r="G1207" s="183" t="str">
        <f>""</f>
        <v/>
      </c>
      <c r="H1207" s="184"/>
      <c r="I1207" s="185"/>
      <c r="J1207" s="180"/>
      <c r="K1207" s="200"/>
    </row>
    <row r="1208" spans="1:11" customFormat="1" outlineLevel="1" x14ac:dyDescent="0.2">
      <c r="A1208" s="148" t="s">
        <v>379</v>
      </c>
      <c r="B1208" s="162" t="s">
        <v>5951</v>
      </c>
      <c r="C1208" s="181" t="s">
        <v>5952</v>
      </c>
      <c r="D1208" s="182" t="s">
        <v>5490</v>
      </c>
      <c r="E1208" s="182" t="s">
        <v>410</v>
      </c>
      <c r="F1208" s="183">
        <v>11.48</v>
      </c>
      <c r="G1208" s="183">
        <f>F1208*2</f>
        <v>22.96</v>
      </c>
      <c r="H1208" s="184" t="s">
        <v>390</v>
      </c>
      <c r="I1208" s="185"/>
      <c r="J1208" s="180"/>
      <c r="K1208" s="200"/>
    </row>
    <row r="1209" spans="1:11" customFormat="1" outlineLevel="1" x14ac:dyDescent="0.2">
      <c r="A1209" s="148" t="s">
        <v>379</v>
      </c>
      <c r="B1209" s="162" t="s">
        <v>5953</v>
      </c>
      <c r="C1209" s="181" t="s">
        <v>434</v>
      </c>
      <c r="D1209" s="182" t="s">
        <v>435</v>
      </c>
      <c r="E1209" s="182">
        <v>4</v>
      </c>
      <c r="F1209" s="183">
        <v>0.03</v>
      </c>
      <c r="G1209" s="183">
        <f>F1209*E1209</f>
        <v>0.12</v>
      </c>
      <c r="H1209" s="184" t="s">
        <v>414</v>
      </c>
      <c r="I1209" s="185"/>
      <c r="J1209" s="180"/>
      <c r="K1209" s="200"/>
    </row>
    <row r="1210" spans="1:11" customFormat="1" outlineLevel="1" x14ac:dyDescent="0.2">
      <c r="A1210" s="148" t="s">
        <v>379</v>
      </c>
      <c r="B1210" s="162" t="s">
        <v>5954</v>
      </c>
      <c r="C1210" s="181" t="s">
        <v>425</v>
      </c>
      <c r="D1210" s="182" t="s">
        <v>5493</v>
      </c>
      <c r="E1210" s="182">
        <v>2</v>
      </c>
      <c r="F1210" s="183">
        <v>0.02</v>
      </c>
      <c r="G1210" s="183">
        <f>F1210*E1210</f>
        <v>0.04</v>
      </c>
      <c r="H1210" s="184"/>
      <c r="I1210" s="185"/>
      <c r="J1210" s="180"/>
      <c r="K1210" s="200"/>
    </row>
    <row r="1211" spans="1:11" customFormat="1" x14ac:dyDescent="0.2">
      <c r="A1211" s="161" t="s">
        <v>382</v>
      </c>
      <c r="B1211" s="162" t="s">
        <v>5955</v>
      </c>
      <c r="C1211" s="163" t="s">
        <v>5956</v>
      </c>
      <c r="D1211" s="164" t="s">
        <v>5957</v>
      </c>
      <c r="E1211" s="164">
        <v>1</v>
      </c>
      <c r="F1211" s="167"/>
      <c r="G1211" s="167" t="str">
        <f>""</f>
        <v/>
      </c>
      <c r="H1211" s="161"/>
      <c r="I1211" s="165"/>
      <c r="J1211" s="166"/>
    </row>
    <row r="1212" spans="1:11" customFormat="1" outlineLevel="1" x14ac:dyDescent="0.2">
      <c r="A1212" s="161" t="s">
        <v>386</v>
      </c>
      <c r="B1212" s="162" t="s">
        <v>5958</v>
      </c>
      <c r="C1212" s="168" t="s">
        <v>5959</v>
      </c>
      <c r="D1212" s="169" t="s">
        <v>5960</v>
      </c>
      <c r="E1212" s="169">
        <f>1*1</f>
        <v>1</v>
      </c>
      <c r="F1212" s="170">
        <v>15.99</v>
      </c>
      <c r="G1212" s="170">
        <f>F1212*E1212</f>
        <v>15.99</v>
      </c>
      <c r="H1212" s="171" t="s">
        <v>414</v>
      </c>
      <c r="I1212" s="172"/>
      <c r="J1212" s="173"/>
    </row>
    <row r="1213" spans="1:11" customFormat="1" outlineLevel="1" x14ac:dyDescent="0.2">
      <c r="A1213" s="161" t="s">
        <v>386</v>
      </c>
      <c r="B1213" s="162" t="s">
        <v>5961</v>
      </c>
      <c r="C1213" s="168" t="s">
        <v>445</v>
      </c>
      <c r="D1213" s="169" t="s">
        <v>446</v>
      </c>
      <c r="E1213" s="169">
        <f>2*1</f>
        <v>2</v>
      </c>
      <c r="F1213" s="170">
        <v>2.21</v>
      </c>
      <c r="G1213" s="170">
        <f>F1213*E1213</f>
        <v>4.42</v>
      </c>
      <c r="H1213" s="171" t="s">
        <v>414</v>
      </c>
      <c r="I1213" s="172"/>
      <c r="J1213" s="173"/>
    </row>
    <row r="1214" spans="1:11" customFormat="1" outlineLevel="1" x14ac:dyDescent="0.2">
      <c r="A1214" s="161" t="s">
        <v>403</v>
      </c>
      <c r="B1214" s="162" t="s">
        <v>5962</v>
      </c>
      <c r="C1214" s="174" t="s">
        <v>425</v>
      </c>
      <c r="D1214" s="175" t="s">
        <v>5963</v>
      </c>
      <c r="E1214" s="175">
        <f>4*1</f>
        <v>4</v>
      </c>
      <c r="F1214" s="176">
        <v>0.01</v>
      </c>
      <c r="G1214" s="176">
        <f>F1214*E1214</f>
        <v>0.04</v>
      </c>
      <c r="H1214" s="177"/>
      <c r="I1214" s="178"/>
      <c r="J1214" s="179"/>
    </row>
    <row r="1215" spans="1:11" customFormat="1" outlineLevel="1" x14ac:dyDescent="0.2">
      <c r="A1215" s="161" t="s">
        <v>403</v>
      </c>
      <c r="B1215" s="162" t="s">
        <v>5964</v>
      </c>
      <c r="C1215" s="174" t="s">
        <v>425</v>
      </c>
      <c r="D1215" s="175" t="s">
        <v>5965</v>
      </c>
      <c r="E1215" s="175">
        <f>8*1</f>
        <v>8</v>
      </c>
      <c r="F1215" s="176">
        <v>0.04</v>
      </c>
      <c r="G1215" s="176">
        <f>F1215*E1215</f>
        <v>0.32</v>
      </c>
      <c r="H1215" s="177"/>
      <c r="I1215" s="178"/>
      <c r="J1215" s="179"/>
    </row>
    <row r="1216" spans="1:11" customFormat="1" x14ac:dyDescent="0.2">
      <c r="A1216" s="161" t="s">
        <v>382</v>
      </c>
      <c r="B1216" s="162" t="s">
        <v>5966</v>
      </c>
      <c r="C1216" s="163" t="s">
        <v>5967</v>
      </c>
      <c r="D1216" s="164" t="s">
        <v>5968</v>
      </c>
      <c r="E1216" s="164">
        <v>5</v>
      </c>
      <c r="F1216" s="167"/>
      <c r="G1216" s="167" t="str">
        <f>""</f>
        <v/>
      </c>
      <c r="H1216" s="161"/>
      <c r="I1216" s="165"/>
      <c r="J1216" s="166"/>
    </row>
    <row r="1217" spans="1:11" customFormat="1" outlineLevel="1" x14ac:dyDescent="0.2">
      <c r="A1217" s="161" t="s">
        <v>386</v>
      </c>
      <c r="B1217" s="162" t="s">
        <v>5969</v>
      </c>
      <c r="C1217" s="168" t="s">
        <v>5970</v>
      </c>
      <c r="D1217" s="169" t="s">
        <v>5960</v>
      </c>
      <c r="E1217" s="169">
        <f>1*5</f>
        <v>5</v>
      </c>
      <c r="F1217" s="170">
        <v>16.02</v>
      </c>
      <c r="G1217" s="170">
        <f>F1217*E1217</f>
        <v>80.099999999999994</v>
      </c>
      <c r="H1217" s="171" t="s">
        <v>414</v>
      </c>
      <c r="I1217" s="172"/>
      <c r="J1217" s="173"/>
    </row>
    <row r="1218" spans="1:11" customFormat="1" outlineLevel="1" x14ac:dyDescent="0.2">
      <c r="A1218" s="161" t="s">
        <v>386</v>
      </c>
      <c r="B1218" s="162" t="s">
        <v>5971</v>
      </c>
      <c r="C1218" s="168" t="s">
        <v>456</v>
      </c>
      <c r="D1218" s="169" t="s">
        <v>457</v>
      </c>
      <c r="E1218" s="169">
        <f>2*5</f>
        <v>10</v>
      </c>
      <c r="F1218" s="170">
        <v>1.28</v>
      </c>
      <c r="G1218" s="170">
        <f>F1218*E1218</f>
        <v>12.8</v>
      </c>
      <c r="H1218" s="171" t="s">
        <v>414</v>
      </c>
      <c r="I1218" s="172"/>
      <c r="J1218" s="173"/>
    </row>
    <row r="1219" spans="1:11" customFormat="1" x14ac:dyDescent="0.2">
      <c r="A1219" s="148" t="s">
        <v>379</v>
      </c>
      <c r="B1219" s="162" t="s">
        <v>5972</v>
      </c>
      <c r="C1219" s="181" t="s">
        <v>5973</v>
      </c>
      <c r="D1219" s="182" t="s">
        <v>5974</v>
      </c>
      <c r="E1219" s="182">
        <v>1</v>
      </c>
      <c r="F1219" s="183">
        <v>11.00355369</v>
      </c>
      <c r="G1219" s="183">
        <f>F1219*E1219</f>
        <v>11.00355369</v>
      </c>
      <c r="H1219" s="184" t="s">
        <v>390</v>
      </c>
      <c r="I1219" s="185"/>
      <c r="J1219" s="180"/>
    </row>
    <row r="1220" spans="1:11" customFormat="1" x14ac:dyDescent="0.2">
      <c r="A1220" s="148" t="s">
        <v>379</v>
      </c>
      <c r="B1220" s="162" t="s">
        <v>5975</v>
      </c>
      <c r="C1220" s="181" t="s">
        <v>5976</v>
      </c>
      <c r="D1220" s="182" t="s">
        <v>5977</v>
      </c>
      <c r="E1220" s="182">
        <v>1</v>
      </c>
      <c r="F1220" s="183">
        <v>1.61955498</v>
      </c>
      <c r="G1220" s="183">
        <f>F1220*E1220</f>
        <v>1.61955498</v>
      </c>
      <c r="H1220" s="184" t="s">
        <v>414</v>
      </c>
      <c r="I1220" s="185"/>
      <c r="J1220" s="180"/>
    </row>
    <row r="1221" spans="1:11" customFormat="1" x14ac:dyDescent="0.2">
      <c r="A1221" s="161" t="s">
        <v>382</v>
      </c>
      <c r="B1221" s="162" t="s">
        <v>5978</v>
      </c>
      <c r="C1221" s="163" t="s">
        <v>5518</v>
      </c>
      <c r="D1221" s="164" t="s">
        <v>466</v>
      </c>
      <c r="E1221" s="164" t="s">
        <v>410</v>
      </c>
      <c r="F1221" s="167"/>
      <c r="G1221" s="167" t="str">
        <f>""</f>
        <v/>
      </c>
      <c r="H1221" s="161"/>
      <c r="I1221" s="165"/>
      <c r="J1221" s="166"/>
      <c r="K1221" s="200"/>
    </row>
    <row r="1222" spans="1:11" customFormat="1" outlineLevel="1" x14ac:dyDescent="0.2">
      <c r="A1222" s="161" t="s">
        <v>386</v>
      </c>
      <c r="B1222" s="162" t="s">
        <v>5979</v>
      </c>
      <c r="C1222" s="168" t="s">
        <v>5520</v>
      </c>
      <c r="D1222" s="169" t="s">
        <v>5521</v>
      </c>
      <c r="E1222" s="169" t="s">
        <v>410</v>
      </c>
      <c r="F1222" s="170">
        <v>0.88</v>
      </c>
      <c r="G1222" s="170">
        <f>F1222*2</f>
        <v>1.76</v>
      </c>
      <c r="H1222" s="171" t="s">
        <v>414</v>
      </c>
      <c r="I1222" s="172"/>
      <c r="J1222" s="173"/>
      <c r="K1222" s="200"/>
    </row>
    <row r="1223" spans="1:11" customFormat="1" outlineLevel="1" x14ac:dyDescent="0.2">
      <c r="A1223" s="161" t="s">
        <v>386</v>
      </c>
      <c r="B1223" s="162" t="s">
        <v>5980</v>
      </c>
      <c r="C1223" s="168" t="s">
        <v>5523</v>
      </c>
      <c r="D1223" s="169" t="s">
        <v>5524</v>
      </c>
      <c r="E1223" s="169">
        <v>2</v>
      </c>
      <c r="F1223" s="170">
        <v>0.03</v>
      </c>
      <c r="G1223" s="170">
        <f>F1223*E1223</f>
        <v>0.06</v>
      </c>
      <c r="H1223" s="171" t="s">
        <v>414</v>
      </c>
      <c r="I1223" s="172"/>
      <c r="J1223" s="173"/>
      <c r="K1223" s="200"/>
    </row>
    <row r="1224" spans="1:11" customFormat="1" outlineLevel="1" x14ac:dyDescent="0.2">
      <c r="A1224" s="161" t="s">
        <v>403</v>
      </c>
      <c r="B1224" s="162" t="s">
        <v>5981</v>
      </c>
      <c r="C1224" s="174" t="s">
        <v>5526</v>
      </c>
      <c r="D1224" s="175" t="s">
        <v>437</v>
      </c>
      <c r="E1224" s="175">
        <v>2</v>
      </c>
      <c r="F1224" s="176">
        <v>0.02</v>
      </c>
      <c r="G1224" s="176">
        <f>F1224*E1224</f>
        <v>0.04</v>
      </c>
      <c r="H1224" s="177" t="s">
        <v>5527</v>
      </c>
      <c r="I1224" s="178"/>
      <c r="J1224" s="179"/>
      <c r="K1224" s="200"/>
    </row>
    <row r="1225" spans="1:11" customFormat="1" x14ac:dyDescent="0.2">
      <c r="A1225" s="161" t="s">
        <v>382</v>
      </c>
      <c r="B1225" s="162" t="s">
        <v>5982</v>
      </c>
      <c r="C1225" s="163" t="s">
        <v>5529</v>
      </c>
      <c r="D1225" s="164" t="s">
        <v>5530</v>
      </c>
      <c r="E1225" s="164">
        <v>2</v>
      </c>
      <c r="F1225" s="167">
        <v>0.69716634</v>
      </c>
      <c r="G1225" s="167">
        <f>F1225*E1225</f>
        <v>1.39433268</v>
      </c>
      <c r="H1225" s="161" t="s">
        <v>414</v>
      </c>
      <c r="I1225" s="165"/>
      <c r="J1225" s="166"/>
    </row>
    <row r="1226" spans="1:11" customFormat="1" x14ac:dyDescent="0.2">
      <c r="A1226" s="161" t="s">
        <v>382</v>
      </c>
      <c r="B1226" s="162" t="s">
        <v>5983</v>
      </c>
      <c r="C1226" s="163" t="s">
        <v>5984</v>
      </c>
      <c r="D1226" s="164" t="s">
        <v>5985</v>
      </c>
      <c r="E1226" s="164">
        <v>1</v>
      </c>
      <c r="F1226" s="167"/>
      <c r="G1226" s="167" t="str">
        <f>""</f>
        <v/>
      </c>
      <c r="H1226" s="161"/>
      <c r="I1226" s="165"/>
      <c r="J1226" s="166"/>
    </row>
    <row r="1227" spans="1:11" customFormat="1" outlineLevel="1" x14ac:dyDescent="0.2">
      <c r="A1227" s="161" t="s">
        <v>382</v>
      </c>
      <c r="B1227" s="162" t="s">
        <v>5986</v>
      </c>
      <c r="C1227" s="163" t="s">
        <v>5987</v>
      </c>
      <c r="D1227" s="164" t="s">
        <v>5988</v>
      </c>
      <c r="E1227" s="164">
        <f>1*1</f>
        <v>1</v>
      </c>
      <c r="F1227" s="167"/>
      <c r="G1227" s="167" t="str">
        <f>""</f>
        <v/>
      </c>
      <c r="H1227" s="161"/>
      <c r="I1227" s="165"/>
      <c r="J1227" s="166"/>
    </row>
    <row r="1228" spans="1:11" customFormat="1" ht="25.5" outlineLevel="2" x14ac:dyDescent="0.2">
      <c r="A1228" s="161" t="s">
        <v>386</v>
      </c>
      <c r="B1228" s="162" t="s">
        <v>5989</v>
      </c>
      <c r="C1228" s="168" t="s">
        <v>5990</v>
      </c>
      <c r="D1228" s="169" t="s">
        <v>5991</v>
      </c>
      <c r="E1228" s="169">
        <f>1*1</f>
        <v>1</v>
      </c>
      <c r="F1228" s="170">
        <v>16.36</v>
      </c>
      <c r="G1228" s="170">
        <f t="shared" ref="G1228:G1236" si="38">F1228*E1228</f>
        <v>16.36</v>
      </c>
      <c r="H1228" s="171" t="s">
        <v>414</v>
      </c>
      <c r="I1228" s="172"/>
      <c r="J1228" s="173"/>
    </row>
    <row r="1229" spans="1:11" customFormat="1" outlineLevel="2" x14ac:dyDescent="0.2">
      <c r="A1229" s="161" t="s">
        <v>386</v>
      </c>
      <c r="B1229" s="162" t="s">
        <v>5992</v>
      </c>
      <c r="C1229" s="168" t="s">
        <v>5541</v>
      </c>
      <c r="D1229" s="169" t="s">
        <v>5542</v>
      </c>
      <c r="E1229" s="169">
        <f>2*1</f>
        <v>2</v>
      </c>
      <c r="F1229" s="170">
        <v>0.81</v>
      </c>
      <c r="G1229" s="170">
        <f t="shared" si="38"/>
        <v>1.62</v>
      </c>
      <c r="H1229" s="171" t="s">
        <v>414</v>
      </c>
      <c r="I1229" s="172"/>
      <c r="J1229" s="173"/>
    </row>
    <row r="1230" spans="1:11" customFormat="1" outlineLevel="1" x14ac:dyDescent="0.2">
      <c r="A1230" s="161" t="s">
        <v>386</v>
      </c>
      <c r="B1230" s="162" t="s">
        <v>5993</v>
      </c>
      <c r="C1230" s="168" t="s">
        <v>5994</v>
      </c>
      <c r="D1230" s="169" t="s">
        <v>5995</v>
      </c>
      <c r="E1230" s="169">
        <f>1*1</f>
        <v>1</v>
      </c>
      <c r="F1230" s="170">
        <v>7.53</v>
      </c>
      <c r="G1230" s="170">
        <f t="shared" si="38"/>
        <v>7.53</v>
      </c>
      <c r="H1230" s="171" t="s">
        <v>414</v>
      </c>
      <c r="I1230" s="172"/>
      <c r="J1230" s="173"/>
    </row>
    <row r="1231" spans="1:11" customFormat="1" outlineLevel="1" x14ac:dyDescent="0.2">
      <c r="A1231" s="161" t="s">
        <v>403</v>
      </c>
      <c r="B1231" s="162" t="s">
        <v>5996</v>
      </c>
      <c r="C1231" s="174" t="s">
        <v>5997</v>
      </c>
      <c r="D1231" s="175" t="s">
        <v>5998</v>
      </c>
      <c r="E1231" s="175">
        <f>1*1</f>
        <v>1</v>
      </c>
      <c r="F1231" s="176">
        <v>3.71</v>
      </c>
      <c r="G1231" s="176">
        <f t="shared" si="38"/>
        <v>3.71</v>
      </c>
      <c r="H1231" s="177" t="s">
        <v>625</v>
      </c>
      <c r="I1231" s="178"/>
      <c r="J1231" s="179"/>
    </row>
    <row r="1232" spans="1:11" customFormat="1" outlineLevel="1" x14ac:dyDescent="0.2">
      <c r="A1232" s="161" t="s">
        <v>403</v>
      </c>
      <c r="B1232" s="162" t="s">
        <v>5999</v>
      </c>
      <c r="C1232" s="174" t="s">
        <v>677</v>
      </c>
      <c r="D1232" s="175" t="s">
        <v>6000</v>
      </c>
      <c r="E1232" s="175">
        <f>8*1</f>
        <v>8</v>
      </c>
      <c r="F1232" s="176">
        <v>0.02</v>
      </c>
      <c r="G1232" s="176">
        <f t="shared" si="38"/>
        <v>0.16</v>
      </c>
      <c r="H1232" s="177"/>
      <c r="I1232" s="178"/>
      <c r="J1232" s="179"/>
    </row>
    <row r="1233" spans="1:10" customFormat="1" outlineLevel="1" x14ac:dyDescent="0.2">
      <c r="A1233" s="161" t="s">
        <v>403</v>
      </c>
      <c r="B1233" s="162" t="s">
        <v>6001</v>
      </c>
      <c r="C1233" s="174" t="s">
        <v>525</v>
      </c>
      <c r="D1233" s="175" t="s">
        <v>526</v>
      </c>
      <c r="E1233" s="175">
        <f>8*1</f>
        <v>8</v>
      </c>
      <c r="F1233" s="176">
        <v>0.01</v>
      </c>
      <c r="G1233" s="176">
        <f t="shared" si="38"/>
        <v>0.08</v>
      </c>
      <c r="H1233" s="177"/>
      <c r="I1233" s="178"/>
      <c r="J1233" s="179"/>
    </row>
    <row r="1234" spans="1:10" customFormat="1" outlineLevel="1" x14ac:dyDescent="0.2">
      <c r="A1234" s="161" t="s">
        <v>403</v>
      </c>
      <c r="B1234" s="162" t="s">
        <v>6002</v>
      </c>
      <c r="C1234" s="174" t="s">
        <v>528</v>
      </c>
      <c r="D1234" s="175" t="s">
        <v>529</v>
      </c>
      <c r="E1234" s="175">
        <f>8*1</f>
        <v>8</v>
      </c>
      <c r="F1234" s="176">
        <v>0</v>
      </c>
      <c r="G1234" s="176">
        <f t="shared" si="38"/>
        <v>0</v>
      </c>
      <c r="H1234" s="177"/>
      <c r="I1234" s="178"/>
      <c r="J1234" s="179"/>
    </row>
    <row r="1235" spans="1:10" customFormat="1" x14ac:dyDescent="0.2">
      <c r="A1235" s="161" t="s">
        <v>382</v>
      </c>
      <c r="B1235" s="162" t="s">
        <v>6003</v>
      </c>
      <c r="C1235" s="163" t="s">
        <v>477</v>
      </c>
      <c r="D1235" s="164" t="s">
        <v>478</v>
      </c>
      <c r="E1235" s="164">
        <v>10</v>
      </c>
      <c r="F1235" s="167">
        <v>2.8096894699999999</v>
      </c>
      <c r="G1235" s="167">
        <f t="shared" si="38"/>
        <v>28.0968947</v>
      </c>
      <c r="H1235" s="161" t="s">
        <v>414</v>
      </c>
      <c r="I1235" s="165"/>
      <c r="J1235" s="166"/>
    </row>
    <row r="1236" spans="1:10" customFormat="1" x14ac:dyDescent="0.2">
      <c r="A1236" s="161" t="s">
        <v>382</v>
      </c>
      <c r="B1236" s="162" t="s">
        <v>6004</v>
      </c>
      <c r="C1236" s="163" t="s">
        <v>1944</v>
      </c>
      <c r="D1236" s="164" t="s">
        <v>1945</v>
      </c>
      <c r="E1236" s="164">
        <v>10</v>
      </c>
      <c r="F1236" s="167">
        <v>0.69946048000000005</v>
      </c>
      <c r="G1236" s="167">
        <f t="shared" si="38"/>
        <v>6.9946048000000003</v>
      </c>
      <c r="H1236" s="161" t="s">
        <v>414</v>
      </c>
      <c r="I1236" s="165"/>
      <c r="J1236" s="166"/>
    </row>
    <row r="1237" spans="1:10" customFormat="1" x14ac:dyDescent="0.2">
      <c r="A1237" s="161" t="s">
        <v>382</v>
      </c>
      <c r="B1237" s="162" t="s">
        <v>6005</v>
      </c>
      <c r="C1237" s="163" t="s">
        <v>5556</v>
      </c>
      <c r="D1237" s="164" t="s">
        <v>487</v>
      </c>
      <c r="E1237" s="164" t="s">
        <v>410</v>
      </c>
      <c r="F1237" s="167">
        <v>1.61800392</v>
      </c>
      <c r="G1237" s="167">
        <f>F1237*2</f>
        <v>3.2360078400000001</v>
      </c>
      <c r="H1237" s="161" t="s">
        <v>414</v>
      </c>
      <c r="I1237" s="165"/>
      <c r="J1237" s="166"/>
    </row>
    <row r="1238" spans="1:10" customFormat="1" x14ac:dyDescent="0.2">
      <c r="A1238" s="161" t="s">
        <v>382</v>
      </c>
      <c r="B1238" s="162" t="s">
        <v>6006</v>
      </c>
      <c r="C1238" s="163" t="s">
        <v>489</v>
      </c>
      <c r="D1238" s="164" t="s">
        <v>490</v>
      </c>
      <c r="E1238" s="164">
        <v>6</v>
      </c>
      <c r="F1238" s="167"/>
      <c r="G1238" s="167" t="str">
        <f>""</f>
        <v/>
      </c>
      <c r="H1238" s="161"/>
      <c r="I1238" s="165"/>
      <c r="J1238" s="166"/>
    </row>
    <row r="1239" spans="1:10" customFormat="1" outlineLevel="1" x14ac:dyDescent="0.2">
      <c r="A1239" s="161" t="s">
        <v>386</v>
      </c>
      <c r="B1239" s="162" t="s">
        <v>6007</v>
      </c>
      <c r="C1239" s="168" t="s">
        <v>492</v>
      </c>
      <c r="D1239" s="169" t="s">
        <v>493</v>
      </c>
      <c r="E1239" s="169">
        <f>1*6</f>
        <v>6</v>
      </c>
      <c r="F1239" s="170">
        <v>0.38</v>
      </c>
      <c r="G1239" s="170">
        <f>F1239*E1239</f>
        <v>2.2800000000000002</v>
      </c>
      <c r="H1239" s="171" t="s">
        <v>414</v>
      </c>
      <c r="I1239" s="172"/>
      <c r="J1239" s="173"/>
    </row>
    <row r="1240" spans="1:10" customFormat="1" outlineLevel="1" x14ac:dyDescent="0.2">
      <c r="A1240" s="161" t="s">
        <v>386</v>
      </c>
      <c r="B1240" s="162" t="s">
        <v>6008</v>
      </c>
      <c r="C1240" s="168" t="s">
        <v>495</v>
      </c>
      <c r="D1240" s="169" t="s">
        <v>496</v>
      </c>
      <c r="E1240" s="169">
        <f>1*6</f>
        <v>6</v>
      </c>
      <c r="F1240" s="170">
        <v>0.25</v>
      </c>
      <c r="G1240" s="170">
        <f>F1240*E1240</f>
        <v>1.5</v>
      </c>
      <c r="H1240" s="171" t="s">
        <v>414</v>
      </c>
      <c r="I1240" s="172"/>
      <c r="J1240" s="173"/>
    </row>
    <row r="1241" spans="1:10" customFormat="1" x14ac:dyDescent="0.2">
      <c r="A1241" s="161" t="s">
        <v>382</v>
      </c>
      <c r="B1241" s="162" t="s">
        <v>6009</v>
      </c>
      <c r="C1241" s="163" t="s">
        <v>6010</v>
      </c>
      <c r="D1241" s="164" t="s">
        <v>5562</v>
      </c>
      <c r="E1241" s="164">
        <v>1</v>
      </c>
      <c r="F1241" s="167"/>
      <c r="G1241" s="167" t="str">
        <f>""</f>
        <v/>
      </c>
      <c r="H1241" s="161"/>
      <c r="I1241" s="165"/>
      <c r="J1241" s="166"/>
    </row>
    <row r="1242" spans="1:10" customFormat="1" outlineLevel="1" x14ac:dyDescent="0.2">
      <c r="A1242" s="161" t="s">
        <v>386</v>
      </c>
      <c r="B1242" s="162" t="s">
        <v>6011</v>
      </c>
      <c r="C1242" s="168" t="s">
        <v>6012</v>
      </c>
      <c r="D1242" s="169" t="s">
        <v>6013</v>
      </c>
      <c r="E1242" s="169">
        <f>1*1</f>
        <v>1</v>
      </c>
      <c r="F1242" s="170">
        <v>18.829999999999998</v>
      </c>
      <c r="G1242" s="170">
        <f>F1242*E1242</f>
        <v>18.829999999999998</v>
      </c>
      <c r="H1242" s="171" t="s">
        <v>414</v>
      </c>
      <c r="I1242" s="172"/>
      <c r="J1242" s="173"/>
    </row>
    <row r="1243" spans="1:10" customFormat="1" outlineLevel="1" x14ac:dyDescent="0.2">
      <c r="A1243" s="161" t="s">
        <v>386</v>
      </c>
      <c r="B1243" s="162" t="s">
        <v>6014</v>
      </c>
      <c r="C1243" s="168" t="s">
        <v>6015</v>
      </c>
      <c r="D1243" s="169" t="s">
        <v>6016</v>
      </c>
      <c r="E1243" s="169">
        <f>1*1</f>
        <v>1</v>
      </c>
      <c r="F1243" s="170">
        <v>2.87</v>
      </c>
      <c r="G1243" s="170">
        <f>F1243*E1243</f>
        <v>2.87</v>
      </c>
      <c r="H1243" s="171" t="s">
        <v>414</v>
      </c>
      <c r="I1243" s="172"/>
      <c r="J1243" s="173"/>
    </row>
    <row r="1244" spans="1:10" customFormat="1" outlineLevel="1" x14ac:dyDescent="0.2">
      <c r="A1244" s="161" t="s">
        <v>386</v>
      </c>
      <c r="B1244" s="162" t="s">
        <v>6017</v>
      </c>
      <c r="C1244" s="168" t="s">
        <v>5570</v>
      </c>
      <c r="D1244" s="169" t="s">
        <v>5571</v>
      </c>
      <c r="E1244" s="169">
        <f>2*1</f>
        <v>2</v>
      </c>
      <c r="F1244" s="170">
        <v>0.45</v>
      </c>
      <c r="G1244" s="170">
        <f>F1244*E1244</f>
        <v>0.9</v>
      </c>
      <c r="H1244" s="171" t="s">
        <v>414</v>
      </c>
      <c r="I1244" s="172"/>
      <c r="J1244" s="173"/>
    </row>
    <row r="1245" spans="1:10" customFormat="1" outlineLevel="1" x14ac:dyDescent="0.2">
      <c r="A1245" s="161" t="s">
        <v>386</v>
      </c>
      <c r="B1245" s="162" t="s">
        <v>6018</v>
      </c>
      <c r="C1245" s="168" t="s">
        <v>5573</v>
      </c>
      <c r="D1245" s="169" t="s">
        <v>5574</v>
      </c>
      <c r="E1245" s="169">
        <f>2*1</f>
        <v>2</v>
      </c>
      <c r="F1245" s="170">
        <v>0.76</v>
      </c>
      <c r="G1245" s="170">
        <f>F1245*E1245</f>
        <v>1.52</v>
      </c>
      <c r="H1245" s="171" t="s">
        <v>414</v>
      </c>
      <c r="I1245" s="172"/>
      <c r="J1245" s="173"/>
    </row>
    <row r="1246" spans="1:10" customFormat="1" outlineLevel="1" x14ac:dyDescent="0.2">
      <c r="A1246" s="161" t="s">
        <v>386</v>
      </c>
      <c r="B1246" s="162" t="s">
        <v>6019</v>
      </c>
      <c r="C1246" s="168" t="s">
        <v>5576</v>
      </c>
      <c r="D1246" s="169" t="s">
        <v>5574</v>
      </c>
      <c r="E1246" s="169">
        <f>2*1</f>
        <v>2</v>
      </c>
      <c r="F1246" s="170">
        <v>0.76</v>
      </c>
      <c r="G1246" s="170">
        <f>F1246*E1246</f>
        <v>1.52</v>
      </c>
      <c r="H1246" s="171" t="s">
        <v>414</v>
      </c>
      <c r="I1246" s="172"/>
      <c r="J1246" s="173"/>
    </row>
    <row r="1247" spans="1:10" customFormat="1" x14ac:dyDescent="0.2">
      <c r="A1247" s="161" t="s">
        <v>382</v>
      </c>
      <c r="B1247" s="162" t="s">
        <v>6020</v>
      </c>
      <c r="C1247" s="163" t="s">
        <v>5578</v>
      </c>
      <c r="D1247" s="164" t="s">
        <v>5579</v>
      </c>
      <c r="E1247" s="164">
        <v>1</v>
      </c>
      <c r="F1247" s="167"/>
      <c r="G1247" s="167" t="str">
        <f>""</f>
        <v/>
      </c>
      <c r="H1247" s="161"/>
      <c r="I1247" s="165"/>
      <c r="J1247" s="166"/>
    </row>
    <row r="1248" spans="1:10" customFormat="1" outlineLevel="1" x14ac:dyDescent="0.2">
      <c r="A1248" s="161" t="s">
        <v>386</v>
      </c>
      <c r="B1248" s="162" t="s">
        <v>6021</v>
      </c>
      <c r="C1248" s="168" t="s">
        <v>5581</v>
      </c>
      <c r="D1248" s="169" t="s">
        <v>5582</v>
      </c>
      <c r="E1248" s="169">
        <f>1*1</f>
        <v>1</v>
      </c>
      <c r="F1248" s="170">
        <v>2.0099999999999998</v>
      </c>
      <c r="G1248" s="170">
        <f>F1248*E1248</f>
        <v>2.0099999999999998</v>
      </c>
      <c r="H1248" s="171" t="s">
        <v>414</v>
      </c>
      <c r="I1248" s="172"/>
      <c r="J1248" s="173"/>
    </row>
    <row r="1249" spans="1:10" customFormat="1" outlineLevel="1" x14ac:dyDescent="0.2">
      <c r="A1249" s="161" t="s">
        <v>386</v>
      </c>
      <c r="B1249" s="162" t="s">
        <v>6022</v>
      </c>
      <c r="C1249" s="168" t="s">
        <v>5584</v>
      </c>
      <c r="D1249" s="169" t="s">
        <v>5585</v>
      </c>
      <c r="E1249" s="169">
        <f>1*1</f>
        <v>1</v>
      </c>
      <c r="F1249" s="170">
        <v>0.51</v>
      </c>
      <c r="G1249" s="170">
        <f>F1249*E1249</f>
        <v>0.51</v>
      </c>
      <c r="H1249" s="171" t="s">
        <v>414</v>
      </c>
      <c r="I1249" s="172"/>
      <c r="J1249" s="173"/>
    </row>
    <row r="1250" spans="1:10" customFormat="1" outlineLevel="1" x14ac:dyDescent="0.2">
      <c r="A1250" s="161" t="s">
        <v>403</v>
      </c>
      <c r="B1250" s="162" t="s">
        <v>6023</v>
      </c>
      <c r="C1250" s="174" t="s">
        <v>425</v>
      </c>
      <c r="D1250" s="175" t="s">
        <v>426</v>
      </c>
      <c r="E1250" s="175">
        <f>1*1</f>
        <v>1</v>
      </c>
      <c r="F1250" s="176">
        <v>0.01</v>
      </c>
      <c r="G1250" s="176">
        <f>F1250*E1250</f>
        <v>0.01</v>
      </c>
      <c r="H1250" s="177"/>
      <c r="I1250" s="178"/>
      <c r="J1250" s="179"/>
    </row>
    <row r="1251" spans="1:10" customFormat="1" x14ac:dyDescent="0.2">
      <c r="A1251" s="161" t="s">
        <v>382</v>
      </c>
      <c r="B1251" s="162" t="s">
        <v>6024</v>
      </c>
      <c r="C1251" s="163" t="s">
        <v>5588</v>
      </c>
      <c r="D1251" s="164" t="s">
        <v>5579</v>
      </c>
      <c r="E1251" s="164">
        <v>1</v>
      </c>
      <c r="F1251" s="167"/>
      <c r="G1251" s="167" t="str">
        <f>""</f>
        <v/>
      </c>
      <c r="H1251" s="161"/>
      <c r="I1251" s="165"/>
      <c r="J1251" s="166"/>
    </row>
    <row r="1252" spans="1:10" customFormat="1" outlineLevel="1" x14ac:dyDescent="0.2">
      <c r="A1252" s="161" t="s">
        <v>386</v>
      </c>
      <c r="B1252" s="162" t="s">
        <v>6025</v>
      </c>
      <c r="C1252" s="168" t="s">
        <v>5590</v>
      </c>
      <c r="D1252" s="169" t="s">
        <v>5582</v>
      </c>
      <c r="E1252" s="169">
        <f>1*1</f>
        <v>1</v>
      </c>
      <c r="F1252" s="170">
        <v>2.0099999999999998</v>
      </c>
      <c r="G1252" s="170">
        <f>F1252*E1252</f>
        <v>2.0099999999999998</v>
      </c>
      <c r="H1252" s="171" t="s">
        <v>414</v>
      </c>
      <c r="I1252" s="172"/>
      <c r="J1252" s="173"/>
    </row>
    <row r="1253" spans="1:10" customFormat="1" outlineLevel="1" x14ac:dyDescent="0.2">
      <c r="A1253" s="161" t="s">
        <v>386</v>
      </c>
      <c r="B1253" s="162" t="s">
        <v>6026</v>
      </c>
      <c r="C1253" s="168" t="s">
        <v>5592</v>
      </c>
      <c r="D1253" s="169" t="s">
        <v>5593</v>
      </c>
      <c r="E1253" s="169">
        <f>1*1</f>
        <v>1</v>
      </c>
      <c r="F1253" s="170">
        <v>0.4</v>
      </c>
      <c r="G1253" s="170">
        <f>F1253*E1253</f>
        <v>0.4</v>
      </c>
      <c r="H1253" s="171" t="s">
        <v>414</v>
      </c>
      <c r="I1253" s="172"/>
      <c r="J1253" s="173"/>
    </row>
    <row r="1254" spans="1:10" customFormat="1" outlineLevel="1" x14ac:dyDescent="0.2">
      <c r="A1254" s="161" t="s">
        <v>403</v>
      </c>
      <c r="B1254" s="162" t="s">
        <v>6027</v>
      </c>
      <c r="C1254" s="174" t="s">
        <v>425</v>
      </c>
      <c r="D1254" s="175" t="s">
        <v>426</v>
      </c>
      <c r="E1254" s="175">
        <f>1*1</f>
        <v>1</v>
      </c>
      <c r="F1254" s="176">
        <v>0.01</v>
      </c>
      <c r="G1254" s="176">
        <f>F1254*E1254</f>
        <v>0.01</v>
      </c>
      <c r="H1254" s="177"/>
      <c r="I1254" s="178"/>
      <c r="J1254" s="179"/>
    </row>
    <row r="1255" spans="1:10" customFormat="1" x14ac:dyDescent="0.2">
      <c r="A1255" s="161" t="s">
        <v>382</v>
      </c>
      <c r="B1255" s="162" t="s">
        <v>6028</v>
      </c>
      <c r="C1255" s="163" t="s">
        <v>5596</v>
      </c>
      <c r="D1255" s="164" t="s">
        <v>5597</v>
      </c>
      <c r="E1255" s="164">
        <v>1</v>
      </c>
      <c r="F1255" s="167"/>
      <c r="G1255" s="167" t="str">
        <f>""</f>
        <v/>
      </c>
      <c r="H1255" s="161"/>
      <c r="I1255" s="165"/>
      <c r="J1255" s="166"/>
    </row>
    <row r="1256" spans="1:10" customFormat="1" outlineLevel="1" x14ac:dyDescent="0.2">
      <c r="A1256" s="161" t="s">
        <v>386</v>
      </c>
      <c r="B1256" s="162" t="s">
        <v>6029</v>
      </c>
      <c r="C1256" s="168" t="s">
        <v>5599</v>
      </c>
      <c r="D1256" s="169" t="s">
        <v>5600</v>
      </c>
      <c r="E1256" s="169">
        <f>1*1</f>
        <v>1</v>
      </c>
      <c r="F1256" s="170">
        <v>0.33</v>
      </c>
      <c r="G1256" s="170">
        <f>F1256*E1256</f>
        <v>0.33</v>
      </c>
      <c r="H1256" s="171" t="s">
        <v>414</v>
      </c>
      <c r="I1256" s="172"/>
      <c r="J1256" s="173"/>
    </row>
    <row r="1257" spans="1:10" customFormat="1" outlineLevel="1" x14ac:dyDescent="0.2">
      <c r="A1257" s="161" t="s">
        <v>386</v>
      </c>
      <c r="B1257" s="162" t="s">
        <v>6030</v>
      </c>
      <c r="C1257" s="168" t="s">
        <v>5602</v>
      </c>
      <c r="D1257" s="169" t="s">
        <v>5603</v>
      </c>
      <c r="E1257" s="169">
        <f>1*1</f>
        <v>1</v>
      </c>
      <c r="F1257" s="170">
        <v>0.25</v>
      </c>
      <c r="G1257" s="170">
        <f>F1257*E1257</f>
        <v>0.25</v>
      </c>
      <c r="H1257" s="171" t="s">
        <v>414</v>
      </c>
      <c r="I1257" s="172"/>
      <c r="J1257" s="173"/>
    </row>
    <row r="1258" spans="1:10" customFormat="1" outlineLevel="1" x14ac:dyDescent="0.2">
      <c r="A1258" s="161" t="s">
        <v>386</v>
      </c>
      <c r="B1258" s="162" t="s">
        <v>6031</v>
      </c>
      <c r="C1258" s="168" t="s">
        <v>5605</v>
      </c>
      <c r="D1258" s="169" t="s">
        <v>5606</v>
      </c>
      <c r="E1258" s="169">
        <f>1*1</f>
        <v>1</v>
      </c>
      <c r="F1258" s="170">
        <v>1.92</v>
      </c>
      <c r="G1258" s="170">
        <f>F1258*E1258</f>
        <v>1.92</v>
      </c>
      <c r="H1258" s="171" t="s">
        <v>414</v>
      </c>
      <c r="I1258" s="172"/>
      <c r="J1258" s="173"/>
    </row>
    <row r="1259" spans="1:10" customFormat="1" outlineLevel="1" x14ac:dyDescent="0.2">
      <c r="A1259" s="161" t="s">
        <v>386</v>
      </c>
      <c r="B1259" s="162" t="s">
        <v>6032</v>
      </c>
      <c r="C1259" s="168" t="s">
        <v>5608</v>
      </c>
      <c r="D1259" s="169" t="s">
        <v>5606</v>
      </c>
      <c r="E1259" s="169">
        <f>1*1</f>
        <v>1</v>
      </c>
      <c r="F1259" s="170">
        <v>1.92</v>
      </c>
      <c r="G1259" s="170">
        <f>F1259*E1259</f>
        <v>1.92</v>
      </c>
      <c r="H1259" s="171" t="s">
        <v>414</v>
      </c>
      <c r="I1259" s="172"/>
      <c r="J1259" s="173"/>
    </row>
    <row r="1260" spans="1:10" customFormat="1" x14ac:dyDescent="0.2">
      <c r="A1260" s="161" t="s">
        <v>382</v>
      </c>
      <c r="B1260" s="162" t="s">
        <v>6033</v>
      </c>
      <c r="C1260" s="163" t="s">
        <v>6034</v>
      </c>
      <c r="D1260" s="164" t="s">
        <v>6035</v>
      </c>
      <c r="E1260" s="164">
        <v>1</v>
      </c>
      <c r="F1260" s="167"/>
      <c r="G1260" s="167" t="str">
        <f>""</f>
        <v/>
      </c>
      <c r="H1260" s="161"/>
      <c r="I1260" s="165"/>
      <c r="J1260" s="166"/>
    </row>
    <row r="1261" spans="1:10" customFormat="1" outlineLevel="1" x14ac:dyDescent="0.2">
      <c r="A1261" s="161" t="s">
        <v>386</v>
      </c>
      <c r="B1261" s="162" t="s">
        <v>6036</v>
      </c>
      <c r="C1261" s="168" t="s">
        <v>6037</v>
      </c>
      <c r="D1261" s="169" t="s">
        <v>6038</v>
      </c>
      <c r="E1261" s="169">
        <f>1*1</f>
        <v>1</v>
      </c>
      <c r="F1261" s="170">
        <v>65.81</v>
      </c>
      <c r="G1261" s="170">
        <f>F1261*E1261</f>
        <v>65.81</v>
      </c>
      <c r="H1261" s="171" t="s">
        <v>390</v>
      </c>
      <c r="I1261" s="172"/>
      <c r="J1261" s="173"/>
    </row>
    <row r="1262" spans="1:10" customFormat="1" outlineLevel="1" x14ac:dyDescent="0.2">
      <c r="A1262" s="161" t="s">
        <v>386</v>
      </c>
      <c r="B1262" s="162" t="s">
        <v>6039</v>
      </c>
      <c r="C1262" s="168" t="s">
        <v>5620</v>
      </c>
      <c r="D1262" s="169" t="s">
        <v>402</v>
      </c>
      <c r="E1262" s="169">
        <f>2*1</f>
        <v>2</v>
      </c>
      <c r="F1262" s="170">
        <v>1.92</v>
      </c>
      <c r="G1262" s="170">
        <f>F1262*E1262</f>
        <v>3.84</v>
      </c>
      <c r="H1262" s="171" t="s">
        <v>390</v>
      </c>
      <c r="I1262" s="172"/>
      <c r="J1262" s="173"/>
    </row>
    <row r="1263" spans="1:10" customFormat="1" outlineLevel="1" x14ac:dyDescent="0.2">
      <c r="A1263" s="161" t="s">
        <v>386</v>
      </c>
      <c r="B1263" s="162" t="s">
        <v>6040</v>
      </c>
      <c r="C1263" s="168" t="s">
        <v>401</v>
      </c>
      <c r="D1263" s="169" t="s">
        <v>402</v>
      </c>
      <c r="E1263" s="169">
        <f>2*1</f>
        <v>2</v>
      </c>
      <c r="F1263" s="170">
        <v>1.97</v>
      </c>
      <c r="G1263" s="170">
        <f>F1263*E1263</f>
        <v>3.94</v>
      </c>
      <c r="H1263" s="171" t="s">
        <v>390</v>
      </c>
      <c r="I1263" s="172"/>
      <c r="J1263" s="173"/>
    </row>
    <row r="1264" spans="1:10" customFormat="1" outlineLevel="1" x14ac:dyDescent="0.2">
      <c r="A1264" s="161" t="s">
        <v>386</v>
      </c>
      <c r="B1264" s="162" t="s">
        <v>6041</v>
      </c>
      <c r="C1264" s="168" t="s">
        <v>6042</v>
      </c>
      <c r="D1264" s="169" t="s">
        <v>6043</v>
      </c>
      <c r="E1264" s="169">
        <f>1*1</f>
        <v>1</v>
      </c>
      <c r="F1264" s="170">
        <v>47.17</v>
      </c>
      <c r="G1264" s="170">
        <f>F1264*E1264</f>
        <v>47.17</v>
      </c>
      <c r="H1264" s="171" t="s">
        <v>390</v>
      </c>
      <c r="I1264" s="172"/>
      <c r="J1264" s="173"/>
    </row>
    <row r="1265" spans="1:11" customFormat="1" x14ac:dyDescent="0.2">
      <c r="A1265" s="161" t="s">
        <v>382</v>
      </c>
      <c r="B1265" s="162" t="s">
        <v>6044</v>
      </c>
      <c r="C1265" s="163" t="s">
        <v>5622</v>
      </c>
      <c r="D1265" s="164" t="s">
        <v>545</v>
      </c>
      <c r="E1265" s="164" t="s">
        <v>410</v>
      </c>
      <c r="F1265" s="167"/>
      <c r="G1265" s="167" t="str">
        <f>""</f>
        <v/>
      </c>
      <c r="H1265" s="161"/>
      <c r="I1265" s="165"/>
      <c r="J1265" s="166"/>
      <c r="K1265" s="200"/>
    </row>
    <row r="1266" spans="1:11" customFormat="1" outlineLevel="1" x14ac:dyDescent="0.2">
      <c r="A1266" s="161" t="s">
        <v>386</v>
      </c>
      <c r="B1266" s="162" t="s">
        <v>6045</v>
      </c>
      <c r="C1266" s="168" t="s">
        <v>5624</v>
      </c>
      <c r="D1266" s="169" t="s">
        <v>1960</v>
      </c>
      <c r="E1266" s="169" t="s">
        <v>410</v>
      </c>
      <c r="F1266" s="170">
        <v>17.309999999999999</v>
      </c>
      <c r="G1266" s="170">
        <f>F1266*2</f>
        <v>34.619999999999997</v>
      </c>
      <c r="H1266" s="171" t="s">
        <v>414</v>
      </c>
      <c r="I1266" s="172"/>
      <c r="J1266" s="173"/>
      <c r="K1266" s="200"/>
    </row>
    <row r="1267" spans="1:11" customFormat="1" outlineLevel="1" x14ac:dyDescent="0.2">
      <c r="A1267" s="161" t="s">
        <v>386</v>
      </c>
      <c r="B1267" s="162" t="s">
        <v>6046</v>
      </c>
      <c r="C1267" s="168" t="s">
        <v>419</v>
      </c>
      <c r="D1267" s="169" t="s">
        <v>420</v>
      </c>
      <c r="E1267" s="169">
        <v>2</v>
      </c>
      <c r="F1267" s="170">
        <v>0.37</v>
      </c>
      <c r="G1267" s="170">
        <f>F1267*E1267</f>
        <v>0.74</v>
      </c>
      <c r="H1267" s="171" t="s">
        <v>414</v>
      </c>
      <c r="I1267" s="172"/>
      <c r="J1267" s="173"/>
      <c r="K1267" s="200"/>
    </row>
    <row r="1268" spans="1:11" customFormat="1" outlineLevel="1" x14ac:dyDescent="0.2">
      <c r="A1268" s="161" t="s">
        <v>403</v>
      </c>
      <c r="B1268" s="162" t="s">
        <v>6047</v>
      </c>
      <c r="C1268" s="174" t="s">
        <v>425</v>
      </c>
      <c r="D1268" s="175" t="s">
        <v>426</v>
      </c>
      <c r="E1268" s="175">
        <v>4</v>
      </c>
      <c r="F1268" s="176">
        <v>0.01</v>
      </c>
      <c r="G1268" s="176">
        <f>F1268*E1268</f>
        <v>0.04</v>
      </c>
      <c r="H1268" s="177"/>
      <c r="I1268" s="178"/>
      <c r="J1268" s="179"/>
      <c r="K1268" s="200"/>
    </row>
    <row r="1269" spans="1:11" customFormat="1" ht="25.5" outlineLevel="1" x14ac:dyDescent="0.2">
      <c r="A1269" s="161" t="s">
        <v>403</v>
      </c>
      <c r="B1269" s="162" t="s">
        <v>6048</v>
      </c>
      <c r="C1269" s="174" t="s">
        <v>522</v>
      </c>
      <c r="D1269" s="175" t="s">
        <v>5485</v>
      </c>
      <c r="E1269" s="175">
        <v>6</v>
      </c>
      <c r="F1269" s="176">
        <v>0.02</v>
      </c>
      <c r="G1269" s="176">
        <f>F1269*E1269</f>
        <v>0.12</v>
      </c>
      <c r="H1269" s="177"/>
      <c r="I1269" s="178"/>
      <c r="J1269" s="179"/>
      <c r="K1269" s="200"/>
    </row>
    <row r="1270" spans="1:11" customFormat="1" ht="25.5" x14ac:dyDescent="0.2">
      <c r="A1270" s="161" t="s">
        <v>382</v>
      </c>
      <c r="B1270" s="162" t="s">
        <v>6049</v>
      </c>
      <c r="C1270" s="163" t="s">
        <v>6050</v>
      </c>
      <c r="D1270" s="164" t="s">
        <v>6051</v>
      </c>
      <c r="E1270" s="164">
        <v>1</v>
      </c>
      <c r="F1270" s="167">
        <v>27.669339820000001</v>
      </c>
      <c r="G1270" s="167">
        <f>F1270*E1270</f>
        <v>27.669339820000001</v>
      </c>
      <c r="H1270" s="161" t="s">
        <v>414</v>
      </c>
      <c r="I1270" s="165"/>
      <c r="J1270" s="166"/>
    </row>
    <row r="1271" spans="1:11" customFormat="1" x14ac:dyDescent="0.2">
      <c r="A1271" s="161" t="s">
        <v>382</v>
      </c>
      <c r="B1271" s="162" t="s">
        <v>6052</v>
      </c>
      <c r="C1271" s="163" t="s">
        <v>6053</v>
      </c>
      <c r="D1271" s="164" t="s">
        <v>6054</v>
      </c>
      <c r="E1271" s="164">
        <v>1</v>
      </c>
      <c r="F1271" s="167"/>
      <c r="G1271" s="167" t="str">
        <f>""</f>
        <v/>
      </c>
      <c r="H1271" s="161"/>
      <c r="I1271" s="165"/>
      <c r="J1271" s="166"/>
    </row>
    <row r="1272" spans="1:11" customFormat="1" outlineLevel="1" x14ac:dyDescent="0.2">
      <c r="A1272" s="161" t="s">
        <v>386</v>
      </c>
      <c r="B1272" s="162" t="s">
        <v>6055</v>
      </c>
      <c r="C1272" s="168" t="s">
        <v>559</v>
      </c>
      <c r="D1272" s="169" t="s">
        <v>560</v>
      </c>
      <c r="E1272" s="169">
        <f>2*1</f>
        <v>2</v>
      </c>
      <c r="F1272" s="170">
        <v>1.39</v>
      </c>
      <c r="G1272" s="170">
        <f>F1272*E1272</f>
        <v>2.78</v>
      </c>
      <c r="H1272" s="171" t="s">
        <v>414</v>
      </c>
      <c r="I1272" s="172"/>
      <c r="J1272" s="173"/>
    </row>
    <row r="1273" spans="1:11" customFormat="1" outlineLevel="1" x14ac:dyDescent="0.2">
      <c r="A1273" s="161" t="s">
        <v>386</v>
      </c>
      <c r="B1273" s="162" t="s">
        <v>6056</v>
      </c>
      <c r="C1273" s="168" t="s">
        <v>6057</v>
      </c>
      <c r="D1273" s="169" t="s">
        <v>5960</v>
      </c>
      <c r="E1273" s="169">
        <f>1*1</f>
        <v>1</v>
      </c>
      <c r="F1273" s="170">
        <v>15.99</v>
      </c>
      <c r="G1273" s="170">
        <f>F1273*E1273</f>
        <v>15.99</v>
      </c>
      <c r="H1273" s="171" t="s">
        <v>414</v>
      </c>
      <c r="I1273" s="172"/>
      <c r="J1273" s="173"/>
    </row>
    <row r="1274" spans="1:11" customFormat="1" x14ac:dyDescent="0.2">
      <c r="A1274" s="161" t="s">
        <v>382</v>
      </c>
      <c r="B1274" s="162" t="s">
        <v>6058</v>
      </c>
      <c r="C1274" s="163" t="s">
        <v>562</v>
      </c>
      <c r="D1274" s="164" t="s">
        <v>563</v>
      </c>
      <c r="E1274" s="164">
        <v>4</v>
      </c>
      <c r="F1274" s="167">
        <v>3.3256407800000001</v>
      </c>
      <c r="G1274" s="167">
        <f>F1274*E1274</f>
        <v>13.30256312</v>
      </c>
      <c r="H1274" s="161" t="s">
        <v>414</v>
      </c>
      <c r="I1274" s="165"/>
      <c r="J1274" s="166"/>
    </row>
    <row r="1275" spans="1:11" customFormat="1" x14ac:dyDescent="0.2">
      <c r="A1275" s="161" t="s">
        <v>382</v>
      </c>
      <c r="B1275" s="162" t="s">
        <v>6059</v>
      </c>
      <c r="C1275" s="163" t="s">
        <v>565</v>
      </c>
      <c r="D1275" s="164" t="s">
        <v>566</v>
      </c>
      <c r="E1275" s="164">
        <v>4</v>
      </c>
      <c r="F1275" s="167">
        <v>0.61767559999999999</v>
      </c>
      <c r="G1275" s="167">
        <f>F1275*E1275</f>
        <v>2.4707024</v>
      </c>
      <c r="H1275" s="161" t="s">
        <v>414</v>
      </c>
      <c r="I1275" s="165"/>
      <c r="J1275" s="166"/>
    </row>
    <row r="1276" spans="1:11" customFormat="1" x14ac:dyDescent="0.2">
      <c r="A1276" s="161" t="s">
        <v>382</v>
      </c>
      <c r="B1276" s="162" t="s">
        <v>6060</v>
      </c>
      <c r="C1276" s="163" t="s">
        <v>568</v>
      </c>
      <c r="D1276" s="164" t="s">
        <v>569</v>
      </c>
      <c r="E1276" s="164">
        <v>2</v>
      </c>
      <c r="F1276" s="167"/>
      <c r="G1276" s="167" t="str">
        <f>""</f>
        <v/>
      </c>
      <c r="H1276" s="161"/>
      <c r="I1276" s="165"/>
      <c r="J1276" s="166"/>
    </row>
    <row r="1277" spans="1:11" customFormat="1" outlineLevel="1" x14ac:dyDescent="0.2">
      <c r="A1277" s="161" t="s">
        <v>386</v>
      </c>
      <c r="B1277" s="162" t="s">
        <v>6061</v>
      </c>
      <c r="C1277" s="168" t="s">
        <v>571</v>
      </c>
      <c r="D1277" s="169" t="s">
        <v>572</v>
      </c>
      <c r="E1277" s="169">
        <f>1*2</f>
        <v>2</v>
      </c>
      <c r="F1277" s="170">
        <v>0.89</v>
      </c>
      <c r="G1277" s="170">
        <f t="shared" ref="G1277:G1284" si="39">F1277*E1277</f>
        <v>1.78</v>
      </c>
      <c r="H1277" s="171" t="s">
        <v>414</v>
      </c>
      <c r="I1277" s="172"/>
      <c r="J1277" s="173"/>
    </row>
    <row r="1278" spans="1:11" customFormat="1" outlineLevel="1" x14ac:dyDescent="0.2">
      <c r="A1278" s="161" t="s">
        <v>386</v>
      </c>
      <c r="B1278" s="162" t="s">
        <v>6062</v>
      </c>
      <c r="C1278" s="168" t="s">
        <v>574</v>
      </c>
      <c r="D1278" s="169" t="s">
        <v>575</v>
      </c>
      <c r="E1278" s="169">
        <f>2*2</f>
        <v>4</v>
      </c>
      <c r="F1278" s="170">
        <v>0.09</v>
      </c>
      <c r="G1278" s="170">
        <f t="shared" si="39"/>
        <v>0.36</v>
      </c>
      <c r="H1278" s="171" t="s">
        <v>414</v>
      </c>
      <c r="I1278" s="172"/>
      <c r="J1278" s="173"/>
    </row>
    <row r="1279" spans="1:11" customFormat="1" x14ac:dyDescent="0.2">
      <c r="A1279" s="161" t="s">
        <v>382</v>
      </c>
      <c r="B1279" s="162" t="s">
        <v>6063</v>
      </c>
      <c r="C1279" s="163" t="s">
        <v>6064</v>
      </c>
      <c r="D1279" s="164" t="s">
        <v>6065</v>
      </c>
      <c r="E1279" s="164">
        <v>1</v>
      </c>
      <c r="F1279" s="167">
        <v>8.8966458799999995</v>
      </c>
      <c r="G1279" s="167">
        <f t="shared" si="39"/>
        <v>8.8966458799999995</v>
      </c>
      <c r="H1279" s="161" t="s">
        <v>414</v>
      </c>
      <c r="I1279" s="165"/>
      <c r="J1279" s="166"/>
    </row>
    <row r="1280" spans="1:11" customFormat="1" x14ac:dyDescent="0.2">
      <c r="A1280" s="161" t="s">
        <v>382</v>
      </c>
      <c r="B1280" s="162" t="s">
        <v>6066</v>
      </c>
      <c r="C1280" s="163" t="s">
        <v>6067</v>
      </c>
      <c r="D1280" s="164" t="s">
        <v>6068</v>
      </c>
      <c r="E1280" s="164">
        <v>1</v>
      </c>
      <c r="F1280" s="167">
        <v>18.87591068</v>
      </c>
      <c r="G1280" s="167">
        <f t="shared" si="39"/>
        <v>18.87591068</v>
      </c>
      <c r="H1280" s="161" t="s">
        <v>414</v>
      </c>
      <c r="I1280" s="165"/>
      <c r="J1280" s="166"/>
    </row>
    <row r="1281" spans="1:10" customFormat="1" x14ac:dyDescent="0.2">
      <c r="A1281" s="148" t="s">
        <v>379</v>
      </c>
      <c r="B1281" s="162" t="s">
        <v>6069</v>
      </c>
      <c r="C1281" s="181" t="s">
        <v>5649</v>
      </c>
      <c r="D1281" s="182" t="s">
        <v>584</v>
      </c>
      <c r="E1281" s="182">
        <v>1</v>
      </c>
      <c r="F1281" s="183">
        <v>5.3630844</v>
      </c>
      <c r="G1281" s="183">
        <f t="shared" si="39"/>
        <v>5.3630844</v>
      </c>
      <c r="H1281" s="184"/>
      <c r="I1281" s="185"/>
      <c r="J1281" s="180"/>
    </row>
    <row r="1282" spans="1:10" customFormat="1" x14ac:dyDescent="0.2">
      <c r="A1282" s="148" t="s">
        <v>379</v>
      </c>
      <c r="B1282" s="162" t="s">
        <v>6070</v>
      </c>
      <c r="C1282" s="181" t="s">
        <v>5651</v>
      </c>
      <c r="D1282" s="182" t="s">
        <v>5652</v>
      </c>
      <c r="E1282" s="182">
        <v>1</v>
      </c>
      <c r="F1282" s="183">
        <v>6.8207869099999998</v>
      </c>
      <c r="G1282" s="183">
        <f t="shared" si="39"/>
        <v>6.8207869099999998</v>
      </c>
      <c r="H1282" s="184" t="s">
        <v>414</v>
      </c>
      <c r="I1282" s="185"/>
      <c r="J1282" s="180"/>
    </row>
    <row r="1283" spans="1:10" customFormat="1" x14ac:dyDescent="0.2">
      <c r="A1283" s="161" t="s">
        <v>403</v>
      </c>
      <c r="B1283" s="162" t="s">
        <v>6071</v>
      </c>
      <c r="C1283" s="174" t="s">
        <v>586</v>
      </c>
      <c r="D1283" s="175" t="s">
        <v>587</v>
      </c>
      <c r="E1283" s="175">
        <v>2</v>
      </c>
      <c r="F1283" s="176">
        <v>1.23280217</v>
      </c>
      <c r="G1283" s="176">
        <f t="shared" si="39"/>
        <v>2.4656043400000001</v>
      </c>
      <c r="H1283" s="177" t="s">
        <v>414</v>
      </c>
      <c r="I1283" s="178"/>
      <c r="J1283" s="179"/>
    </row>
    <row r="1284" spans="1:10" customFormat="1" x14ac:dyDescent="0.2">
      <c r="A1284" s="148" t="s">
        <v>379</v>
      </c>
      <c r="B1284" s="162" t="s">
        <v>6072</v>
      </c>
      <c r="C1284" s="181" t="s">
        <v>6073</v>
      </c>
      <c r="D1284" s="182" t="s">
        <v>6074</v>
      </c>
      <c r="E1284" s="182">
        <v>1</v>
      </c>
      <c r="F1284" s="183">
        <v>14.57601725</v>
      </c>
      <c r="G1284" s="183">
        <f t="shared" si="39"/>
        <v>14.57601725</v>
      </c>
      <c r="H1284" s="184" t="s">
        <v>414</v>
      </c>
      <c r="I1284" s="185"/>
      <c r="J1284" s="180"/>
    </row>
    <row r="1285" spans="1:10" customFormat="1" x14ac:dyDescent="0.2">
      <c r="A1285" s="161" t="s">
        <v>382</v>
      </c>
      <c r="B1285" s="162" t="s">
        <v>6075</v>
      </c>
      <c r="C1285" s="163" t="s">
        <v>592</v>
      </c>
      <c r="D1285" s="164" t="s">
        <v>593</v>
      </c>
      <c r="E1285" s="164" t="s">
        <v>410</v>
      </c>
      <c r="F1285" s="167">
        <v>0.26693822</v>
      </c>
      <c r="G1285" s="167">
        <f>F1285*2</f>
        <v>0.53387644000000001</v>
      </c>
      <c r="H1285" s="161" t="s">
        <v>414</v>
      </c>
      <c r="I1285" s="165"/>
      <c r="J1285" s="166"/>
    </row>
    <row r="1286" spans="1:10" customFormat="1" x14ac:dyDescent="0.2">
      <c r="A1286" s="161" t="s">
        <v>382</v>
      </c>
      <c r="B1286" s="162" t="s">
        <v>6076</v>
      </c>
      <c r="C1286" s="163" t="s">
        <v>5659</v>
      </c>
      <c r="D1286" s="164" t="s">
        <v>5579</v>
      </c>
      <c r="E1286" s="164">
        <v>1</v>
      </c>
      <c r="F1286" s="167"/>
      <c r="G1286" s="167" t="str">
        <f>""</f>
        <v/>
      </c>
      <c r="H1286" s="161"/>
      <c r="I1286" s="165"/>
      <c r="J1286" s="166"/>
    </row>
    <row r="1287" spans="1:10" customFormat="1" outlineLevel="1" x14ac:dyDescent="0.2">
      <c r="A1287" s="161" t="s">
        <v>386</v>
      </c>
      <c r="B1287" s="162" t="s">
        <v>6077</v>
      </c>
      <c r="C1287" s="168" t="s">
        <v>5661</v>
      </c>
      <c r="D1287" s="169" t="s">
        <v>5582</v>
      </c>
      <c r="E1287" s="169">
        <f>1*1</f>
        <v>1</v>
      </c>
      <c r="F1287" s="170">
        <v>1.71</v>
      </c>
      <c r="G1287" s="170">
        <f>F1287*E1287</f>
        <v>1.71</v>
      </c>
      <c r="H1287" s="171" t="s">
        <v>414</v>
      </c>
      <c r="I1287" s="172"/>
      <c r="J1287" s="173"/>
    </row>
    <row r="1288" spans="1:10" customFormat="1" outlineLevel="1" x14ac:dyDescent="0.2">
      <c r="A1288" s="161" t="s">
        <v>386</v>
      </c>
      <c r="B1288" s="162" t="s">
        <v>6078</v>
      </c>
      <c r="C1288" s="168" t="s">
        <v>5663</v>
      </c>
      <c r="D1288" s="169" t="s">
        <v>5664</v>
      </c>
      <c r="E1288" s="169">
        <f>1*1</f>
        <v>1</v>
      </c>
      <c r="F1288" s="170">
        <v>0.61</v>
      </c>
      <c r="G1288" s="170">
        <f>F1288*E1288</f>
        <v>0.61</v>
      </c>
      <c r="H1288" s="171" t="s">
        <v>414</v>
      </c>
      <c r="I1288" s="172"/>
      <c r="J1288" s="173"/>
    </row>
    <row r="1289" spans="1:10" customFormat="1" x14ac:dyDescent="0.2">
      <c r="A1289" s="161" t="s">
        <v>382</v>
      </c>
      <c r="B1289" s="162" t="s">
        <v>6079</v>
      </c>
      <c r="C1289" s="163" t="s">
        <v>5666</v>
      </c>
      <c r="D1289" s="164" t="s">
        <v>5579</v>
      </c>
      <c r="E1289" s="164">
        <v>1</v>
      </c>
      <c r="F1289" s="167"/>
      <c r="G1289" s="167" t="str">
        <f>""</f>
        <v/>
      </c>
      <c r="H1289" s="161"/>
      <c r="I1289" s="165"/>
      <c r="J1289" s="166"/>
    </row>
    <row r="1290" spans="1:10" customFormat="1" outlineLevel="1" x14ac:dyDescent="0.2">
      <c r="A1290" s="161" t="s">
        <v>386</v>
      </c>
      <c r="B1290" s="162" t="s">
        <v>6080</v>
      </c>
      <c r="C1290" s="168" t="s">
        <v>5668</v>
      </c>
      <c r="D1290" s="169" t="s">
        <v>5582</v>
      </c>
      <c r="E1290" s="169">
        <f>1*1</f>
        <v>1</v>
      </c>
      <c r="F1290" s="170">
        <v>1.71</v>
      </c>
      <c r="G1290" s="170">
        <f>F1290*E1290</f>
        <v>1.71</v>
      </c>
      <c r="H1290" s="171" t="s">
        <v>414</v>
      </c>
      <c r="I1290" s="172"/>
      <c r="J1290" s="173"/>
    </row>
    <row r="1291" spans="1:10" customFormat="1" outlineLevel="1" x14ac:dyDescent="0.2">
      <c r="A1291" s="161" t="s">
        <v>386</v>
      </c>
      <c r="B1291" s="162" t="s">
        <v>6081</v>
      </c>
      <c r="C1291" s="168" t="s">
        <v>5670</v>
      </c>
      <c r="D1291" s="169" t="s">
        <v>5664</v>
      </c>
      <c r="E1291" s="169">
        <f>1*1</f>
        <v>1</v>
      </c>
      <c r="F1291" s="170">
        <v>0.49</v>
      </c>
      <c r="G1291" s="170">
        <f>F1291*E1291</f>
        <v>0.49</v>
      </c>
      <c r="H1291" s="171" t="s">
        <v>414</v>
      </c>
      <c r="I1291" s="172"/>
      <c r="J1291" s="173"/>
    </row>
    <row r="1292" spans="1:10" customFormat="1" x14ac:dyDescent="0.2">
      <c r="A1292" s="161" t="s">
        <v>382</v>
      </c>
      <c r="B1292" s="162" t="s">
        <v>6082</v>
      </c>
      <c r="C1292" s="163" t="s">
        <v>5672</v>
      </c>
      <c r="D1292" s="164" t="s">
        <v>5673</v>
      </c>
      <c r="E1292" s="164">
        <v>1</v>
      </c>
      <c r="F1292" s="167"/>
      <c r="G1292" s="167" t="str">
        <f>""</f>
        <v/>
      </c>
      <c r="H1292" s="161"/>
      <c r="I1292" s="165"/>
      <c r="J1292" s="166"/>
    </row>
    <row r="1293" spans="1:10" customFormat="1" outlineLevel="1" x14ac:dyDescent="0.2">
      <c r="A1293" s="161" t="s">
        <v>386</v>
      </c>
      <c r="B1293" s="162" t="s">
        <v>6083</v>
      </c>
      <c r="C1293" s="168" t="s">
        <v>5599</v>
      </c>
      <c r="D1293" s="169" t="s">
        <v>5600</v>
      </c>
      <c r="E1293" s="169">
        <f>2*1</f>
        <v>2</v>
      </c>
      <c r="F1293" s="170">
        <v>0.33</v>
      </c>
      <c r="G1293" s="170">
        <f>F1293*E1293</f>
        <v>0.66</v>
      </c>
      <c r="H1293" s="171" t="s">
        <v>414</v>
      </c>
      <c r="I1293" s="172"/>
      <c r="J1293" s="173"/>
    </row>
    <row r="1294" spans="1:10" customFormat="1" outlineLevel="1" x14ac:dyDescent="0.2">
      <c r="A1294" s="161" t="s">
        <v>386</v>
      </c>
      <c r="B1294" s="162" t="s">
        <v>6084</v>
      </c>
      <c r="C1294" s="168" t="s">
        <v>5676</v>
      </c>
      <c r="D1294" s="169" t="s">
        <v>5677</v>
      </c>
      <c r="E1294" s="169">
        <f>1*1</f>
        <v>1</v>
      </c>
      <c r="F1294" s="170">
        <v>1.77</v>
      </c>
      <c r="G1294" s="170">
        <f>F1294*E1294</f>
        <v>1.77</v>
      </c>
      <c r="H1294" s="171" t="s">
        <v>414</v>
      </c>
      <c r="I1294" s="172"/>
      <c r="J1294" s="173"/>
    </row>
    <row r="1295" spans="1:10" customFormat="1" outlineLevel="1" x14ac:dyDescent="0.2">
      <c r="A1295" s="161" t="s">
        <v>386</v>
      </c>
      <c r="B1295" s="162" t="s">
        <v>6085</v>
      </c>
      <c r="C1295" s="168" t="s">
        <v>5679</v>
      </c>
      <c r="D1295" s="169" t="s">
        <v>5677</v>
      </c>
      <c r="E1295" s="169">
        <f>1*1</f>
        <v>1</v>
      </c>
      <c r="F1295" s="170">
        <v>1.77</v>
      </c>
      <c r="G1295" s="170">
        <f>F1295*E1295</f>
        <v>1.77</v>
      </c>
      <c r="H1295" s="171" t="s">
        <v>414</v>
      </c>
      <c r="I1295" s="172"/>
      <c r="J1295" s="173"/>
    </row>
    <row r="1296" spans="1:10" customFormat="1" x14ac:dyDescent="0.2">
      <c r="A1296" s="161" t="s">
        <v>382</v>
      </c>
      <c r="B1296" s="162" t="s">
        <v>6086</v>
      </c>
      <c r="C1296" s="163" t="s">
        <v>5681</v>
      </c>
      <c r="D1296" s="164" t="s">
        <v>5682</v>
      </c>
      <c r="E1296" s="164">
        <v>1</v>
      </c>
      <c r="F1296" s="167">
        <v>3.3519420000000001E-2</v>
      </c>
      <c r="G1296" s="167">
        <f>F1296*E1296</f>
        <v>3.3519420000000001E-2</v>
      </c>
      <c r="H1296" s="161" t="s">
        <v>414</v>
      </c>
      <c r="I1296" s="165"/>
      <c r="J1296" s="166"/>
    </row>
    <row r="1297" spans="1:10" customFormat="1" x14ac:dyDescent="0.2">
      <c r="A1297" s="161" t="s">
        <v>382</v>
      </c>
      <c r="B1297" s="162" t="s">
        <v>6087</v>
      </c>
      <c r="C1297" s="163" t="s">
        <v>5684</v>
      </c>
      <c r="D1297" s="164" t="s">
        <v>5685</v>
      </c>
      <c r="E1297" s="164">
        <v>1</v>
      </c>
      <c r="F1297" s="167">
        <v>0.18851112</v>
      </c>
      <c r="G1297" s="167">
        <f>F1297*E1297</f>
        <v>0.18851112</v>
      </c>
      <c r="H1297" s="161" t="s">
        <v>414</v>
      </c>
      <c r="I1297" s="165"/>
      <c r="J1297" s="166"/>
    </row>
    <row r="1298" spans="1:10" customFormat="1" x14ac:dyDescent="0.2">
      <c r="A1298" s="161" t="s">
        <v>382</v>
      </c>
      <c r="B1298" s="162" t="s">
        <v>6088</v>
      </c>
      <c r="C1298" s="163" t="s">
        <v>6089</v>
      </c>
      <c r="D1298" s="164" t="s">
        <v>5562</v>
      </c>
      <c r="E1298" s="164">
        <v>1</v>
      </c>
      <c r="F1298" s="167"/>
      <c r="G1298" s="167" t="str">
        <f>""</f>
        <v/>
      </c>
      <c r="H1298" s="161"/>
      <c r="I1298" s="165"/>
      <c r="J1298" s="166"/>
    </row>
    <row r="1299" spans="1:10" customFormat="1" outlineLevel="1" x14ac:dyDescent="0.2">
      <c r="A1299" s="161" t="s">
        <v>386</v>
      </c>
      <c r="B1299" s="162" t="s">
        <v>6090</v>
      </c>
      <c r="C1299" s="168" t="s">
        <v>6015</v>
      </c>
      <c r="D1299" s="169" t="s">
        <v>6016</v>
      </c>
      <c r="E1299" s="169">
        <f>1*1</f>
        <v>1</v>
      </c>
      <c r="F1299" s="170">
        <v>2.87</v>
      </c>
      <c r="G1299" s="170">
        <f t="shared" ref="G1299:G1305" si="40">F1299*E1299</f>
        <v>2.87</v>
      </c>
      <c r="H1299" s="171" t="s">
        <v>414</v>
      </c>
      <c r="I1299" s="172"/>
      <c r="J1299" s="173"/>
    </row>
    <row r="1300" spans="1:10" customFormat="1" outlineLevel="1" x14ac:dyDescent="0.2">
      <c r="A1300" s="161" t="s">
        <v>386</v>
      </c>
      <c r="B1300" s="162" t="s">
        <v>6091</v>
      </c>
      <c r="C1300" s="168" t="s">
        <v>5693</v>
      </c>
      <c r="D1300" s="169" t="s">
        <v>5694</v>
      </c>
      <c r="E1300" s="169">
        <f>2*1</f>
        <v>2</v>
      </c>
      <c r="F1300" s="170">
        <v>0.48</v>
      </c>
      <c r="G1300" s="170">
        <f t="shared" si="40"/>
        <v>0.96</v>
      </c>
      <c r="H1300" s="171" t="s">
        <v>414</v>
      </c>
      <c r="I1300" s="172"/>
      <c r="J1300" s="173"/>
    </row>
    <row r="1301" spans="1:10" customFormat="1" outlineLevel="1" x14ac:dyDescent="0.2">
      <c r="A1301" s="161" t="s">
        <v>386</v>
      </c>
      <c r="B1301" s="162" t="s">
        <v>6092</v>
      </c>
      <c r="C1301" s="168" t="s">
        <v>6093</v>
      </c>
      <c r="D1301" s="169" t="s">
        <v>6094</v>
      </c>
      <c r="E1301" s="169">
        <f>1*1</f>
        <v>1</v>
      </c>
      <c r="F1301" s="170">
        <v>18.96</v>
      </c>
      <c r="G1301" s="170">
        <f t="shared" si="40"/>
        <v>18.96</v>
      </c>
      <c r="H1301" s="171" t="s">
        <v>414</v>
      </c>
      <c r="I1301" s="172"/>
      <c r="J1301" s="173"/>
    </row>
    <row r="1302" spans="1:10" customFormat="1" outlineLevel="1" x14ac:dyDescent="0.2">
      <c r="A1302" s="161" t="s">
        <v>386</v>
      </c>
      <c r="B1302" s="162" t="s">
        <v>6095</v>
      </c>
      <c r="C1302" s="168" t="s">
        <v>5696</v>
      </c>
      <c r="D1302" s="169" t="s">
        <v>5697</v>
      </c>
      <c r="E1302" s="169">
        <f>2*1</f>
        <v>2</v>
      </c>
      <c r="F1302" s="170">
        <v>0.81</v>
      </c>
      <c r="G1302" s="170">
        <f t="shared" si="40"/>
        <v>1.62</v>
      </c>
      <c r="H1302" s="171" t="s">
        <v>414</v>
      </c>
      <c r="I1302" s="172"/>
      <c r="J1302" s="173"/>
    </row>
    <row r="1303" spans="1:10" customFormat="1" outlineLevel="1" x14ac:dyDescent="0.2">
      <c r="A1303" s="161" t="s">
        <v>386</v>
      </c>
      <c r="B1303" s="162" t="s">
        <v>6096</v>
      </c>
      <c r="C1303" s="168" t="s">
        <v>5699</v>
      </c>
      <c r="D1303" s="169" t="s">
        <v>5697</v>
      </c>
      <c r="E1303" s="169">
        <f>2*1</f>
        <v>2</v>
      </c>
      <c r="F1303" s="170">
        <v>0.81</v>
      </c>
      <c r="G1303" s="170">
        <f t="shared" si="40"/>
        <v>1.62</v>
      </c>
      <c r="H1303" s="171" t="s">
        <v>414</v>
      </c>
      <c r="I1303" s="172"/>
      <c r="J1303" s="173"/>
    </row>
    <row r="1304" spans="1:10" customFormat="1" outlineLevel="1" x14ac:dyDescent="0.2">
      <c r="A1304" s="161" t="s">
        <v>386</v>
      </c>
      <c r="B1304" s="162" t="s">
        <v>6097</v>
      </c>
      <c r="C1304" s="168" t="s">
        <v>5701</v>
      </c>
      <c r="D1304" s="169" t="s">
        <v>5702</v>
      </c>
      <c r="E1304" s="169">
        <f>2*1</f>
        <v>2</v>
      </c>
      <c r="F1304" s="170">
        <v>0.16</v>
      </c>
      <c r="G1304" s="170">
        <f t="shared" si="40"/>
        <v>0.32</v>
      </c>
      <c r="H1304" s="171" t="s">
        <v>414</v>
      </c>
      <c r="I1304" s="172"/>
      <c r="J1304" s="173"/>
    </row>
    <row r="1305" spans="1:10" customFormat="1" outlineLevel="1" x14ac:dyDescent="0.2">
      <c r="A1305" s="161" t="s">
        <v>386</v>
      </c>
      <c r="B1305" s="162" t="s">
        <v>6098</v>
      </c>
      <c r="C1305" s="168" t="s">
        <v>5704</v>
      </c>
      <c r="D1305" s="169" t="s">
        <v>5702</v>
      </c>
      <c r="E1305" s="169">
        <f>2*1</f>
        <v>2</v>
      </c>
      <c r="F1305" s="170">
        <v>0.16</v>
      </c>
      <c r="G1305" s="170">
        <f t="shared" si="40"/>
        <v>0.32</v>
      </c>
      <c r="H1305" s="171" t="s">
        <v>414</v>
      </c>
      <c r="I1305" s="172"/>
      <c r="J1305" s="173"/>
    </row>
    <row r="1306" spans="1:10" customFormat="1" x14ac:dyDescent="0.2">
      <c r="A1306" s="161" t="s">
        <v>382</v>
      </c>
      <c r="B1306" s="162" t="s">
        <v>6099</v>
      </c>
      <c r="C1306" s="163" t="s">
        <v>6100</v>
      </c>
      <c r="D1306" s="164" t="s">
        <v>6101</v>
      </c>
      <c r="E1306" s="164">
        <v>2</v>
      </c>
      <c r="F1306" s="167"/>
      <c r="G1306" s="167" t="str">
        <f>""</f>
        <v/>
      </c>
      <c r="H1306" s="161"/>
      <c r="I1306" s="165"/>
      <c r="J1306" s="166"/>
    </row>
    <row r="1307" spans="1:10" customFormat="1" outlineLevel="1" x14ac:dyDescent="0.2">
      <c r="A1307" s="161" t="s">
        <v>386</v>
      </c>
      <c r="B1307" s="162" t="s">
        <v>6102</v>
      </c>
      <c r="C1307" s="168" t="s">
        <v>6103</v>
      </c>
      <c r="D1307" s="169" t="s">
        <v>6104</v>
      </c>
      <c r="E1307" s="169">
        <f>1*2</f>
        <v>2</v>
      </c>
      <c r="F1307" s="170">
        <v>0.11</v>
      </c>
      <c r="G1307" s="170">
        <f>F1307*E1307</f>
        <v>0.22</v>
      </c>
      <c r="H1307" s="171" t="s">
        <v>414</v>
      </c>
      <c r="I1307" s="172"/>
      <c r="J1307" s="173"/>
    </row>
    <row r="1308" spans="1:10" customFormat="1" outlineLevel="1" x14ac:dyDescent="0.2">
      <c r="A1308" s="161" t="s">
        <v>403</v>
      </c>
      <c r="B1308" s="162" t="s">
        <v>6105</v>
      </c>
      <c r="C1308" s="174" t="s">
        <v>425</v>
      </c>
      <c r="D1308" s="175" t="s">
        <v>6106</v>
      </c>
      <c r="E1308" s="175">
        <f>1*2</f>
        <v>2</v>
      </c>
      <c r="F1308" s="176">
        <v>0.01</v>
      </c>
      <c r="G1308" s="176">
        <f>F1308*E1308</f>
        <v>0.02</v>
      </c>
      <c r="H1308" s="177"/>
      <c r="I1308" s="178"/>
      <c r="J1308" s="179"/>
    </row>
    <row r="1309" spans="1:10" customFormat="1" x14ac:dyDescent="0.2">
      <c r="A1309" s="161" t="s">
        <v>382</v>
      </c>
      <c r="B1309" s="162" t="s">
        <v>6107</v>
      </c>
      <c r="C1309" s="163" t="s">
        <v>5706</v>
      </c>
      <c r="D1309" s="164" t="s">
        <v>1982</v>
      </c>
      <c r="E1309" s="164">
        <v>1</v>
      </c>
      <c r="F1309" s="167">
        <v>28.87177144</v>
      </c>
      <c r="G1309" s="167">
        <f>F1309*E1309</f>
        <v>28.87177144</v>
      </c>
      <c r="H1309" s="161" t="s">
        <v>414</v>
      </c>
      <c r="I1309" s="165"/>
      <c r="J1309" s="166"/>
    </row>
    <row r="1310" spans="1:10" customFormat="1" x14ac:dyDescent="0.2">
      <c r="A1310" s="148" t="s">
        <v>379</v>
      </c>
      <c r="B1310" s="162" t="s">
        <v>6108</v>
      </c>
      <c r="C1310" s="181" t="s">
        <v>5708</v>
      </c>
      <c r="D1310" s="182" t="s">
        <v>599</v>
      </c>
      <c r="E1310" s="182">
        <v>1</v>
      </c>
      <c r="F1310" s="183"/>
      <c r="G1310" s="183" t="str">
        <f>""</f>
        <v/>
      </c>
      <c r="H1310" s="184"/>
      <c r="I1310" s="185"/>
      <c r="J1310" s="180"/>
    </row>
    <row r="1311" spans="1:10" customFormat="1" outlineLevel="1" x14ac:dyDescent="0.2">
      <c r="A1311" s="148" t="s">
        <v>379</v>
      </c>
      <c r="B1311" s="162" t="s">
        <v>6109</v>
      </c>
      <c r="C1311" s="181" t="s">
        <v>5710</v>
      </c>
      <c r="D1311" s="182" t="s">
        <v>1982</v>
      </c>
      <c r="E1311" s="182">
        <f>1*1</f>
        <v>1</v>
      </c>
      <c r="F1311" s="183">
        <v>28.87</v>
      </c>
      <c r="G1311" s="183">
        <f>F1311*E1311</f>
        <v>28.87</v>
      </c>
      <c r="H1311" s="184" t="s">
        <v>414</v>
      </c>
      <c r="I1311" s="185"/>
      <c r="J1311" s="180"/>
    </row>
    <row r="1312" spans="1:10" customFormat="1" outlineLevel="1" x14ac:dyDescent="0.2">
      <c r="A1312" s="148" t="s">
        <v>379</v>
      </c>
      <c r="B1312" s="162" t="s">
        <v>6110</v>
      </c>
      <c r="C1312" s="181" t="s">
        <v>425</v>
      </c>
      <c r="D1312" s="182" t="s">
        <v>5493</v>
      </c>
      <c r="E1312" s="182">
        <f>1*1</f>
        <v>1</v>
      </c>
      <c r="F1312" s="183">
        <v>0.02</v>
      </c>
      <c r="G1312" s="183">
        <f>F1312*E1312</f>
        <v>0.02</v>
      </c>
      <c r="H1312" s="184"/>
      <c r="I1312" s="185"/>
      <c r="J1312" s="180"/>
    </row>
    <row r="1313" spans="1:10" customFormat="1" x14ac:dyDescent="0.2">
      <c r="A1313" s="161" t="s">
        <v>382</v>
      </c>
      <c r="B1313" s="162" t="s">
        <v>6111</v>
      </c>
      <c r="C1313" s="163" t="s">
        <v>5713</v>
      </c>
      <c r="D1313" s="164" t="s">
        <v>1982</v>
      </c>
      <c r="E1313" s="164">
        <v>2</v>
      </c>
      <c r="F1313" s="167">
        <v>29.045584420000001</v>
      </c>
      <c r="G1313" s="167">
        <f>F1313*E1313</f>
        <v>58.091168840000002</v>
      </c>
      <c r="H1313" s="161" t="s">
        <v>414</v>
      </c>
      <c r="I1313" s="165"/>
      <c r="J1313" s="166"/>
    </row>
    <row r="1314" spans="1:10" customFormat="1" x14ac:dyDescent="0.2">
      <c r="A1314" s="161" t="s">
        <v>382</v>
      </c>
      <c r="B1314" s="162" t="s">
        <v>6112</v>
      </c>
      <c r="C1314" s="163" t="s">
        <v>6113</v>
      </c>
      <c r="D1314" s="164" t="s">
        <v>6114</v>
      </c>
      <c r="E1314" s="164" t="s">
        <v>410</v>
      </c>
      <c r="F1314" s="167">
        <v>22.889769640000001</v>
      </c>
      <c r="G1314" s="167">
        <f>F1314*2</f>
        <v>45.779539280000002</v>
      </c>
      <c r="H1314" s="161" t="s">
        <v>414</v>
      </c>
      <c r="I1314" s="165"/>
      <c r="J1314" s="166"/>
    </row>
    <row r="1315" spans="1:10" customFormat="1" x14ac:dyDescent="0.2">
      <c r="A1315" s="161" t="s">
        <v>382</v>
      </c>
      <c r="B1315" s="162" t="s">
        <v>6115</v>
      </c>
      <c r="C1315" s="163" t="s">
        <v>5715</v>
      </c>
      <c r="D1315" s="164" t="s">
        <v>1982</v>
      </c>
      <c r="E1315" s="164">
        <v>1</v>
      </c>
      <c r="F1315" s="167">
        <v>28.6700053</v>
      </c>
      <c r="G1315" s="167">
        <f t="shared" ref="G1315:G1321" si="41">F1315*E1315</f>
        <v>28.6700053</v>
      </c>
      <c r="H1315" s="161" t="s">
        <v>414</v>
      </c>
      <c r="I1315" s="165"/>
      <c r="J1315" s="166"/>
    </row>
    <row r="1316" spans="1:10" customFormat="1" x14ac:dyDescent="0.2">
      <c r="A1316" s="161" t="s">
        <v>382</v>
      </c>
      <c r="B1316" s="162" t="s">
        <v>6116</v>
      </c>
      <c r="C1316" s="163" t="s">
        <v>5717</v>
      </c>
      <c r="D1316" s="164" t="s">
        <v>1982</v>
      </c>
      <c r="E1316" s="164">
        <v>1</v>
      </c>
      <c r="F1316" s="167">
        <v>28.6700053</v>
      </c>
      <c r="G1316" s="167">
        <f t="shared" si="41"/>
        <v>28.6700053</v>
      </c>
      <c r="H1316" s="161" t="s">
        <v>414</v>
      </c>
      <c r="I1316" s="165"/>
      <c r="J1316" s="166"/>
    </row>
    <row r="1317" spans="1:10" customFormat="1" x14ac:dyDescent="0.2">
      <c r="A1317" s="161" t="s">
        <v>382</v>
      </c>
      <c r="B1317" s="162" t="s">
        <v>6117</v>
      </c>
      <c r="C1317" s="163" t="s">
        <v>6118</v>
      </c>
      <c r="D1317" s="164" t="s">
        <v>6119</v>
      </c>
      <c r="E1317" s="164">
        <v>1</v>
      </c>
      <c r="F1317" s="167">
        <v>7.1919724699999996</v>
      </c>
      <c r="G1317" s="167">
        <f t="shared" si="41"/>
        <v>7.1919724699999996</v>
      </c>
      <c r="H1317" s="161" t="s">
        <v>414</v>
      </c>
      <c r="I1317" s="165"/>
      <c r="J1317" s="166"/>
    </row>
    <row r="1318" spans="1:10" customFormat="1" x14ac:dyDescent="0.2">
      <c r="A1318" s="161" t="s">
        <v>382</v>
      </c>
      <c r="B1318" s="162" t="s">
        <v>6120</v>
      </c>
      <c r="C1318" s="163" t="s">
        <v>6121</v>
      </c>
      <c r="D1318" s="164" t="s">
        <v>6122</v>
      </c>
      <c r="E1318" s="164">
        <v>1</v>
      </c>
      <c r="F1318" s="167">
        <v>1.9470402499999999</v>
      </c>
      <c r="G1318" s="167">
        <f t="shared" si="41"/>
        <v>1.9470402499999999</v>
      </c>
      <c r="H1318" s="161" t="s">
        <v>414</v>
      </c>
      <c r="I1318" s="165"/>
      <c r="J1318" s="166"/>
    </row>
    <row r="1319" spans="1:10" customFormat="1" x14ac:dyDescent="0.2">
      <c r="A1319" s="161" t="s">
        <v>382</v>
      </c>
      <c r="B1319" s="162" t="s">
        <v>6123</v>
      </c>
      <c r="C1319" s="163" t="s">
        <v>614</v>
      </c>
      <c r="D1319" s="164" t="s">
        <v>615</v>
      </c>
      <c r="E1319" s="164">
        <v>2</v>
      </c>
      <c r="F1319" s="167">
        <v>0.153006</v>
      </c>
      <c r="G1319" s="167">
        <f t="shared" si="41"/>
        <v>0.30601200000000001</v>
      </c>
      <c r="H1319" s="161" t="s">
        <v>414</v>
      </c>
      <c r="I1319" s="165"/>
      <c r="J1319" s="166"/>
    </row>
    <row r="1320" spans="1:10" customFormat="1" x14ac:dyDescent="0.2">
      <c r="A1320" s="161" t="s">
        <v>403</v>
      </c>
      <c r="B1320" s="162" t="s">
        <v>6124</v>
      </c>
      <c r="C1320" s="174" t="s">
        <v>617</v>
      </c>
      <c r="D1320" s="175" t="s">
        <v>618</v>
      </c>
      <c r="E1320" s="175">
        <v>2</v>
      </c>
      <c r="F1320" s="176">
        <v>0.16417498</v>
      </c>
      <c r="G1320" s="176">
        <f t="shared" si="41"/>
        <v>0.32834996</v>
      </c>
      <c r="H1320" s="177" t="s">
        <v>414</v>
      </c>
      <c r="I1320" s="178"/>
      <c r="J1320" s="179"/>
    </row>
    <row r="1321" spans="1:10" customFormat="1" x14ac:dyDescent="0.2">
      <c r="A1321" s="161" t="s">
        <v>403</v>
      </c>
      <c r="B1321" s="162" t="s">
        <v>6125</v>
      </c>
      <c r="C1321" s="174" t="s">
        <v>6126</v>
      </c>
      <c r="D1321" s="175" t="s">
        <v>6127</v>
      </c>
      <c r="E1321" s="175">
        <v>1</v>
      </c>
      <c r="F1321" s="176">
        <v>3.8533932800000001</v>
      </c>
      <c r="G1321" s="176">
        <f t="shared" si="41"/>
        <v>3.8533932800000001</v>
      </c>
      <c r="H1321" s="177"/>
      <c r="I1321" s="178"/>
      <c r="J1321" s="179"/>
    </row>
    <row r="1322" spans="1:10" customFormat="1" x14ac:dyDescent="0.2">
      <c r="A1322" s="161" t="s">
        <v>382</v>
      </c>
      <c r="B1322" s="162" t="s">
        <v>6128</v>
      </c>
      <c r="C1322" s="163" t="s">
        <v>6129</v>
      </c>
      <c r="D1322" s="164" t="s">
        <v>5731</v>
      </c>
      <c r="E1322" s="164">
        <v>4</v>
      </c>
      <c r="F1322" s="167"/>
      <c r="G1322" s="167" t="str">
        <f>""</f>
        <v/>
      </c>
      <c r="H1322" s="161"/>
      <c r="I1322" s="165"/>
      <c r="J1322" s="166"/>
    </row>
    <row r="1323" spans="1:10" customFormat="1" outlineLevel="1" x14ac:dyDescent="0.2">
      <c r="A1323" s="161" t="s">
        <v>386</v>
      </c>
      <c r="B1323" s="162" t="s">
        <v>6130</v>
      </c>
      <c r="C1323" s="168" t="s">
        <v>6131</v>
      </c>
      <c r="D1323" s="169" t="s">
        <v>6132</v>
      </c>
      <c r="E1323" s="169">
        <f>2*4</f>
        <v>8</v>
      </c>
      <c r="F1323" s="170">
        <v>8.9499999999999993</v>
      </c>
      <c r="G1323" s="170">
        <f t="shared" ref="G1323:G1330" si="42">F1323*E1323</f>
        <v>71.599999999999994</v>
      </c>
      <c r="H1323" s="171" t="s">
        <v>414</v>
      </c>
      <c r="I1323" s="172"/>
      <c r="J1323" s="173"/>
    </row>
    <row r="1324" spans="1:10" customFormat="1" outlineLevel="1" x14ac:dyDescent="0.2">
      <c r="A1324" s="161" t="s">
        <v>386</v>
      </c>
      <c r="B1324" s="162" t="s">
        <v>6133</v>
      </c>
      <c r="C1324" s="168" t="s">
        <v>5736</v>
      </c>
      <c r="D1324" s="169" t="s">
        <v>5737</v>
      </c>
      <c r="E1324" s="169">
        <f>2*4</f>
        <v>8</v>
      </c>
      <c r="F1324" s="170">
        <v>0.66</v>
      </c>
      <c r="G1324" s="170">
        <f t="shared" si="42"/>
        <v>5.28</v>
      </c>
      <c r="H1324" s="171" t="s">
        <v>414</v>
      </c>
      <c r="I1324" s="172"/>
      <c r="J1324" s="173"/>
    </row>
    <row r="1325" spans="1:10" customFormat="1" outlineLevel="1" x14ac:dyDescent="0.2">
      <c r="A1325" s="161" t="s">
        <v>386</v>
      </c>
      <c r="B1325" s="162" t="s">
        <v>6134</v>
      </c>
      <c r="C1325" s="168" t="s">
        <v>5739</v>
      </c>
      <c r="D1325" s="169" t="s">
        <v>5740</v>
      </c>
      <c r="E1325" s="169">
        <f>1*4</f>
        <v>4</v>
      </c>
      <c r="F1325" s="170">
        <v>1.9</v>
      </c>
      <c r="G1325" s="170">
        <f t="shared" si="42"/>
        <v>7.6</v>
      </c>
      <c r="H1325" s="171" t="s">
        <v>414</v>
      </c>
      <c r="I1325" s="172"/>
      <c r="J1325" s="173"/>
    </row>
    <row r="1326" spans="1:10" customFormat="1" outlineLevel="1" x14ac:dyDescent="0.2">
      <c r="A1326" s="161" t="s">
        <v>386</v>
      </c>
      <c r="B1326" s="162" t="s">
        <v>6135</v>
      </c>
      <c r="C1326" s="168" t="s">
        <v>5742</v>
      </c>
      <c r="D1326" s="169" t="s">
        <v>5743</v>
      </c>
      <c r="E1326" s="169">
        <f>4*4</f>
        <v>16</v>
      </c>
      <c r="F1326" s="170">
        <v>0.03</v>
      </c>
      <c r="G1326" s="170">
        <f t="shared" si="42"/>
        <v>0.48</v>
      </c>
      <c r="H1326" s="171" t="s">
        <v>414</v>
      </c>
      <c r="I1326" s="172"/>
      <c r="J1326" s="173"/>
    </row>
    <row r="1327" spans="1:10" customFormat="1" x14ac:dyDescent="0.2">
      <c r="A1327" s="161" t="s">
        <v>382</v>
      </c>
      <c r="B1327" s="162" t="s">
        <v>6136</v>
      </c>
      <c r="C1327" s="163" t="s">
        <v>6137</v>
      </c>
      <c r="D1327" s="164" t="s">
        <v>6138</v>
      </c>
      <c r="E1327" s="164">
        <v>12</v>
      </c>
      <c r="F1327" s="167">
        <v>5.79972654</v>
      </c>
      <c r="G1327" s="167">
        <f t="shared" si="42"/>
        <v>69.596718479999993</v>
      </c>
      <c r="H1327" s="161" t="s">
        <v>414</v>
      </c>
      <c r="I1327" s="165"/>
      <c r="J1327" s="166"/>
    </row>
    <row r="1328" spans="1:10" customFormat="1" x14ac:dyDescent="0.2">
      <c r="A1328" s="161" t="s">
        <v>382</v>
      </c>
      <c r="B1328" s="162" t="s">
        <v>6139</v>
      </c>
      <c r="C1328" s="163" t="s">
        <v>6140</v>
      </c>
      <c r="D1328" s="164" t="s">
        <v>6141</v>
      </c>
      <c r="E1328" s="164">
        <v>10</v>
      </c>
      <c r="F1328" s="167">
        <v>18.310030090000001</v>
      </c>
      <c r="G1328" s="167">
        <f t="shared" si="42"/>
        <v>183.10030090000001</v>
      </c>
      <c r="H1328" s="161" t="s">
        <v>414</v>
      </c>
      <c r="I1328" s="165"/>
      <c r="J1328" s="166"/>
    </row>
    <row r="1329" spans="1:10" customFormat="1" x14ac:dyDescent="0.2">
      <c r="A1329" s="161" t="s">
        <v>382</v>
      </c>
      <c r="B1329" s="162" t="s">
        <v>6142</v>
      </c>
      <c r="C1329" s="163" t="s">
        <v>6143</v>
      </c>
      <c r="D1329" s="164" t="s">
        <v>6144</v>
      </c>
      <c r="E1329" s="164">
        <v>1</v>
      </c>
      <c r="F1329" s="167">
        <v>19.539300269999998</v>
      </c>
      <c r="G1329" s="167">
        <f t="shared" si="42"/>
        <v>19.539300269999998</v>
      </c>
      <c r="H1329" s="161" t="s">
        <v>414</v>
      </c>
      <c r="I1329" s="165"/>
      <c r="J1329" s="166"/>
    </row>
    <row r="1330" spans="1:10" customFormat="1" x14ac:dyDescent="0.2">
      <c r="A1330" s="148" t="s">
        <v>379</v>
      </c>
      <c r="B1330" s="162" t="s">
        <v>6145</v>
      </c>
      <c r="C1330" s="181" t="s">
        <v>5754</v>
      </c>
      <c r="D1330" s="182" t="s">
        <v>5755</v>
      </c>
      <c r="E1330" s="182">
        <v>24</v>
      </c>
      <c r="F1330" s="183">
        <v>7.2909959999999996E-2</v>
      </c>
      <c r="G1330" s="183">
        <f t="shared" si="42"/>
        <v>1.7498390399999999</v>
      </c>
      <c r="H1330" s="184" t="s">
        <v>414</v>
      </c>
      <c r="I1330" s="185"/>
      <c r="J1330" s="180"/>
    </row>
    <row r="1331" spans="1:10" customFormat="1" x14ac:dyDescent="0.2">
      <c r="A1331" s="161" t="s">
        <v>382</v>
      </c>
      <c r="B1331" s="162" t="s">
        <v>6146</v>
      </c>
      <c r="C1331" s="163" t="s">
        <v>5757</v>
      </c>
      <c r="D1331" s="164" t="s">
        <v>5673</v>
      </c>
      <c r="E1331" s="164">
        <v>2</v>
      </c>
      <c r="F1331" s="167"/>
      <c r="G1331" s="167" t="str">
        <f>""</f>
        <v/>
      </c>
      <c r="H1331" s="161"/>
      <c r="I1331" s="165"/>
      <c r="J1331" s="166"/>
    </row>
    <row r="1332" spans="1:10" customFormat="1" outlineLevel="1" x14ac:dyDescent="0.2">
      <c r="A1332" s="161" t="s">
        <v>386</v>
      </c>
      <c r="B1332" s="162" t="s">
        <v>6147</v>
      </c>
      <c r="C1332" s="168" t="s">
        <v>5759</v>
      </c>
      <c r="D1332" s="169" t="s">
        <v>5760</v>
      </c>
      <c r="E1332" s="169">
        <f>2*2</f>
        <v>4</v>
      </c>
      <c r="F1332" s="170">
        <v>7.31</v>
      </c>
      <c r="G1332" s="170">
        <f>F1332*E1332</f>
        <v>29.24</v>
      </c>
      <c r="H1332" s="171" t="s">
        <v>414</v>
      </c>
      <c r="I1332" s="172"/>
      <c r="J1332" s="173"/>
    </row>
    <row r="1333" spans="1:10" customFormat="1" outlineLevel="1" x14ac:dyDescent="0.2">
      <c r="A1333" s="161" t="s">
        <v>386</v>
      </c>
      <c r="B1333" s="162" t="s">
        <v>6148</v>
      </c>
      <c r="C1333" s="168" t="s">
        <v>5599</v>
      </c>
      <c r="D1333" s="169" t="s">
        <v>5600</v>
      </c>
      <c r="E1333" s="169">
        <f>2*2</f>
        <v>4</v>
      </c>
      <c r="F1333" s="170">
        <v>0.33</v>
      </c>
      <c r="G1333" s="170">
        <f>F1333*E1333</f>
        <v>1.32</v>
      </c>
      <c r="H1333" s="171" t="s">
        <v>414</v>
      </c>
      <c r="I1333" s="172"/>
      <c r="J1333" s="173"/>
    </row>
    <row r="1334" spans="1:10" customFormat="1" outlineLevel="1" x14ac:dyDescent="0.2">
      <c r="A1334" s="161" t="s">
        <v>386</v>
      </c>
      <c r="B1334" s="162" t="s">
        <v>6149</v>
      </c>
      <c r="C1334" s="168" t="s">
        <v>5763</v>
      </c>
      <c r="D1334" s="169" t="s">
        <v>5764</v>
      </c>
      <c r="E1334" s="169">
        <f>4*2</f>
        <v>8</v>
      </c>
      <c r="F1334" s="170">
        <v>0.3</v>
      </c>
      <c r="G1334" s="170">
        <f>F1334*E1334</f>
        <v>2.4</v>
      </c>
      <c r="H1334" s="171" t="s">
        <v>414</v>
      </c>
      <c r="I1334" s="172"/>
      <c r="J1334" s="173"/>
    </row>
    <row r="1335" spans="1:10" customFormat="1" x14ac:dyDescent="0.2">
      <c r="A1335" s="161" t="s">
        <v>382</v>
      </c>
      <c r="B1335" s="162" t="s">
        <v>6150</v>
      </c>
      <c r="C1335" s="163" t="s">
        <v>5766</v>
      </c>
      <c r="D1335" s="164" t="s">
        <v>5673</v>
      </c>
      <c r="E1335" s="164">
        <v>1</v>
      </c>
      <c r="F1335" s="167"/>
      <c r="G1335" s="167" t="str">
        <f>""</f>
        <v/>
      </c>
      <c r="H1335" s="161"/>
      <c r="I1335" s="165"/>
      <c r="J1335" s="166"/>
    </row>
    <row r="1336" spans="1:10" customFormat="1" outlineLevel="1" x14ac:dyDescent="0.2">
      <c r="A1336" s="161" t="s">
        <v>386</v>
      </c>
      <c r="B1336" s="162" t="s">
        <v>6151</v>
      </c>
      <c r="C1336" s="168" t="s">
        <v>5768</v>
      </c>
      <c r="D1336" s="169" t="s">
        <v>5760</v>
      </c>
      <c r="E1336" s="169">
        <f>1*1</f>
        <v>1</v>
      </c>
      <c r="F1336" s="170">
        <v>6.94</v>
      </c>
      <c r="G1336" s="170">
        <f>F1336*E1336</f>
        <v>6.94</v>
      </c>
      <c r="H1336" s="171" t="s">
        <v>414</v>
      </c>
      <c r="I1336" s="172"/>
      <c r="J1336" s="173"/>
    </row>
    <row r="1337" spans="1:10" customFormat="1" outlineLevel="1" x14ac:dyDescent="0.2">
      <c r="A1337" s="161" t="s">
        <v>386</v>
      </c>
      <c r="B1337" s="162" t="s">
        <v>6152</v>
      </c>
      <c r="C1337" s="168" t="s">
        <v>5770</v>
      </c>
      <c r="D1337" s="169" t="s">
        <v>5760</v>
      </c>
      <c r="E1337" s="169">
        <f>1*1</f>
        <v>1</v>
      </c>
      <c r="F1337" s="170">
        <v>6.94</v>
      </c>
      <c r="G1337" s="170">
        <f>F1337*E1337</f>
        <v>6.94</v>
      </c>
      <c r="H1337" s="171" t="s">
        <v>414</v>
      </c>
      <c r="I1337" s="172"/>
      <c r="J1337" s="173"/>
    </row>
    <row r="1338" spans="1:10" customFormat="1" outlineLevel="1" x14ac:dyDescent="0.2">
      <c r="A1338" s="161" t="s">
        <v>386</v>
      </c>
      <c r="B1338" s="162" t="s">
        <v>6153</v>
      </c>
      <c r="C1338" s="168" t="s">
        <v>5599</v>
      </c>
      <c r="D1338" s="169" t="s">
        <v>5600</v>
      </c>
      <c r="E1338" s="169">
        <f>2*1</f>
        <v>2</v>
      </c>
      <c r="F1338" s="170">
        <v>0.33</v>
      </c>
      <c r="G1338" s="170">
        <f>F1338*E1338</f>
        <v>0.66</v>
      </c>
      <c r="H1338" s="171" t="s">
        <v>414</v>
      </c>
      <c r="I1338" s="172"/>
      <c r="J1338" s="173"/>
    </row>
    <row r="1339" spans="1:10" customFormat="1" outlineLevel="1" x14ac:dyDescent="0.2">
      <c r="A1339" s="161" t="s">
        <v>386</v>
      </c>
      <c r="B1339" s="162" t="s">
        <v>6154</v>
      </c>
      <c r="C1339" s="168" t="s">
        <v>5763</v>
      </c>
      <c r="D1339" s="169" t="s">
        <v>5764</v>
      </c>
      <c r="E1339" s="169">
        <f>4*1</f>
        <v>4</v>
      </c>
      <c r="F1339" s="170">
        <v>0.3</v>
      </c>
      <c r="G1339" s="170">
        <f>F1339*E1339</f>
        <v>1.2</v>
      </c>
      <c r="H1339" s="171" t="s">
        <v>414</v>
      </c>
      <c r="I1339" s="172"/>
      <c r="J1339" s="173"/>
    </row>
    <row r="1340" spans="1:10" customFormat="1" x14ac:dyDescent="0.2">
      <c r="A1340" s="161" t="s">
        <v>382</v>
      </c>
      <c r="B1340" s="162" t="s">
        <v>6155</v>
      </c>
      <c r="C1340" s="163" t="s">
        <v>6156</v>
      </c>
      <c r="D1340" s="164" t="s">
        <v>5673</v>
      </c>
      <c r="E1340" s="164">
        <v>1</v>
      </c>
      <c r="F1340" s="167"/>
      <c r="G1340" s="167" t="str">
        <f>""</f>
        <v/>
      </c>
      <c r="H1340" s="161"/>
      <c r="I1340" s="165"/>
      <c r="J1340" s="166"/>
    </row>
    <row r="1341" spans="1:10" customFormat="1" outlineLevel="1" x14ac:dyDescent="0.2">
      <c r="A1341" s="161" t="s">
        <v>386</v>
      </c>
      <c r="B1341" s="162" t="s">
        <v>6157</v>
      </c>
      <c r="C1341" s="168" t="s">
        <v>5599</v>
      </c>
      <c r="D1341" s="169" t="s">
        <v>5600</v>
      </c>
      <c r="E1341" s="169">
        <f>2*1</f>
        <v>2</v>
      </c>
      <c r="F1341" s="170">
        <v>0.33</v>
      </c>
      <c r="G1341" s="170">
        <f>F1341*E1341</f>
        <v>0.66</v>
      </c>
      <c r="H1341" s="171" t="s">
        <v>414</v>
      </c>
      <c r="I1341" s="172"/>
      <c r="J1341" s="173"/>
    </row>
    <row r="1342" spans="1:10" customFormat="1" outlineLevel="1" x14ac:dyDescent="0.2">
      <c r="A1342" s="161" t="s">
        <v>386</v>
      </c>
      <c r="B1342" s="162" t="s">
        <v>6158</v>
      </c>
      <c r="C1342" s="168" t="s">
        <v>6159</v>
      </c>
      <c r="D1342" s="169" t="s">
        <v>6160</v>
      </c>
      <c r="E1342" s="169">
        <f>1*1</f>
        <v>1</v>
      </c>
      <c r="F1342" s="170">
        <v>5.75</v>
      </c>
      <c r="G1342" s="170">
        <f>F1342*E1342</f>
        <v>5.75</v>
      </c>
      <c r="H1342" s="171" t="s">
        <v>414</v>
      </c>
      <c r="I1342" s="172"/>
      <c r="J1342" s="173"/>
    </row>
    <row r="1343" spans="1:10" customFormat="1" outlineLevel="1" x14ac:dyDescent="0.2">
      <c r="A1343" s="161" t="s">
        <v>386</v>
      </c>
      <c r="B1343" s="162" t="s">
        <v>6161</v>
      </c>
      <c r="C1343" s="168" t="s">
        <v>6162</v>
      </c>
      <c r="D1343" s="169" t="s">
        <v>6160</v>
      </c>
      <c r="E1343" s="169">
        <f>1*1</f>
        <v>1</v>
      </c>
      <c r="F1343" s="170">
        <v>5.75</v>
      </c>
      <c r="G1343" s="170">
        <f>F1343*E1343</f>
        <v>5.75</v>
      </c>
      <c r="H1343" s="171" t="s">
        <v>414</v>
      </c>
      <c r="I1343" s="172"/>
      <c r="J1343" s="173"/>
    </row>
    <row r="1344" spans="1:10" customFormat="1" outlineLevel="1" x14ac:dyDescent="0.2">
      <c r="A1344" s="161" t="s">
        <v>386</v>
      </c>
      <c r="B1344" s="162" t="s">
        <v>6163</v>
      </c>
      <c r="C1344" s="168" t="s">
        <v>5763</v>
      </c>
      <c r="D1344" s="169" t="s">
        <v>5764</v>
      </c>
      <c r="E1344" s="169">
        <f>2*1</f>
        <v>2</v>
      </c>
      <c r="F1344" s="170">
        <v>0.3</v>
      </c>
      <c r="G1344" s="170">
        <f>F1344*E1344</f>
        <v>0.6</v>
      </c>
      <c r="H1344" s="171" t="s">
        <v>414</v>
      </c>
      <c r="I1344" s="172"/>
      <c r="J1344" s="173"/>
    </row>
    <row r="1345" spans="1:10" customFormat="1" x14ac:dyDescent="0.2">
      <c r="A1345" s="161" t="s">
        <v>382</v>
      </c>
      <c r="B1345" s="162" t="s">
        <v>6164</v>
      </c>
      <c r="C1345" s="163" t="s">
        <v>6165</v>
      </c>
      <c r="D1345" s="164" t="s">
        <v>5562</v>
      </c>
      <c r="E1345" s="164">
        <v>1</v>
      </c>
      <c r="F1345" s="167"/>
      <c r="G1345" s="167" t="str">
        <f>""</f>
        <v/>
      </c>
      <c r="H1345" s="161"/>
      <c r="I1345" s="165"/>
      <c r="J1345" s="166"/>
    </row>
    <row r="1346" spans="1:10" customFormat="1" outlineLevel="1" x14ac:dyDescent="0.2">
      <c r="A1346" s="161" t="s">
        <v>386</v>
      </c>
      <c r="B1346" s="162" t="s">
        <v>6166</v>
      </c>
      <c r="C1346" s="168" t="s">
        <v>6167</v>
      </c>
      <c r="D1346" s="169" t="s">
        <v>6168</v>
      </c>
      <c r="E1346" s="169">
        <f>1*1</f>
        <v>1</v>
      </c>
      <c r="F1346" s="170">
        <v>51.03</v>
      </c>
      <c r="G1346" s="170">
        <f>F1346*E1346</f>
        <v>51.03</v>
      </c>
      <c r="H1346" s="171" t="s">
        <v>414</v>
      </c>
      <c r="I1346" s="172"/>
      <c r="J1346" s="173"/>
    </row>
    <row r="1347" spans="1:10" customFormat="1" outlineLevel="1" x14ac:dyDescent="0.2">
      <c r="A1347" s="161" t="s">
        <v>386</v>
      </c>
      <c r="B1347" s="162" t="s">
        <v>6169</v>
      </c>
      <c r="C1347" s="168" t="s">
        <v>6170</v>
      </c>
      <c r="D1347" s="169" t="s">
        <v>6171</v>
      </c>
      <c r="E1347" s="169">
        <f>2*1</f>
        <v>2</v>
      </c>
      <c r="F1347" s="170">
        <v>3.1</v>
      </c>
      <c r="G1347" s="170">
        <f>F1347*E1347</f>
        <v>6.2</v>
      </c>
      <c r="H1347" s="171" t="s">
        <v>414</v>
      </c>
      <c r="I1347" s="172"/>
      <c r="J1347" s="173"/>
    </row>
    <row r="1348" spans="1:10" customFormat="1" x14ac:dyDescent="0.2">
      <c r="A1348" s="161" t="s">
        <v>382</v>
      </c>
      <c r="B1348" s="162" t="s">
        <v>6172</v>
      </c>
      <c r="C1348" s="163" t="s">
        <v>6173</v>
      </c>
      <c r="D1348" s="164" t="s">
        <v>5562</v>
      </c>
      <c r="E1348" s="164">
        <v>1</v>
      </c>
      <c r="F1348" s="167"/>
      <c r="G1348" s="167" t="str">
        <f>""</f>
        <v/>
      </c>
      <c r="H1348" s="161"/>
      <c r="I1348" s="165"/>
      <c r="J1348" s="166"/>
    </row>
    <row r="1349" spans="1:10" customFormat="1" outlineLevel="1" x14ac:dyDescent="0.2">
      <c r="A1349" s="161" t="s">
        <v>386</v>
      </c>
      <c r="B1349" s="162" t="s">
        <v>6174</v>
      </c>
      <c r="C1349" s="168" t="s">
        <v>6175</v>
      </c>
      <c r="D1349" s="169" t="s">
        <v>6176</v>
      </c>
      <c r="E1349" s="169">
        <f>1*1</f>
        <v>1</v>
      </c>
      <c r="F1349" s="170">
        <v>71.959999999999994</v>
      </c>
      <c r="G1349" s="170">
        <f>F1349*E1349</f>
        <v>71.959999999999994</v>
      </c>
      <c r="H1349" s="171" t="s">
        <v>414</v>
      </c>
      <c r="I1349" s="172"/>
      <c r="J1349" s="173"/>
    </row>
    <row r="1350" spans="1:10" customFormat="1" outlineLevel="1" x14ac:dyDescent="0.2">
      <c r="A1350" s="161" t="s">
        <v>386</v>
      </c>
      <c r="B1350" s="162" t="s">
        <v>6177</v>
      </c>
      <c r="C1350" s="168" t="s">
        <v>6170</v>
      </c>
      <c r="D1350" s="169" t="s">
        <v>6171</v>
      </c>
      <c r="E1350" s="169">
        <f>3*1</f>
        <v>3</v>
      </c>
      <c r="F1350" s="170">
        <v>3.1</v>
      </c>
      <c r="G1350" s="170">
        <f>F1350*E1350</f>
        <v>9.3000000000000007</v>
      </c>
      <c r="H1350" s="171" t="s">
        <v>414</v>
      </c>
      <c r="I1350" s="172"/>
      <c r="J1350" s="173"/>
    </row>
    <row r="1351" spans="1:10" customFormat="1" x14ac:dyDescent="0.2">
      <c r="A1351" s="161" t="s">
        <v>382</v>
      </c>
      <c r="B1351" s="162" t="s">
        <v>6178</v>
      </c>
      <c r="C1351" s="163" t="s">
        <v>6179</v>
      </c>
      <c r="D1351" s="164" t="s">
        <v>5562</v>
      </c>
      <c r="E1351" s="164">
        <v>1</v>
      </c>
      <c r="F1351" s="167"/>
      <c r="G1351" s="167" t="str">
        <f>""</f>
        <v/>
      </c>
      <c r="H1351" s="161"/>
      <c r="I1351" s="165"/>
      <c r="J1351" s="166"/>
    </row>
    <row r="1352" spans="1:10" customFormat="1" outlineLevel="1" x14ac:dyDescent="0.2">
      <c r="A1352" s="161" t="s">
        <v>386</v>
      </c>
      <c r="B1352" s="162" t="s">
        <v>6180</v>
      </c>
      <c r="C1352" s="168" t="s">
        <v>6181</v>
      </c>
      <c r="D1352" s="169" t="s">
        <v>6176</v>
      </c>
      <c r="E1352" s="169">
        <f>1*1</f>
        <v>1</v>
      </c>
      <c r="F1352" s="170">
        <v>71.72</v>
      </c>
      <c r="G1352" s="170">
        <f>F1352*E1352</f>
        <v>71.72</v>
      </c>
      <c r="H1352" s="171" t="s">
        <v>414</v>
      </c>
      <c r="I1352" s="172"/>
      <c r="J1352" s="173"/>
    </row>
    <row r="1353" spans="1:10" customFormat="1" outlineLevel="1" x14ac:dyDescent="0.2">
      <c r="A1353" s="161" t="s">
        <v>386</v>
      </c>
      <c r="B1353" s="162" t="s">
        <v>6182</v>
      </c>
      <c r="C1353" s="168" t="s">
        <v>6170</v>
      </c>
      <c r="D1353" s="169" t="s">
        <v>6171</v>
      </c>
      <c r="E1353" s="169">
        <f>3*1</f>
        <v>3</v>
      </c>
      <c r="F1353" s="170">
        <v>3.1</v>
      </c>
      <c r="G1353" s="170">
        <f>F1353*E1353</f>
        <v>9.3000000000000007</v>
      </c>
      <c r="H1353" s="171" t="s">
        <v>414</v>
      </c>
      <c r="I1353" s="172"/>
      <c r="J1353" s="173"/>
    </row>
    <row r="1354" spans="1:10" customFormat="1" x14ac:dyDescent="0.2">
      <c r="A1354" s="161" t="s">
        <v>382</v>
      </c>
      <c r="B1354" s="162" t="s">
        <v>6183</v>
      </c>
      <c r="C1354" s="163" t="s">
        <v>6184</v>
      </c>
      <c r="D1354" s="164" t="s">
        <v>5562</v>
      </c>
      <c r="E1354" s="164">
        <v>1</v>
      </c>
      <c r="F1354" s="167"/>
      <c r="G1354" s="167" t="str">
        <f>""</f>
        <v/>
      </c>
      <c r="H1354" s="161"/>
      <c r="I1354" s="165"/>
      <c r="J1354" s="166"/>
    </row>
    <row r="1355" spans="1:10" customFormat="1" outlineLevel="1" x14ac:dyDescent="0.2">
      <c r="A1355" s="161" t="s">
        <v>386</v>
      </c>
      <c r="B1355" s="162" t="s">
        <v>6185</v>
      </c>
      <c r="C1355" s="168" t="s">
        <v>6186</v>
      </c>
      <c r="D1355" s="169" t="s">
        <v>6187</v>
      </c>
      <c r="E1355" s="169">
        <f>1*1</f>
        <v>1</v>
      </c>
      <c r="F1355" s="170">
        <v>67.349999999999994</v>
      </c>
      <c r="G1355" s="170">
        <f>F1355*E1355</f>
        <v>67.349999999999994</v>
      </c>
      <c r="H1355" s="171" t="s">
        <v>414</v>
      </c>
      <c r="I1355" s="172"/>
      <c r="J1355" s="173"/>
    </row>
    <row r="1356" spans="1:10" customFormat="1" outlineLevel="1" x14ac:dyDescent="0.2">
      <c r="A1356" s="161" t="s">
        <v>386</v>
      </c>
      <c r="B1356" s="162" t="s">
        <v>6188</v>
      </c>
      <c r="C1356" s="168" t="s">
        <v>6170</v>
      </c>
      <c r="D1356" s="169" t="s">
        <v>6171</v>
      </c>
      <c r="E1356" s="169">
        <f>3*1</f>
        <v>3</v>
      </c>
      <c r="F1356" s="170">
        <v>3.1</v>
      </c>
      <c r="G1356" s="170">
        <f>F1356*E1356</f>
        <v>9.3000000000000007</v>
      </c>
      <c r="H1356" s="171" t="s">
        <v>414</v>
      </c>
      <c r="I1356" s="172"/>
      <c r="J1356" s="173"/>
    </row>
    <row r="1357" spans="1:10" customFormat="1" x14ac:dyDescent="0.2">
      <c r="A1357" s="161" t="s">
        <v>382</v>
      </c>
      <c r="B1357" s="162" t="s">
        <v>6189</v>
      </c>
      <c r="C1357" s="163" t="s">
        <v>6190</v>
      </c>
      <c r="D1357" s="164" t="s">
        <v>5562</v>
      </c>
      <c r="E1357" s="164">
        <v>1</v>
      </c>
      <c r="F1357" s="167"/>
      <c r="G1357" s="167" t="str">
        <f>""</f>
        <v/>
      </c>
      <c r="H1357" s="161"/>
      <c r="I1357" s="165"/>
      <c r="J1357" s="166"/>
    </row>
    <row r="1358" spans="1:10" customFormat="1" outlineLevel="1" x14ac:dyDescent="0.2">
      <c r="A1358" s="161" t="s">
        <v>386</v>
      </c>
      <c r="B1358" s="162" t="s">
        <v>6191</v>
      </c>
      <c r="C1358" s="168" t="s">
        <v>6192</v>
      </c>
      <c r="D1358" s="169" t="s">
        <v>6193</v>
      </c>
      <c r="E1358" s="169">
        <f>1*1</f>
        <v>1</v>
      </c>
      <c r="F1358" s="170">
        <v>31.39</v>
      </c>
      <c r="G1358" s="170">
        <f>F1358*E1358</f>
        <v>31.39</v>
      </c>
      <c r="H1358" s="171" t="s">
        <v>414</v>
      </c>
      <c r="I1358" s="172"/>
      <c r="J1358" s="173"/>
    </row>
    <row r="1359" spans="1:10" customFormat="1" outlineLevel="1" x14ac:dyDescent="0.2">
      <c r="A1359" s="161" t="s">
        <v>386</v>
      </c>
      <c r="B1359" s="162" t="s">
        <v>6194</v>
      </c>
      <c r="C1359" s="168" t="s">
        <v>6170</v>
      </c>
      <c r="D1359" s="169" t="s">
        <v>6171</v>
      </c>
      <c r="E1359" s="169">
        <f>1*1</f>
        <v>1</v>
      </c>
      <c r="F1359" s="170">
        <v>3.1</v>
      </c>
      <c r="G1359" s="170">
        <f>F1359*E1359</f>
        <v>3.1</v>
      </c>
      <c r="H1359" s="171" t="s">
        <v>414</v>
      </c>
      <c r="I1359" s="172"/>
      <c r="J1359" s="173"/>
    </row>
    <row r="1360" spans="1:10" customFormat="1" x14ac:dyDescent="0.2">
      <c r="A1360" s="161" t="s">
        <v>386</v>
      </c>
      <c r="B1360" s="162" t="s">
        <v>6195</v>
      </c>
      <c r="C1360" s="168" t="s">
        <v>5805</v>
      </c>
      <c r="D1360" s="169" t="s">
        <v>5806</v>
      </c>
      <c r="E1360" s="169">
        <v>2</v>
      </c>
      <c r="F1360" s="170">
        <v>1.46166</v>
      </c>
      <c r="G1360" s="170">
        <f>F1360*E1360</f>
        <v>2.9233199999999999</v>
      </c>
      <c r="H1360" s="171" t="s">
        <v>414</v>
      </c>
      <c r="I1360" s="172"/>
      <c r="J1360" s="173"/>
    </row>
    <row r="1361" spans="1:10" customFormat="1" x14ac:dyDescent="0.2">
      <c r="A1361" s="161" t="s">
        <v>382</v>
      </c>
      <c r="B1361" s="162" t="s">
        <v>6196</v>
      </c>
      <c r="C1361" s="163" t="s">
        <v>5808</v>
      </c>
      <c r="D1361" s="164" t="s">
        <v>5579</v>
      </c>
      <c r="E1361" s="164">
        <v>8</v>
      </c>
      <c r="F1361" s="167"/>
      <c r="G1361" s="167" t="str">
        <f>""</f>
        <v/>
      </c>
      <c r="H1361" s="161"/>
      <c r="I1361" s="165"/>
      <c r="J1361" s="166"/>
    </row>
    <row r="1362" spans="1:10" customFormat="1" outlineLevel="1" x14ac:dyDescent="0.2">
      <c r="A1362" s="161" t="s">
        <v>386</v>
      </c>
      <c r="B1362" s="162" t="s">
        <v>6197</v>
      </c>
      <c r="C1362" s="168" t="s">
        <v>5810</v>
      </c>
      <c r="D1362" s="169" t="s">
        <v>5811</v>
      </c>
      <c r="E1362" s="169">
        <f>1*8</f>
        <v>8</v>
      </c>
      <c r="F1362" s="170">
        <v>0.7</v>
      </c>
      <c r="G1362" s="170">
        <f t="shared" ref="G1362:G1374" si="43">F1362*E1362</f>
        <v>5.6</v>
      </c>
      <c r="H1362" s="171" t="s">
        <v>414</v>
      </c>
      <c r="I1362" s="172"/>
      <c r="J1362" s="173"/>
    </row>
    <row r="1363" spans="1:10" customFormat="1" outlineLevel="1" x14ac:dyDescent="0.2">
      <c r="A1363" s="161" t="s">
        <v>386</v>
      </c>
      <c r="B1363" s="162" t="s">
        <v>6198</v>
      </c>
      <c r="C1363" s="168" t="s">
        <v>5813</v>
      </c>
      <c r="D1363" s="169" t="s">
        <v>5814</v>
      </c>
      <c r="E1363" s="169">
        <f>1*8</f>
        <v>8</v>
      </c>
      <c r="F1363" s="170">
        <v>0.26</v>
      </c>
      <c r="G1363" s="170">
        <f t="shared" si="43"/>
        <v>2.08</v>
      </c>
      <c r="H1363" s="171" t="s">
        <v>414</v>
      </c>
      <c r="I1363" s="172"/>
      <c r="J1363" s="173"/>
    </row>
    <row r="1364" spans="1:10" customFormat="1" x14ac:dyDescent="0.2">
      <c r="A1364" s="161" t="s">
        <v>382</v>
      </c>
      <c r="B1364" s="162" t="s">
        <v>6199</v>
      </c>
      <c r="C1364" s="163" t="s">
        <v>642</v>
      </c>
      <c r="D1364" s="164" t="s">
        <v>643</v>
      </c>
      <c r="E1364" s="164">
        <v>2</v>
      </c>
      <c r="F1364" s="167">
        <v>1.20161546</v>
      </c>
      <c r="G1364" s="167">
        <f t="shared" si="43"/>
        <v>2.4032309199999999</v>
      </c>
      <c r="H1364" s="161" t="s">
        <v>414</v>
      </c>
      <c r="I1364" s="165"/>
      <c r="J1364" s="166"/>
    </row>
    <row r="1365" spans="1:10" customFormat="1" x14ac:dyDescent="0.2">
      <c r="A1365" s="161" t="s">
        <v>382</v>
      </c>
      <c r="B1365" s="162" t="s">
        <v>6200</v>
      </c>
      <c r="C1365" s="163" t="s">
        <v>645</v>
      </c>
      <c r="D1365" s="164" t="s">
        <v>646</v>
      </c>
      <c r="E1365" s="164">
        <v>2</v>
      </c>
      <c r="F1365" s="167">
        <v>1.0010149699999999</v>
      </c>
      <c r="G1365" s="167">
        <f t="shared" si="43"/>
        <v>2.0020299399999999</v>
      </c>
      <c r="H1365" s="161" t="s">
        <v>414</v>
      </c>
      <c r="I1365" s="165"/>
      <c r="J1365" s="166"/>
    </row>
    <row r="1366" spans="1:10" customFormat="1" x14ac:dyDescent="0.2">
      <c r="A1366" s="161" t="s">
        <v>382</v>
      </c>
      <c r="B1366" s="162" t="s">
        <v>6201</v>
      </c>
      <c r="C1366" s="163" t="s">
        <v>648</v>
      </c>
      <c r="D1366" s="164" t="s">
        <v>649</v>
      </c>
      <c r="E1366" s="164">
        <v>6</v>
      </c>
      <c r="F1366" s="167">
        <v>2.00912837</v>
      </c>
      <c r="G1366" s="167">
        <f t="shared" si="43"/>
        <v>12.05477022</v>
      </c>
      <c r="H1366" s="161" t="s">
        <v>414</v>
      </c>
      <c r="I1366" s="165"/>
      <c r="J1366" s="166"/>
    </row>
    <row r="1367" spans="1:10" customFormat="1" x14ac:dyDescent="0.2">
      <c r="A1367" s="161" t="s">
        <v>382</v>
      </c>
      <c r="B1367" s="162" t="s">
        <v>6202</v>
      </c>
      <c r="C1367" s="163" t="s">
        <v>6203</v>
      </c>
      <c r="D1367" s="164" t="s">
        <v>6204</v>
      </c>
      <c r="E1367" s="164">
        <v>1</v>
      </c>
      <c r="F1367" s="167">
        <v>2.6302616400000001</v>
      </c>
      <c r="G1367" s="167">
        <f t="shared" si="43"/>
        <v>2.6302616400000001</v>
      </c>
      <c r="H1367" s="161" t="s">
        <v>414</v>
      </c>
      <c r="I1367" s="165"/>
      <c r="J1367" s="166"/>
    </row>
    <row r="1368" spans="1:10" customFormat="1" x14ac:dyDescent="0.2">
      <c r="A1368" s="161" t="s">
        <v>382</v>
      </c>
      <c r="B1368" s="162" t="s">
        <v>6205</v>
      </c>
      <c r="C1368" s="163" t="s">
        <v>654</v>
      </c>
      <c r="D1368" s="164" t="s">
        <v>655</v>
      </c>
      <c r="E1368" s="164">
        <v>2</v>
      </c>
      <c r="F1368" s="167">
        <v>2.8816543999999999</v>
      </c>
      <c r="G1368" s="167">
        <f t="shared" si="43"/>
        <v>5.7633087999999999</v>
      </c>
      <c r="H1368" s="161" t="s">
        <v>414</v>
      </c>
      <c r="I1368" s="165"/>
      <c r="J1368" s="166"/>
    </row>
    <row r="1369" spans="1:10" customFormat="1" x14ac:dyDescent="0.2">
      <c r="A1369" s="161" t="s">
        <v>382</v>
      </c>
      <c r="B1369" s="162" t="s">
        <v>6206</v>
      </c>
      <c r="C1369" s="163" t="s">
        <v>657</v>
      </c>
      <c r="D1369" s="164" t="s">
        <v>658</v>
      </c>
      <c r="E1369" s="164">
        <v>2</v>
      </c>
      <c r="F1369" s="167">
        <v>5.7822221499999999</v>
      </c>
      <c r="G1369" s="167">
        <f t="shared" si="43"/>
        <v>11.5644443</v>
      </c>
      <c r="H1369" s="161" t="s">
        <v>414</v>
      </c>
      <c r="I1369" s="165"/>
      <c r="J1369" s="166"/>
    </row>
    <row r="1370" spans="1:10" customFormat="1" x14ac:dyDescent="0.2">
      <c r="A1370" s="161" t="s">
        <v>382</v>
      </c>
      <c r="B1370" s="162" t="s">
        <v>6207</v>
      </c>
      <c r="C1370" s="163" t="s">
        <v>6208</v>
      </c>
      <c r="D1370" s="164" t="s">
        <v>6209</v>
      </c>
      <c r="E1370" s="164">
        <v>1</v>
      </c>
      <c r="F1370" s="167">
        <v>7.6017128600000001</v>
      </c>
      <c r="G1370" s="167">
        <f t="shared" si="43"/>
        <v>7.6017128600000001</v>
      </c>
      <c r="H1370" s="161" t="s">
        <v>414</v>
      </c>
      <c r="I1370" s="165"/>
      <c r="J1370" s="166"/>
    </row>
    <row r="1371" spans="1:10" customFormat="1" x14ac:dyDescent="0.2">
      <c r="A1371" s="161" t="s">
        <v>382</v>
      </c>
      <c r="B1371" s="162" t="s">
        <v>6210</v>
      </c>
      <c r="C1371" s="163" t="s">
        <v>663</v>
      </c>
      <c r="D1371" s="164" t="s">
        <v>664</v>
      </c>
      <c r="E1371" s="164">
        <v>2</v>
      </c>
      <c r="F1371" s="167">
        <v>1.1285739800000001</v>
      </c>
      <c r="G1371" s="167">
        <f t="shared" si="43"/>
        <v>2.2571479600000002</v>
      </c>
      <c r="H1371" s="161" t="s">
        <v>414</v>
      </c>
      <c r="I1371" s="165"/>
      <c r="J1371" s="166"/>
    </row>
    <row r="1372" spans="1:10" customFormat="1" x14ac:dyDescent="0.2">
      <c r="A1372" s="161" t="s">
        <v>382</v>
      </c>
      <c r="B1372" s="162" t="s">
        <v>6211</v>
      </c>
      <c r="C1372" s="163" t="s">
        <v>6212</v>
      </c>
      <c r="D1372" s="164" t="s">
        <v>6213</v>
      </c>
      <c r="E1372" s="164">
        <v>1</v>
      </c>
      <c r="F1372" s="167">
        <v>0.96895379999999998</v>
      </c>
      <c r="G1372" s="167">
        <f t="shared" si="43"/>
        <v>0.96895379999999998</v>
      </c>
      <c r="H1372" s="161" t="s">
        <v>414</v>
      </c>
      <c r="I1372" s="165"/>
      <c r="J1372" s="166"/>
    </row>
    <row r="1373" spans="1:10" customFormat="1" x14ac:dyDescent="0.2">
      <c r="A1373" s="161" t="s">
        <v>403</v>
      </c>
      <c r="B1373" s="162" t="s">
        <v>6214</v>
      </c>
      <c r="C1373" s="174" t="s">
        <v>6215</v>
      </c>
      <c r="D1373" s="175" t="s">
        <v>6216</v>
      </c>
      <c r="E1373" s="175">
        <v>1</v>
      </c>
      <c r="F1373" s="176">
        <v>3.4359112500000002</v>
      </c>
      <c r="G1373" s="176">
        <f t="shared" si="43"/>
        <v>3.4359112500000002</v>
      </c>
      <c r="H1373" s="177"/>
      <c r="I1373" s="178"/>
      <c r="J1373" s="179"/>
    </row>
    <row r="1374" spans="1:10" customFormat="1" x14ac:dyDescent="0.2">
      <c r="A1374" s="161" t="s">
        <v>382</v>
      </c>
      <c r="B1374" s="162" t="s">
        <v>6217</v>
      </c>
      <c r="C1374" s="163" t="s">
        <v>6218</v>
      </c>
      <c r="D1374" s="164" t="s">
        <v>6219</v>
      </c>
      <c r="E1374" s="164">
        <v>2</v>
      </c>
      <c r="F1374" s="167">
        <v>1.6062237399999999</v>
      </c>
      <c r="G1374" s="167">
        <f t="shared" si="43"/>
        <v>3.2124474799999998</v>
      </c>
      <c r="H1374" s="161" t="s">
        <v>414</v>
      </c>
      <c r="I1374" s="165"/>
      <c r="J1374" s="166"/>
    </row>
    <row r="1375" spans="1:10" customFormat="1" x14ac:dyDescent="0.2">
      <c r="A1375" s="161" t="s">
        <v>382</v>
      </c>
      <c r="B1375" s="162" t="s">
        <v>6220</v>
      </c>
      <c r="C1375" s="181" t="s">
        <v>6221</v>
      </c>
      <c r="D1375" s="182" t="s">
        <v>676</v>
      </c>
      <c r="E1375" s="182">
        <v>4</v>
      </c>
      <c r="F1375" s="183"/>
      <c r="G1375" s="183" t="str">
        <f>""</f>
        <v/>
      </c>
      <c r="H1375" s="184"/>
      <c r="I1375" s="185"/>
      <c r="J1375" s="180"/>
    </row>
    <row r="1376" spans="1:10" customFormat="1" x14ac:dyDescent="0.2">
      <c r="A1376" s="148" t="s">
        <v>379</v>
      </c>
      <c r="B1376" s="162" t="s">
        <v>6222</v>
      </c>
      <c r="C1376" s="181" t="s">
        <v>6223</v>
      </c>
      <c r="D1376" s="182" t="s">
        <v>6224</v>
      </c>
      <c r="E1376" s="182">
        <v>1</v>
      </c>
      <c r="F1376" s="183">
        <v>125</v>
      </c>
      <c r="G1376" s="183">
        <f t="shared" ref="G1376:G1397" si="44">F1376*E1376</f>
        <v>125</v>
      </c>
      <c r="H1376" s="184" t="s">
        <v>688</v>
      </c>
      <c r="I1376" s="185"/>
      <c r="J1376" s="180"/>
    </row>
    <row r="1377" spans="1:10" customFormat="1" ht="38.25" x14ac:dyDescent="0.2">
      <c r="A1377" s="161" t="s">
        <v>403</v>
      </c>
      <c r="B1377" s="162" t="s">
        <v>6225</v>
      </c>
      <c r="C1377" s="174" t="s">
        <v>6226</v>
      </c>
      <c r="D1377" s="175" t="s">
        <v>6227</v>
      </c>
      <c r="E1377" s="175">
        <v>1</v>
      </c>
      <c r="F1377" s="176">
        <v>198.81502352999999</v>
      </c>
      <c r="G1377" s="176">
        <f t="shared" si="44"/>
        <v>198.81502352999999</v>
      </c>
      <c r="H1377" s="177"/>
      <c r="I1377" s="178"/>
      <c r="J1377" s="179"/>
    </row>
    <row r="1378" spans="1:10" customFormat="1" x14ac:dyDescent="0.2">
      <c r="A1378" s="148" t="s">
        <v>379</v>
      </c>
      <c r="B1378" s="162" t="s">
        <v>6228</v>
      </c>
      <c r="C1378" s="181"/>
      <c r="D1378" s="182" t="s">
        <v>6229</v>
      </c>
      <c r="E1378" s="182">
        <v>2</v>
      </c>
      <c r="F1378" s="183">
        <v>4.5093164300000002</v>
      </c>
      <c r="G1378" s="183">
        <f t="shared" si="44"/>
        <v>9.0186328600000003</v>
      </c>
      <c r="H1378" s="184"/>
      <c r="I1378" s="185"/>
      <c r="J1378" s="180"/>
    </row>
    <row r="1379" spans="1:10" customFormat="1" x14ac:dyDescent="0.2">
      <c r="A1379" s="161" t="s">
        <v>403</v>
      </c>
      <c r="B1379" s="162" t="s">
        <v>6230</v>
      </c>
      <c r="C1379" s="174"/>
      <c r="D1379" s="175" t="s">
        <v>698</v>
      </c>
      <c r="E1379" s="175">
        <v>2</v>
      </c>
      <c r="F1379" s="176">
        <v>3.9519828000000001</v>
      </c>
      <c r="G1379" s="176">
        <f t="shared" si="44"/>
        <v>7.9039656000000003</v>
      </c>
      <c r="H1379" s="177"/>
      <c r="I1379" s="178"/>
      <c r="J1379" s="179"/>
    </row>
    <row r="1380" spans="1:10" customFormat="1" ht="25.5" x14ac:dyDescent="0.2">
      <c r="A1380" s="161" t="s">
        <v>403</v>
      </c>
      <c r="B1380" s="162" t="s">
        <v>6231</v>
      </c>
      <c r="C1380" s="174" t="s">
        <v>6232</v>
      </c>
      <c r="D1380" s="175" t="s">
        <v>6233</v>
      </c>
      <c r="E1380" s="175">
        <v>20</v>
      </c>
      <c r="F1380" s="176">
        <v>12.7</v>
      </c>
      <c r="G1380" s="176">
        <f t="shared" si="44"/>
        <v>254</v>
      </c>
      <c r="H1380" s="177" t="s">
        <v>414</v>
      </c>
      <c r="I1380" s="178"/>
      <c r="J1380" s="179"/>
    </row>
    <row r="1381" spans="1:10" customFormat="1" x14ac:dyDescent="0.2">
      <c r="A1381" s="161" t="s">
        <v>403</v>
      </c>
      <c r="B1381" s="162" t="s">
        <v>6234</v>
      </c>
      <c r="C1381" s="174" t="s">
        <v>708</v>
      </c>
      <c r="D1381" s="175" t="s">
        <v>709</v>
      </c>
      <c r="E1381" s="175">
        <v>6</v>
      </c>
      <c r="F1381" s="176">
        <v>1.9</v>
      </c>
      <c r="G1381" s="176">
        <f t="shared" si="44"/>
        <v>11.399999999999999</v>
      </c>
      <c r="H1381" s="177"/>
      <c r="I1381" s="178"/>
      <c r="J1381" s="179"/>
    </row>
    <row r="1382" spans="1:10" customFormat="1" x14ac:dyDescent="0.2">
      <c r="A1382" s="161" t="s">
        <v>403</v>
      </c>
      <c r="B1382" s="162" t="s">
        <v>6235</v>
      </c>
      <c r="C1382" s="174" t="s">
        <v>5848</v>
      </c>
      <c r="D1382" s="175" t="s">
        <v>5849</v>
      </c>
      <c r="E1382" s="175">
        <v>2</v>
      </c>
      <c r="F1382" s="176">
        <v>0.56829854999999996</v>
      </c>
      <c r="G1382" s="176">
        <f t="shared" si="44"/>
        <v>1.1365970999999999</v>
      </c>
      <c r="H1382" s="177"/>
      <c r="I1382" s="178"/>
      <c r="J1382" s="179"/>
    </row>
    <row r="1383" spans="1:10" customFormat="1" x14ac:dyDescent="0.2">
      <c r="A1383" s="148" t="s">
        <v>379</v>
      </c>
      <c r="B1383" s="162" t="s">
        <v>6236</v>
      </c>
      <c r="C1383" s="181" t="s">
        <v>6237</v>
      </c>
      <c r="D1383" s="182" t="s">
        <v>6238</v>
      </c>
      <c r="E1383" s="182">
        <v>1</v>
      </c>
      <c r="F1383" s="183">
        <v>0.13509635</v>
      </c>
      <c r="G1383" s="183">
        <f t="shared" si="44"/>
        <v>0.13509635</v>
      </c>
      <c r="H1383" s="184"/>
      <c r="I1383" s="185"/>
      <c r="J1383" s="180"/>
    </row>
    <row r="1384" spans="1:10" customFormat="1" x14ac:dyDescent="0.2">
      <c r="A1384" s="161" t="s">
        <v>403</v>
      </c>
      <c r="B1384" s="162" t="s">
        <v>6239</v>
      </c>
      <c r="C1384" s="174"/>
      <c r="D1384" s="175" t="s">
        <v>718</v>
      </c>
      <c r="E1384" s="175">
        <v>16</v>
      </c>
      <c r="F1384" s="176">
        <v>2.9523020000000001E-2</v>
      </c>
      <c r="G1384" s="176">
        <f t="shared" si="44"/>
        <v>0.47236832000000001</v>
      </c>
      <c r="H1384" s="177"/>
      <c r="I1384" s="178"/>
      <c r="J1384" s="179"/>
    </row>
    <row r="1385" spans="1:10" customFormat="1" x14ac:dyDescent="0.2">
      <c r="A1385" s="161" t="s">
        <v>403</v>
      </c>
      <c r="B1385" s="162" t="s">
        <v>6240</v>
      </c>
      <c r="C1385" s="174"/>
      <c r="D1385" s="175" t="s">
        <v>720</v>
      </c>
      <c r="E1385" s="175">
        <v>2</v>
      </c>
      <c r="F1385" s="176">
        <v>9.6445200000000002E-3</v>
      </c>
      <c r="G1385" s="176">
        <f t="shared" si="44"/>
        <v>1.928904E-2</v>
      </c>
      <c r="H1385" s="177"/>
      <c r="I1385" s="178"/>
      <c r="J1385" s="179"/>
    </row>
    <row r="1386" spans="1:10" customFormat="1" x14ac:dyDescent="0.2">
      <c r="A1386" s="161" t="s">
        <v>403</v>
      </c>
      <c r="B1386" s="162" t="s">
        <v>6241</v>
      </c>
      <c r="C1386" s="174" t="s">
        <v>6242</v>
      </c>
      <c r="D1386" s="175" t="s">
        <v>6243</v>
      </c>
      <c r="E1386" s="175">
        <v>2</v>
      </c>
      <c r="F1386" s="176">
        <v>2.2785787000000002</v>
      </c>
      <c r="G1386" s="176">
        <f t="shared" si="44"/>
        <v>4.5571574000000004</v>
      </c>
      <c r="H1386" s="177" t="s">
        <v>625</v>
      </c>
      <c r="I1386" s="178"/>
      <c r="J1386" s="179"/>
    </row>
    <row r="1387" spans="1:10" customFormat="1" x14ac:dyDescent="0.2">
      <c r="A1387" s="161" t="s">
        <v>403</v>
      </c>
      <c r="B1387" s="162" t="s">
        <v>6244</v>
      </c>
      <c r="C1387" s="174" t="s">
        <v>6245</v>
      </c>
      <c r="D1387" s="175" t="s">
        <v>6246</v>
      </c>
      <c r="E1387" s="175">
        <v>1</v>
      </c>
      <c r="F1387" s="176">
        <v>0.62002141</v>
      </c>
      <c r="G1387" s="176">
        <f t="shared" si="44"/>
        <v>0.62002141</v>
      </c>
      <c r="H1387" s="177"/>
      <c r="I1387" s="178"/>
      <c r="J1387" s="179"/>
    </row>
    <row r="1388" spans="1:10" customFormat="1" x14ac:dyDescent="0.2">
      <c r="A1388" s="161" t="s">
        <v>403</v>
      </c>
      <c r="B1388" s="162" t="s">
        <v>6247</v>
      </c>
      <c r="C1388" s="174" t="s">
        <v>716</v>
      </c>
      <c r="D1388" s="175" t="s">
        <v>716</v>
      </c>
      <c r="E1388" s="175">
        <v>2</v>
      </c>
      <c r="F1388" s="176">
        <v>3.9988100900000001</v>
      </c>
      <c r="G1388" s="176">
        <f t="shared" si="44"/>
        <v>7.9976201800000002</v>
      </c>
      <c r="H1388" s="177"/>
      <c r="I1388" s="178"/>
      <c r="J1388" s="179"/>
    </row>
    <row r="1389" spans="1:10" customFormat="1" x14ac:dyDescent="0.2">
      <c r="A1389" s="161" t="s">
        <v>403</v>
      </c>
      <c r="B1389" s="162" t="s">
        <v>6248</v>
      </c>
      <c r="C1389" s="174" t="s">
        <v>684</v>
      </c>
      <c r="D1389" s="175" t="s">
        <v>6249</v>
      </c>
      <c r="E1389" s="175">
        <v>1</v>
      </c>
      <c r="F1389" s="176">
        <v>0.21267713999999999</v>
      </c>
      <c r="G1389" s="176">
        <f t="shared" si="44"/>
        <v>0.21267713999999999</v>
      </c>
      <c r="H1389" s="177"/>
      <c r="I1389" s="178"/>
      <c r="J1389" s="179"/>
    </row>
    <row r="1390" spans="1:10" customFormat="1" x14ac:dyDescent="0.2">
      <c r="A1390" s="161" t="s">
        <v>403</v>
      </c>
      <c r="B1390" s="162" t="s">
        <v>6250</v>
      </c>
      <c r="C1390" s="174" t="s">
        <v>677</v>
      </c>
      <c r="D1390" s="175" t="s">
        <v>732</v>
      </c>
      <c r="E1390" s="175">
        <v>12</v>
      </c>
      <c r="F1390" s="176">
        <v>0.12559807000000001</v>
      </c>
      <c r="G1390" s="176">
        <f t="shared" si="44"/>
        <v>1.5071768400000001</v>
      </c>
      <c r="H1390" s="177"/>
      <c r="I1390" s="178"/>
      <c r="J1390" s="179"/>
    </row>
    <row r="1391" spans="1:10" customFormat="1" x14ac:dyDescent="0.2">
      <c r="A1391" s="161" t="s">
        <v>403</v>
      </c>
      <c r="B1391" s="162" t="s">
        <v>6251</v>
      </c>
      <c r="C1391" s="174" t="s">
        <v>677</v>
      </c>
      <c r="D1391" s="175" t="s">
        <v>734</v>
      </c>
      <c r="E1391" s="175">
        <v>6</v>
      </c>
      <c r="F1391" s="176">
        <v>0.10981471</v>
      </c>
      <c r="G1391" s="176">
        <f t="shared" si="44"/>
        <v>0.65888826</v>
      </c>
      <c r="H1391" s="177"/>
      <c r="I1391" s="178"/>
      <c r="J1391" s="179"/>
    </row>
    <row r="1392" spans="1:10" customFormat="1" x14ac:dyDescent="0.2">
      <c r="A1392" s="161" t="s">
        <v>403</v>
      </c>
      <c r="B1392" s="162" t="s">
        <v>6252</v>
      </c>
      <c r="C1392" s="174" t="s">
        <v>677</v>
      </c>
      <c r="D1392" s="175" t="s">
        <v>736</v>
      </c>
      <c r="E1392" s="175">
        <v>4</v>
      </c>
      <c r="F1392" s="176">
        <v>7.4135400000000004E-2</v>
      </c>
      <c r="G1392" s="176">
        <f t="shared" si="44"/>
        <v>0.29654160000000002</v>
      </c>
      <c r="H1392" s="177"/>
      <c r="I1392" s="178"/>
      <c r="J1392" s="179"/>
    </row>
    <row r="1393" spans="1:10" customFormat="1" x14ac:dyDescent="0.2">
      <c r="A1393" s="161" t="s">
        <v>403</v>
      </c>
      <c r="B1393" s="162" t="s">
        <v>6253</v>
      </c>
      <c r="C1393" s="174" t="s">
        <v>684</v>
      </c>
      <c r="D1393" s="175" t="s">
        <v>5870</v>
      </c>
      <c r="E1393" s="175">
        <v>4</v>
      </c>
      <c r="F1393" s="176">
        <v>8.1915859999999993E-2</v>
      </c>
      <c r="G1393" s="176">
        <f t="shared" si="44"/>
        <v>0.32766343999999997</v>
      </c>
      <c r="H1393" s="177"/>
      <c r="I1393" s="178"/>
      <c r="J1393" s="179"/>
    </row>
    <row r="1394" spans="1:10" customFormat="1" x14ac:dyDescent="0.2">
      <c r="A1394" s="161" t="s">
        <v>403</v>
      </c>
      <c r="B1394" s="162" t="s">
        <v>6254</v>
      </c>
      <c r="C1394" s="174" t="s">
        <v>684</v>
      </c>
      <c r="D1394" s="175" t="s">
        <v>5872</v>
      </c>
      <c r="E1394" s="175">
        <v>2</v>
      </c>
      <c r="F1394" s="176">
        <v>7.2760359999999996E-2</v>
      </c>
      <c r="G1394" s="176">
        <f t="shared" si="44"/>
        <v>0.14552071999999999</v>
      </c>
      <c r="H1394" s="177"/>
      <c r="I1394" s="178"/>
      <c r="J1394" s="179"/>
    </row>
    <row r="1395" spans="1:10" customFormat="1" x14ac:dyDescent="0.2">
      <c r="A1395" s="161" t="s">
        <v>403</v>
      </c>
      <c r="B1395" s="162" t="s">
        <v>6255</v>
      </c>
      <c r="C1395" s="174" t="s">
        <v>684</v>
      </c>
      <c r="D1395" s="175" t="s">
        <v>5874</v>
      </c>
      <c r="E1395" s="175">
        <v>4</v>
      </c>
      <c r="F1395" s="176">
        <v>6.6587129999999994E-2</v>
      </c>
      <c r="G1395" s="176">
        <f t="shared" si="44"/>
        <v>0.26634851999999998</v>
      </c>
      <c r="H1395" s="177"/>
      <c r="I1395" s="178"/>
      <c r="J1395" s="179"/>
    </row>
    <row r="1396" spans="1:10" customFormat="1" x14ac:dyDescent="0.2">
      <c r="A1396" s="161" t="s">
        <v>403</v>
      </c>
      <c r="B1396" s="162" t="s">
        <v>6256</v>
      </c>
      <c r="C1396" s="174" t="s">
        <v>684</v>
      </c>
      <c r="D1396" s="175" t="s">
        <v>5876</v>
      </c>
      <c r="E1396" s="175">
        <v>12</v>
      </c>
      <c r="F1396" s="176">
        <v>6.3500520000000005E-2</v>
      </c>
      <c r="G1396" s="176">
        <f t="shared" si="44"/>
        <v>0.76200624000000006</v>
      </c>
      <c r="H1396" s="177"/>
      <c r="I1396" s="178"/>
      <c r="J1396" s="179"/>
    </row>
    <row r="1397" spans="1:10" customFormat="1" x14ac:dyDescent="0.2">
      <c r="A1397" s="161" t="s">
        <v>403</v>
      </c>
      <c r="B1397" s="162" t="s">
        <v>6257</v>
      </c>
      <c r="C1397" s="174" t="s">
        <v>677</v>
      </c>
      <c r="D1397" s="175" t="s">
        <v>741</v>
      </c>
      <c r="E1397" s="175">
        <v>6</v>
      </c>
      <c r="F1397" s="176">
        <v>2.6461140000000001E-2</v>
      </c>
      <c r="G1397" s="176">
        <f t="shared" si="44"/>
        <v>0.15876684000000002</v>
      </c>
      <c r="H1397" s="177"/>
      <c r="I1397" s="178"/>
      <c r="J1397" s="179"/>
    </row>
    <row r="1398" spans="1:10" customFormat="1" x14ac:dyDescent="0.2">
      <c r="A1398" s="161" t="s">
        <v>403</v>
      </c>
      <c r="B1398" s="162" t="s">
        <v>6258</v>
      </c>
      <c r="C1398" s="174" t="s">
        <v>684</v>
      </c>
      <c r="D1398" s="175" t="s">
        <v>5879</v>
      </c>
      <c r="E1398" s="175">
        <v>1</v>
      </c>
      <c r="F1398" s="176">
        <v>5.3373219999999999E-2</v>
      </c>
      <c r="G1398" s="176">
        <f t="shared" ref="G1398:G1429" si="45">F1398*E1398</f>
        <v>5.3373219999999999E-2</v>
      </c>
      <c r="H1398" s="177"/>
      <c r="I1398" s="178"/>
      <c r="J1398" s="179"/>
    </row>
    <row r="1399" spans="1:10" customFormat="1" x14ac:dyDescent="0.2">
      <c r="A1399" s="161" t="s">
        <v>403</v>
      </c>
      <c r="B1399" s="162" t="s">
        <v>6259</v>
      </c>
      <c r="C1399" s="174" t="s">
        <v>684</v>
      </c>
      <c r="D1399" s="175" t="s">
        <v>5881</v>
      </c>
      <c r="E1399" s="175">
        <v>2</v>
      </c>
      <c r="F1399" s="176">
        <v>4.1588609999999998E-2</v>
      </c>
      <c r="G1399" s="176">
        <f t="shared" si="45"/>
        <v>8.3177219999999996E-2</v>
      </c>
      <c r="H1399" s="177"/>
      <c r="I1399" s="178"/>
      <c r="J1399" s="179"/>
    </row>
    <row r="1400" spans="1:10" customFormat="1" x14ac:dyDescent="0.2">
      <c r="A1400" s="161" t="s">
        <v>403</v>
      </c>
      <c r="B1400" s="162" t="s">
        <v>6260</v>
      </c>
      <c r="C1400" s="174" t="s">
        <v>684</v>
      </c>
      <c r="D1400" s="175" t="s">
        <v>728</v>
      </c>
      <c r="E1400" s="175">
        <v>8</v>
      </c>
      <c r="F1400" s="176">
        <v>3.5662310000000003E-2</v>
      </c>
      <c r="G1400" s="176">
        <f t="shared" si="45"/>
        <v>0.28529848000000002</v>
      </c>
      <c r="H1400" s="177"/>
      <c r="I1400" s="178"/>
      <c r="J1400" s="179"/>
    </row>
    <row r="1401" spans="1:10" customFormat="1" x14ac:dyDescent="0.2">
      <c r="A1401" s="161" t="s">
        <v>403</v>
      </c>
      <c r="B1401" s="162" t="s">
        <v>6261</v>
      </c>
      <c r="C1401" s="174" t="s">
        <v>684</v>
      </c>
      <c r="D1401" s="175" t="s">
        <v>730</v>
      </c>
      <c r="E1401" s="175">
        <v>3</v>
      </c>
      <c r="F1401" s="176">
        <v>3.3686880000000002E-2</v>
      </c>
      <c r="G1401" s="176">
        <f t="shared" si="45"/>
        <v>0.10106064000000001</v>
      </c>
      <c r="H1401" s="177"/>
      <c r="I1401" s="178"/>
      <c r="J1401" s="179"/>
    </row>
    <row r="1402" spans="1:10" customFormat="1" x14ac:dyDescent="0.2">
      <c r="A1402" s="161" t="s">
        <v>403</v>
      </c>
      <c r="B1402" s="162" t="s">
        <v>6262</v>
      </c>
      <c r="C1402" s="174" t="s">
        <v>677</v>
      </c>
      <c r="D1402" s="175" t="s">
        <v>6263</v>
      </c>
      <c r="E1402" s="175">
        <v>2</v>
      </c>
      <c r="F1402" s="176">
        <v>1.7883409999999999E-2</v>
      </c>
      <c r="G1402" s="176">
        <f t="shared" si="45"/>
        <v>3.5766819999999998E-2</v>
      </c>
      <c r="H1402" s="177"/>
      <c r="I1402" s="178"/>
      <c r="J1402" s="179"/>
    </row>
    <row r="1403" spans="1:10" customFormat="1" x14ac:dyDescent="0.2">
      <c r="A1403" s="161" t="s">
        <v>403</v>
      </c>
      <c r="B1403" s="162" t="s">
        <v>6264</v>
      </c>
      <c r="C1403" s="174" t="s">
        <v>677</v>
      </c>
      <c r="D1403" s="175" t="s">
        <v>743</v>
      </c>
      <c r="E1403" s="175">
        <v>39</v>
      </c>
      <c r="F1403" s="176">
        <v>1.393254E-2</v>
      </c>
      <c r="G1403" s="176">
        <f t="shared" si="45"/>
        <v>0.54336905999999996</v>
      </c>
      <c r="H1403" s="177"/>
      <c r="I1403" s="178"/>
      <c r="J1403" s="179"/>
    </row>
    <row r="1404" spans="1:10" customFormat="1" x14ac:dyDescent="0.2">
      <c r="A1404" s="161" t="s">
        <v>403</v>
      </c>
      <c r="B1404" s="162" t="s">
        <v>6265</v>
      </c>
      <c r="C1404" s="174" t="s">
        <v>677</v>
      </c>
      <c r="D1404" s="175" t="s">
        <v>5886</v>
      </c>
      <c r="E1404" s="175">
        <v>1</v>
      </c>
      <c r="F1404" s="176">
        <v>1.3125650000000001E-2</v>
      </c>
      <c r="G1404" s="176">
        <f t="shared" si="45"/>
        <v>1.3125650000000001E-2</v>
      </c>
      <c r="H1404" s="177"/>
      <c r="I1404" s="178"/>
      <c r="J1404" s="179"/>
    </row>
    <row r="1405" spans="1:10" customFormat="1" x14ac:dyDescent="0.2">
      <c r="A1405" s="161" t="s">
        <v>403</v>
      </c>
      <c r="B1405" s="162" t="s">
        <v>6266</v>
      </c>
      <c r="C1405" s="174" t="s">
        <v>677</v>
      </c>
      <c r="D1405" s="175" t="s">
        <v>745</v>
      </c>
      <c r="E1405" s="175">
        <v>8</v>
      </c>
      <c r="F1405" s="176">
        <v>1.1562019999999999E-2</v>
      </c>
      <c r="G1405" s="176">
        <f t="shared" si="45"/>
        <v>9.2496159999999994E-2</v>
      </c>
      <c r="H1405" s="177"/>
      <c r="I1405" s="178"/>
      <c r="J1405" s="179"/>
    </row>
    <row r="1406" spans="1:10" customFormat="1" x14ac:dyDescent="0.2">
      <c r="A1406" s="161" t="s">
        <v>403</v>
      </c>
      <c r="B1406" s="162" t="s">
        <v>6267</v>
      </c>
      <c r="C1406" s="174" t="s">
        <v>677</v>
      </c>
      <c r="D1406" s="175" t="s">
        <v>5889</v>
      </c>
      <c r="E1406" s="175">
        <v>2</v>
      </c>
      <c r="F1406" s="176">
        <v>5.8015999999999996E-3</v>
      </c>
      <c r="G1406" s="176">
        <f t="shared" si="45"/>
        <v>1.1603199999999999E-2</v>
      </c>
      <c r="H1406" s="177"/>
      <c r="I1406" s="178"/>
      <c r="J1406" s="179"/>
    </row>
    <row r="1407" spans="1:10" customFormat="1" ht="25.5" x14ac:dyDescent="0.2">
      <c r="A1407" s="161" t="s">
        <v>403</v>
      </c>
      <c r="B1407" s="162" t="s">
        <v>6268</v>
      </c>
      <c r="C1407" s="174" t="s">
        <v>522</v>
      </c>
      <c r="D1407" s="175" t="s">
        <v>937</v>
      </c>
      <c r="E1407" s="175">
        <v>108</v>
      </c>
      <c r="F1407" s="176">
        <v>5.7602159999999999E-2</v>
      </c>
      <c r="G1407" s="176">
        <f t="shared" si="45"/>
        <v>6.2210332800000003</v>
      </c>
      <c r="H1407" s="177"/>
      <c r="I1407" s="178"/>
      <c r="J1407" s="179"/>
    </row>
    <row r="1408" spans="1:10" customFormat="1" ht="25.5" x14ac:dyDescent="0.2">
      <c r="A1408" s="161" t="s">
        <v>403</v>
      </c>
      <c r="B1408" s="162" t="s">
        <v>6269</v>
      </c>
      <c r="C1408" s="174" t="s">
        <v>522</v>
      </c>
      <c r="D1408" s="175" t="s">
        <v>939</v>
      </c>
      <c r="E1408" s="175">
        <v>8</v>
      </c>
      <c r="F1408" s="176">
        <v>2.8221969999999999E-2</v>
      </c>
      <c r="G1408" s="176">
        <f t="shared" si="45"/>
        <v>0.22577575999999999</v>
      </c>
      <c r="H1408" s="177"/>
      <c r="I1408" s="178"/>
      <c r="J1408" s="179"/>
    </row>
    <row r="1409" spans="1:10" customFormat="1" ht="25.5" x14ac:dyDescent="0.2">
      <c r="A1409" s="161" t="s">
        <v>403</v>
      </c>
      <c r="B1409" s="162" t="s">
        <v>6270</v>
      </c>
      <c r="C1409" s="174" t="s">
        <v>522</v>
      </c>
      <c r="D1409" s="175" t="s">
        <v>523</v>
      </c>
      <c r="E1409" s="175">
        <v>4</v>
      </c>
      <c r="F1409" s="176">
        <v>2.4240230000000001E-2</v>
      </c>
      <c r="G1409" s="176">
        <f t="shared" si="45"/>
        <v>9.6960920000000006E-2</v>
      </c>
      <c r="H1409" s="177"/>
      <c r="I1409" s="178"/>
      <c r="J1409" s="179"/>
    </row>
    <row r="1410" spans="1:10" customFormat="1" ht="25.5" x14ac:dyDescent="0.2">
      <c r="A1410" s="161" t="s">
        <v>403</v>
      </c>
      <c r="B1410" s="162" t="s">
        <v>6271</v>
      </c>
      <c r="C1410" s="174" t="s">
        <v>522</v>
      </c>
      <c r="D1410" s="175" t="s">
        <v>941</v>
      </c>
      <c r="E1410" s="175">
        <v>36</v>
      </c>
      <c r="F1410" s="176">
        <v>2.2449110000000001E-2</v>
      </c>
      <c r="G1410" s="176">
        <f t="shared" si="45"/>
        <v>0.80816796000000002</v>
      </c>
      <c r="H1410" s="177"/>
      <c r="I1410" s="178"/>
      <c r="J1410" s="179"/>
    </row>
    <row r="1411" spans="1:10" customFormat="1" ht="25.5" x14ac:dyDescent="0.2">
      <c r="A1411" s="161" t="s">
        <v>403</v>
      </c>
      <c r="B1411" s="162" t="s">
        <v>6272</v>
      </c>
      <c r="C1411" s="174" t="s">
        <v>522</v>
      </c>
      <c r="D1411" s="175" t="s">
        <v>5896</v>
      </c>
      <c r="E1411" s="175">
        <v>8</v>
      </c>
      <c r="F1411" s="176">
        <v>2.0473680000000001E-2</v>
      </c>
      <c r="G1411" s="176">
        <f t="shared" si="45"/>
        <v>0.16378944000000001</v>
      </c>
      <c r="H1411" s="177"/>
      <c r="I1411" s="178"/>
      <c r="J1411" s="179"/>
    </row>
    <row r="1412" spans="1:10" customFormat="1" ht="25.5" x14ac:dyDescent="0.2">
      <c r="A1412" s="161" t="s">
        <v>403</v>
      </c>
      <c r="B1412" s="162" t="s">
        <v>6273</v>
      </c>
      <c r="C1412" s="174" t="s">
        <v>944</v>
      </c>
      <c r="D1412" s="175" t="s">
        <v>945</v>
      </c>
      <c r="E1412" s="175">
        <v>118</v>
      </c>
      <c r="F1412" s="176">
        <v>1.8321469999999999E-2</v>
      </c>
      <c r="G1412" s="176">
        <f t="shared" si="45"/>
        <v>2.1619334599999998</v>
      </c>
      <c r="H1412" s="177"/>
      <c r="I1412" s="178"/>
      <c r="J1412" s="179"/>
    </row>
    <row r="1413" spans="1:10" customFormat="1" ht="25.5" x14ac:dyDescent="0.2">
      <c r="A1413" s="161" t="s">
        <v>403</v>
      </c>
      <c r="B1413" s="162" t="s">
        <v>6274</v>
      </c>
      <c r="C1413" s="174" t="s">
        <v>522</v>
      </c>
      <c r="D1413" s="175" t="s">
        <v>757</v>
      </c>
      <c r="E1413" s="175">
        <v>54</v>
      </c>
      <c r="F1413" s="176">
        <v>1.6348540000000002E-2</v>
      </c>
      <c r="G1413" s="176">
        <f t="shared" si="45"/>
        <v>0.8828211600000001</v>
      </c>
      <c r="H1413" s="177"/>
      <c r="I1413" s="178"/>
      <c r="J1413" s="179"/>
    </row>
    <row r="1414" spans="1:10" customFormat="1" x14ac:dyDescent="0.2">
      <c r="A1414" s="161" t="s">
        <v>403</v>
      </c>
      <c r="B1414" s="162" t="s">
        <v>6275</v>
      </c>
      <c r="C1414" s="174" t="s">
        <v>759</v>
      </c>
      <c r="D1414" s="175" t="s">
        <v>760</v>
      </c>
      <c r="E1414" s="175">
        <v>19</v>
      </c>
      <c r="F1414" s="176">
        <v>1.7374069999999998E-2</v>
      </c>
      <c r="G1414" s="176">
        <f t="shared" si="45"/>
        <v>0.33010732999999998</v>
      </c>
      <c r="H1414" s="177"/>
      <c r="I1414" s="178"/>
      <c r="J1414" s="179"/>
    </row>
    <row r="1415" spans="1:10" customFormat="1" ht="25.5" x14ac:dyDescent="0.2">
      <c r="A1415" s="161" t="s">
        <v>403</v>
      </c>
      <c r="B1415" s="162" t="s">
        <v>6276</v>
      </c>
      <c r="C1415" s="174" t="s">
        <v>5901</v>
      </c>
      <c r="D1415" s="175" t="s">
        <v>5902</v>
      </c>
      <c r="E1415" s="175">
        <v>4</v>
      </c>
      <c r="F1415" s="176">
        <v>0.17211501000000001</v>
      </c>
      <c r="G1415" s="176">
        <f t="shared" si="45"/>
        <v>0.68846004000000005</v>
      </c>
      <c r="H1415" s="177"/>
      <c r="I1415" s="178"/>
      <c r="J1415" s="179"/>
    </row>
    <row r="1416" spans="1:10" customFormat="1" x14ac:dyDescent="0.2">
      <c r="A1416" s="161" t="s">
        <v>403</v>
      </c>
      <c r="B1416" s="162" t="s">
        <v>6277</v>
      </c>
      <c r="C1416" s="174" t="s">
        <v>525</v>
      </c>
      <c r="D1416" s="175" t="s">
        <v>762</v>
      </c>
      <c r="E1416" s="175">
        <v>13</v>
      </c>
      <c r="F1416" s="176">
        <v>7.6006699999999996E-2</v>
      </c>
      <c r="G1416" s="176">
        <f t="shared" si="45"/>
        <v>0.9880871</v>
      </c>
      <c r="H1416" s="177"/>
      <c r="I1416" s="178"/>
      <c r="J1416" s="179"/>
    </row>
    <row r="1417" spans="1:10" customFormat="1" x14ac:dyDescent="0.2">
      <c r="A1417" s="161" t="s">
        <v>403</v>
      </c>
      <c r="B1417" s="162" t="s">
        <v>6278</v>
      </c>
      <c r="C1417" s="174" t="s">
        <v>525</v>
      </c>
      <c r="D1417" s="175" t="s">
        <v>764</v>
      </c>
      <c r="E1417" s="175">
        <v>23</v>
      </c>
      <c r="F1417" s="176">
        <v>4.0010209999999997E-2</v>
      </c>
      <c r="G1417" s="176">
        <f t="shared" si="45"/>
        <v>0.92023482999999995</v>
      </c>
      <c r="H1417" s="177"/>
      <c r="I1417" s="178"/>
      <c r="J1417" s="179"/>
    </row>
    <row r="1418" spans="1:10" customFormat="1" x14ac:dyDescent="0.2">
      <c r="A1418" s="161" t="s">
        <v>403</v>
      </c>
      <c r="B1418" s="162" t="s">
        <v>6279</v>
      </c>
      <c r="C1418" s="174" t="s">
        <v>525</v>
      </c>
      <c r="D1418" s="175" t="s">
        <v>679</v>
      </c>
      <c r="E1418" s="175">
        <v>118</v>
      </c>
      <c r="F1418" s="176">
        <v>1.6751530000000001E-2</v>
      </c>
      <c r="G1418" s="176">
        <f t="shared" si="45"/>
        <v>1.97668054</v>
      </c>
      <c r="H1418" s="177"/>
      <c r="I1418" s="178"/>
      <c r="J1418" s="179"/>
    </row>
    <row r="1419" spans="1:10" customFormat="1" x14ac:dyDescent="0.2">
      <c r="A1419" s="161" t="s">
        <v>403</v>
      </c>
      <c r="B1419" s="162" t="s">
        <v>6280</v>
      </c>
      <c r="C1419" s="174" t="s">
        <v>525</v>
      </c>
      <c r="D1419" s="175" t="s">
        <v>767</v>
      </c>
      <c r="E1419" s="175">
        <v>24</v>
      </c>
      <c r="F1419" s="176">
        <v>1.084597E-2</v>
      </c>
      <c r="G1419" s="176">
        <f t="shared" si="45"/>
        <v>0.26030328000000003</v>
      </c>
      <c r="H1419" s="177"/>
      <c r="I1419" s="178"/>
      <c r="J1419" s="179"/>
    </row>
    <row r="1420" spans="1:10" customFormat="1" x14ac:dyDescent="0.2">
      <c r="A1420" s="161" t="s">
        <v>403</v>
      </c>
      <c r="B1420" s="162" t="s">
        <v>6281</v>
      </c>
      <c r="C1420" s="174" t="s">
        <v>525</v>
      </c>
      <c r="D1420" s="175" t="s">
        <v>526</v>
      </c>
      <c r="E1420" s="175">
        <v>411</v>
      </c>
      <c r="F1420" s="176">
        <v>5.88405E-3</v>
      </c>
      <c r="G1420" s="176">
        <f t="shared" si="45"/>
        <v>2.41834455</v>
      </c>
      <c r="H1420" s="177"/>
      <c r="I1420" s="178"/>
      <c r="J1420" s="179"/>
    </row>
    <row r="1421" spans="1:10" customFormat="1" x14ac:dyDescent="0.2">
      <c r="A1421" s="161" t="s">
        <v>403</v>
      </c>
      <c r="B1421" s="162" t="s">
        <v>6282</v>
      </c>
      <c r="C1421" s="174" t="s">
        <v>525</v>
      </c>
      <c r="D1421" s="175" t="s">
        <v>6283</v>
      </c>
      <c r="E1421" s="175">
        <v>1</v>
      </c>
      <c r="F1421" s="176">
        <v>2.7209500000000002E-3</v>
      </c>
      <c r="G1421" s="176">
        <f t="shared" si="45"/>
        <v>2.7209500000000002E-3</v>
      </c>
      <c r="H1421" s="177"/>
      <c r="I1421" s="178"/>
      <c r="J1421" s="179"/>
    </row>
    <row r="1422" spans="1:10" customFormat="1" x14ac:dyDescent="0.2">
      <c r="A1422" s="161" t="s">
        <v>403</v>
      </c>
      <c r="B1422" s="162" t="s">
        <v>6284</v>
      </c>
      <c r="C1422" s="174" t="s">
        <v>528</v>
      </c>
      <c r="D1422" s="175" t="s">
        <v>5914</v>
      </c>
      <c r="E1422" s="175">
        <v>4</v>
      </c>
      <c r="F1422" s="176">
        <v>1.4230899999999999E-2</v>
      </c>
      <c r="G1422" s="176">
        <f t="shared" si="45"/>
        <v>5.6923599999999998E-2</v>
      </c>
      <c r="H1422" s="177"/>
      <c r="I1422" s="178"/>
      <c r="J1422" s="179"/>
    </row>
    <row r="1423" spans="1:10" customFormat="1" x14ac:dyDescent="0.2">
      <c r="A1423" s="161" t="s">
        <v>403</v>
      </c>
      <c r="B1423" s="162" t="s">
        <v>6285</v>
      </c>
      <c r="C1423" s="174" t="s">
        <v>528</v>
      </c>
      <c r="D1423" s="175" t="s">
        <v>772</v>
      </c>
      <c r="E1423" s="175">
        <v>19</v>
      </c>
      <c r="F1423" s="176">
        <v>6.9577099999999998E-3</v>
      </c>
      <c r="G1423" s="176">
        <f t="shared" si="45"/>
        <v>0.13219649</v>
      </c>
      <c r="H1423" s="177"/>
      <c r="I1423" s="178"/>
      <c r="J1423" s="179"/>
    </row>
    <row r="1424" spans="1:10" customFormat="1" x14ac:dyDescent="0.2">
      <c r="A1424" s="161" t="s">
        <v>403</v>
      </c>
      <c r="B1424" s="162" t="s">
        <v>6286</v>
      </c>
      <c r="C1424" s="174" t="s">
        <v>528</v>
      </c>
      <c r="D1424" s="175" t="s">
        <v>680</v>
      </c>
      <c r="E1424" s="175">
        <v>108</v>
      </c>
      <c r="F1424" s="176">
        <v>3.9662300000000003E-3</v>
      </c>
      <c r="G1424" s="176">
        <f t="shared" si="45"/>
        <v>0.42835284000000001</v>
      </c>
      <c r="H1424" s="177"/>
      <c r="I1424" s="178"/>
      <c r="J1424" s="179"/>
    </row>
    <row r="1425" spans="1:39" customFormat="1" x14ac:dyDescent="0.2">
      <c r="A1425" s="161" t="s">
        <v>403</v>
      </c>
      <c r="B1425" s="162" t="s">
        <v>6287</v>
      </c>
      <c r="C1425" s="174" t="s">
        <v>528</v>
      </c>
      <c r="D1425" s="175" t="s">
        <v>775</v>
      </c>
      <c r="E1425" s="175">
        <v>40</v>
      </c>
      <c r="F1425" s="176">
        <v>2.3824300000000001E-3</v>
      </c>
      <c r="G1425" s="176">
        <f t="shared" si="45"/>
        <v>9.5297199999999999E-2</v>
      </c>
      <c r="H1425" s="177"/>
      <c r="I1425" s="178"/>
      <c r="J1425" s="179"/>
    </row>
    <row r="1426" spans="1:39" customFormat="1" x14ac:dyDescent="0.2">
      <c r="A1426" s="161" t="s">
        <v>403</v>
      </c>
      <c r="B1426" s="162" t="s">
        <v>6288</v>
      </c>
      <c r="C1426" s="174" t="s">
        <v>528</v>
      </c>
      <c r="D1426" s="175" t="s">
        <v>529</v>
      </c>
      <c r="E1426" s="175">
        <v>292</v>
      </c>
      <c r="F1426" s="176">
        <v>1.25136E-3</v>
      </c>
      <c r="G1426" s="176">
        <f t="shared" si="45"/>
        <v>0.36539712000000002</v>
      </c>
      <c r="H1426" s="177"/>
      <c r="I1426" s="178"/>
      <c r="J1426" s="179"/>
    </row>
    <row r="1427" spans="1:39" customFormat="1" x14ac:dyDescent="0.2">
      <c r="A1427" s="161" t="s">
        <v>403</v>
      </c>
      <c r="B1427" s="162" t="s">
        <v>6289</v>
      </c>
      <c r="C1427" s="174" t="s">
        <v>528</v>
      </c>
      <c r="D1427" s="175" t="s">
        <v>5920</v>
      </c>
      <c r="E1427" s="175">
        <v>3</v>
      </c>
      <c r="F1427" s="176">
        <v>4.9306000000000003E-4</v>
      </c>
      <c r="G1427" s="176">
        <f t="shared" si="45"/>
        <v>1.4791800000000001E-3</v>
      </c>
      <c r="H1427" s="177"/>
      <c r="I1427" s="178"/>
      <c r="J1427" s="179"/>
    </row>
    <row r="1428" spans="1:39" customFormat="1" x14ac:dyDescent="0.2">
      <c r="A1428" s="161" t="s">
        <v>403</v>
      </c>
      <c r="B1428" s="162" t="s">
        <v>6290</v>
      </c>
      <c r="C1428" s="174" t="s">
        <v>681</v>
      </c>
      <c r="D1428" s="175" t="s">
        <v>780</v>
      </c>
      <c r="E1428" s="175">
        <v>4</v>
      </c>
      <c r="F1428" s="176">
        <v>1.7164410000000001E-2</v>
      </c>
      <c r="G1428" s="176">
        <f t="shared" si="45"/>
        <v>6.8657640000000006E-2</v>
      </c>
      <c r="H1428" s="177"/>
      <c r="I1428" s="178"/>
      <c r="J1428" s="179"/>
    </row>
    <row r="1429" spans="1:39" customFormat="1" x14ac:dyDescent="0.2">
      <c r="A1429" s="161" t="s">
        <v>403</v>
      </c>
      <c r="B1429" s="162" t="s">
        <v>6291</v>
      </c>
      <c r="C1429" s="174" t="s">
        <v>681</v>
      </c>
      <c r="D1429" s="175" t="s">
        <v>782</v>
      </c>
      <c r="E1429" s="175">
        <v>9</v>
      </c>
      <c r="F1429" s="176">
        <v>1.130113E-2</v>
      </c>
      <c r="G1429" s="176">
        <f t="shared" si="45"/>
        <v>0.10171016999999999</v>
      </c>
      <c r="H1429" s="177"/>
      <c r="I1429" s="178"/>
      <c r="J1429" s="179"/>
    </row>
    <row r="1430" spans="1:39" customFormat="1" x14ac:dyDescent="0.2">
      <c r="A1430" s="161" t="s">
        <v>403</v>
      </c>
      <c r="B1430" s="162" t="s">
        <v>6292</v>
      </c>
      <c r="C1430" s="174" t="s">
        <v>681</v>
      </c>
      <c r="D1430" s="175" t="s">
        <v>784</v>
      </c>
      <c r="E1430" s="175">
        <v>18</v>
      </c>
      <c r="F1430" s="176">
        <v>4.0784000000000003E-3</v>
      </c>
      <c r="G1430" s="176">
        <f t="shared" ref="G1430:G1432" si="46">F1430*E1430</f>
        <v>7.341120000000001E-2</v>
      </c>
      <c r="H1430" s="177"/>
      <c r="I1430" s="178"/>
      <c r="J1430" s="179"/>
    </row>
    <row r="1431" spans="1:39" customFormat="1" x14ac:dyDescent="0.2">
      <c r="A1431" s="161" t="s">
        <v>403</v>
      </c>
      <c r="B1431" s="162" t="s">
        <v>6293</v>
      </c>
      <c r="C1431" s="174" t="s">
        <v>681</v>
      </c>
      <c r="D1431" s="175" t="s">
        <v>786</v>
      </c>
      <c r="E1431" s="175">
        <v>71</v>
      </c>
      <c r="F1431" s="176">
        <v>2.1575700000000001E-3</v>
      </c>
      <c r="G1431" s="176">
        <f t="shared" si="46"/>
        <v>0.15318747000000002</v>
      </c>
      <c r="H1431" s="177"/>
      <c r="I1431" s="178"/>
      <c r="J1431" s="179"/>
    </row>
    <row r="1432" spans="1:39" customFormat="1" ht="25.5" x14ac:dyDescent="0.2">
      <c r="A1432" s="161" t="s">
        <v>403</v>
      </c>
      <c r="B1432" s="162" t="s">
        <v>6294</v>
      </c>
      <c r="C1432" s="174" t="s">
        <v>2509</v>
      </c>
      <c r="D1432" s="175" t="s">
        <v>713</v>
      </c>
      <c r="E1432" s="175">
        <v>4</v>
      </c>
      <c r="F1432" s="176">
        <v>1.413823E-2</v>
      </c>
      <c r="G1432" s="176">
        <f t="shared" si="46"/>
        <v>5.655292E-2</v>
      </c>
      <c r="H1432" s="177"/>
      <c r="I1432" s="178"/>
      <c r="J1432" s="179"/>
    </row>
    <row r="1433" spans="1:39" x14ac:dyDescent="0.2">
      <c r="A1433" s="148" t="s">
        <v>379</v>
      </c>
      <c r="B1433" s="150" t="s">
        <v>177</v>
      </c>
      <c r="C1433" s="151"/>
      <c r="D1433" s="152" t="s">
        <v>178</v>
      </c>
      <c r="E1433" s="105">
        <v>1</v>
      </c>
      <c r="F1433" s="153"/>
      <c r="G1433" s="110"/>
      <c r="H1433" s="154"/>
      <c r="I1433" s="111"/>
      <c r="J1433" s="155"/>
      <c r="K1433" s="124"/>
      <c r="L1433" s="125"/>
      <c r="M1433" s="126"/>
      <c r="N1433" s="127"/>
      <c r="O1433" s="128"/>
      <c r="P1433" s="128"/>
      <c r="Q1433" s="126"/>
      <c r="R1433" s="55"/>
      <c r="S1433" s="129"/>
      <c r="T1433" s="156"/>
      <c r="U1433" s="126"/>
      <c r="AF1433" s="8"/>
      <c r="AG1433" s="8"/>
      <c r="AH1433" s="8"/>
      <c r="AI1433" s="8"/>
      <c r="AJ1433" s="8"/>
      <c r="AK1433" s="8"/>
      <c r="AL1433" s="8"/>
      <c r="AM1433" s="8"/>
    </row>
    <row r="1434" spans="1:39" ht="25.5" x14ac:dyDescent="0.2">
      <c r="A1434" s="148" t="s">
        <v>379</v>
      </c>
      <c r="B1434" s="150" t="s">
        <v>179</v>
      </c>
      <c r="C1434" s="151" t="s">
        <v>180</v>
      </c>
      <c r="D1434" s="152" t="s">
        <v>181</v>
      </c>
      <c r="E1434" s="105">
        <v>1</v>
      </c>
      <c r="F1434" s="153"/>
      <c r="G1434" s="110"/>
      <c r="H1434" s="154"/>
      <c r="I1434" s="111"/>
      <c r="J1434" s="155"/>
      <c r="K1434" s="124"/>
      <c r="L1434" s="125"/>
      <c r="M1434" s="126"/>
      <c r="N1434" s="127"/>
      <c r="O1434" s="128"/>
      <c r="P1434" s="128"/>
      <c r="Q1434" s="126"/>
      <c r="R1434" s="55"/>
      <c r="S1434" s="129"/>
      <c r="T1434" s="156"/>
      <c r="U1434" s="126"/>
      <c r="AF1434" s="8"/>
      <c r="AG1434" s="8"/>
      <c r="AH1434" s="8"/>
      <c r="AI1434" s="8"/>
      <c r="AJ1434" s="8"/>
      <c r="AK1434" s="8"/>
      <c r="AL1434" s="8"/>
      <c r="AM1434" s="8"/>
    </row>
    <row r="1435" spans="1:39" x14ac:dyDescent="0.2">
      <c r="A1435" s="148" t="s">
        <v>379</v>
      </c>
      <c r="B1435" s="150">
        <v>42</v>
      </c>
      <c r="C1435" s="151"/>
      <c r="D1435" s="152" t="s">
        <v>182</v>
      </c>
      <c r="E1435" s="105">
        <v>1</v>
      </c>
      <c r="F1435" s="153"/>
      <c r="G1435" s="110"/>
      <c r="H1435" s="154"/>
      <c r="I1435" s="111"/>
      <c r="J1435" s="155"/>
      <c r="K1435" s="124"/>
      <c r="L1435" s="125"/>
      <c r="M1435" s="126"/>
      <c r="N1435" s="127"/>
      <c r="O1435" s="128"/>
      <c r="P1435" s="128"/>
      <c r="Q1435" s="126"/>
      <c r="R1435" s="55"/>
      <c r="S1435" s="129"/>
      <c r="T1435" s="156"/>
      <c r="U1435" s="126"/>
      <c r="AF1435" s="8"/>
      <c r="AG1435" s="8"/>
      <c r="AH1435" s="8"/>
      <c r="AI1435" s="8"/>
      <c r="AJ1435" s="8"/>
      <c r="AK1435" s="8"/>
      <c r="AL1435" s="8"/>
      <c r="AM1435" s="8"/>
    </row>
    <row r="1436" spans="1:39" ht="25.5" x14ac:dyDescent="0.2">
      <c r="A1436" s="148" t="s">
        <v>379</v>
      </c>
      <c r="B1436" s="150" t="s">
        <v>183</v>
      </c>
      <c r="C1436" s="151" t="s">
        <v>184</v>
      </c>
      <c r="D1436" s="152" t="s">
        <v>185</v>
      </c>
      <c r="E1436" s="105">
        <v>1</v>
      </c>
      <c r="F1436" s="153"/>
      <c r="G1436" s="110"/>
      <c r="H1436" s="154"/>
      <c r="I1436" s="111"/>
      <c r="J1436" s="155"/>
      <c r="K1436" s="124"/>
      <c r="L1436" s="125"/>
      <c r="M1436" s="126"/>
      <c r="N1436" s="127"/>
      <c r="O1436" s="128"/>
      <c r="P1436" s="128"/>
      <c r="Q1436" s="126"/>
      <c r="R1436" s="55"/>
      <c r="S1436" s="129"/>
      <c r="T1436" s="156"/>
      <c r="U1436" s="126"/>
      <c r="AF1436" s="8"/>
      <c r="AG1436" s="8"/>
      <c r="AH1436" s="8"/>
      <c r="AI1436" s="8"/>
      <c r="AJ1436" s="8"/>
      <c r="AK1436" s="8"/>
      <c r="AL1436" s="8"/>
      <c r="AM1436" s="8"/>
    </row>
    <row r="1437" spans="1:39" customFormat="1" x14ac:dyDescent="0.2">
      <c r="A1437" s="148" t="s">
        <v>379</v>
      </c>
      <c r="B1437" s="162" t="s">
        <v>6295</v>
      </c>
      <c r="C1437" s="181" t="s">
        <v>6296</v>
      </c>
      <c r="D1437" s="182" t="s">
        <v>6297</v>
      </c>
      <c r="E1437" s="182">
        <v>1</v>
      </c>
      <c r="F1437" s="183"/>
      <c r="G1437" s="183" t="str">
        <f>""</f>
        <v/>
      </c>
      <c r="H1437" s="184"/>
      <c r="I1437" s="185"/>
      <c r="J1437" s="180"/>
    </row>
    <row r="1438" spans="1:39" customFormat="1" outlineLevel="1" x14ac:dyDescent="0.2">
      <c r="A1438" s="148" t="s">
        <v>379</v>
      </c>
      <c r="B1438" s="162" t="s">
        <v>6298</v>
      </c>
      <c r="C1438" s="181" t="s">
        <v>6299</v>
      </c>
      <c r="D1438" s="182" t="s">
        <v>6300</v>
      </c>
      <c r="E1438" s="182">
        <f>1*1</f>
        <v>1</v>
      </c>
      <c r="F1438" s="183">
        <v>7.28</v>
      </c>
      <c r="G1438" s="183">
        <f t="shared" ref="G1438:G1443" si="47">F1438*E1438</f>
        <v>7.28</v>
      </c>
      <c r="H1438" s="184" t="s">
        <v>390</v>
      </c>
      <c r="I1438" s="185"/>
      <c r="J1438" s="180"/>
    </row>
    <row r="1439" spans="1:39" customFormat="1" outlineLevel="1" x14ac:dyDescent="0.2">
      <c r="A1439" s="148" t="s">
        <v>379</v>
      </c>
      <c r="B1439" s="162" t="s">
        <v>6301</v>
      </c>
      <c r="C1439" s="181" t="s">
        <v>6302</v>
      </c>
      <c r="D1439" s="182" t="s">
        <v>6303</v>
      </c>
      <c r="E1439" s="182">
        <f>1*1</f>
        <v>1</v>
      </c>
      <c r="F1439" s="183">
        <v>4.5</v>
      </c>
      <c r="G1439" s="183">
        <f t="shared" si="47"/>
        <v>4.5</v>
      </c>
      <c r="H1439" s="184" t="s">
        <v>390</v>
      </c>
      <c r="I1439" s="185"/>
      <c r="J1439" s="180"/>
    </row>
    <row r="1440" spans="1:39" customFormat="1" outlineLevel="1" x14ac:dyDescent="0.2">
      <c r="A1440" s="148" t="s">
        <v>379</v>
      </c>
      <c r="B1440" s="162" t="s">
        <v>6304</v>
      </c>
      <c r="C1440" s="181" t="s">
        <v>6305</v>
      </c>
      <c r="D1440" s="182" t="s">
        <v>6306</v>
      </c>
      <c r="E1440" s="182">
        <f>1*1</f>
        <v>1</v>
      </c>
      <c r="F1440" s="183">
        <v>8.93</v>
      </c>
      <c r="G1440" s="183">
        <f t="shared" si="47"/>
        <v>8.93</v>
      </c>
      <c r="H1440" s="184" t="s">
        <v>390</v>
      </c>
      <c r="I1440" s="185"/>
      <c r="J1440" s="180"/>
    </row>
    <row r="1441" spans="1:11" customFormat="1" outlineLevel="1" x14ac:dyDescent="0.2">
      <c r="A1441" s="148" t="s">
        <v>379</v>
      </c>
      <c r="B1441" s="162" t="s">
        <v>6307</v>
      </c>
      <c r="C1441" s="181" t="s">
        <v>540</v>
      </c>
      <c r="D1441" s="182" t="s">
        <v>541</v>
      </c>
      <c r="E1441" s="182">
        <f>1*1</f>
        <v>1</v>
      </c>
      <c r="F1441" s="183">
        <v>46.26</v>
      </c>
      <c r="G1441" s="183">
        <f t="shared" si="47"/>
        <v>46.26</v>
      </c>
      <c r="H1441" s="184" t="s">
        <v>390</v>
      </c>
      <c r="I1441" s="185"/>
      <c r="J1441" s="180"/>
    </row>
    <row r="1442" spans="1:11" customFormat="1" outlineLevel="1" x14ac:dyDescent="0.2">
      <c r="A1442" s="148" t="s">
        <v>379</v>
      </c>
      <c r="B1442" s="162" t="s">
        <v>6308</v>
      </c>
      <c r="C1442" s="181" t="s">
        <v>5620</v>
      </c>
      <c r="D1442" s="182" t="s">
        <v>402</v>
      </c>
      <c r="E1442" s="182">
        <f>2*1</f>
        <v>2</v>
      </c>
      <c r="F1442" s="183">
        <v>1.92</v>
      </c>
      <c r="G1442" s="183">
        <f t="shared" si="47"/>
        <v>3.84</v>
      </c>
      <c r="H1442" s="184" t="s">
        <v>390</v>
      </c>
      <c r="I1442" s="185"/>
      <c r="J1442" s="180"/>
    </row>
    <row r="1443" spans="1:11" customFormat="1" outlineLevel="1" x14ac:dyDescent="0.2">
      <c r="A1443" s="148" t="s">
        <v>379</v>
      </c>
      <c r="B1443" s="162" t="s">
        <v>6309</v>
      </c>
      <c r="C1443" s="181" t="s">
        <v>6310</v>
      </c>
      <c r="D1443" s="182" t="s">
        <v>6311</v>
      </c>
      <c r="E1443" s="182">
        <f>1*1</f>
        <v>1</v>
      </c>
      <c r="F1443" s="183">
        <v>9.42</v>
      </c>
      <c r="G1443" s="183">
        <f t="shared" si="47"/>
        <v>9.42</v>
      </c>
      <c r="H1443" s="184"/>
      <c r="I1443" s="185"/>
      <c r="J1443" s="180"/>
    </row>
    <row r="1444" spans="1:11" customFormat="1" x14ac:dyDescent="0.2">
      <c r="A1444" s="148" t="s">
        <v>379</v>
      </c>
      <c r="B1444" s="162" t="s">
        <v>6312</v>
      </c>
      <c r="C1444" s="181" t="s">
        <v>5477</v>
      </c>
      <c r="D1444" s="182" t="s">
        <v>409</v>
      </c>
      <c r="E1444" s="182" t="s">
        <v>410</v>
      </c>
      <c r="F1444" s="183"/>
      <c r="G1444" s="183" t="str">
        <f>""</f>
        <v/>
      </c>
      <c r="H1444" s="184"/>
      <c r="I1444" s="185"/>
      <c r="J1444" s="180"/>
      <c r="K1444" s="200"/>
    </row>
    <row r="1445" spans="1:11" customFormat="1" outlineLevel="1" x14ac:dyDescent="0.2">
      <c r="A1445" s="148" t="s">
        <v>379</v>
      </c>
      <c r="B1445" s="162" t="s">
        <v>6313</v>
      </c>
      <c r="C1445" s="181" t="s">
        <v>5479</v>
      </c>
      <c r="D1445" s="182" t="s">
        <v>5480</v>
      </c>
      <c r="E1445" s="182" t="s">
        <v>410</v>
      </c>
      <c r="F1445" s="183">
        <v>13.83</v>
      </c>
      <c r="G1445" s="183">
        <f>F1445*2</f>
        <v>27.66</v>
      </c>
      <c r="H1445" s="184" t="s">
        <v>414</v>
      </c>
      <c r="I1445" s="185"/>
      <c r="J1445" s="180"/>
      <c r="K1445" s="200"/>
    </row>
    <row r="1446" spans="1:11" customFormat="1" outlineLevel="1" x14ac:dyDescent="0.2">
      <c r="A1446" s="148" t="s">
        <v>379</v>
      </c>
      <c r="B1446" s="162" t="s">
        <v>6314</v>
      </c>
      <c r="C1446" s="181" t="s">
        <v>416</v>
      </c>
      <c r="D1446" s="182" t="s">
        <v>417</v>
      </c>
      <c r="E1446" s="182" t="s">
        <v>410</v>
      </c>
      <c r="F1446" s="183">
        <v>4.05</v>
      </c>
      <c r="G1446" s="183">
        <f>F1446*2</f>
        <v>8.1</v>
      </c>
      <c r="H1446" s="184" t="s">
        <v>414</v>
      </c>
      <c r="I1446" s="185"/>
      <c r="J1446" s="180"/>
      <c r="K1446" s="200"/>
    </row>
    <row r="1447" spans="1:11" customFormat="1" outlineLevel="1" x14ac:dyDescent="0.2">
      <c r="A1447" s="148" t="s">
        <v>379</v>
      </c>
      <c r="B1447" s="162" t="s">
        <v>6315</v>
      </c>
      <c r="C1447" s="181" t="s">
        <v>419</v>
      </c>
      <c r="D1447" s="182" t="s">
        <v>420</v>
      </c>
      <c r="E1447" s="182">
        <v>2</v>
      </c>
      <c r="F1447" s="183">
        <v>0.37</v>
      </c>
      <c r="G1447" s="183">
        <f>F1447*E1447</f>
        <v>0.74</v>
      </c>
      <c r="H1447" s="184" t="s">
        <v>414</v>
      </c>
      <c r="I1447" s="185"/>
      <c r="J1447" s="180"/>
      <c r="K1447" s="200"/>
    </row>
    <row r="1448" spans="1:11" customFormat="1" outlineLevel="1" x14ac:dyDescent="0.2">
      <c r="A1448" s="148" t="s">
        <v>379</v>
      </c>
      <c r="B1448" s="162" t="s">
        <v>6316</v>
      </c>
      <c r="C1448" s="181" t="s">
        <v>422</v>
      </c>
      <c r="D1448" s="182" t="s">
        <v>423</v>
      </c>
      <c r="E1448" s="182">
        <v>2</v>
      </c>
      <c r="F1448" s="183">
        <v>0.04</v>
      </c>
      <c r="G1448" s="183">
        <f>F1448*E1448</f>
        <v>0.08</v>
      </c>
      <c r="H1448" s="184" t="s">
        <v>414</v>
      </c>
      <c r="I1448" s="185"/>
      <c r="J1448" s="180"/>
      <c r="K1448" s="200"/>
    </row>
    <row r="1449" spans="1:11" customFormat="1" ht="25.5" outlineLevel="1" x14ac:dyDescent="0.2">
      <c r="A1449" s="148" t="s">
        <v>379</v>
      </c>
      <c r="B1449" s="162" t="s">
        <v>6317</v>
      </c>
      <c r="C1449" s="181" t="s">
        <v>522</v>
      </c>
      <c r="D1449" s="182" t="s">
        <v>5485</v>
      </c>
      <c r="E1449" s="182">
        <v>4</v>
      </c>
      <c r="F1449" s="183">
        <v>0.02</v>
      </c>
      <c r="G1449" s="183">
        <f>F1449*E1449</f>
        <v>0.08</v>
      </c>
      <c r="H1449" s="184"/>
      <c r="I1449" s="185"/>
      <c r="J1449" s="180"/>
      <c r="K1449" s="200"/>
    </row>
    <row r="1450" spans="1:11" customFormat="1" x14ac:dyDescent="0.2">
      <c r="A1450" s="148" t="s">
        <v>379</v>
      </c>
      <c r="B1450" s="162" t="s">
        <v>6318</v>
      </c>
      <c r="C1450" s="181" t="s">
        <v>6319</v>
      </c>
      <c r="D1450" s="182" t="s">
        <v>429</v>
      </c>
      <c r="E1450" s="182" t="s">
        <v>410</v>
      </c>
      <c r="F1450" s="183"/>
      <c r="G1450" s="183" t="str">
        <f>""</f>
        <v/>
      </c>
      <c r="H1450" s="184"/>
      <c r="I1450" s="185"/>
      <c r="J1450" s="180"/>
      <c r="K1450" s="200"/>
    </row>
    <row r="1451" spans="1:11" customFormat="1" outlineLevel="1" x14ac:dyDescent="0.2">
      <c r="A1451" s="148" t="s">
        <v>379</v>
      </c>
      <c r="B1451" s="162" t="s">
        <v>6320</v>
      </c>
      <c r="C1451" s="181" t="s">
        <v>6321</v>
      </c>
      <c r="D1451" s="182" t="s">
        <v>6322</v>
      </c>
      <c r="E1451" s="182" t="s">
        <v>410</v>
      </c>
      <c r="F1451" s="183">
        <v>9.76</v>
      </c>
      <c r="G1451" s="183">
        <f>F1451*2</f>
        <v>19.52</v>
      </c>
      <c r="H1451" s="184" t="s">
        <v>390</v>
      </c>
      <c r="I1451" s="185"/>
      <c r="J1451" s="180"/>
      <c r="K1451" s="200"/>
    </row>
    <row r="1452" spans="1:11" customFormat="1" outlineLevel="1" x14ac:dyDescent="0.2">
      <c r="A1452" s="148" t="s">
        <v>379</v>
      </c>
      <c r="B1452" s="162" t="s">
        <v>6323</v>
      </c>
      <c r="C1452" s="181" t="s">
        <v>434</v>
      </c>
      <c r="D1452" s="182" t="s">
        <v>435</v>
      </c>
      <c r="E1452" s="182">
        <v>4</v>
      </c>
      <c r="F1452" s="183">
        <v>0.03</v>
      </c>
      <c r="G1452" s="183">
        <f>F1452*E1452</f>
        <v>0.12</v>
      </c>
      <c r="H1452" s="184" t="s">
        <v>414</v>
      </c>
      <c r="I1452" s="185"/>
      <c r="J1452" s="180"/>
      <c r="K1452" s="200"/>
    </row>
    <row r="1453" spans="1:11" customFormat="1" outlineLevel="1" x14ac:dyDescent="0.2">
      <c r="A1453" s="148" t="s">
        <v>379</v>
      </c>
      <c r="B1453" s="162" t="s">
        <v>6324</v>
      </c>
      <c r="C1453" s="181" t="s">
        <v>425</v>
      </c>
      <c r="D1453" s="182" t="s">
        <v>5493</v>
      </c>
      <c r="E1453" s="182">
        <v>2</v>
      </c>
      <c r="F1453" s="183">
        <v>0.02</v>
      </c>
      <c r="G1453" s="183">
        <f>F1453*E1453</f>
        <v>0.04</v>
      </c>
      <c r="H1453" s="184"/>
      <c r="I1453" s="185"/>
      <c r="J1453" s="180"/>
      <c r="K1453" s="200"/>
    </row>
    <row r="1454" spans="1:11" customFormat="1" x14ac:dyDescent="0.2">
      <c r="A1454" s="161" t="s">
        <v>382</v>
      </c>
      <c r="B1454" s="162" t="s">
        <v>6325</v>
      </c>
      <c r="C1454" s="163" t="s">
        <v>6326</v>
      </c>
      <c r="D1454" s="164" t="s">
        <v>440</v>
      </c>
      <c r="E1454" s="164">
        <v>1</v>
      </c>
      <c r="F1454" s="167"/>
      <c r="G1454" s="167" t="str">
        <f>""</f>
        <v/>
      </c>
      <c r="H1454" s="161"/>
      <c r="I1454" s="165"/>
      <c r="J1454" s="166"/>
    </row>
    <row r="1455" spans="1:11" customFormat="1" outlineLevel="1" x14ac:dyDescent="0.2">
      <c r="A1455" s="161" t="s">
        <v>386</v>
      </c>
      <c r="B1455" s="162" t="s">
        <v>6327</v>
      </c>
      <c r="C1455" s="168" t="s">
        <v>6328</v>
      </c>
      <c r="D1455" s="169" t="s">
        <v>443</v>
      </c>
      <c r="E1455" s="169">
        <f>1*1</f>
        <v>1</v>
      </c>
      <c r="F1455" s="170">
        <v>11.29</v>
      </c>
      <c r="G1455" s="170">
        <f>F1455*E1455</f>
        <v>11.29</v>
      </c>
      <c r="H1455" s="171" t="s">
        <v>414</v>
      </c>
      <c r="I1455" s="172"/>
      <c r="J1455" s="173"/>
    </row>
    <row r="1456" spans="1:11" customFormat="1" outlineLevel="1" x14ac:dyDescent="0.2">
      <c r="A1456" s="161" t="s">
        <v>386</v>
      </c>
      <c r="B1456" s="162" t="s">
        <v>6329</v>
      </c>
      <c r="C1456" s="168" t="s">
        <v>445</v>
      </c>
      <c r="D1456" s="169" t="s">
        <v>446</v>
      </c>
      <c r="E1456" s="169">
        <f>2*1</f>
        <v>2</v>
      </c>
      <c r="F1456" s="170">
        <v>2.21</v>
      </c>
      <c r="G1456" s="170">
        <f>F1456*E1456</f>
        <v>4.42</v>
      </c>
      <c r="H1456" s="171" t="s">
        <v>414</v>
      </c>
      <c r="I1456" s="172"/>
      <c r="J1456" s="173"/>
    </row>
    <row r="1457" spans="1:11" customFormat="1" outlineLevel="1" x14ac:dyDescent="0.2">
      <c r="A1457" s="161" t="s">
        <v>403</v>
      </c>
      <c r="B1457" s="162" t="s">
        <v>6330</v>
      </c>
      <c r="C1457" s="174" t="s">
        <v>425</v>
      </c>
      <c r="D1457" s="175" t="s">
        <v>448</v>
      </c>
      <c r="E1457" s="175">
        <f>4*1</f>
        <v>4</v>
      </c>
      <c r="F1457" s="176">
        <v>0.01</v>
      </c>
      <c r="G1457" s="176">
        <f>F1457*E1457</f>
        <v>0.04</v>
      </c>
      <c r="H1457" s="177"/>
      <c r="I1457" s="178"/>
      <c r="J1457" s="179"/>
    </row>
    <row r="1458" spans="1:11" customFormat="1" outlineLevel="1" x14ac:dyDescent="0.2">
      <c r="A1458" s="161" t="s">
        <v>403</v>
      </c>
      <c r="B1458" s="162" t="s">
        <v>6331</v>
      </c>
      <c r="C1458" s="174" t="s">
        <v>425</v>
      </c>
      <c r="D1458" s="175" t="s">
        <v>450</v>
      </c>
      <c r="E1458" s="175">
        <f>8*1</f>
        <v>8</v>
      </c>
      <c r="F1458" s="176">
        <v>0.04</v>
      </c>
      <c r="G1458" s="176">
        <f>F1458*E1458</f>
        <v>0.32</v>
      </c>
      <c r="H1458" s="177"/>
      <c r="I1458" s="178"/>
      <c r="J1458" s="179"/>
    </row>
    <row r="1459" spans="1:11" customFormat="1" x14ac:dyDescent="0.2">
      <c r="A1459" s="161" t="s">
        <v>382</v>
      </c>
      <c r="B1459" s="162" t="s">
        <v>6332</v>
      </c>
      <c r="C1459" s="163" t="s">
        <v>452</v>
      </c>
      <c r="D1459" s="164" t="s">
        <v>453</v>
      </c>
      <c r="E1459" s="164">
        <v>5</v>
      </c>
      <c r="F1459" s="167"/>
      <c r="G1459" s="167" t="str">
        <f>""</f>
        <v/>
      </c>
      <c r="H1459" s="161"/>
      <c r="I1459" s="165"/>
      <c r="J1459" s="166"/>
    </row>
    <row r="1460" spans="1:11" customFormat="1" outlineLevel="1" x14ac:dyDescent="0.2">
      <c r="A1460" s="161" t="s">
        <v>386</v>
      </c>
      <c r="B1460" s="162" t="s">
        <v>6333</v>
      </c>
      <c r="C1460" s="168" t="s">
        <v>442</v>
      </c>
      <c r="D1460" s="169" t="s">
        <v>443</v>
      </c>
      <c r="E1460" s="169">
        <f>1*5</f>
        <v>5</v>
      </c>
      <c r="F1460" s="170">
        <v>11.31</v>
      </c>
      <c r="G1460" s="170">
        <f>F1460*E1460</f>
        <v>56.550000000000004</v>
      </c>
      <c r="H1460" s="171" t="s">
        <v>414</v>
      </c>
      <c r="I1460" s="172"/>
      <c r="J1460" s="173"/>
    </row>
    <row r="1461" spans="1:11" customFormat="1" outlineLevel="1" x14ac:dyDescent="0.2">
      <c r="A1461" s="161" t="s">
        <v>386</v>
      </c>
      <c r="B1461" s="162" t="s">
        <v>6334</v>
      </c>
      <c r="C1461" s="168" t="s">
        <v>456</v>
      </c>
      <c r="D1461" s="169" t="s">
        <v>457</v>
      </c>
      <c r="E1461" s="169">
        <f>2*5</f>
        <v>10</v>
      </c>
      <c r="F1461" s="170">
        <v>1.28</v>
      </c>
      <c r="G1461" s="170">
        <f>F1461*E1461</f>
        <v>12.8</v>
      </c>
      <c r="H1461" s="171" t="s">
        <v>414</v>
      </c>
      <c r="I1461" s="172"/>
      <c r="J1461" s="173"/>
    </row>
    <row r="1462" spans="1:11" customFormat="1" ht="25.5" collapsed="1" x14ac:dyDescent="0.2">
      <c r="A1462" s="148" t="s">
        <v>379</v>
      </c>
      <c r="B1462" s="162" t="s">
        <v>6335</v>
      </c>
      <c r="C1462" s="181" t="s">
        <v>6336</v>
      </c>
      <c r="D1462" s="182" t="s">
        <v>6337</v>
      </c>
      <c r="E1462" s="182">
        <v>1</v>
      </c>
      <c r="F1462" s="183">
        <v>8.7900344399999994</v>
      </c>
      <c r="G1462" s="183">
        <f>F1462*E1462</f>
        <v>8.7900344399999994</v>
      </c>
      <c r="H1462" s="184" t="s">
        <v>390</v>
      </c>
      <c r="I1462" s="185"/>
      <c r="J1462" s="180"/>
    </row>
    <row r="1463" spans="1:11" customFormat="1" ht="25.5" x14ac:dyDescent="0.2">
      <c r="A1463" s="148" t="s">
        <v>379</v>
      </c>
      <c r="B1463" s="162" t="s">
        <v>6338</v>
      </c>
      <c r="C1463" s="181" t="s">
        <v>6339</v>
      </c>
      <c r="D1463" s="182" t="s">
        <v>6340</v>
      </c>
      <c r="E1463" s="182">
        <v>1</v>
      </c>
      <c r="F1463" s="183">
        <v>1.22250159</v>
      </c>
      <c r="G1463" s="183">
        <f>F1463*E1463</f>
        <v>1.22250159</v>
      </c>
      <c r="H1463" s="184" t="s">
        <v>414</v>
      </c>
      <c r="I1463" s="185"/>
      <c r="J1463" s="180"/>
    </row>
    <row r="1464" spans="1:11" customFormat="1" x14ac:dyDescent="0.2">
      <c r="A1464" s="161" t="s">
        <v>382</v>
      </c>
      <c r="B1464" s="162" t="s">
        <v>6341</v>
      </c>
      <c r="C1464" s="163" t="s">
        <v>465</v>
      </c>
      <c r="D1464" s="164" t="s">
        <v>466</v>
      </c>
      <c r="E1464" s="164" t="s">
        <v>410</v>
      </c>
      <c r="F1464" s="167"/>
      <c r="G1464" s="167" t="str">
        <f>""</f>
        <v/>
      </c>
      <c r="H1464" s="161"/>
      <c r="I1464" s="165"/>
      <c r="J1464" s="166"/>
      <c r="K1464" s="200"/>
    </row>
    <row r="1465" spans="1:11" customFormat="1" outlineLevel="1" x14ac:dyDescent="0.2">
      <c r="A1465" s="161" t="s">
        <v>386</v>
      </c>
      <c r="B1465" s="162" t="s">
        <v>6342</v>
      </c>
      <c r="C1465" s="168" t="s">
        <v>468</v>
      </c>
      <c r="D1465" s="169" t="s">
        <v>469</v>
      </c>
      <c r="E1465" s="169" t="s">
        <v>410</v>
      </c>
      <c r="F1465" s="170">
        <v>0.5</v>
      </c>
      <c r="G1465" s="170">
        <f>F1465*2</f>
        <v>1</v>
      </c>
      <c r="H1465" s="171" t="s">
        <v>414</v>
      </c>
      <c r="I1465" s="172"/>
      <c r="J1465" s="173"/>
      <c r="K1465" s="200"/>
    </row>
    <row r="1466" spans="1:11" customFormat="1" outlineLevel="1" x14ac:dyDescent="0.2">
      <c r="A1466" s="161" t="s">
        <v>386</v>
      </c>
      <c r="B1466" s="162" t="s">
        <v>6343</v>
      </c>
      <c r="C1466" s="168" t="s">
        <v>471</v>
      </c>
      <c r="D1466" s="169" t="s">
        <v>472</v>
      </c>
      <c r="E1466" s="169">
        <v>2</v>
      </c>
      <c r="F1466" s="170">
        <v>0.01</v>
      </c>
      <c r="G1466" s="170">
        <f>F1466*E1466</f>
        <v>0.02</v>
      </c>
      <c r="H1466" s="171" t="s">
        <v>414</v>
      </c>
      <c r="I1466" s="172"/>
      <c r="J1466" s="173"/>
      <c r="K1466" s="200"/>
    </row>
    <row r="1467" spans="1:11" customFormat="1" x14ac:dyDescent="0.2">
      <c r="A1467" s="161" t="s">
        <v>382</v>
      </c>
      <c r="B1467" s="162" t="s">
        <v>6344</v>
      </c>
      <c r="C1467" s="163" t="s">
        <v>474</v>
      </c>
      <c r="D1467" s="164" t="s">
        <v>475</v>
      </c>
      <c r="E1467" s="164">
        <v>2</v>
      </c>
      <c r="F1467" s="167">
        <v>0.59990093</v>
      </c>
      <c r="G1467" s="167">
        <f>F1467*E1467</f>
        <v>1.19980186</v>
      </c>
      <c r="H1467" s="161" t="s">
        <v>414</v>
      </c>
      <c r="I1467" s="165"/>
      <c r="J1467" s="166"/>
    </row>
    <row r="1468" spans="1:11" customFormat="1" x14ac:dyDescent="0.2">
      <c r="A1468" s="161" t="s">
        <v>382</v>
      </c>
      <c r="B1468" s="162" t="s">
        <v>6345</v>
      </c>
      <c r="C1468" s="163" t="s">
        <v>6346</v>
      </c>
      <c r="D1468" s="164" t="s">
        <v>822</v>
      </c>
      <c r="E1468" s="164">
        <v>1</v>
      </c>
      <c r="F1468" s="167"/>
      <c r="G1468" s="167" t="str">
        <f>""</f>
        <v/>
      </c>
      <c r="H1468" s="161"/>
      <c r="I1468" s="165"/>
      <c r="J1468" s="166"/>
    </row>
    <row r="1469" spans="1:11" customFormat="1" outlineLevel="1" x14ac:dyDescent="0.2">
      <c r="A1469" s="161" t="s">
        <v>382</v>
      </c>
      <c r="B1469" s="162" t="s">
        <v>6347</v>
      </c>
      <c r="C1469" s="163" t="s">
        <v>6348</v>
      </c>
      <c r="D1469" s="164" t="s">
        <v>825</v>
      </c>
      <c r="E1469" s="164">
        <f>1*1</f>
        <v>1</v>
      </c>
      <c r="F1469" s="167"/>
      <c r="G1469" s="167" t="str">
        <f>""</f>
        <v/>
      </c>
      <c r="H1469" s="161"/>
      <c r="I1469" s="165"/>
      <c r="J1469" s="166"/>
    </row>
    <row r="1470" spans="1:11" customFormat="1" ht="25.5" outlineLevel="2" x14ac:dyDescent="0.2">
      <c r="A1470" s="161" t="s">
        <v>386</v>
      </c>
      <c r="B1470" s="162" t="s">
        <v>6349</v>
      </c>
      <c r="C1470" s="168" t="s">
        <v>6350</v>
      </c>
      <c r="D1470" s="169" t="s">
        <v>6351</v>
      </c>
      <c r="E1470" s="169">
        <f>1*1</f>
        <v>1</v>
      </c>
      <c r="F1470" s="170">
        <v>7.92</v>
      </c>
      <c r="G1470" s="170">
        <f t="shared" ref="G1470:G1478" si="48">F1470*E1470</f>
        <v>7.92</v>
      </c>
      <c r="H1470" s="171" t="s">
        <v>414</v>
      </c>
      <c r="I1470" s="172"/>
      <c r="J1470" s="173"/>
    </row>
    <row r="1471" spans="1:11" customFormat="1" outlineLevel="2" x14ac:dyDescent="0.2">
      <c r="A1471" s="161" t="s">
        <v>386</v>
      </c>
      <c r="B1471" s="162" t="s">
        <v>6352</v>
      </c>
      <c r="C1471" s="168" t="s">
        <v>830</v>
      </c>
      <c r="D1471" s="169" t="s">
        <v>831</v>
      </c>
      <c r="E1471" s="169">
        <f>2*1</f>
        <v>2</v>
      </c>
      <c r="F1471" s="170">
        <v>0.28000000000000003</v>
      </c>
      <c r="G1471" s="170">
        <f t="shared" si="48"/>
        <v>0.56000000000000005</v>
      </c>
      <c r="H1471" s="171" t="s">
        <v>414</v>
      </c>
      <c r="I1471" s="172"/>
      <c r="J1471" s="173"/>
    </row>
    <row r="1472" spans="1:11" customFormat="1" outlineLevel="1" x14ac:dyDescent="0.2">
      <c r="A1472" s="161" t="s">
        <v>382</v>
      </c>
      <c r="B1472" s="162" t="s">
        <v>6353</v>
      </c>
      <c r="C1472" s="163" t="s">
        <v>6354</v>
      </c>
      <c r="D1472" s="164" t="s">
        <v>6355</v>
      </c>
      <c r="E1472" s="164">
        <f>1*1</f>
        <v>1</v>
      </c>
      <c r="F1472" s="167">
        <v>3.84</v>
      </c>
      <c r="G1472" s="167">
        <f t="shared" si="48"/>
        <v>3.84</v>
      </c>
      <c r="H1472" s="161" t="s">
        <v>414</v>
      </c>
      <c r="I1472" s="165"/>
      <c r="J1472" s="166"/>
    </row>
    <row r="1473" spans="1:10" customFormat="1" outlineLevel="1" x14ac:dyDescent="0.2">
      <c r="A1473" s="161" t="s">
        <v>403</v>
      </c>
      <c r="B1473" s="162" t="s">
        <v>6356</v>
      </c>
      <c r="C1473" s="174" t="s">
        <v>6357</v>
      </c>
      <c r="D1473" s="175" t="s">
        <v>6358</v>
      </c>
      <c r="E1473" s="175">
        <f>1*1</f>
        <v>1</v>
      </c>
      <c r="F1473" s="176">
        <v>2.33</v>
      </c>
      <c r="G1473" s="176">
        <f t="shared" si="48"/>
        <v>2.33</v>
      </c>
      <c r="H1473" s="177"/>
      <c r="I1473" s="178"/>
      <c r="J1473" s="179"/>
    </row>
    <row r="1474" spans="1:10" customFormat="1" outlineLevel="1" x14ac:dyDescent="0.2">
      <c r="A1474" s="161" t="s">
        <v>403</v>
      </c>
      <c r="B1474" s="162" t="s">
        <v>6359</v>
      </c>
      <c r="C1474" s="174" t="s">
        <v>677</v>
      </c>
      <c r="D1474" s="175" t="s">
        <v>837</v>
      </c>
      <c r="E1474" s="175">
        <f>6*1</f>
        <v>6</v>
      </c>
      <c r="F1474" s="176">
        <v>0.02</v>
      </c>
      <c r="G1474" s="176">
        <f t="shared" si="48"/>
        <v>0.12</v>
      </c>
      <c r="H1474" s="177"/>
      <c r="I1474" s="178"/>
      <c r="J1474" s="179"/>
    </row>
    <row r="1475" spans="1:10" customFormat="1" outlineLevel="1" x14ac:dyDescent="0.2">
      <c r="A1475" s="161" t="s">
        <v>403</v>
      </c>
      <c r="B1475" s="162" t="s">
        <v>6360</v>
      </c>
      <c r="C1475" s="174" t="s">
        <v>525</v>
      </c>
      <c r="D1475" s="175" t="s">
        <v>526</v>
      </c>
      <c r="E1475" s="175">
        <f>6*1</f>
        <v>6</v>
      </c>
      <c r="F1475" s="176">
        <v>0.01</v>
      </c>
      <c r="G1475" s="176">
        <f t="shared" si="48"/>
        <v>0.06</v>
      </c>
      <c r="H1475" s="177"/>
      <c r="I1475" s="178"/>
      <c r="J1475" s="179"/>
    </row>
    <row r="1476" spans="1:10" customFormat="1" outlineLevel="1" x14ac:dyDescent="0.2">
      <c r="A1476" s="161" t="s">
        <v>403</v>
      </c>
      <c r="B1476" s="162" t="s">
        <v>6361</v>
      </c>
      <c r="C1476" s="174" t="s">
        <v>528</v>
      </c>
      <c r="D1476" s="175" t="s">
        <v>529</v>
      </c>
      <c r="E1476" s="175">
        <f>6*1</f>
        <v>6</v>
      </c>
      <c r="F1476" s="176">
        <v>0</v>
      </c>
      <c r="G1476" s="176">
        <f t="shared" si="48"/>
        <v>0</v>
      </c>
      <c r="H1476" s="177"/>
      <c r="I1476" s="178"/>
      <c r="J1476" s="179"/>
    </row>
    <row r="1477" spans="1:10" customFormat="1" x14ac:dyDescent="0.2">
      <c r="A1477" s="161" t="s">
        <v>382</v>
      </c>
      <c r="B1477" s="162" t="s">
        <v>6362</v>
      </c>
      <c r="C1477" s="163" t="s">
        <v>477</v>
      </c>
      <c r="D1477" s="164" t="s">
        <v>478</v>
      </c>
      <c r="E1477" s="164">
        <v>10</v>
      </c>
      <c r="F1477" s="167">
        <v>2.8096894699999999</v>
      </c>
      <c r="G1477" s="167">
        <f t="shared" si="48"/>
        <v>28.0968947</v>
      </c>
      <c r="H1477" s="161" t="s">
        <v>414</v>
      </c>
      <c r="I1477" s="165"/>
      <c r="J1477" s="166"/>
    </row>
    <row r="1478" spans="1:10" customFormat="1" x14ac:dyDescent="0.2">
      <c r="A1478" s="161" t="s">
        <v>382</v>
      </c>
      <c r="B1478" s="162" t="s">
        <v>6363</v>
      </c>
      <c r="C1478" s="163" t="s">
        <v>1944</v>
      </c>
      <c r="D1478" s="164" t="s">
        <v>1945</v>
      </c>
      <c r="E1478" s="164">
        <v>10</v>
      </c>
      <c r="F1478" s="167">
        <v>0.69946048000000005</v>
      </c>
      <c r="G1478" s="167">
        <f t="shared" si="48"/>
        <v>6.9946048000000003</v>
      </c>
      <c r="H1478" s="161" t="s">
        <v>414</v>
      </c>
      <c r="I1478" s="165"/>
      <c r="J1478" s="166"/>
    </row>
    <row r="1479" spans="1:10" customFormat="1" x14ac:dyDescent="0.2">
      <c r="A1479" s="161" t="s">
        <v>382</v>
      </c>
      <c r="B1479" s="162" t="s">
        <v>6364</v>
      </c>
      <c r="C1479" s="163" t="s">
        <v>5556</v>
      </c>
      <c r="D1479" s="164" t="s">
        <v>487</v>
      </c>
      <c r="E1479" s="164" t="s">
        <v>410</v>
      </c>
      <c r="F1479" s="167">
        <v>1.61800392</v>
      </c>
      <c r="G1479" s="167">
        <f>F1479*2</f>
        <v>3.2360078400000001</v>
      </c>
      <c r="H1479" s="161" t="s">
        <v>414</v>
      </c>
      <c r="I1479" s="165"/>
      <c r="J1479" s="166"/>
    </row>
    <row r="1480" spans="1:10" customFormat="1" x14ac:dyDescent="0.2">
      <c r="A1480" s="161" t="s">
        <v>382</v>
      </c>
      <c r="B1480" s="162" t="s">
        <v>6365</v>
      </c>
      <c r="C1480" s="163" t="s">
        <v>489</v>
      </c>
      <c r="D1480" s="164" t="s">
        <v>490</v>
      </c>
      <c r="E1480" s="164">
        <v>6</v>
      </c>
      <c r="F1480" s="167"/>
      <c r="G1480" s="167" t="str">
        <f>""</f>
        <v/>
      </c>
      <c r="H1480" s="161"/>
      <c r="I1480" s="165"/>
      <c r="J1480" s="166"/>
    </row>
    <row r="1481" spans="1:10" customFormat="1" outlineLevel="1" x14ac:dyDescent="0.2">
      <c r="A1481" s="161" t="s">
        <v>386</v>
      </c>
      <c r="B1481" s="162" t="s">
        <v>6366</v>
      </c>
      <c r="C1481" s="168" t="s">
        <v>492</v>
      </c>
      <c r="D1481" s="169" t="s">
        <v>493</v>
      </c>
      <c r="E1481" s="169">
        <f>1*6</f>
        <v>6</v>
      </c>
      <c r="F1481" s="170">
        <v>0.38</v>
      </c>
      <c r="G1481" s="170">
        <f>F1481*E1481</f>
        <v>2.2800000000000002</v>
      </c>
      <c r="H1481" s="171" t="s">
        <v>414</v>
      </c>
      <c r="I1481" s="172"/>
      <c r="J1481" s="173"/>
    </row>
    <row r="1482" spans="1:10" customFormat="1" outlineLevel="1" x14ac:dyDescent="0.2">
      <c r="A1482" s="161" t="s">
        <v>386</v>
      </c>
      <c r="B1482" s="162" t="s">
        <v>6367</v>
      </c>
      <c r="C1482" s="168" t="s">
        <v>495</v>
      </c>
      <c r="D1482" s="169" t="s">
        <v>496</v>
      </c>
      <c r="E1482" s="169">
        <f>1*6</f>
        <v>6</v>
      </c>
      <c r="F1482" s="170">
        <v>0.25</v>
      </c>
      <c r="G1482" s="170">
        <f>F1482*E1482</f>
        <v>1.5</v>
      </c>
      <c r="H1482" s="171" t="s">
        <v>414</v>
      </c>
      <c r="I1482" s="172"/>
      <c r="J1482" s="173"/>
    </row>
    <row r="1483" spans="1:10" customFormat="1" x14ac:dyDescent="0.2">
      <c r="A1483" s="161" t="s">
        <v>382</v>
      </c>
      <c r="B1483" s="162" t="s">
        <v>6368</v>
      </c>
      <c r="C1483" s="163" t="s">
        <v>6369</v>
      </c>
      <c r="D1483" s="164" t="s">
        <v>5562</v>
      </c>
      <c r="E1483" s="164">
        <v>1</v>
      </c>
      <c r="F1483" s="167"/>
      <c r="G1483" s="167" t="str">
        <f>""</f>
        <v/>
      </c>
      <c r="H1483" s="161"/>
      <c r="I1483" s="165"/>
      <c r="J1483" s="166"/>
    </row>
    <row r="1484" spans="1:10" customFormat="1" outlineLevel="1" x14ac:dyDescent="0.2">
      <c r="A1484" s="161" t="s">
        <v>386</v>
      </c>
      <c r="B1484" s="162" t="s">
        <v>6370</v>
      </c>
      <c r="C1484" s="168" t="s">
        <v>6371</v>
      </c>
      <c r="D1484" s="169" t="s">
        <v>6372</v>
      </c>
      <c r="E1484" s="169">
        <f>1*1</f>
        <v>1</v>
      </c>
      <c r="F1484" s="170">
        <v>13.27</v>
      </c>
      <c r="G1484" s="170">
        <f>F1484*E1484</f>
        <v>13.27</v>
      </c>
      <c r="H1484" s="171" t="s">
        <v>414</v>
      </c>
      <c r="I1484" s="172"/>
      <c r="J1484" s="173"/>
    </row>
    <row r="1485" spans="1:10" customFormat="1" outlineLevel="1" x14ac:dyDescent="0.2">
      <c r="A1485" s="161" t="s">
        <v>386</v>
      </c>
      <c r="B1485" s="162" t="s">
        <v>6373</v>
      </c>
      <c r="C1485" s="168" t="s">
        <v>6374</v>
      </c>
      <c r="D1485" s="169" t="s">
        <v>6375</v>
      </c>
      <c r="E1485" s="169">
        <f>1*1</f>
        <v>1</v>
      </c>
      <c r="F1485" s="170">
        <v>1.97</v>
      </c>
      <c r="G1485" s="170">
        <f>F1485*E1485</f>
        <v>1.97</v>
      </c>
      <c r="H1485" s="171" t="s">
        <v>414</v>
      </c>
      <c r="I1485" s="172"/>
      <c r="J1485" s="173"/>
    </row>
    <row r="1486" spans="1:10" customFormat="1" outlineLevel="1" x14ac:dyDescent="0.2">
      <c r="A1486" s="161" t="s">
        <v>386</v>
      </c>
      <c r="B1486" s="162" t="s">
        <v>6376</v>
      </c>
      <c r="C1486" s="168" t="s">
        <v>5693</v>
      </c>
      <c r="D1486" s="169" t="s">
        <v>5694</v>
      </c>
      <c r="E1486" s="169">
        <f>2*1</f>
        <v>2</v>
      </c>
      <c r="F1486" s="170">
        <v>0.48</v>
      </c>
      <c r="G1486" s="170">
        <f>F1486*E1486</f>
        <v>0.96</v>
      </c>
      <c r="H1486" s="171" t="s">
        <v>414</v>
      </c>
      <c r="I1486" s="172"/>
      <c r="J1486" s="173"/>
    </row>
    <row r="1487" spans="1:10" customFormat="1" outlineLevel="1" x14ac:dyDescent="0.2">
      <c r="A1487" s="161" t="s">
        <v>386</v>
      </c>
      <c r="B1487" s="162" t="s">
        <v>6377</v>
      </c>
      <c r="C1487" s="168" t="s">
        <v>6378</v>
      </c>
      <c r="D1487" s="169" t="s">
        <v>6379</v>
      </c>
      <c r="E1487" s="169">
        <f>3*1</f>
        <v>3</v>
      </c>
      <c r="F1487" s="170">
        <v>0.78</v>
      </c>
      <c r="G1487" s="170">
        <f>F1487*E1487</f>
        <v>2.34</v>
      </c>
      <c r="H1487" s="171" t="s">
        <v>414</v>
      </c>
      <c r="I1487" s="172"/>
      <c r="J1487" s="173"/>
    </row>
    <row r="1488" spans="1:10" customFormat="1" x14ac:dyDescent="0.2">
      <c r="A1488" s="161" t="s">
        <v>382</v>
      </c>
      <c r="B1488" s="162" t="s">
        <v>6380</v>
      </c>
      <c r="C1488" s="163" t="s">
        <v>5578</v>
      </c>
      <c r="D1488" s="164" t="s">
        <v>5579</v>
      </c>
      <c r="E1488" s="164">
        <v>1</v>
      </c>
      <c r="F1488" s="167"/>
      <c r="G1488" s="167" t="str">
        <f>""</f>
        <v/>
      </c>
      <c r="H1488" s="161"/>
      <c r="I1488" s="165"/>
      <c r="J1488" s="166"/>
    </row>
    <row r="1489" spans="1:11" customFormat="1" outlineLevel="1" x14ac:dyDescent="0.2">
      <c r="A1489" s="161" t="s">
        <v>386</v>
      </c>
      <c r="B1489" s="162" t="s">
        <v>6381</v>
      </c>
      <c r="C1489" s="168" t="s">
        <v>5581</v>
      </c>
      <c r="D1489" s="169" t="s">
        <v>5582</v>
      </c>
      <c r="E1489" s="169">
        <f>1*1</f>
        <v>1</v>
      </c>
      <c r="F1489" s="170">
        <v>2.0099999999999998</v>
      </c>
      <c r="G1489" s="170">
        <f>F1489*E1489</f>
        <v>2.0099999999999998</v>
      </c>
      <c r="H1489" s="171" t="s">
        <v>414</v>
      </c>
      <c r="I1489" s="172"/>
      <c r="J1489" s="173"/>
    </row>
    <row r="1490" spans="1:11" customFormat="1" outlineLevel="1" x14ac:dyDescent="0.2">
      <c r="A1490" s="161" t="s">
        <v>386</v>
      </c>
      <c r="B1490" s="162" t="s">
        <v>6382</v>
      </c>
      <c r="C1490" s="168" t="s">
        <v>5584</v>
      </c>
      <c r="D1490" s="169" t="s">
        <v>5585</v>
      </c>
      <c r="E1490" s="169">
        <f>1*1</f>
        <v>1</v>
      </c>
      <c r="F1490" s="170">
        <v>0.51</v>
      </c>
      <c r="G1490" s="170">
        <f>F1490*E1490</f>
        <v>0.51</v>
      </c>
      <c r="H1490" s="171" t="s">
        <v>414</v>
      </c>
      <c r="I1490" s="172"/>
      <c r="J1490" s="173"/>
    </row>
    <row r="1491" spans="1:11" customFormat="1" outlineLevel="1" x14ac:dyDescent="0.2">
      <c r="A1491" s="161" t="s">
        <v>403</v>
      </c>
      <c r="B1491" s="162" t="s">
        <v>6383</v>
      </c>
      <c r="C1491" s="174" t="s">
        <v>425</v>
      </c>
      <c r="D1491" s="175" t="s">
        <v>426</v>
      </c>
      <c r="E1491" s="175">
        <f>1*1</f>
        <v>1</v>
      </c>
      <c r="F1491" s="176">
        <v>0.01</v>
      </c>
      <c r="G1491" s="176">
        <f>F1491*E1491</f>
        <v>0.01</v>
      </c>
      <c r="H1491" s="177"/>
      <c r="I1491" s="178"/>
      <c r="J1491" s="179"/>
    </row>
    <row r="1492" spans="1:11" customFormat="1" x14ac:dyDescent="0.2">
      <c r="A1492" s="161" t="s">
        <v>382</v>
      </c>
      <c r="B1492" s="162" t="s">
        <v>6384</v>
      </c>
      <c r="C1492" s="163" t="s">
        <v>5588</v>
      </c>
      <c r="D1492" s="164" t="s">
        <v>5579</v>
      </c>
      <c r="E1492" s="164">
        <v>1</v>
      </c>
      <c r="F1492" s="167"/>
      <c r="G1492" s="167" t="str">
        <f>""</f>
        <v/>
      </c>
      <c r="H1492" s="161"/>
      <c r="I1492" s="165"/>
      <c r="J1492" s="166"/>
    </row>
    <row r="1493" spans="1:11" customFormat="1" outlineLevel="1" x14ac:dyDescent="0.2">
      <c r="A1493" s="161" t="s">
        <v>386</v>
      </c>
      <c r="B1493" s="162" t="s">
        <v>6385</v>
      </c>
      <c r="C1493" s="168" t="s">
        <v>5590</v>
      </c>
      <c r="D1493" s="169" t="s">
        <v>5582</v>
      </c>
      <c r="E1493" s="169">
        <f>1*1</f>
        <v>1</v>
      </c>
      <c r="F1493" s="170">
        <v>2.0099999999999998</v>
      </c>
      <c r="G1493" s="170">
        <f>F1493*E1493</f>
        <v>2.0099999999999998</v>
      </c>
      <c r="H1493" s="171" t="s">
        <v>414</v>
      </c>
      <c r="I1493" s="172"/>
      <c r="J1493" s="173"/>
    </row>
    <row r="1494" spans="1:11" customFormat="1" outlineLevel="1" x14ac:dyDescent="0.2">
      <c r="A1494" s="161" t="s">
        <v>386</v>
      </c>
      <c r="B1494" s="162" t="s">
        <v>6386</v>
      </c>
      <c r="C1494" s="168" t="s">
        <v>5592</v>
      </c>
      <c r="D1494" s="169" t="s">
        <v>5593</v>
      </c>
      <c r="E1494" s="169">
        <f>1*1</f>
        <v>1</v>
      </c>
      <c r="F1494" s="170">
        <v>0.4</v>
      </c>
      <c r="G1494" s="170">
        <f>F1494*E1494</f>
        <v>0.4</v>
      </c>
      <c r="H1494" s="171" t="s">
        <v>414</v>
      </c>
      <c r="I1494" s="172"/>
      <c r="J1494" s="173"/>
    </row>
    <row r="1495" spans="1:11" customFormat="1" outlineLevel="1" x14ac:dyDescent="0.2">
      <c r="A1495" s="161" t="s">
        <v>403</v>
      </c>
      <c r="B1495" s="162" t="s">
        <v>6387</v>
      </c>
      <c r="C1495" s="174" t="s">
        <v>425</v>
      </c>
      <c r="D1495" s="175" t="s">
        <v>426</v>
      </c>
      <c r="E1495" s="175">
        <f>1*1</f>
        <v>1</v>
      </c>
      <c r="F1495" s="176">
        <v>0.01</v>
      </c>
      <c r="G1495" s="176">
        <f>F1495*E1495</f>
        <v>0.01</v>
      </c>
      <c r="H1495" s="177"/>
      <c r="I1495" s="178"/>
      <c r="J1495" s="179"/>
    </row>
    <row r="1496" spans="1:11" customFormat="1" x14ac:dyDescent="0.2">
      <c r="A1496" s="161" t="s">
        <v>382</v>
      </c>
      <c r="B1496" s="162" t="s">
        <v>6388</v>
      </c>
      <c r="C1496" s="163" t="s">
        <v>6389</v>
      </c>
      <c r="D1496" s="164" t="s">
        <v>532</v>
      </c>
      <c r="E1496" s="164">
        <v>1</v>
      </c>
      <c r="F1496" s="167"/>
      <c r="G1496" s="167" t="str">
        <f>""</f>
        <v/>
      </c>
      <c r="H1496" s="161"/>
      <c r="I1496" s="165"/>
      <c r="J1496" s="166"/>
    </row>
    <row r="1497" spans="1:11" customFormat="1" outlineLevel="1" x14ac:dyDescent="0.2">
      <c r="A1497" s="161" t="s">
        <v>386</v>
      </c>
      <c r="B1497" s="162" t="s">
        <v>6390</v>
      </c>
      <c r="C1497" s="168" t="s">
        <v>6391</v>
      </c>
      <c r="D1497" s="169" t="s">
        <v>535</v>
      </c>
      <c r="E1497" s="169">
        <f>2*1</f>
        <v>2</v>
      </c>
      <c r="F1497" s="170">
        <v>2.2200000000000002</v>
      </c>
      <c r="G1497" s="170">
        <f>F1497*E1497</f>
        <v>4.4400000000000004</v>
      </c>
      <c r="H1497" s="171" t="s">
        <v>390</v>
      </c>
      <c r="I1497" s="172"/>
      <c r="J1497" s="173"/>
    </row>
    <row r="1498" spans="1:11" customFormat="1" outlineLevel="1" x14ac:dyDescent="0.2">
      <c r="A1498" s="161" t="s">
        <v>386</v>
      </c>
      <c r="B1498" s="162" t="s">
        <v>6392</v>
      </c>
      <c r="C1498" s="168" t="s">
        <v>537</v>
      </c>
      <c r="D1498" s="169" t="s">
        <v>538</v>
      </c>
      <c r="E1498" s="169">
        <f>1*1</f>
        <v>1</v>
      </c>
      <c r="F1498" s="170">
        <v>6.38</v>
      </c>
      <c r="G1498" s="170">
        <f>F1498*E1498</f>
        <v>6.38</v>
      </c>
      <c r="H1498" s="171" t="s">
        <v>390</v>
      </c>
      <c r="I1498" s="172"/>
      <c r="J1498" s="173"/>
    </row>
    <row r="1499" spans="1:11" customFormat="1" outlineLevel="1" x14ac:dyDescent="0.2">
      <c r="A1499" s="161" t="s">
        <v>386</v>
      </c>
      <c r="B1499" s="162" t="s">
        <v>6393</v>
      </c>
      <c r="C1499" s="168" t="s">
        <v>540</v>
      </c>
      <c r="D1499" s="169" t="s">
        <v>541</v>
      </c>
      <c r="E1499" s="169">
        <f>1*1</f>
        <v>1</v>
      </c>
      <c r="F1499" s="170">
        <v>46.26</v>
      </c>
      <c r="G1499" s="170">
        <f>F1499*E1499</f>
        <v>46.26</v>
      </c>
      <c r="H1499" s="171" t="s">
        <v>390</v>
      </c>
      <c r="I1499" s="172"/>
      <c r="J1499" s="173"/>
    </row>
    <row r="1500" spans="1:11" customFormat="1" outlineLevel="1" x14ac:dyDescent="0.2">
      <c r="A1500" s="161" t="s">
        <v>386</v>
      </c>
      <c r="B1500" s="162" t="s">
        <v>6394</v>
      </c>
      <c r="C1500" s="168" t="s">
        <v>401</v>
      </c>
      <c r="D1500" s="169" t="s">
        <v>402</v>
      </c>
      <c r="E1500" s="169">
        <f>2*1</f>
        <v>2</v>
      </c>
      <c r="F1500" s="170">
        <v>1.97</v>
      </c>
      <c r="G1500" s="170">
        <f>F1500*E1500</f>
        <v>3.94</v>
      </c>
      <c r="H1500" s="171" t="s">
        <v>390</v>
      </c>
      <c r="I1500" s="172"/>
      <c r="J1500" s="173"/>
    </row>
    <row r="1501" spans="1:11" customFormat="1" x14ac:dyDescent="0.2">
      <c r="A1501" s="161" t="s">
        <v>382</v>
      </c>
      <c r="B1501" s="162" t="s">
        <v>6395</v>
      </c>
      <c r="C1501" s="163" t="s">
        <v>5622</v>
      </c>
      <c r="D1501" s="164" t="s">
        <v>545</v>
      </c>
      <c r="E1501" s="164" t="s">
        <v>410</v>
      </c>
      <c r="F1501" s="167"/>
      <c r="G1501" s="167" t="str">
        <f>""</f>
        <v/>
      </c>
      <c r="H1501" s="161"/>
      <c r="I1501" s="165"/>
      <c r="J1501" s="166"/>
      <c r="K1501" s="200"/>
    </row>
    <row r="1502" spans="1:11" customFormat="1" outlineLevel="1" x14ac:dyDescent="0.2">
      <c r="A1502" s="161" t="s">
        <v>386</v>
      </c>
      <c r="B1502" s="162" t="s">
        <v>6396</v>
      </c>
      <c r="C1502" s="168" t="s">
        <v>5624</v>
      </c>
      <c r="D1502" s="169" t="s">
        <v>1960</v>
      </c>
      <c r="E1502" s="169" t="s">
        <v>410</v>
      </c>
      <c r="F1502" s="170">
        <v>17.309999999999999</v>
      </c>
      <c r="G1502" s="170">
        <f>F1502*2</f>
        <v>34.619999999999997</v>
      </c>
      <c r="H1502" s="171" t="s">
        <v>414</v>
      </c>
      <c r="I1502" s="172"/>
      <c r="J1502" s="173"/>
      <c r="K1502" s="200"/>
    </row>
    <row r="1503" spans="1:11" customFormat="1" outlineLevel="1" x14ac:dyDescent="0.2">
      <c r="A1503" s="161" t="s">
        <v>386</v>
      </c>
      <c r="B1503" s="162" t="s">
        <v>6397</v>
      </c>
      <c r="C1503" s="168" t="s">
        <v>419</v>
      </c>
      <c r="D1503" s="169" t="s">
        <v>420</v>
      </c>
      <c r="E1503" s="169">
        <v>2</v>
      </c>
      <c r="F1503" s="170">
        <v>0.37</v>
      </c>
      <c r="G1503" s="170">
        <f>F1503*E1503</f>
        <v>0.74</v>
      </c>
      <c r="H1503" s="171" t="s">
        <v>414</v>
      </c>
      <c r="I1503" s="172"/>
      <c r="J1503" s="173"/>
      <c r="K1503" s="200"/>
    </row>
    <row r="1504" spans="1:11" customFormat="1" outlineLevel="1" x14ac:dyDescent="0.2">
      <c r="A1504" s="161" t="s">
        <v>403</v>
      </c>
      <c r="B1504" s="162" t="s">
        <v>6398</v>
      </c>
      <c r="C1504" s="174" t="s">
        <v>425</v>
      </c>
      <c r="D1504" s="175" t="s">
        <v>426</v>
      </c>
      <c r="E1504" s="175">
        <v>4</v>
      </c>
      <c r="F1504" s="176">
        <v>0.01</v>
      </c>
      <c r="G1504" s="176">
        <f>F1504*E1504</f>
        <v>0.04</v>
      </c>
      <c r="H1504" s="177"/>
      <c r="I1504" s="178"/>
      <c r="J1504" s="179"/>
      <c r="K1504" s="200"/>
    </row>
    <row r="1505" spans="1:11" customFormat="1" ht="25.5" outlineLevel="1" x14ac:dyDescent="0.2">
      <c r="A1505" s="161" t="s">
        <v>403</v>
      </c>
      <c r="B1505" s="162" t="s">
        <v>6399</v>
      </c>
      <c r="C1505" s="174" t="s">
        <v>522</v>
      </c>
      <c r="D1505" s="175" t="s">
        <v>5485</v>
      </c>
      <c r="E1505" s="175">
        <v>6</v>
      </c>
      <c r="F1505" s="176">
        <v>0.02</v>
      </c>
      <c r="G1505" s="176">
        <f>F1505*E1505</f>
        <v>0.12</v>
      </c>
      <c r="H1505" s="177"/>
      <c r="I1505" s="178"/>
      <c r="J1505" s="179"/>
      <c r="K1505" s="200"/>
    </row>
    <row r="1506" spans="1:11" customFormat="1" x14ac:dyDescent="0.2">
      <c r="A1506" s="161" t="s">
        <v>382</v>
      </c>
      <c r="B1506" s="162" t="s">
        <v>6400</v>
      </c>
      <c r="C1506" s="163" t="s">
        <v>6401</v>
      </c>
      <c r="D1506" s="164" t="s">
        <v>6402</v>
      </c>
      <c r="E1506" s="164">
        <v>1</v>
      </c>
      <c r="F1506" s="167">
        <v>19.60833491</v>
      </c>
      <c r="G1506" s="167">
        <f>F1506*E1506</f>
        <v>19.60833491</v>
      </c>
      <c r="H1506" s="161" t="s">
        <v>414</v>
      </c>
      <c r="I1506" s="165"/>
      <c r="J1506" s="166"/>
    </row>
    <row r="1507" spans="1:11" customFormat="1" x14ac:dyDescent="0.2">
      <c r="A1507" s="161" t="s">
        <v>382</v>
      </c>
      <c r="B1507" s="162" t="s">
        <v>6403</v>
      </c>
      <c r="C1507" s="163" t="s">
        <v>6404</v>
      </c>
      <c r="D1507" s="164" t="s">
        <v>556</v>
      </c>
      <c r="E1507" s="164">
        <v>1</v>
      </c>
      <c r="F1507" s="167"/>
      <c r="G1507" s="167" t="str">
        <f>""</f>
        <v/>
      </c>
      <c r="H1507" s="161"/>
      <c r="I1507" s="165"/>
      <c r="J1507" s="166"/>
    </row>
    <row r="1508" spans="1:11" customFormat="1" outlineLevel="1" x14ac:dyDescent="0.2">
      <c r="A1508" s="161" t="s">
        <v>386</v>
      </c>
      <c r="B1508" s="162" t="s">
        <v>6405</v>
      </c>
      <c r="C1508" s="168" t="s">
        <v>6406</v>
      </c>
      <c r="D1508" s="169" t="s">
        <v>443</v>
      </c>
      <c r="E1508" s="169">
        <f>1*1</f>
        <v>1</v>
      </c>
      <c r="F1508" s="170">
        <v>11.29</v>
      </c>
      <c r="G1508" s="170">
        <f>F1508*E1508</f>
        <v>11.29</v>
      </c>
      <c r="H1508" s="171" t="s">
        <v>414</v>
      </c>
      <c r="I1508" s="172"/>
      <c r="J1508" s="173"/>
    </row>
    <row r="1509" spans="1:11" customFormat="1" outlineLevel="1" x14ac:dyDescent="0.2">
      <c r="A1509" s="161" t="s">
        <v>386</v>
      </c>
      <c r="B1509" s="162" t="s">
        <v>6407</v>
      </c>
      <c r="C1509" s="168" t="s">
        <v>559</v>
      </c>
      <c r="D1509" s="169" t="s">
        <v>560</v>
      </c>
      <c r="E1509" s="169">
        <f>2*1</f>
        <v>2</v>
      </c>
      <c r="F1509" s="170">
        <v>1.39</v>
      </c>
      <c r="G1509" s="170">
        <f>F1509*E1509</f>
        <v>2.78</v>
      </c>
      <c r="H1509" s="171" t="s">
        <v>414</v>
      </c>
      <c r="I1509" s="172"/>
      <c r="J1509" s="173"/>
    </row>
    <row r="1510" spans="1:11" customFormat="1" x14ac:dyDescent="0.2">
      <c r="A1510" s="161" t="s">
        <v>382</v>
      </c>
      <c r="B1510" s="162" t="s">
        <v>6408</v>
      </c>
      <c r="C1510" s="163" t="s">
        <v>562</v>
      </c>
      <c r="D1510" s="164" t="s">
        <v>563</v>
      </c>
      <c r="E1510" s="164">
        <v>4</v>
      </c>
      <c r="F1510" s="167">
        <v>3.3256407800000001</v>
      </c>
      <c r="G1510" s="167">
        <f>F1510*E1510</f>
        <v>13.30256312</v>
      </c>
      <c r="H1510" s="161" t="s">
        <v>414</v>
      </c>
      <c r="I1510" s="165"/>
      <c r="J1510" s="166"/>
    </row>
    <row r="1511" spans="1:11" customFormat="1" x14ac:dyDescent="0.2">
      <c r="A1511" s="161" t="s">
        <v>382</v>
      </c>
      <c r="B1511" s="162" t="s">
        <v>6409</v>
      </c>
      <c r="C1511" s="163" t="s">
        <v>565</v>
      </c>
      <c r="D1511" s="164" t="s">
        <v>566</v>
      </c>
      <c r="E1511" s="164">
        <v>4</v>
      </c>
      <c r="F1511" s="167">
        <v>0.61767559999999999</v>
      </c>
      <c r="G1511" s="167">
        <f>F1511*E1511</f>
        <v>2.4707024</v>
      </c>
      <c r="H1511" s="161" t="s">
        <v>414</v>
      </c>
      <c r="I1511" s="165"/>
      <c r="J1511" s="166"/>
    </row>
    <row r="1512" spans="1:11" customFormat="1" x14ac:dyDescent="0.2">
      <c r="A1512" s="161" t="s">
        <v>382</v>
      </c>
      <c r="B1512" s="162" t="s">
        <v>6410</v>
      </c>
      <c r="C1512" s="163" t="s">
        <v>568</v>
      </c>
      <c r="D1512" s="164" t="s">
        <v>569</v>
      </c>
      <c r="E1512" s="164">
        <v>2</v>
      </c>
      <c r="F1512" s="167"/>
      <c r="G1512" s="167" t="str">
        <f>""</f>
        <v/>
      </c>
      <c r="H1512" s="161"/>
      <c r="I1512" s="165"/>
      <c r="J1512" s="166"/>
    </row>
    <row r="1513" spans="1:11" customFormat="1" outlineLevel="1" x14ac:dyDescent="0.2">
      <c r="A1513" s="161" t="s">
        <v>386</v>
      </c>
      <c r="B1513" s="162" t="s">
        <v>6411</v>
      </c>
      <c r="C1513" s="168" t="s">
        <v>571</v>
      </c>
      <c r="D1513" s="169" t="s">
        <v>572</v>
      </c>
      <c r="E1513" s="169">
        <f>1*2</f>
        <v>2</v>
      </c>
      <c r="F1513" s="170">
        <v>0.89</v>
      </c>
      <c r="G1513" s="170">
        <f t="shared" ref="G1513:G1520" si="49">F1513*E1513</f>
        <v>1.78</v>
      </c>
      <c r="H1513" s="171" t="s">
        <v>414</v>
      </c>
      <c r="I1513" s="172"/>
      <c r="J1513" s="173"/>
    </row>
    <row r="1514" spans="1:11" customFormat="1" outlineLevel="1" x14ac:dyDescent="0.2">
      <c r="A1514" s="161" t="s">
        <v>386</v>
      </c>
      <c r="B1514" s="162" t="s">
        <v>6412</v>
      </c>
      <c r="C1514" s="168" t="s">
        <v>574</v>
      </c>
      <c r="D1514" s="169" t="s">
        <v>575</v>
      </c>
      <c r="E1514" s="169">
        <f>2*2</f>
        <v>4</v>
      </c>
      <c r="F1514" s="170">
        <v>0.09</v>
      </c>
      <c r="G1514" s="170">
        <f t="shared" si="49"/>
        <v>0.36</v>
      </c>
      <c r="H1514" s="171" t="s">
        <v>414</v>
      </c>
      <c r="I1514" s="172"/>
      <c r="J1514" s="173"/>
    </row>
    <row r="1515" spans="1:11" customFormat="1" x14ac:dyDescent="0.2">
      <c r="A1515" s="161" t="s">
        <v>382</v>
      </c>
      <c r="B1515" s="162" t="s">
        <v>6413</v>
      </c>
      <c r="C1515" s="163" t="s">
        <v>6414</v>
      </c>
      <c r="D1515" s="164" t="s">
        <v>6415</v>
      </c>
      <c r="E1515" s="164">
        <v>1</v>
      </c>
      <c r="F1515" s="167">
        <v>6.4217675500000002</v>
      </c>
      <c r="G1515" s="167">
        <f t="shared" si="49"/>
        <v>6.4217675500000002</v>
      </c>
      <c r="H1515" s="161" t="s">
        <v>414</v>
      </c>
      <c r="I1515" s="165"/>
      <c r="J1515" s="166"/>
    </row>
    <row r="1516" spans="1:11" customFormat="1" x14ac:dyDescent="0.2">
      <c r="A1516" s="161" t="s">
        <v>382</v>
      </c>
      <c r="B1516" s="162" t="s">
        <v>6416</v>
      </c>
      <c r="C1516" s="163" t="s">
        <v>580</v>
      </c>
      <c r="D1516" s="164" t="s">
        <v>581</v>
      </c>
      <c r="E1516" s="164">
        <v>1</v>
      </c>
      <c r="F1516" s="167">
        <v>13.463815520000001</v>
      </c>
      <c r="G1516" s="167">
        <f t="shared" si="49"/>
        <v>13.463815520000001</v>
      </c>
      <c r="H1516" s="161" t="s">
        <v>414</v>
      </c>
      <c r="I1516" s="165"/>
      <c r="J1516" s="166"/>
    </row>
    <row r="1517" spans="1:11" customFormat="1" x14ac:dyDescent="0.2">
      <c r="A1517" s="148" t="s">
        <v>379</v>
      </c>
      <c r="B1517" s="162" t="s">
        <v>6417</v>
      </c>
      <c r="C1517" s="181" t="s">
        <v>5649</v>
      </c>
      <c r="D1517" s="182" t="s">
        <v>584</v>
      </c>
      <c r="E1517" s="182">
        <v>1</v>
      </c>
      <c r="F1517" s="183">
        <v>5.3630844</v>
      </c>
      <c r="G1517" s="183">
        <f t="shared" si="49"/>
        <v>5.3630844</v>
      </c>
      <c r="H1517" s="184" t="s">
        <v>414</v>
      </c>
      <c r="I1517" s="185"/>
      <c r="J1517" s="180"/>
    </row>
    <row r="1518" spans="1:11" customFormat="1" x14ac:dyDescent="0.2">
      <c r="A1518" s="148" t="s">
        <v>379</v>
      </c>
      <c r="B1518" s="162" t="s">
        <v>6418</v>
      </c>
      <c r="C1518" s="181" t="s">
        <v>5651</v>
      </c>
      <c r="D1518" s="182" t="s">
        <v>5652</v>
      </c>
      <c r="E1518" s="182">
        <v>1</v>
      </c>
      <c r="F1518" s="183">
        <v>6.8207869099999998</v>
      </c>
      <c r="G1518" s="183">
        <f t="shared" si="49"/>
        <v>6.8207869099999998</v>
      </c>
      <c r="H1518" s="184" t="s">
        <v>414</v>
      </c>
      <c r="I1518" s="185"/>
      <c r="J1518" s="180"/>
    </row>
    <row r="1519" spans="1:11" customFormat="1" x14ac:dyDescent="0.2">
      <c r="A1519" s="161" t="s">
        <v>403</v>
      </c>
      <c r="B1519" s="162" t="s">
        <v>6419</v>
      </c>
      <c r="C1519" s="174" t="s">
        <v>586</v>
      </c>
      <c r="D1519" s="175" t="s">
        <v>587</v>
      </c>
      <c r="E1519" s="175">
        <v>2</v>
      </c>
      <c r="F1519" s="176">
        <v>1.23280217</v>
      </c>
      <c r="G1519" s="176">
        <f t="shared" si="49"/>
        <v>2.4656043400000001</v>
      </c>
      <c r="H1519" s="177" t="s">
        <v>414</v>
      </c>
      <c r="I1519" s="178"/>
      <c r="J1519" s="179"/>
    </row>
    <row r="1520" spans="1:11" customFormat="1" x14ac:dyDescent="0.2">
      <c r="A1520" s="148" t="s">
        <v>379</v>
      </c>
      <c r="B1520" s="162" t="s">
        <v>6420</v>
      </c>
      <c r="C1520" s="181" t="s">
        <v>589</v>
      </c>
      <c r="D1520" s="182" t="s">
        <v>590</v>
      </c>
      <c r="E1520" s="182">
        <v>1</v>
      </c>
      <c r="F1520" s="183">
        <v>11.16462001</v>
      </c>
      <c r="G1520" s="183">
        <f t="shared" si="49"/>
        <v>11.16462001</v>
      </c>
      <c r="H1520" s="184" t="s">
        <v>414</v>
      </c>
      <c r="I1520" s="185"/>
      <c r="J1520" s="180"/>
    </row>
    <row r="1521" spans="1:10" customFormat="1" x14ac:dyDescent="0.2">
      <c r="A1521" s="161" t="s">
        <v>382</v>
      </c>
      <c r="B1521" s="162" t="s">
        <v>6421</v>
      </c>
      <c r="C1521" s="163" t="s">
        <v>592</v>
      </c>
      <c r="D1521" s="164" t="s">
        <v>593</v>
      </c>
      <c r="E1521" s="164" t="s">
        <v>410</v>
      </c>
      <c r="F1521" s="167">
        <v>0.26693822</v>
      </c>
      <c r="G1521" s="167">
        <f>F1521*2</f>
        <v>0.53387644000000001</v>
      </c>
      <c r="H1521" s="161" t="s">
        <v>414</v>
      </c>
      <c r="I1521" s="165"/>
      <c r="J1521" s="166"/>
    </row>
    <row r="1522" spans="1:10" customFormat="1" x14ac:dyDescent="0.2">
      <c r="A1522" s="161" t="s">
        <v>382</v>
      </c>
      <c r="B1522" s="162" t="s">
        <v>6422</v>
      </c>
      <c r="C1522" s="163" t="s">
        <v>5659</v>
      </c>
      <c r="D1522" s="164" t="s">
        <v>5579</v>
      </c>
      <c r="E1522" s="164">
        <v>1</v>
      </c>
      <c r="F1522" s="167"/>
      <c r="G1522" s="167" t="str">
        <f>""</f>
        <v/>
      </c>
      <c r="H1522" s="161"/>
      <c r="I1522" s="165"/>
      <c r="J1522" s="166"/>
    </row>
    <row r="1523" spans="1:10" customFormat="1" outlineLevel="1" x14ac:dyDescent="0.2">
      <c r="A1523" s="161" t="s">
        <v>386</v>
      </c>
      <c r="B1523" s="162" t="s">
        <v>6423</v>
      </c>
      <c r="C1523" s="168" t="s">
        <v>5661</v>
      </c>
      <c r="D1523" s="169" t="s">
        <v>5582</v>
      </c>
      <c r="E1523" s="169">
        <f>1*1</f>
        <v>1</v>
      </c>
      <c r="F1523" s="170">
        <v>1.71</v>
      </c>
      <c r="G1523" s="170">
        <f>F1523*E1523</f>
        <v>1.71</v>
      </c>
      <c r="H1523" s="171" t="s">
        <v>414</v>
      </c>
      <c r="I1523" s="172"/>
      <c r="J1523" s="173"/>
    </row>
    <row r="1524" spans="1:10" customFormat="1" outlineLevel="1" x14ac:dyDescent="0.2">
      <c r="A1524" s="161" t="s">
        <v>386</v>
      </c>
      <c r="B1524" s="162" t="s">
        <v>6424</v>
      </c>
      <c r="C1524" s="168" t="s">
        <v>5663</v>
      </c>
      <c r="D1524" s="169" t="s">
        <v>5664</v>
      </c>
      <c r="E1524" s="169">
        <f>1*1</f>
        <v>1</v>
      </c>
      <c r="F1524" s="170">
        <v>0.61</v>
      </c>
      <c r="G1524" s="170">
        <f>F1524*E1524</f>
        <v>0.61</v>
      </c>
      <c r="H1524" s="171" t="s">
        <v>414</v>
      </c>
      <c r="I1524" s="172"/>
      <c r="J1524" s="173"/>
    </row>
    <row r="1525" spans="1:10" customFormat="1" x14ac:dyDescent="0.2">
      <c r="A1525" s="161" t="s">
        <v>382</v>
      </c>
      <c r="B1525" s="162" t="s">
        <v>6425</v>
      </c>
      <c r="C1525" s="163" t="s">
        <v>5666</v>
      </c>
      <c r="D1525" s="164" t="s">
        <v>5579</v>
      </c>
      <c r="E1525" s="164">
        <v>1</v>
      </c>
      <c r="F1525" s="167"/>
      <c r="G1525" s="167" t="str">
        <f>""</f>
        <v/>
      </c>
      <c r="H1525" s="161"/>
      <c r="I1525" s="165"/>
      <c r="J1525" s="166"/>
    </row>
    <row r="1526" spans="1:10" customFormat="1" outlineLevel="1" x14ac:dyDescent="0.2">
      <c r="A1526" s="161" t="s">
        <v>386</v>
      </c>
      <c r="B1526" s="162" t="s">
        <v>6426</v>
      </c>
      <c r="C1526" s="168" t="s">
        <v>5668</v>
      </c>
      <c r="D1526" s="169" t="s">
        <v>5582</v>
      </c>
      <c r="E1526" s="169">
        <f>1*1</f>
        <v>1</v>
      </c>
      <c r="F1526" s="170">
        <v>1.71</v>
      </c>
      <c r="G1526" s="170">
        <f>F1526*E1526</f>
        <v>1.71</v>
      </c>
      <c r="H1526" s="171" t="s">
        <v>414</v>
      </c>
      <c r="I1526" s="172"/>
      <c r="J1526" s="173"/>
    </row>
    <row r="1527" spans="1:10" customFormat="1" outlineLevel="1" x14ac:dyDescent="0.2">
      <c r="A1527" s="161" t="s">
        <v>386</v>
      </c>
      <c r="B1527" s="162" t="s">
        <v>6427</v>
      </c>
      <c r="C1527" s="168" t="s">
        <v>5670</v>
      </c>
      <c r="D1527" s="169" t="s">
        <v>5664</v>
      </c>
      <c r="E1527" s="169">
        <f>1*1</f>
        <v>1</v>
      </c>
      <c r="F1527" s="170">
        <v>0.49</v>
      </c>
      <c r="G1527" s="170">
        <f>F1527*E1527</f>
        <v>0.49</v>
      </c>
      <c r="H1527" s="171" t="s">
        <v>414</v>
      </c>
      <c r="I1527" s="172"/>
      <c r="J1527" s="173"/>
    </row>
    <row r="1528" spans="1:10" customFormat="1" x14ac:dyDescent="0.2">
      <c r="A1528" s="161" t="s">
        <v>382</v>
      </c>
      <c r="B1528" s="162" t="s">
        <v>6428</v>
      </c>
      <c r="C1528" s="163" t="s">
        <v>5681</v>
      </c>
      <c r="D1528" s="164" t="s">
        <v>5682</v>
      </c>
      <c r="E1528" s="164">
        <v>1</v>
      </c>
      <c r="F1528" s="167">
        <v>3.3519420000000001E-2</v>
      </c>
      <c r="G1528" s="167">
        <f>F1528*E1528</f>
        <v>3.3519420000000001E-2</v>
      </c>
      <c r="H1528" s="161" t="s">
        <v>414</v>
      </c>
      <c r="I1528" s="165"/>
      <c r="J1528" s="166"/>
    </row>
    <row r="1529" spans="1:10" customFormat="1" x14ac:dyDescent="0.2">
      <c r="A1529" s="161" t="s">
        <v>382</v>
      </c>
      <c r="B1529" s="162" t="s">
        <v>6429</v>
      </c>
      <c r="C1529" s="163" t="s">
        <v>5684</v>
      </c>
      <c r="D1529" s="164" t="s">
        <v>5685</v>
      </c>
      <c r="E1529" s="164">
        <v>1</v>
      </c>
      <c r="F1529" s="167">
        <v>0.18851112</v>
      </c>
      <c r="G1529" s="167">
        <f>F1529*E1529</f>
        <v>0.18851112</v>
      </c>
      <c r="H1529" s="161" t="s">
        <v>414</v>
      </c>
      <c r="I1529" s="165"/>
      <c r="J1529" s="166"/>
    </row>
    <row r="1530" spans="1:10" customFormat="1" x14ac:dyDescent="0.2">
      <c r="A1530" s="161" t="s">
        <v>382</v>
      </c>
      <c r="B1530" s="162" t="s">
        <v>6430</v>
      </c>
      <c r="C1530" s="163" t="s">
        <v>6431</v>
      </c>
      <c r="D1530" s="164" t="s">
        <v>5562</v>
      </c>
      <c r="E1530" s="164">
        <v>1</v>
      </c>
      <c r="F1530" s="167"/>
      <c r="G1530" s="167" t="str">
        <f>""</f>
        <v/>
      </c>
      <c r="H1530" s="161"/>
      <c r="I1530" s="165"/>
      <c r="J1530" s="166"/>
    </row>
    <row r="1531" spans="1:10" customFormat="1" outlineLevel="1" x14ac:dyDescent="0.2">
      <c r="A1531" s="161" t="s">
        <v>386</v>
      </c>
      <c r="B1531" s="162" t="s">
        <v>6432</v>
      </c>
      <c r="C1531" s="168" t="s">
        <v>6433</v>
      </c>
      <c r="D1531" s="169" t="s">
        <v>6434</v>
      </c>
      <c r="E1531" s="169">
        <f>1*1</f>
        <v>1</v>
      </c>
      <c r="F1531" s="170">
        <v>13.4</v>
      </c>
      <c r="G1531" s="170">
        <f t="shared" ref="G1531:G1536" si="50">F1531*E1531</f>
        <v>13.4</v>
      </c>
      <c r="H1531" s="171" t="s">
        <v>414</v>
      </c>
      <c r="I1531" s="172"/>
      <c r="J1531" s="173"/>
    </row>
    <row r="1532" spans="1:10" customFormat="1" outlineLevel="1" x14ac:dyDescent="0.2">
      <c r="A1532" s="161" t="s">
        <v>386</v>
      </c>
      <c r="B1532" s="162" t="s">
        <v>6435</v>
      </c>
      <c r="C1532" s="168" t="s">
        <v>6374</v>
      </c>
      <c r="D1532" s="169" t="s">
        <v>6375</v>
      </c>
      <c r="E1532" s="169">
        <f>1*1</f>
        <v>1</v>
      </c>
      <c r="F1532" s="170">
        <v>1.97</v>
      </c>
      <c r="G1532" s="170">
        <f t="shared" si="50"/>
        <v>1.97</v>
      </c>
      <c r="H1532" s="171" t="s">
        <v>414</v>
      </c>
      <c r="I1532" s="172"/>
      <c r="J1532" s="173"/>
    </row>
    <row r="1533" spans="1:10" customFormat="1" outlineLevel="1" x14ac:dyDescent="0.2">
      <c r="A1533" s="161" t="s">
        <v>386</v>
      </c>
      <c r="B1533" s="162" t="s">
        <v>6436</v>
      </c>
      <c r="C1533" s="168" t="s">
        <v>5693</v>
      </c>
      <c r="D1533" s="169" t="s">
        <v>5694</v>
      </c>
      <c r="E1533" s="169">
        <f>2*1</f>
        <v>2</v>
      </c>
      <c r="F1533" s="170">
        <v>0.48</v>
      </c>
      <c r="G1533" s="170">
        <f t="shared" si="50"/>
        <v>0.96</v>
      </c>
      <c r="H1533" s="171" t="s">
        <v>414</v>
      </c>
      <c r="I1533" s="172"/>
      <c r="J1533" s="173"/>
    </row>
    <row r="1534" spans="1:10" customFormat="1" outlineLevel="1" x14ac:dyDescent="0.2">
      <c r="A1534" s="161" t="s">
        <v>386</v>
      </c>
      <c r="B1534" s="162" t="s">
        <v>6437</v>
      </c>
      <c r="C1534" s="168" t="s">
        <v>5696</v>
      </c>
      <c r="D1534" s="169" t="s">
        <v>5697</v>
      </c>
      <c r="E1534" s="169">
        <f>3*1</f>
        <v>3</v>
      </c>
      <c r="F1534" s="170">
        <v>0.81</v>
      </c>
      <c r="G1534" s="170">
        <f t="shared" si="50"/>
        <v>2.4300000000000002</v>
      </c>
      <c r="H1534" s="171" t="s">
        <v>414</v>
      </c>
      <c r="I1534" s="172"/>
      <c r="J1534" s="173"/>
    </row>
    <row r="1535" spans="1:10" customFormat="1" outlineLevel="1" x14ac:dyDescent="0.2">
      <c r="A1535" s="161" t="s">
        <v>386</v>
      </c>
      <c r="B1535" s="162" t="s">
        <v>6438</v>
      </c>
      <c r="C1535" s="168" t="s">
        <v>5701</v>
      </c>
      <c r="D1535" s="169" t="s">
        <v>5702</v>
      </c>
      <c r="E1535" s="169">
        <f>3*1</f>
        <v>3</v>
      </c>
      <c r="F1535" s="170">
        <v>0.16</v>
      </c>
      <c r="G1535" s="170">
        <f t="shared" si="50"/>
        <v>0.48</v>
      </c>
      <c r="H1535" s="171" t="s">
        <v>414</v>
      </c>
      <c r="I1535" s="172"/>
      <c r="J1535" s="173"/>
    </row>
    <row r="1536" spans="1:10" customFormat="1" x14ac:dyDescent="0.2">
      <c r="A1536" s="161" t="s">
        <v>382</v>
      </c>
      <c r="B1536" s="162" t="s">
        <v>6439</v>
      </c>
      <c r="C1536" s="163" t="s">
        <v>5706</v>
      </c>
      <c r="D1536" s="164" t="s">
        <v>1982</v>
      </c>
      <c r="E1536" s="164">
        <v>1</v>
      </c>
      <c r="F1536" s="167">
        <v>28.87177144</v>
      </c>
      <c r="G1536" s="167">
        <f t="shared" si="50"/>
        <v>28.87177144</v>
      </c>
      <c r="H1536" s="161" t="s">
        <v>414</v>
      </c>
      <c r="I1536" s="165"/>
      <c r="J1536" s="166"/>
    </row>
    <row r="1537" spans="1:10" customFormat="1" x14ac:dyDescent="0.2">
      <c r="A1537" s="148" t="s">
        <v>379</v>
      </c>
      <c r="B1537" s="162" t="s">
        <v>6440</v>
      </c>
      <c r="C1537" s="181" t="s">
        <v>6441</v>
      </c>
      <c r="D1537" s="182" t="s">
        <v>599</v>
      </c>
      <c r="E1537" s="182">
        <v>1</v>
      </c>
      <c r="F1537" s="183"/>
      <c r="G1537" s="183" t="str">
        <f>""</f>
        <v/>
      </c>
      <c r="H1537" s="184"/>
      <c r="I1537" s="185"/>
      <c r="J1537" s="180"/>
    </row>
    <row r="1538" spans="1:10" customFormat="1" outlineLevel="1" x14ac:dyDescent="0.2">
      <c r="A1538" s="148" t="s">
        <v>379</v>
      </c>
      <c r="B1538" s="162" t="s">
        <v>6442</v>
      </c>
      <c r="C1538" s="181" t="s">
        <v>6443</v>
      </c>
      <c r="D1538" s="182" t="s">
        <v>1982</v>
      </c>
      <c r="E1538" s="182">
        <f>1*1</f>
        <v>1</v>
      </c>
      <c r="F1538" s="183">
        <v>29.39</v>
      </c>
      <c r="G1538" s="183">
        <f t="shared" ref="G1538:G1554" si="51">F1538*E1538</f>
        <v>29.39</v>
      </c>
      <c r="H1538" s="184" t="s">
        <v>414</v>
      </c>
      <c r="I1538" s="185"/>
      <c r="J1538" s="180"/>
    </row>
    <row r="1539" spans="1:10" customFormat="1" outlineLevel="1" x14ac:dyDescent="0.2">
      <c r="A1539" s="148" t="s">
        <v>379</v>
      </c>
      <c r="B1539" s="162" t="s">
        <v>6444</v>
      </c>
      <c r="C1539" s="181" t="s">
        <v>425</v>
      </c>
      <c r="D1539" s="182" t="s">
        <v>437</v>
      </c>
      <c r="E1539" s="182">
        <f>1*1</f>
        <v>1</v>
      </c>
      <c r="F1539" s="183">
        <v>0.02</v>
      </c>
      <c r="G1539" s="183">
        <f t="shared" si="51"/>
        <v>0.02</v>
      </c>
      <c r="H1539" s="184"/>
      <c r="I1539" s="185"/>
      <c r="J1539" s="180"/>
    </row>
    <row r="1540" spans="1:10" customFormat="1" x14ac:dyDescent="0.2">
      <c r="A1540" s="161" t="s">
        <v>382</v>
      </c>
      <c r="B1540" s="162" t="s">
        <v>6445</v>
      </c>
      <c r="C1540" s="163" t="s">
        <v>5713</v>
      </c>
      <c r="D1540" s="164" t="s">
        <v>1982</v>
      </c>
      <c r="E1540" s="164">
        <v>2</v>
      </c>
      <c r="F1540" s="167">
        <v>29.045584420000001</v>
      </c>
      <c r="G1540" s="167">
        <f t="shared" si="51"/>
        <v>58.091168840000002</v>
      </c>
      <c r="H1540" s="161" t="s">
        <v>414</v>
      </c>
      <c r="I1540" s="165"/>
      <c r="J1540" s="166"/>
    </row>
    <row r="1541" spans="1:10" customFormat="1" x14ac:dyDescent="0.2">
      <c r="A1541" s="161" t="s">
        <v>382</v>
      </c>
      <c r="B1541" s="162" t="s">
        <v>6446</v>
      </c>
      <c r="C1541" s="163" t="s">
        <v>6447</v>
      </c>
      <c r="D1541" s="164" t="s">
        <v>1982</v>
      </c>
      <c r="E1541" s="164">
        <v>2</v>
      </c>
      <c r="F1541" s="167">
        <v>29.560161600000001</v>
      </c>
      <c r="G1541" s="167">
        <f t="shared" si="51"/>
        <v>59.120323200000001</v>
      </c>
      <c r="H1541" s="161" t="s">
        <v>414</v>
      </c>
      <c r="I1541" s="165"/>
      <c r="J1541" s="166"/>
    </row>
    <row r="1542" spans="1:10" customFormat="1" x14ac:dyDescent="0.2">
      <c r="A1542" s="161" t="s">
        <v>382</v>
      </c>
      <c r="B1542" s="162" t="s">
        <v>6448</v>
      </c>
      <c r="C1542" s="163" t="s">
        <v>5715</v>
      </c>
      <c r="D1542" s="164" t="s">
        <v>1982</v>
      </c>
      <c r="E1542" s="164">
        <v>1</v>
      </c>
      <c r="F1542" s="167">
        <v>28.6700053</v>
      </c>
      <c r="G1542" s="167">
        <f t="shared" si="51"/>
        <v>28.6700053</v>
      </c>
      <c r="H1542" s="161" t="s">
        <v>414</v>
      </c>
      <c r="I1542" s="165"/>
      <c r="J1542" s="166"/>
    </row>
    <row r="1543" spans="1:10" customFormat="1" x14ac:dyDescent="0.2">
      <c r="A1543" s="161" t="s">
        <v>382</v>
      </c>
      <c r="B1543" s="162" t="s">
        <v>6449</v>
      </c>
      <c r="C1543" s="163" t="s">
        <v>6450</v>
      </c>
      <c r="D1543" s="164" t="s">
        <v>1982</v>
      </c>
      <c r="E1543" s="164">
        <v>1</v>
      </c>
      <c r="F1543" s="167">
        <v>29.18458248</v>
      </c>
      <c r="G1543" s="167">
        <f t="shared" si="51"/>
        <v>29.18458248</v>
      </c>
      <c r="H1543" s="161" t="s">
        <v>414</v>
      </c>
      <c r="I1543" s="165"/>
      <c r="J1543" s="166"/>
    </row>
    <row r="1544" spans="1:10" customFormat="1" x14ac:dyDescent="0.2">
      <c r="A1544" s="161" t="s">
        <v>382</v>
      </c>
      <c r="B1544" s="162" t="s">
        <v>6451</v>
      </c>
      <c r="C1544" s="163" t="s">
        <v>608</v>
      </c>
      <c r="D1544" s="164" t="s">
        <v>609</v>
      </c>
      <c r="E1544" s="164">
        <v>1</v>
      </c>
      <c r="F1544" s="167">
        <v>5.3244521599999999</v>
      </c>
      <c r="G1544" s="167">
        <f t="shared" si="51"/>
        <v>5.3244521599999999</v>
      </c>
      <c r="H1544" s="161" t="s">
        <v>414</v>
      </c>
      <c r="I1544" s="165"/>
      <c r="J1544" s="166"/>
    </row>
    <row r="1545" spans="1:10" customFormat="1" x14ac:dyDescent="0.2">
      <c r="A1545" s="161" t="s">
        <v>382</v>
      </c>
      <c r="B1545" s="162" t="s">
        <v>6452</v>
      </c>
      <c r="C1545" s="163" t="s">
        <v>611</v>
      </c>
      <c r="D1545" s="164" t="s">
        <v>612</v>
      </c>
      <c r="E1545" s="164">
        <v>1</v>
      </c>
      <c r="F1545" s="167">
        <v>1.4036537600000001</v>
      </c>
      <c r="G1545" s="167">
        <f t="shared" si="51"/>
        <v>1.4036537600000001</v>
      </c>
      <c r="H1545" s="161" t="s">
        <v>414</v>
      </c>
      <c r="I1545" s="165"/>
      <c r="J1545" s="166"/>
    </row>
    <row r="1546" spans="1:10" customFormat="1" x14ac:dyDescent="0.2">
      <c r="A1546" s="161" t="s">
        <v>382</v>
      </c>
      <c r="B1546" s="162" t="s">
        <v>6453</v>
      </c>
      <c r="C1546" s="163" t="s">
        <v>614</v>
      </c>
      <c r="D1546" s="164" t="s">
        <v>615</v>
      </c>
      <c r="E1546" s="164">
        <v>2</v>
      </c>
      <c r="F1546" s="167">
        <v>0.153006</v>
      </c>
      <c r="G1546" s="167">
        <f t="shared" si="51"/>
        <v>0.30601200000000001</v>
      </c>
      <c r="H1546" s="161" t="s">
        <v>414</v>
      </c>
      <c r="I1546" s="165"/>
      <c r="J1546" s="166"/>
    </row>
    <row r="1547" spans="1:10" customFormat="1" x14ac:dyDescent="0.2">
      <c r="A1547" s="161" t="s">
        <v>403</v>
      </c>
      <c r="B1547" s="162" t="s">
        <v>6454</v>
      </c>
      <c r="C1547" s="174" t="s">
        <v>617</v>
      </c>
      <c r="D1547" s="175" t="s">
        <v>618</v>
      </c>
      <c r="E1547" s="175">
        <v>2</v>
      </c>
      <c r="F1547" s="176">
        <v>0.16417498</v>
      </c>
      <c r="G1547" s="176">
        <f t="shared" si="51"/>
        <v>0.32834996</v>
      </c>
      <c r="H1547" s="177" t="s">
        <v>414</v>
      </c>
      <c r="I1547" s="178"/>
      <c r="J1547" s="179"/>
    </row>
    <row r="1548" spans="1:10" customFormat="1" x14ac:dyDescent="0.2">
      <c r="A1548" s="161" t="s">
        <v>403</v>
      </c>
      <c r="B1548" s="162" t="s">
        <v>6455</v>
      </c>
      <c r="C1548" s="174" t="s">
        <v>620</v>
      </c>
      <c r="D1548" s="175" t="s">
        <v>621</v>
      </c>
      <c r="E1548" s="175">
        <v>1</v>
      </c>
      <c r="F1548" s="176">
        <v>2.7454958</v>
      </c>
      <c r="G1548" s="176">
        <f t="shared" si="51"/>
        <v>2.7454958</v>
      </c>
      <c r="H1548" s="177"/>
      <c r="I1548" s="178"/>
      <c r="J1548" s="179"/>
    </row>
    <row r="1549" spans="1:10" customFormat="1" x14ac:dyDescent="0.2">
      <c r="A1549" s="161" t="s">
        <v>382</v>
      </c>
      <c r="B1549" s="162" t="s">
        <v>6456</v>
      </c>
      <c r="C1549" s="163" t="s">
        <v>627</v>
      </c>
      <c r="D1549" s="164" t="s">
        <v>628</v>
      </c>
      <c r="E1549" s="164">
        <v>8</v>
      </c>
      <c r="F1549" s="167">
        <v>0.41937333999999998</v>
      </c>
      <c r="G1549" s="167">
        <f t="shared" si="51"/>
        <v>3.3549867199999999</v>
      </c>
      <c r="H1549" s="161" t="s">
        <v>414</v>
      </c>
      <c r="I1549" s="165"/>
      <c r="J1549" s="166"/>
    </row>
    <row r="1550" spans="1:10" customFormat="1" x14ac:dyDescent="0.2">
      <c r="A1550" s="161" t="s">
        <v>382</v>
      </c>
      <c r="B1550" s="162" t="s">
        <v>6457</v>
      </c>
      <c r="C1550" s="163" t="s">
        <v>630</v>
      </c>
      <c r="D1550" s="164" t="s">
        <v>631</v>
      </c>
      <c r="E1550" s="164">
        <v>13</v>
      </c>
      <c r="F1550" s="167">
        <v>3.2398108900000002</v>
      </c>
      <c r="G1550" s="167">
        <f t="shared" si="51"/>
        <v>42.11754157</v>
      </c>
      <c r="H1550" s="161" t="s">
        <v>414</v>
      </c>
      <c r="I1550" s="165"/>
      <c r="J1550" s="166"/>
    </row>
    <row r="1551" spans="1:10" customFormat="1" x14ac:dyDescent="0.2">
      <c r="A1551" s="161" t="s">
        <v>382</v>
      </c>
      <c r="B1551" s="162" t="s">
        <v>6458</v>
      </c>
      <c r="C1551" s="163" t="s">
        <v>633</v>
      </c>
      <c r="D1551" s="164" t="s">
        <v>634</v>
      </c>
      <c r="E1551" s="164">
        <v>10</v>
      </c>
      <c r="F1551" s="167">
        <v>13.036198779999999</v>
      </c>
      <c r="G1551" s="167">
        <f t="shared" si="51"/>
        <v>130.36198780000001</v>
      </c>
      <c r="H1551" s="161" t="s">
        <v>414</v>
      </c>
      <c r="I1551" s="165"/>
      <c r="J1551" s="166"/>
    </row>
    <row r="1552" spans="1:10" customFormat="1" x14ac:dyDescent="0.2">
      <c r="A1552" s="161" t="s">
        <v>382</v>
      </c>
      <c r="B1552" s="162" t="s">
        <v>6459</v>
      </c>
      <c r="C1552" s="163" t="s">
        <v>6460</v>
      </c>
      <c r="D1552" s="164" t="s">
        <v>6461</v>
      </c>
      <c r="E1552" s="164">
        <v>1</v>
      </c>
      <c r="F1552" s="167">
        <v>9.5339148900000001</v>
      </c>
      <c r="G1552" s="167">
        <f t="shared" si="51"/>
        <v>9.5339148900000001</v>
      </c>
      <c r="H1552" s="161" t="s">
        <v>414</v>
      </c>
      <c r="I1552" s="165"/>
      <c r="J1552" s="166"/>
    </row>
    <row r="1553" spans="1:10" customFormat="1" x14ac:dyDescent="0.2">
      <c r="A1553" s="161" t="s">
        <v>382</v>
      </c>
      <c r="B1553" s="162" t="s">
        <v>6462</v>
      </c>
      <c r="C1553" s="163" t="s">
        <v>6463</v>
      </c>
      <c r="D1553" s="164" t="s">
        <v>6464</v>
      </c>
      <c r="E1553" s="164">
        <v>1</v>
      </c>
      <c r="F1553" s="167">
        <v>16.538451299999998</v>
      </c>
      <c r="G1553" s="167">
        <f t="shared" si="51"/>
        <v>16.538451299999998</v>
      </c>
      <c r="H1553" s="161" t="s">
        <v>414</v>
      </c>
      <c r="I1553" s="165"/>
      <c r="J1553" s="166"/>
    </row>
    <row r="1554" spans="1:10" customFormat="1" x14ac:dyDescent="0.2">
      <c r="A1554" s="148" t="s">
        <v>379</v>
      </c>
      <c r="B1554" s="162" t="s">
        <v>6465</v>
      </c>
      <c r="C1554" s="181" t="s">
        <v>5754</v>
      </c>
      <c r="D1554" s="182" t="s">
        <v>5755</v>
      </c>
      <c r="E1554" s="182">
        <v>26</v>
      </c>
      <c r="F1554" s="183">
        <v>7.2909959999999996E-2</v>
      </c>
      <c r="G1554" s="183">
        <f t="shared" si="51"/>
        <v>1.89565896</v>
      </c>
      <c r="H1554" s="184" t="s">
        <v>414</v>
      </c>
      <c r="I1554" s="185"/>
      <c r="J1554" s="180"/>
    </row>
    <row r="1555" spans="1:10" customFormat="1" x14ac:dyDescent="0.2">
      <c r="A1555" s="161" t="s">
        <v>382</v>
      </c>
      <c r="B1555" s="162" t="s">
        <v>6466</v>
      </c>
      <c r="C1555" s="163" t="s">
        <v>6467</v>
      </c>
      <c r="D1555" s="164" t="s">
        <v>5562</v>
      </c>
      <c r="E1555" s="164">
        <v>1</v>
      </c>
      <c r="F1555" s="167"/>
      <c r="G1555" s="167" t="str">
        <f>""</f>
        <v/>
      </c>
      <c r="H1555" s="161"/>
      <c r="I1555" s="165"/>
      <c r="J1555" s="166"/>
    </row>
    <row r="1556" spans="1:10" customFormat="1" outlineLevel="1" x14ac:dyDescent="0.2">
      <c r="A1556" s="161" t="s">
        <v>386</v>
      </c>
      <c r="B1556" s="162" t="s">
        <v>6468</v>
      </c>
      <c r="C1556" s="168" t="s">
        <v>6469</v>
      </c>
      <c r="D1556" s="169" t="s">
        <v>6470</v>
      </c>
      <c r="E1556" s="169">
        <f>1*1</f>
        <v>1</v>
      </c>
      <c r="F1556" s="170">
        <v>36.58</v>
      </c>
      <c r="G1556" s="170">
        <f>F1556*E1556</f>
        <v>36.58</v>
      </c>
      <c r="H1556" s="171" t="s">
        <v>414</v>
      </c>
      <c r="I1556" s="172"/>
      <c r="J1556" s="173"/>
    </row>
    <row r="1557" spans="1:10" customFormat="1" outlineLevel="1" x14ac:dyDescent="0.2">
      <c r="A1557" s="161" t="s">
        <v>386</v>
      </c>
      <c r="B1557" s="162" t="s">
        <v>6471</v>
      </c>
      <c r="C1557" s="168" t="s">
        <v>6472</v>
      </c>
      <c r="D1557" s="169" t="s">
        <v>6473</v>
      </c>
      <c r="E1557" s="169">
        <f>1*1</f>
        <v>1</v>
      </c>
      <c r="F1557" s="170">
        <v>2.19</v>
      </c>
      <c r="G1557" s="170">
        <f>F1557*E1557</f>
        <v>2.19</v>
      </c>
      <c r="H1557" s="171" t="s">
        <v>414</v>
      </c>
      <c r="I1557" s="172"/>
      <c r="J1557" s="173"/>
    </row>
    <row r="1558" spans="1:10" customFormat="1" x14ac:dyDescent="0.2">
      <c r="A1558" s="161" t="s">
        <v>382</v>
      </c>
      <c r="B1558" s="162" t="s">
        <v>6474</v>
      </c>
      <c r="C1558" s="163" t="s">
        <v>6475</v>
      </c>
      <c r="D1558" s="164" t="s">
        <v>5562</v>
      </c>
      <c r="E1558" s="164">
        <v>1</v>
      </c>
      <c r="F1558" s="167"/>
      <c r="G1558" s="167" t="str">
        <f>""</f>
        <v/>
      </c>
      <c r="H1558" s="161"/>
      <c r="I1558" s="165"/>
      <c r="J1558" s="166"/>
    </row>
    <row r="1559" spans="1:10" customFormat="1" outlineLevel="1" x14ac:dyDescent="0.2">
      <c r="A1559" s="161" t="s">
        <v>386</v>
      </c>
      <c r="B1559" s="162" t="s">
        <v>6476</v>
      </c>
      <c r="C1559" s="168" t="s">
        <v>6477</v>
      </c>
      <c r="D1559" s="169" t="s">
        <v>6478</v>
      </c>
      <c r="E1559" s="169">
        <f>1*1</f>
        <v>1</v>
      </c>
      <c r="F1559" s="170">
        <v>51.71</v>
      </c>
      <c r="G1559" s="170">
        <f>F1559*E1559</f>
        <v>51.71</v>
      </c>
      <c r="H1559" s="171" t="s">
        <v>414</v>
      </c>
      <c r="I1559" s="172"/>
      <c r="J1559" s="173"/>
    </row>
    <row r="1560" spans="1:10" customFormat="1" outlineLevel="1" x14ac:dyDescent="0.2">
      <c r="A1560" s="161" t="s">
        <v>386</v>
      </c>
      <c r="B1560" s="162" t="s">
        <v>6479</v>
      </c>
      <c r="C1560" s="168" t="s">
        <v>6472</v>
      </c>
      <c r="D1560" s="169" t="s">
        <v>6473</v>
      </c>
      <c r="E1560" s="169">
        <f>1*1</f>
        <v>1</v>
      </c>
      <c r="F1560" s="170">
        <v>2.19</v>
      </c>
      <c r="G1560" s="170">
        <f>F1560*E1560</f>
        <v>2.19</v>
      </c>
      <c r="H1560" s="171" t="s">
        <v>414</v>
      </c>
      <c r="I1560" s="172"/>
      <c r="J1560" s="173"/>
    </row>
    <row r="1561" spans="1:10" customFormat="1" x14ac:dyDescent="0.2">
      <c r="A1561" s="161" t="s">
        <v>382</v>
      </c>
      <c r="B1561" s="162" t="s">
        <v>6480</v>
      </c>
      <c r="C1561" s="163" t="s">
        <v>6481</v>
      </c>
      <c r="D1561" s="164" t="s">
        <v>5562</v>
      </c>
      <c r="E1561" s="164">
        <v>1</v>
      </c>
      <c r="F1561" s="167"/>
      <c r="G1561" s="167" t="str">
        <f>""</f>
        <v/>
      </c>
      <c r="H1561" s="161"/>
      <c r="I1561" s="165"/>
      <c r="J1561" s="166"/>
    </row>
    <row r="1562" spans="1:10" customFormat="1" outlineLevel="1" x14ac:dyDescent="0.2">
      <c r="A1562" s="161" t="s">
        <v>386</v>
      </c>
      <c r="B1562" s="162" t="s">
        <v>6482</v>
      </c>
      <c r="C1562" s="168" t="s">
        <v>6483</v>
      </c>
      <c r="D1562" s="169" t="s">
        <v>6478</v>
      </c>
      <c r="E1562" s="169">
        <f>1*1</f>
        <v>1</v>
      </c>
      <c r="F1562" s="170">
        <v>51.47</v>
      </c>
      <c r="G1562" s="170">
        <f>F1562*E1562</f>
        <v>51.47</v>
      </c>
      <c r="H1562" s="171" t="s">
        <v>414</v>
      </c>
      <c r="I1562" s="172"/>
      <c r="J1562" s="173"/>
    </row>
    <row r="1563" spans="1:10" customFormat="1" outlineLevel="1" x14ac:dyDescent="0.2">
      <c r="A1563" s="161" t="s">
        <v>386</v>
      </c>
      <c r="B1563" s="162" t="s">
        <v>6484</v>
      </c>
      <c r="C1563" s="168" t="s">
        <v>6472</v>
      </c>
      <c r="D1563" s="169" t="s">
        <v>6473</v>
      </c>
      <c r="E1563" s="169">
        <f>1*1</f>
        <v>1</v>
      </c>
      <c r="F1563" s="170">
        <v>2.19</v>
      </c>
      <c r="G1563" s="170">
        <f>F1563*E1563</f>
        <v>2.19</v>
      </c>
      <c r="H1563" s="171" t="s">
        <v>414</v>
      </c>
      <c r="I1563" s="172"/>
      <c r="J1563" s="173"/>
    </row>
    <row r="1564" spans="1:10" customFormat="1" x14ac:dyDescent="0.2">
      <c r="A1564" s="161" t="s">
        <v>382</v>
      </c>
      <c r="B1564" s="162" t="s">
        <v>6485</v>
      </c>
      <c r="C1564" s="163" t="s">
        <v>6486</v>
      </c>
      <c r="D1564" s="164" t="s">
        <v>5562</v>
      </c>
      <c r="E1564" s="164">
        <v>1</v>
      </c>
      <c r="F1564" s="167"/>
      <c r="G1564" s="167" t="str">
        <f>""</f>
        <v/>
      </c>
      <c r="H1564" s="161"/>
      <c r="I1564" s="165"/>
      <c r="J1564" s="166"/>
    </row>
    <row r="1565" spans="1:10" customFormat="1" outlineLevel="1" x14ac:dyDescent="0.2">
      <c r="A1565" s="161" t="s">
        <v>386</v>
      </c>
      <c r="B1565" s="162" t="s">
        <v>6487</v>
      </c>
      <c r="C1565" s="168" t="s">
        <v>6488</v>
      </c>
      <c r="D1565" s="169" t="s">
        <v>6489</v>
      </c>
      <c r="E1565" s="169">
        <f>1*1</f>
        <v>1</v>
      </c>
      <c r="F1565" s="170">
        <v>48.39</v>
      </c>
      <c r="G1565" s="170">
        <f>F1565*E1565</f>
        <v>48.39</v>
      </c>
      <c r="H1565" s="171" t="s">
        <v>414</v>
      </c>
      <c r="I1565" s="172"/>
      <c r="J1565" s="173"/>
    </row>
    <row r="1566" spans="1:10" customFormat="1" outlineLevel="1" x14ac:dyDescent="0.2">
      <c r="A1566" s="161" t="s">
        <v>386</v>
      </c>
      <c r="B1566" s="162" t="s">
        <v>6490</v>
      </c>
      <c r="C1566" s="168" t="s">
        <v>6472</v>
      </c>
      <c r="D1566" s="169" t="s">
        <v>6473</v>
      </c>
      <c r="E1566" s="169">
        <f>1*1</f>
        <v>1</v>
      </c>
      <c r="F1566" s="170">
        <v>2.19</v>
      </c>
      <c r="G1566" s="170">
        <f>F1566*E1566</f>
        <v>2.19</v>
      </c>
      <c r="H1566" s="171" t="s">
        <v>414</v>
      </c>
      <c r="I1566" s="172"/>
      <c r="J1566" s="173"/>
    </row>
    <row r="1567" spans="1:10" customFormat="1" x14ac:dyDescent="0.2">
      <c r="A1567" s="161" t="s">
        <v>382</v>
      </c>
      <c r="B1567" s="162" t="s">
        <v>6491</v>
      </c>
      <c r="C1567" s="163" t="s">
        <v>6492</v>
      </c>
      <c r="D1567" s="164" t="s">
        <v>5562</v>
      </c>
      <c r="E1567" s="164">
        <v>1</v>
      </c>
      <c r="F1567" s="167"/>
      <c r="G1567" s="167" t="str">
        <f>""</f>
        <v/>
      </c>
      <c r="H1567" s="161"/>
      <c r="I1567" s="165"/>
      <c r="J1567" s="166"/>
    </row>
    <row r="1568" spans="1:10" customFormat="1" outlineLevel="1" x14ac:dyDescent="0.2">
      <c r="A1568" s="161" t="s">
        <v>386</v>
      </c>
      <c r="B1568" s="162" t="s">
        <v>6493</v>
      </c>
      <c r="C1568" s="168" t="s">
        <v>6494</v>
      </c>
      <c r="D1568" s="169" t="s">
        <v>6495</v>
      </c>
      <c r="E1568" s="169">
        <f>1*1</f>
        <v>1</v>
      </c>
      <c r="F1568" s="170">
        <v>33.380000000000003</v>
      </c>
      <c r="G1568" s="170">
        <f>F1568*E1568</f>
        <v>33.380000000000003</v>
      </c>
      <c r="H1568" s="171" t="s">
        <v>414</v>
      </c>
      <c r="I1568" s="172"/>
      <c r="J1568" s="173"/>
    </row>
    <row r="1569" spans="1:10" customFormat="1" outlineLevel="1" x14ac:dyDescent="0.2">
      <c r="A1569" s="161" t="s">
        <v>386</v>
      </c>
      <c r="B1569" s="162" t="s">
        <v>6496</v>
      </c>
      <c r="C1569" s="168" t="s">
        <v>6472</v>
      </c>
      <c r="D1569" s="169" t="s">
        <v>6473</v>
      </c>
      <c r="E1569" s="169">
        <f>1*1</f>
        <v>1</v>
      </c>
      <c r="F1569" s="170">
        <v>2.19</v>
      </c>
      <c r="G1569" s="170">
        <f>F1569*E1569</f>
        <v>2.19</v>
      </c>
      <c r="H1569" s="171" t="s">
        <v>414</v>
      </c>
      <c r="I1569" s="172"/>
      <c r="J1569" s="173"/>
    </row>
    <row r="1570" spans="1:10" customFormat="1" x14ac:dyDescent="0.2">
      <c r="A1570" s="161" t="s">
        <v>386</v>
      </c>
      <c r="B1570" s="162" t="s">
        <v>6497</v>
      </c>
      <c r="C1570" s="168" t="s">
        <v>5805</v>
      </c>
      <c r="D1570" s="169" t="s">
        <v>5806</v>
      </c>
      <c r="E1570" s="169">
        <v>2</v>
      </c>
      <c r="F1570" s="170">
        <v>1.46166</v>
      </c>
      <c r="G1570" s="170">
        <f>F1570*E1570</f>
        <v>2.9233199999999999</v>
      </c>
      <c r="H1570" s="171" t="s">
        <v>414</v>
      </c>
      <c r="I1570" s="172"/>
      <c r="J1570" s="173"/>
    </row>
    <row r="1571" spans="1:10" customFormat="1" x14ac:dyDescent="0.2">
      <c r="A1571" s="161" t="s">
        <v>382</v>
      </c>
      <c r="B1571" s="162" t="s">
        <v>6498</v>
      </c>
      <c r="C1571" s="163" t="s">
        <v>5808</v>
      </c>
      <c r="D1571" s="164" t="s">
        <v>5579</v>
      </c>
      <c r="E1571" s="164">
        <v>4</v>
      </c>
      <c r="F1571" s="167"/>
      <c r="G1571" s="167" t="str">
        <f>""</f>
        <v/>
      </c>
      <c r="H1571" s="161"/>
      <c r="I1571" s="165"/>
      <c r="J1571" s="166"/>
    </row>
    <row r="1572" spans="1:10" customFormat="1" outlineLevel="1" x14ac:dyDescent="0.2">
      <c r="A1572" s="161" t="s">
        <v>386</v>
      </c>
      <c r="B1572" s="162" t="s">
        <v>6499</v>
      </c>
      <c r="C1572" s="168" t="s">
        <v>5810</v>
      </c>
      <c r="D1572" s="169" t="s">
        <v>5811</v>
      </c>
      <c r="E1572" s="169">
        <f>1*4</f>
        <v>4</v>
      </c>
      <c r="F1572" s="170">
        <v>0.7</v>
      </c>
      <c r="G1572" s="170">
        <f t="shared" ref="G1572:G1583" si="52">F1572*E1572</f>
        <v>2.8</v>
      </c>
      <c r="H1572" s="171" t="s">
        <v>414</v>
      </c>
      <c r="I1572" s="172"/>
      <c r="J1572" s="173"/>
    </row>
    <row r="1573" spans="1:10" customFormat="1" outlineLevel="1" x14ac:dyDescent="0.2">
      <c r="A1573" s="161" t="s">
        <v>386</v>
      </c>
      <c r="B1573" s="162" t="s">
        <v>6500</v>
      </c>
      <c r="C1573" s="168" t="s">
        <v>5813</v>
      </c>
      <c r="D1573" s="169" t="s">
        <v>5814</v>
      </c>
      <c r="E1573" s="169">
        <f>1*4</f>
        <v>4</v>
      </c>
      <c r="F1573" s="170">
        <v>0.26</v>
      </c>
      <c r="G1573" s="170">
        <f t="shared" si="52"/>
        <v>1.04</v>
      </c>
      <c r="H1573" s="171" t="s">
        <v>414</v>
      </c>
      <c r="I1573" s="172"/>
      <c r="J1573" s="173"/>
    </row>
    <row r="1574" spans="1:10" customFormat="1" x14ac:dyDescent="0.2">
      <c r="A1574" s="161" t="s">
        <v>382</v>
      </c>
      <c r="B1574" s="162" t="s">
        <v>6501</v>
      </c>
      <c r="C1574" s="163" t="s">
        <v>642</v>
      </c>
      <c r="D1574" s="164" t="s">
        <v>643</v>
      </c>
      <c r="E1574" s="164">
        <v>2</v>
      </c>
      <c r="F1574" s="167">
        <v>1.20161546</v>
      </c>
      <c r="G1574" s="167">
        <f t="shared" si="52"/>
        <v>2.4032309199999999</v>
      </c>
      <c r="H1574" s="161" t="s">
        <v>414</v>
      </c>
      <c r="I1574" s="165"/>
      <c r="J1574" s="166"/>
    </row>
    <row r="1575" spans="1:10" customFormat="1" x14ac:dyDescent="0.2">
      <c r="A1575" s="161" t="s">
        <v>382</v>
      </c>
      <c r="B1575" s="162" t="s">
        <v>6502</v>
      </c>
      <c r="C1575" s="163" t="s">
        <v>645</v>
      </c>
      <c r="D1575" s="164" t="s">
        <v>646</v>
      </c>
      <c r="E1575" s="164">
        <v>2</v>
      </c>
      <c r="F1575" s="167">
        <v>1.0010149699999999</v>
      </c>
      <c r="G1575" s="167">
        <f t="shared" si="52"/>
        <v>2.0020299399999999</v>
      </c>
      <c r="H1575" s="161" t="s">
        <v>414</v>
      </c>
      <c r="I1575" s="165"/>
      <c r="J1575" s="166"/>
    </row>
    <row r="1576" spans="1:10" customFormat="1" x14ac:dyDescent="0.2">
      <c r="A1576" s="161" t="s">
        <v>382</v>
      </c>
      <c r="B1576" s="162" t="s">
        <v>6503</v>
      </c>
      <c r="C1576" s="163" t="s">
        <v>648</v>
      </c>
      <c r="D1576" s="164" t="s">
        <v>649</v>
      </c>
      <c r="E1576" s="164">
        <v>8</v>
      </c>
      <c r="F1576" s="167">
        <v>2.00912837</v>
      </c>
      <c r="G1576" s="167">
        <f t="shared" si="52"/>
        <v>16.07302696</v>
      </c>
      <c r="H1576" s="161" t="s">
        <v>414</v>
      </c>
      <c r="I1576" s="165"/>
      <c r="J1576" s="166"/>
    </row>
    <row r="1577" spans="1:10" customFormat="1" x14ac:dyDescent="0.2">
      <c r="A1577" s="161" t="s">
        <v>382</v>
      </c>
      <c r="B1577" s="162" t="s">
        <v>6504</v>
      </c>
      <c r="C1577" s="163" t="s">
        <v>894</v>
      </c>
      <c r="D1577" s="164" t="s">
        <v>895</v>
      </c>
      <c r="E1577" s="164">
        <v>1</v>
      </c>
      <c r="F1577" s="167">
        <v>1.8244523800000001</v>
      </c>
      <c r="G1577" s="167">
        <f t="shared" si="52"/>
        <v>1.8244523800000001</v>
      </c>
      <c r="H1577" s="161" t="s">
        <v>414</v>
      </c>
      <c r="I1577" s="165"/>
      <c r="J1577" s="166"/>
    </row>
    <row r="1578" spans="1:10" customFormat="1" x14ac:dyDescent="0.2">
      <c r="A1578" s="161" t="s">
        <v>382</v>
      </c>
      <c r="B1578" s="162" t="s">
        <v>6505</v>
      </c>
      <c r="C1578" s="163" t="s">
        <v>654</v>
      </c>
      <c r="D1578" s="164" t="s">
        <v>655</v>
      </c>
      <c r="E1578" s="164">
        <v>2</v>
      </c>
      <c r="F1578" s="167">
        <v>2.8816543999999999</v>
      </c>
      <c r="G1578" s="167">
        <f t="shared" si="52"/>
        <v>5.7633087999999999</v>
      </c>
      <c r="H1578" s="161" t="s">
        <v>414</v>
      </c>
      <c r="I1578" s="165"/>
      <c r="J1578" s="166"/>
    </row>
    <row r="1579" spans="1:10" customFormat="1" x14ac:dyDescent="0.2">
      <c r="A1579" s="161" t="s">
        <v>382</v>
      </c>
      <c r="B1579" s="162" t="s">
        <v>6506</v>
      </c>
      <c r="C1579" s="163" t="s">
        <v>657</v>
      </c>
      <c r="D1579" s="164" t="s">
        <v>658</v>
      </c>
      <c r="E1579" s="164">
        <v>2</v>
      </c>
      <c r="F1579" s="167">
        <v>5.7822221499999999</v>
      </c>
      <c r="G1579" s="167">
        <f t="shared" si="52"/>
        <v>11.5644443</v>
      </c>
      <c r="H1579" s="161" t="s">
        <v>414</v>
      </c>
      <c r="I1579" s="165"/>
      <c r="J1579" s="166"/>
    </row>
    <row r="1580" spans="1:10" customFormat="1" x14ac:dyDescent="0.2">
      <c r="A1580" s="161" t="s">
        <v>382</v>
      </c>
      <c r="B1580" s="162" t="s">
        <v>6507</v>
      </c>
      <c r="C1580" s="163" t="s">
        <v>660</v>
      </c>
      <c r="D1580" s="164" t="s">
        <v>661</v>
      </c>
      <c r="E1580" s="164">
        <v>1</v>
      </c>
      <c r="F1580" s="167">
        <v>5.2826215899999998</v>
      </c>
      <c r="G1580" s="167">
        <f t="shared" si="52"/>
        <v>5.2826215899999998</v>
      </c>
      <c r="H1580" s="161" t="s">
        <v>414</v>
      </c>
      <c r="I1580" s="165"/>
      <c r="J1580" s="166"/>
    </row>
    <row r="1581" spans="1:10" customFormat="1" x14ac:dyDescent="0.2">
      <c r="A1581" s="161" t="s">
        <v>382</v>
      </c>
      <c r="B1581" s="162" t="s">
        <v>6508</v>
      </c>
      <c r="C1581" s="163" t="s">
        <v>663</v>
      </c>
      <c r="D1581" s="164" t="s">
        <v>664</v>
      </c>
      <c r="E1581" s="164">
        <v>2</v>
      </c>
      <c r="F1581" s="167">
        <v>1.1285739800000001</v>
      </c>
      <c r="G1581" s="167">
        <f t="shared" si="52"/>
        <v>2.2571479600000002</v>
      </c>
      <c r="H1581" s="161" t="s">
        <v>414</v>
      </c>
      <c r="I1581" s="165"/>
      <c r="J1581" s="166"/>
    </row>
    <row r="1582" spans="1:10" customFormat="1" x14ac:dyDescent="0.2">
      <c r="A1582" s="161" t="s">
        <v>382</v>
      </c>
      <c r="B1582" s="162" t="s">
        <v>6509</v>
      </c>
      <c r="C1582" s="163" t="s">
        <v>666</v>
      </c>
      <c r="D1582" s="164" t="s">
        <v>667</v>
      </c>
      <c r="E1582" s="164">
        <v>1</v>
      </c>
      <c r="F1582" s="167">
        <v>0.66411412000000003</v>
      </c>
      <c r="G1582" s="167">
        <f t="shared" si="52"/>
        <v>0.66411412000000003</v>
      </c>
      <c r="H1582" s="161" t="s">
        <v>414</v>
      </c>
      <c r="I1582" s="165"/>
      <c r="J1582" s="166"/>
    </row>
    <row r="1583" spans="1:10" customFormat="1" x14ac:dyDescent="0.2">
      <c r="A1583" s="161" t="s">
        <v>403</v>
      </c>
      <c r="B1583" s="162" t="s">
        <v>6510</v>
      </c>
      <c r="C1583" s="174" t="s">
        <v>902</v>
      </c>
      <c r="D1583" s="175" t="s">
        <v>903</v>
      </c>
      <c r="E1583" s="175">
        <v>1</v>
      </c>
      <c r="F1583" s="176">
        <v>2.3695618899999999</v>
      </c>
      <c r="G1583" s="176">
        <f t="shared" si="52"/>
        <v>2.3695618899999999</v>
      </c>
      <c r="H1583" s="177"/>
      <c r="I1583" s="178"/>
      <c r="J1583" s="179"/>
    </row>
    <row r="1584" spans="1:10" customFormat="1" ht="25.5" x14ac:dyDescent="0.2">
      <c r="A1584" s="148" t="s">
        <v>379</v>
      </c>
      <c r="B1584" s="162" t="s">
        <v>6511</v>
      </c>
      <c r="C1584" s="181" t="s">
        <v>6512</v>
      </c>
      <c r="D1584" s="182" t="s">
        <v>676</v>
      </c>
      <c r="E1584" s="182">
        <v>1</v>
      </c>
      <c r="F1584" s="183"/>
      <c r="G1584" s="183" t="str">
        <f>""</f>
        <v/>
      </c>
      <c r="H1584" s="184"/>
      <c r="I1584" s="185"/>
      <c r="J1584" s="180"/>
    </row>
    <row r="1585" spans="1:10" customFormat="1" ht="25.5" x14ac:dyDescent="0.2">
      <c r="A1585" s="148" t="s">
        <v>379</v>
      </c>
      <c r="B1585" s="162" t="s">
        <v>6513</v>
      </c>
      <c r="C1585" s="181" t="s">
        <v>6514</v>
      </c>
      <c r="D1585" s="182" t="s">
        <v>676</v>
      </c>
      <c r="E1585" s="182">
        <v>2</v>
      </c>
      <c r="F1585" s="183"/>
      <c r="G1585" s="183" t="str">
        <f>""</f>
        <v/>
      </c>
      <c r="H1585" s="184"/>
      <c r="I1585" s="185"/>
      <c r="J1585" s="180"/>
    </row>
    <row r="1586" spans="1:10" customFormat="1" x14ac:dyDescent="0.2">
      <c r="A1586" s="148" t="s">
        <v>379</v>
      </c>
      <c r="B1586" s="162" t="s">
        <v>6515</v>
      </c>
      <c r="C1586" s="181" t="s">
        <v>6516</v>
      </c>
      <c r="D1586" s="182" t="s">
        <v>6517</v>
      </c>
      <c r="E1586" s="182">
        <v>1</v>
      </c>
      <c r="F1586" s="183">
        <v>120</v>
      </c>
      <c r="G1586" s="183">
        <f t="shared" ref="G1586:G1617" si="53">F1586*E1586</f>
        <v>120</v>
      </c>
      <c r="H1586" s="184"/>
      <c r="I1586" s="185"/>
      <c r="J1586" s="180"/>
    </row>
    <row r="1587" spans="1:10" customFormat="1" ht="38.25" x14ac:dyDescent="0.2">
      <c r="A1587" s="161" t="s">
        <v>403</v>
      </c>
      <c r="B1587" s="162" t="s">
        <v>6518</v>
      </c>
      <c r="C1587" s="174" t="s">
        <v>6519</v>
      </c>
      <c r="D1587" s="175" t="s">
        <v>6520</v>
      </c>
      <c r="E1587" s="175">
        <v>1</v>
      </c>
      <c r="F1587" s="176">
        <v>143.46852199</v>
      </c>
      <c r="G1587" s="176">
        <f t="shared" si="53"/>
        <v>143.46852199</v>
      </c>
      <c r="H1587" s="177"/>
      <c r="I1587" s="178"/>
      <c r="J1587" s="179"/>
    </row>
    <row r="1588" spans="1:10" customFormat="1" x14ac:dyDescent="0.2">
      <c r="A1588" s="161" t="s">
        <v>403</v>
      </c>
      <c r="B1588" s="162" t="s">
        <v>6521</v>
      </c>
      <c r="C1588" s="174"/>
      <c r="D1588" s="175" t="s">
        <v>700</v>
      </c>
      <c r="E1588" s="175">
        <v>2</v>
      </c>
      <c r="F1588" s="176">
        <v>0.32693049000000002</v>
      </c>
      <c r="G1588" s="176">
        <f t="shared" si="53"/>
        <v>0.65386098000000004</v>
      </c>
      <c r="H1588" s="177"/>
      <c r="I1588" s="178"/>
      <c r="J1588" s="179"/>
    </row>
    <row r="1589" spans="1:10" customFormat="1" x14ac:dyDescent="0.2">
      <c r="A1589" s="148" t="s">
        <v>379</v>
      </c>
      <c r="B1589" s="162" t="s">
        <v>6522</v>
      </c>
      <c r="C1589" s="181" t="s">
        <v>6523</v>
      </c>
      <c r="D1589" s="182" t="s">
        <v>6229</v>
      </c>
      <c r="E1589" s="182">
        <v>2</v>
      </c>
      <c r="F1589" s="183">
        <v>4.5093164300000002</v>
      </c>
      <c r="G1589" s="183">
        <f t="shared" si="53"/>
        <v>9.0186328600000003</v>
      </c>
      <c r="H1589" s="184"/>
      <c r="I1589" s="185"/>
      <c r="J1589" s="180"/>
    </row>
    <row r="1590" spans="1:10" customFormat="1" x14ac:dyDescent="0.2">
      <c r="A1590" s="161" t="s">
        <v>403</v>
      </c>
      <c r="B1590" s="162" t="s">
        <v>6524</v>
      </c>
      <c r="C1590" s="174"/>
      <c r="D1590" s="175" t="s">
        <v>698</v>
      </c>
      <c r="E1590" s="175">
        <v>2</v>
      </c>
      <c r="F1590" s="176">
        <v>3.9519828000000001</v>
      </c>
      <c r="G1590" s="176">
        <f t="shared" si="53"/>
        <v>7.9039656000000003</v>
      </c>
      <c r="H1590" s="177"/>
      <c r="I1590" s="178"/>
      <c r="J1590" s="179"/>
    </row>
    <row r="1591" spans="1:10" customFormat="1" ht="25.5" x14ac:dyDescent="0.2">
      <c r="A1591" s="161" t="s">
        <v>403</v>
      </c>
      <c r="B1591" s="162" t="s">
        <v>6525</v>
      </c>
      <c r="C1591" s="174" t="s">
        <v>915</v>
      </c>
      <c r="D1591" s="175" t="s">
        <v>916</v>
      </c>
      <c r="E1591" s="175">
        <v>10</v>
      </c>
      <c r="F1591" s="176">
        <v>55.646453309999998</v>
      </c>
      <c r="G1591" s="176">
        <f t="shared" si="53"/>
        <v>556.46453309999993</v>
      </c>
      <c r="H1591" s="177"/>
      <c r="I1591" s="178"/>
      <c r="J1591" s="179"/>
    </row>
    <row r="1592" spans="1:10" customFormat="1" x14ac:dyDescent="0.2">
      <c r="A1592" s="161" t="s">
        <v>403</v>
      </c>
      <c r="B1592" s="162" t="s">
        <v>6526</v>
      </c>
      <c r="C1592" s="174" t="s">
        <v>708</v>
      </c>
      <c r="D1592" s="175" t="s">
        <v>709</v>
      </c>
      <c r="E1592" s="175">
        <v>6</v>
      </c>
      <c r="F1592" s="176">
        <v>1.9</v>
      </c>
      <c r="G1592" s="176">
        <f t="shared" si="53"/>
        <v>11.399999999999999</v>
      </c>
      <c r="H1592" s="177"/>
      <c r="I1592" s="178"/>
      <c r="J1592" s="179"/>
    </row>
    <row r="1593" spans="1:10" customFormat="1" x14ac:dyDescent="0.2">
      <c r="A1593" s="148" t="s">
        <v>379</v>
      </c>
      <c r="B1593" s="162" t="s">
        <v>6527</v>
      </c>
      <c r="C1593" s="181" t="s">
        <v>6237</v>
      </c>
      <c r="D1593" s="182" t="s">
        <v>6238</v>
      </c>
      <c r="E1593" s="182">
        <v>1</v>
      </c>
      <c r="F1593" s="183">
        <v>0.13509635</v>
      </c>
      <c r="G1593" s="183">
        <f t="shared" si="53"/>
        <v>0.13509635</v>
      </c>
      <c r="H1593" s="184"/>
      <c r="I1593" s="185"/>
      <c r="J1593" s="180"/>
    </row>
    <row r="1594" spans="1:10" customFormat="1" x14ac:dyDescent="0.2">
      <c r="A1594" s="161" t="s">
        <v>403</v>
      </c>
      <c r="B1594" s="162" t="s">
        <v>6528</v>
      </c>
      <c r="C1594" s="174"/>
      <c r="D1594" s="175" t="s">
        <v>711</v>
      </c>
      <c r="E1594" s="175">
        <v>2</v>
      </c>
      <c r="F1594" s="176">
        <v>1.8403369999999999E-2</v>
      </c>
      <c r="G1594" s="176">
        <f t="shared" si="53"/>
        <v>3.6806739999999998E-2</v>
      </c>
      <c r="H1594" s="177"/>
      <c r="I1594" s="178"/>
      <c r="J1594" s="179"/>
    </row>
    <row r="1595" spans="1:10" customFormat="1" x14ac:dyDescent="0.2">
      <c r="A1595" s="161" t="s">
        <v>403</v>
      </c>
      <c r="B1595" s="162" t="s">
        <v>6529</v>
      </c>
      <c r="C1595" s="174"/>
      <c r="D1595" s="175" t="s">
        <v>718</v>
      </c>
      <c r="E1595" s="175">
        <v>16</v>
      </c>
      <c r="F1595" s="176">
        <v>2.9523020000000001E-2</v>
      </c>
      <c r="G1595" s="176">
        <f t="shared" si="53"/>
        <v>0.47236832000000001</v>
      </c>
      <c r="H1595" s="177"/>
      <c r="I1595" s="178"/>
      <c r="J1595" s="179"/>
    </row>
    <row r="1596" spans="1:10" customFormat="1" x14ac:dyDescent="0.2">
      <c r="A1596" s="161" t="s">
        <v>403</v>
      </c>
      <c r="B1596" s="162" t="s">
        <v>6530</v>
      </c>
      <c r="C1596" s="174"/>
      <c r="D1596" s="175" t="s">
        <v>720</v>
      </c>
      <c r="E1596" s="175">
        <v>2</v>
      </c>
      <c r="F1596" s="176">
        <v>9.6445200000000002E-3</v>
      </c>
      <c r="G1596" s="176">
        <f t="shared" si="53"/>
        <v>1.928904E-2</v>
      </c>
      <c r="H1596" s="177"/>
      <c r="I1596" s="178"/>
      <c r="J1596" s="179"/>
    </row>
    <row r="1597" spans="1:10" customFormat="1" x14ac:dyDescent="0.2">
      <c r="A1597" s="161" t="s">
        <v>403</v>
      </c>
      <c r="B1597" s="162" t="s">
        <v>6531</v>
      </c>
      <c r="C1597" s="174"/>
      <c r="D1597" s="175" t="s">
        <v>906</v>
      </c>
      <c r="E1597" s="175">
        <v>1</v>
      </c>
      <c r="F1597" s="176">
        <v>0.43401498999999999</v>
      </c>
      <c r="G1597" s="176">
        <f t="shared" si="53"/>
        <v>0.43401498999999999</v>
      </c>
      <c r="H1597" s="177"/>
      <c r="I1597" s="178"/>
      <c r="J1597" s="179"/>
    </row>
    <row r="1598" spans="1:10" customFormat="1" x14ac:dyDescent="0.2">
      <c r="A1598" s="161" t="s">
        <v>403</v>
      </c>
      <c r="B1598" s="162" t="s">
        <v>6532</v>
      </c>
      <c r="C1598" s="174"/>
      <c r="D1598" s="175" t="s">
        <v>4660</v>
      </c>
      <c r="E1598" s="175">
        <v>2</v>
      </c>
      <c r="F1598" s="176">
        <v>2.3715819100000002</v>
      </c>
      <c r="G1598" s="176">
        <f t="shared" si="53"/>
        <v>4.7431638200000004</v>
      </c>
      <c r="H1598" s="177"/>
      <c r="I1598" s="178"/>
      <c r="J1598" s="179"/>
    </row>
    <row r="1599" spans="1:10" customFormat="1" x14ac:dyDescent="0.2">
      <c r="A1599" s="161" t="s">
        <v>403</v>
      </c>
      <c r="B1599" s="162" t="s">
        <v>6533</v>
      </c>
      <c r="C1599" s="174"/>
      <c r="D1599" s="175" t="s">
        <v>716</v>
      </c>
      <c r="E1599" s="175">
        <v>2</v>
      </c>
      <c r="F1599" s="176">
        <v>3.9988100900000001</v>
      </c>
      <c r="G1599" s="176">
        <f t="shared" si="53"/>
        <v>7.9976201800000002</v>
      </c>
      <c r="H1599" s="177"/>
      <c r="I1599" s="178"/>
      <c r="J1599" s="179"/>
    </row>
    <row r="1600" spans="1:10" customFormat="1" x14ac:dyDescent="0.2">
      <c r="A1600" s="161" t="s">
        <v>403</v>
      </c>
      <c r="B1600" s="162" t="s">
        <v>6534</v>
      </c>
      <c r="C1600" s="174" t="s">
        <v>684</v>
      </c>
      <c r="D1600" s="175" t="s">
        <v>6249</v>
      </c>
      <c r="E1600" s="175">
        <v>1</v>
      </c>
      <c r="F1600" s="176">
        <v>0.21267713999999999</v>
      </c>
      <c r="G1600" s="176">
        <f t="shared" si="53"/>
        <v>0.21267713999999999</v>
      </c>
      <c r="H1600" s="177"/>
      <c r="I1600" s="178"/>
      <c r="J1600" s="179"/>
    </row>
    <row r="1601" spans="1:10" customFormat="1" x14ac:dyDescent="0.2">
      <c r="A1601" s="161" t="s">
        <v>403</v>
      </c>
      <c r="B1601" s="162" t="s">
        <v>6535</v>
      </c>
      <c r="C1601" s="174" t="s">
        <v>677</v>
      </c>
      <c r="D1601" s="175" t="s">
        <v>5863</v>
      </c>
      <c r="E1601" s="175">
        <v>4</v>
      </c>
      <c r="F1601" s="176">
        <v>0.1336598</v>
      </c>
      <c r="G1601" s="176">
        <f t="shared" si="53"/>
        <v>0.53463919999999998</v>
      </c>
      <c r="H1601" s="177"/>
      <c r="I1601" s="178"/>
      <c r="J1601" s="179"/>
    </row>
    <row r="1602" spans="1:10" customFormat="1" x14ac:dyDescent="0.2">
      <c r="A1602" s="161" t="s">
        <v>403</v>
      </c>
      <c r="B1602" s="162" t="s">
        <v>6536</v>
      </c>
      <c r="C1602" s="174" t="s">
        <v>677</v>
      </c>
      <c r="D1602" s="175" t="s">
        <v>732</v>
      </c>
      <c r="E1602" s="175">
        <v>8</v>
      </c>
      <c r="F1602" s="176">
        <v>0.12559807000000001</v>
      </c>
      <c r="G1602" s="176">
        <f t="shared" si="53"/>
        <v>1.00478456</v>
      </c>
      <c r="H1602" s="177"/>
      <c r="I1602" s="178"/>
      <c r="J1602" s="179"/>
    </row>
    <row r="1603" spans="1:10" customFormat="1" x14ac:dyDescent="0.2">
      <c r="A1603" s="161" t="s">
        <v>403</v>
      </c>
      <c r="B1603" s="162" t="s">
        <v>6537</v>
      </c>
      <c r="C1603" s="174" t="s">
        <v>677</v>
      </c>
      <c r="D1603" s="175" t="s">
        <v>734</v>
      </c>
      <c r="E1603" s="175">
        <v>6</v>
      </c>
      <c r="F1603" s="176">
        <v>0.10981471</v>
      </c>
      <c r="G1603" s="176">
        <f t="shared" si="53"/>
        <v>0.65888826</v>
      </c>
      <c r="H1603" s="177"/>
      <c r="I1603" s="178"/>
      <c r="J1603" s="179"/>
    </row>
    <row r="1604" spans="1:10" customFormat="1" x14ac:dyDescent="0.2">
      <c r="A1604" s="161" t="s">
        <v>403</v>
      </c>
      <c r="B1604" s="162" t="s">
        <v>6538</v>
      </c>
      <c r="C1604" s="174" t="s">
        <v>677</v>
      </c>
      <c r="D1604" s="175" t="s">
        <v>736</v>
      </c>
      <c r="E1604" s="175">
        <v>2</v>
      </c>
      <c r="F1604" s="176">
        <v>7.4135400000000004E-2</v>
      </c>
      <c r="G1604" s="176">
        <f t="shared" si="53"/>
        <v>0.14827080000000001</v>
      </c>
      <c r="H1604" s="177"/>
      <c r="I1604" s="178"/>
      <c r="J1604" s="179"/>
    </row>
    <row r="1605" spans="1:10" customFormat="1" x14ac:dyDescent="0.2">
      <c r="A1605" s="161" t="s">
        <v>403</v>
      </c>
      <c r="B1605" s="162" t="s">
        <v>6539</v>
      </c>
      <c r="C1605" s="174" t="s">
        <v>677</v>
      </c>
      <c r="D1605" s="175" t="s">
        <v>678</v>
      </c>
      <c r="E1605" s="175">
        <v>4</v>
      </c>
      <c r="F1605" s="176">
        <v>4.296759E-2</v>
      </c>
      <c r="G1605" s="176">
        <f t="shared" si="53"/>
        <v>0.17187036</v>
      </c>
      <c r="H1605" s="177"/>
      <c r="I1605" s="178"/>
      <c r="J1605" s="179"/>
    </row>
    <row r="1606" spans="1:10" customFormat="1" x14ac:dyDescent="0.2">
      <c r="A1606" s="161" t="s">
        <v>403</v>
      </c>
      <c r="B1606" s="162" t="s">
        <v>6540</v>
      </c>
      <c r="C1606" s="174" t="s">
        <v>684</v>
      </c>
      <c r="D1606" s="175" t="s">
        <v>5870</v>
      </c>
      <c r="E1606" s="175">
        <v>3</v>
      </c>
      <c r="F1606" s="176">
        <v>8.1915859999999993E-2</v>
      </c>
      <c r="G1606" s="176">
        <f t="shared" si="53"/>
        <v>0.24574757999999997</v>
      </c>
      <c r="H1606" s="177"/>
      <c r="I1606" s="178"/>
      <c r="J1606" s="179"/>
    </row>
    <row r="1607" spans="1:10" customFormat="1" x14ac:dyDescent="0.2">
      <c r="A1607" s="161" t="s">
        <v>403</v>
      </c>
      <c r="B1607" s="162" t="s">
        <v>6541</v>
      </c>
      <c r="C1607" s="174" t="s">
        <v>684</v>
      </c>
      <c r="D1607" s="175" t="s">
        <v>5874</v>
      </c>
      <c r="E1607" s="175">
        <v>3</v>
      </c>
      <c r="F1607" s="176">
        <v>6.6587129999999994E-2</v>
      </c>
      <c r="G1607" s="176">
        <f t="shared" si="53"/>
        <v>0.19976138999999998</v>
      </c>
      <c r="H1607" s="177"/>
      <c r="I1607" s="178"/>
      <c r="J1607" s="179"/>
    </row>
    <row r="1608" spans="1:10" customFormat="1" x14ac:dyDescent="0.2">
      <c r="A1608" s="161" t="s">
        <v>403</v>
      </c>
      <c r="B1608" s="162" t="s">
        <v>6542</v>
      </c>
      <c r="C1608" s="174" t="s">
        <v>677</v>
      </c>
      <c r="D1608" s="175" t="s">
        <v>739</v>
      </c>
      <c r="E1608" s="175">
        <v>2</v>
      </c>
      <c r="F1608" s="176">
        <v>5.4240669999999998E-2</v>
      </c>
      <c r="G1608" s="176">
        <f t="shared" si="53"/>
        <v>0.10848134</v>
      </c>
      <c r="H1608" s="177"/>
      <c r="I1608" s="178"/>
      <c r="J1608" s="179"/>
    </row>
    <row r="1609" spans="1:10" customFormat="1" x14ac:dyDescent="0.2">
      <c r="A1609" s="161" t="s">
        <v>403</v>
      </c>
      <c r="B1609" s="162" t="s">
        <v>6543</v>
      </c>
      <c r="C1609" s="174" t="s">
        <v>677</v>
      </c>
      <c r="D1609" s="175" t="s">
        <v>741</v>
      </c>
      <c r="E1609" s="175">
        <v>6</v>
      </c>
      <c r="F1609" s="176">
        <v>2.6461140000000001E-2</v>
      </c>
      <c r="G1609" s="176">
        <f t="shared" si="53"/>
        <v>0.15876684000000002</v>
      </c>
      <c r="H1609" s="177"/>
      <c r="I1609" s="178"/>
      <c r="J1609" s="179"/>
    </row>
    <row r="1610" spans="1:10" customFormat="1" x14ac:dyDescent="0.2">
      <c r="A1610" s="161" t="s">
        <v>403</v>
      </c>
      <c r="B1610" s="162" t="s">
        <v>6544</v>
      </c>
      <c r="C1610" s="174" t="s">
        <v>684</v>
      </c>
      <c r="D1610" s="175" t="s">
        <v>5879</v>
      </c>
      <c r="E1610" s="175">
        <v>1</v>
      </c>
      <c r="F1610" s="176">
        <v>5.3373219999999999E-2</v>
      </c>
      <c r="G1610" s="176">
        <f t="shared" si="53"/>
        <v>5.3373219999999999E-2</v>
      </c>
      <c r="H1610" s="177"/>
      <c r="I1610" s="178"/>
      <c r="J1610" s="179"/>
    </row>
    <row r="1611" spans="1:10" customFormat="1" x14ac:dyDescent="0.2">
      <c r="A1611" s="161" t="s">
        <v>403</v>
      </c>
      <c r="B1611" s="162" t="s">
        <v>6545</v>
      </c>
      <c r="C1611" s="174" t="s">
        <v>684</v>
      </c>
      <c r="D1611" s="175" t="s">
        <v>5881</v>
      </c>
      <c r="E1611" s="175">
        <v>2</v>
      </c>
      <c r="F1611" s="176">
        <v>4.1588609999999998E-2</v>
      </c>
      <c r="G1611" s="176">
        <f t="shared" si="53"/>
        <v>8.3177219999999996E-2</v>
      </c>
      <c r="H1611" s="177"/>
      <c r="I1611" s="178"/>
      <c r="J1611" s="179"/>
    </row>
    <row r="1612" spans="1:10" customFormat="1" x14ac:dyDescent="0.2">
      <c r="A1612" s="161" t="s">
        <v>403</v>
      </c>
      <c r="B1612" s="162" t="s">
        <v>6546</v>
      </c>
      <c r="C1612" s="174" t="s">
        <v>684</v>
      </c>
      <c r="D1612" s="175" t="s">
        <v>728</v>
      </c>
      <c r="E1612" s="175">
        <v>5</v>
      </c>
      <c r="F1612" s="176">
        <v>3.5662310000000003E-2</v>
      </c>
      <c r="G1612" s="176">
        <f t="shared" si="53"/>
        <v>0.17831155000000001</v>
      </c>
      <c r="H1612" s="177"/>
      <c r="I1612" s="178"/>
      <c r="J1612" s="179"/>
    </row>
    <row r="1613" spans="1:10" customFormat="1" x14ac:dyDescent="0.2">
      <c r="A1613" s="161" t="s">
        <v>403</v>
      </c>
      <c r="B1613" s="162" t="s">
        <v>6547</v>
      </c>
      <c r="C1613" s="174" t="s">
        <v>684</v>
      </c>
      <c r="D1613" s="175" t="s">
        <v>730</v>
      </c>
      <c r="E1613" s="175">
        <v>3</v>
      </c>
      <c r="F1613" s="176">
        <v>3.3686880000000002E-2</v>
      </c>
      <c r="G1613" s="176">
        <f t="shared" si="53"/>
        <v>0.10106064000000001</v>
      </c>
      <c r="H1613" s="177"/>
      <c r="I1613" s="178"/>
      <c r="J1613" s="179"/>
    </row>
    <row r="1614" spans="1:10" customFormat="1" x14ac:dyDescent="0.2">
      <c r="A1614" s="161" t="s">
        <v>403</v>
      </c>
      <c r="B1614" s="162" t="s">
        <v>6548</v>
      </c>
      <c r="C1614" s="174" t="s">
        <v>677</v>
      </c>
      <c r="D1614" s="175" t="s">
        <v>743</v>
      </c>
      <c r="E1614" s="175">
        <v>27</v>
      </c>
      <c r="F1614" s="176">
        <v>1.393254E-2</v>
      </c>
      <c r="G1614" s="176">
        <f t="shared" si="53"/>
        <v>0.37617857999999998</v>
      </c>
      <c r="H1614" s="177"/>
      <c r="I1614" s="178"/>
      <c r="J1614" s="179"/>
    </row>
    <row r="1615" spans="1:10" customFormat="1" x14ac:dyDescent="0.2">
      <c r="A1615" s="161" t="s">
        <v>403</v>
      </c>
      <c r="B1615" s="162" t="s">
        <v>6549</v>
      </c>
      <c r="C1615" s="174" t="s">
        <v>677</v>
      </c>
      <c r="D1615" s="175" t="s">
        <v>5886</v>
      </c>
      <c r="E1615" s="175">
        <v>1</v>
      </c>
      <c r="F1615" s="176">
        <v>1.3125650000000001E-2</v>
      </c>
      <c r="G1615" s="176">
        <f t="shared" si="53"/>
        <v>1.3125650000000001E-2</v>
      </c>
      <c r="H1615" s="177"/>
      <c r="I1615" s="178"/>
      <c r="J1615" s="179"/>
    </row>
    <row r="1616" spans="1:10" customFormat="1" x14ac:dyDescent="0.2">
      <c r="A1616" s="161" t="s">
        <v>403</v>
      </c>
      <c r="B1616" s="162" t="s">
        <v>6550</v>
      </c>
      <c r="C1616" s="174" t="s">
        <v>677</v>
      </c>
      <c r="D1616" s="175" t="s">
        <v>745</v>
      </c>
      <c r="E1616" s="175">
        <v>8</v>
      </c>
      <c r="F1616" s="176">
        <v>1.1562019999999999E-2</v>
      </c>
      <c r="G1616" s="176">
        <f t="shared" si="53"/>
        <v>9.2496159999999994E-2</v>
      </c>
      <c r="H1616" s="177"/>
      <c r="I1616" s="178"/>
      <c r="J1616" s="179"/>
    </row>
    <row r="1617" spans="1:10" customFormat="1" x14ac:dyDescent="0.2">
      <c r="A1617" s="161" t="s">
        <v>403</v>
      </c>
      <c r="B1617" s="162" t="s">
        <v>6551</v>
      </c>
      <c r="C1617" s="174" t="s">
        <v>677</v>
      </c>
      <c r="D1617" s="175" t="s">
        <v>5889</v>
      </c>
      <c r="E1617" s="175">
        <v>2</v>
      </c>
      <c r="F1617" s="176">
        <v>5.8015999999999996E-3</v>
      </c>
      <c r="G1617" s="176">
        <f t="shared" si="53"/>
        <v>1.1603199999999999E-2</v>
      </c>
      <c r="H1617" s="177"/>
      <c r="I1617" s="178"/>
      <c r="J1617" s="179"/>
    </row>
    <row r="1618" spans="1:10" customFormat="1" x14ac:dyDescent="0.2">
      <c r="A1618" s="161" t="s">
        <v>403</v>
      </c>
      <c r="B1618" s="162" t="s">
        <v>6552</v>
      </c>
      <c r="C1618" s="174" t="s">
        <v>677</v>
      </c>
      <c r="D1618" s="175" t="s">
        <v>747</v>
      </c>
      <c r="E1618" s="175">
        <v>4</v>
      </c>
      <c r="F1618" s="176">
        <v>1.9086800000000001E-3</v>
      </c>
      <c r="G1618" s="176">
        <f t="shared" ref="G1618:G1643" si="54">F1618*E1618</f>
        <v>7.6347200000000002E-3</v>
      </c>
      <c r="H1618" s="177"/>
      <c r="I1618" s="178"/>
      <c r="J1618" s="179"/>
    </row>
    <row r="1619" spans="1:10" customFormat="1" ht="25.5" x14ac:dyDescent="0.2">
      <c r="A1619" s="161" t="s">
        <v>403</v>
      </c>
      <c r="B1619" s="162" t="s">
        <v>6553</v>
      </c>
      <c r="C1619" s="174" t="s">
        <v>522</v>
      </c>
      <c r="D1619" s="175" t="s">
        <v>937</v>
      </c>
      <c r="E1619" s="175">
        <v>104</v>
      </c>
      <c r="F1619" s="176">
        <v>5.7602159999999999E-2</v>
      </c>
      <c r="G1619" s="176">
        <f t="shared" si="54"/>
        <v>5.9906246400000001</v>
      </c>
      <c r="H1619" s="177"/>
      <c r="I1619" s="178"/>
      <c r="J1619" s="179"/>
    </row>
    <row r="1620" spans="1:10" customFormat="1" ht="25.5" x14ac:dyDescent="0.2">
      <c r="A1620" s="161" t="s">
        <v>403</v>
      </c>
      <c r="B1620" s="162" t="s">
        <v>6554</v>
      </c>
      <c r="C1620" s="174" t="s">
        <v>522</v>
      </c>
      <c r="D1620" s="175" t="s">
        <v>939</v>
      </c>
      <c r="E1620" s="175">
        <v>8</v>
      </c>
      <c r="F1620" s="176">
        <v>2.8221969999999999E-2</v>
      </c>
      <c r="G1620" s="176">
        <f t="shared" si="54"/>
        <v>0.22577575999999999</v>
      </c>
      <c r="H1620" s="177"/>
      <c r="I1620" s="178"/>
      <c r="J1620" s="179"/>
    </row>
    <row r="1621" spans="1:10" customFormat="1" ht="25.5" x14ac:dyDescent="0.2">
      <c r="A1621" s="161" t="s">
        <v>403</v>
      </c>
      <c r="B1621" s="162" t="s">
        <v>6555</v>
      </c>
      <c r="C1621" s="174" t="s">
        <v>522</v>
      </c>
      <c r="D1621" s="175" t="s">
        <v>523</v>
      </c>
      <c r="E1621" s="175">
        <v>4</v>
      </c>
      <c r="F1621" s="176">
        <v>2.4240230000000001E-2</v>
      </c>
      <c r="G1621" s="176">
        <f t="shared" si="54"/>
        <v>9.6960920000000006E-2</v>
      </c>
      <c r="H1621" s="177"/>
      <c r="I1621" s="178"/>
      <c r="J1621" s="179"/>
    </row>
    <row r="1622" spans="1:10" customFormat="1" ht="25.5" x14ac:dyDescent="0.2">
      <c r="A1622" s="161" t="s">
        <v>403</v>
      </c>
      <c r="B1622" s="162" t="s">
        <v>6556</v>
      </c>
      <c r="C1622" s="174" t="s">
        <v>522</v>
      </c>
      <c r="D1622" s="175" t="s">
        <v>941</v>
      </c>
      <c r="E1622" s="175">
        <v>34</v>
      </c>
      <c r="F1622" s="176">
        <v>2.2449110000000001E-2</v>
      </c>
      <c r="G1622" s="176">
        <f t="shared" si="54"/>
        <v>0.76326974000000003</v>
      </c>
      <c r="H1622" s="177"/>
      <c r="I1622" s="178"/>
      <c r="J1622" s="179"/>
    </row>
    <row r="1623" spans="1:10" customFormat="1" ht="25.5" x14ac:dyDescent="0.2">
      <c r="A1623" s="161" t="s">
        <v>403</v>
      </c>
      <c r="B1623" s="162" t="s">
        <v>6557</v>
      </c>
      <c r="C1623" s="174" t="s">
        <v>522</v>
      </c>
      <c r="D1623" s="175" t="s">
        <v>5896</v>
      </c>
      <c r="E1623" s="175">
        <v>8</v>
      </c>
      <c r="F1623" s="176">
        <v>2.0473680000000001E-2</v>
      </c>
      <c r="G1623" s="176">
        <f t="shared" si="54"/>
        <v>0.16378944000000001</v>
      </c>
      <c r="H1623" s="177"/>
      <c r="I1623" s="178"/>
      <c r="J1623" s="179"/>
    </row>
    <row r="1624" spans="1:10" customFormat="1" ht="25.5" x14ac:dyDescent="0.2">
      <c r="A1624" s="161" t="s">
        <v>403</v>
      </c>
      <c r="B1624" s="162" t="s">
        <v>6558</v>
      </c>
      <c r="C1624" s="174" t="s">
        <v>944</v>
      </c>
      <c r="D1624" s="175" t="s">
        <v>945</v>
      </c>
      <c r="E1624" s="175">
        <v>122</v>
      </c>
      <c r="F1624" s="176">
        <v>1.8321469999999999E-2</v>
      </c>
      <c r="G1624" s="176">
        <f t="shared" si="54"/>
        <v>2.23521934</v>
      </c>
      <c r="H1624" s="177"/>
      <c r="I1624" s="178"/>
      <c r="J1624" s="179"/>
    </row>
    <row r="1625" spans="1:10" customFormat="1" ht="25.5" x14ac:dyDescent="0.2">
      <c r="A1625" s="161" t="s">
        <v>403</v>
      </c>
      <c r="B1625" s="162" t="s">
        <v>6559</v>
      </c>
      <c r="C1625" s="174" t="s">
        <v>522</v>
      </c>
      <c r="D1625" s="175" t="s">
        <v>757</v>
      </c>
      <c r="E1625" s="175">
        <v>44</v>
      </c>
      <c r="F1625" s="176">
        <v>1.6348540000000002E-2</v>
      </c>
      <c r="G1625" s="176">
        <f t="shared" si="54"/>
        <v>0.7193357600000001</v>
      </c>
      <c r="H1625" s="177"/>
      <c r="I1625" s="178"/>
      <c r="J1625" s="179"/>
    </row>
    <row r="1626" spans="1:10" customFormat="1" x14ac:dyDescent="0.2">
      <c r="A1626" s="161" t="s">
        <v>403</v>
      </c>
      <c r="B1626" s="162" t="s">
        <v>6560</v>
      </c>
      <c r="C1626" s="174" t="s">
        <v>759</v>
      </c>
      <c r="D1626" s="175" t="s">
        <v>760</v>
      </c>
      <c r="E1626" s="175">
        <v>16</v>
      </c>
      <c r="F1626" s="176">
        <v>1.7374069999999998E-2</v>
      </c>
      <c r="G1626" s="176">
        <f t="shared" si="54"/>
        <v>0.27798511999999997</v>
      </c>
      <c r="H1626" s="177"/>
      <c r="I1626" s="178"/>
      <c r="J1626" s="179"/>
    </row>
    <row r="1627" spans="1:10" customFormat="1" x14ac:dyDescent="0.2">
      <c r="A1627" s="161" t="s">
        <v>403</v>
      </c>
      <c r="B1627" s="162" t="s">
        <v>6561</v>
      </c>
      <c r="C1627" s="174" t="s">
        <v>525</v>
      </c>
      <c r="D1627" s="175" t="s">
        <v>762</v>
      </c>
      <c r="E1627" s="175">
        <v>13</v>
      </c>
      <c r="F1627" s="176">
        <v>7.6006699999999996E-2</v>
      </c>
      <c r="G1627" s="176">
        <f t="shared" si="54"/>
        <v>0.9880871</v>
      </c>
      <c r="H1627" s="177"/>
      <c r="I1627" s="178"/>
      <c r="J1627" s="179"/>
    </row>
    <row r="1628" spans="1:10" customFormat="1" x14ac:dyDescent="0.2">
      <c r="A1628" s="161" t="s">
        <v>403</v>
      </c>
      <c r="B1628" s="162" t="s">
        <v>6562</v>
      </c>
      <c r="C1628" s="174" t="s">
        <v>525</v>
      </c>
      <c r="D1628" s="175" t="s">
        <v>764</v>
      </c>
      <c r="E1628" s="175">
        <v>23</v>
      </c>
      <c r="F1628" s="176">
        <v>4.0010209999999997E-2</v>
      </c>
      <c r="G1628" s="176">
        <f t="shared" si="54"/>
        <v>0.92023482999999995</v>
      </c>
      <c r="H1628" s="177"/>
      <c r="I1628" s="178"/>
      <c r="J1628" s="179"/>
    </row>
    <row r="1629" spans="1:10" customFormat="1" x14ac:dyDescent="0.2">
      <c r="A1629" s="161" t="s">
        <v>403</v>
      </c>
      <c r="B1629" s="162" t="s">
        <v>6563</v>
      </c>
      <c r="C1629" s="174" t="s">
        <v>525</v>
      </c>
      <c r="D1629" s="175" t="s">
        <v>679</v>
      </c>
      <c r="E1629" s="175">
        <v>116</v>
      </c>
      <c r="F1629" s="176">
        <v>1.6751530000000001E-2</v>
      </c>
      <c r="G1629" s="176">
        <f t="shared" si="54"/>
        <v>1.9431774800000001</v>
      </c>
      <c r="H1629" s="177"/>
      <c r="I1629" s="178"/>
      <c r="J1629" s="179"/>
    </row>
    <row r="1630" spans="1:10" customFormat="1" x14ac:dyDescent="0.2">
      <c r="A1630" s="161" t="s">
        <v>403</v>
      </c>
      <c r="B1630" s="162" t="s">
        <v>6564</v>
      </c>
      <c r="C1630" s="174" t="s">
        <v>525</v>
      </c>
      <c r="D1630" s="175" t="s">
        <v>767</v>
      </c>
      <c r="E1630" s="175">
        <v>12</v>
      </c>
      <c r="F1630" s="176">
        <v>1.084597E-2</v>
      </c>
      <c r="G1630" s="176">
        <f t="shared" si="54"/>
        <v>0.13015164000000001</v>
      </c>
      <c r="H1630" s="177"/>
      <c r="I1630" s="178"/>
      <c r="J1630" s="179"/>
    </row>
    <row r="1631" spans="1:10" customFormat="1" x14ac:dyDescent="0.2">
      <c r="A1631" s="161" t="s">
        <v>403</v>
      </c>
      <c r="B1631" s="162" t="s">
        <v>6565</v>
      </c>
      <c r="C1631" s="174" t="s">
        <v>525</v>
      </c>
      <c r="D1631" s="175" t="s">
        <v>526</v>
      </c>
      <c r="E1631" s="175">
        <v>393</v>
      </c>
      <c r="F1631" s="176">
        <v>5.88405E-3</v>
      </c>
      <c r="G1631" s="176">
        <f t="shared" si="54"/>
        <v>2.3124316500000002</v>
      </c>
      <c r="H1631" s="177"/>
      <c r="I1631" s="178"/>
      <c r="J1631" s="179"/>
    </row>
    <row r="1632" spans="1:10" customFormat="1" x14ac:dyDescent="0.2">
      <c r="A1632" s="161" t="s">
        <v>403</v>
      </c>
      <c r="B1632" s="162" t="s">
        <v>6566</v>
      </c>
      <c r="C1632" s="174" t="s">
        <v>525</v>
      </c>
      <c r="D1632" s="175" t="s">
        <v>770</v>
      </c>
      <c r="E1632" s="175">
        <v>4</v>
      </c>
      <c r="F1632" s="176">
        <v>8.4562000000000005E-4</v>
      </c>
      <c r="G1632" s="176">
        <f t="shared" si="54"/>
        <v>3.3824800000000002E-3</v>
      </c>
      <c r="H1632" s="177"/>
      <c r="I1632" s="178"/>
      <c r="J1632" s="179"/>
    </row>
    <row r="1633" spans="1:39" customFormat="1" x14ac:dyDescent="0.2">
      <c r="A1633" s="161" t="s">
        <v>403</v>
      </c>
      <c r="B1633" s="162" t="s">
        <v>6567</v>
      </c>
      <c r="C1633" s="174" t="s">
        <v>528</v>
      </c>
      <c r="D1633" s="175" t="s">
        <v>772</v>
      </c>
      <c r="E1633" s="175">
        <v>19</v>
      </c>
      <c r="F1633" s="176">
        <v>6.9577099999999998E-3</v>
      </c>
      <c r="G1633" s="176">
        <f t="shared" si="54"/>
        <v>0.13219649</v>
      </c>
      <c r="H1633" s="177"/>
      <c r="I1633" s="178"/>
      <c r="J1633" s="179"/>
    </row>
    <row r="1634" spans="1:39" customFormat="1" x14ac:dyDescent="0.2">
      <c r="A1634" s="161" t="s">
        <v>403</v>
      </c>
      <c r="B1634" s="162" t="s">
        <v>6568</v>
      </c>
      <c r="C1634" s="174" t="s">
        <v>528</v>
      </c>
      <c r="D1634" s="175" t="s">
        <v>680</v>
      </c>
      <c r="E1634" s="175">
        <v>108</v>
      </c>
      <c r="F1634" s="176">
        <v>3.9662300000000003E-3</v>
      </c>
      <c r="G1634" s="176">
        <f t="shared" si="54"/>
        <v>0.42835284000000001</v>
      </c>
      <c r="H1634" s="177"/>
      <c r="I1634" s="178"/>
      <c r="J1634" s="179"/>
    </row>
    <row r="1635" spans="1:39" customFormat="1" x14ac:dyDescent="0.2">
      <c r="A1635" s="161" t="s">
        <v>403</v>
      </c>
      <c r="B1635" s="162" t="s">
        <v>6569</v>
      </c>
      <c r="C1635" s="174" t="s">
        <v>528</v>
      </c>
      <c r="D1635" s="175" t="s">
        <v>775</v>
      </c>
      <c r="E1635" s="175">
        <v>12</v>
      </c>
      <c r="F1635" s="176">
        <v>2.3824300000000001E-3</v>
      </c>
      <c r="G1635" s="176">
        <f t="shared" si="54"/>
        <v>2.8589160000000002E-2</v>
      </c>
      <c r="H1635" s="177"/>
      <c r="I1635" s="178"/>
      <c r="J1635" s="179"/>
    </row>
    <row r="1636" spans="1:39" customFormat="1" x14ac:dyDescent="0.2">
      <c r="A1636" s="161" t="s">
        <v>403</v>
      </c>
      <c r="B1636" s="162" t="s">
        <v>6570</v>
      </c>
      <c r="C1636" s="174" t="s">
        <v>528</v>
      </c>
      <c r="D1636" s="175" t="s">
        <v>529</v>
      </c>
      <c r="E1636" s="175">
        <v>269</v>
      </c>
      <c r="F1636" s="176">
        <v>1.25136E-3</v>
      </c>
      <c r="G1636" s="176">
        <f t="shared" si="54"/>
        <v>0.33661584</v>
      </c>
      <c r="H1636" s="177"/>
      <c r="I1636" s="178"/>
      <c r="J1636" s="179"/>
    </row>
    <row r="1637" spans="1:39" customFormat="1" x14ac:dyDescent="0.2">
      <c r="A1637" s="161" t="s">
        <v>403</v>
      </c>
      <c r="B1637" s="162" t="s">
        <v>6571</v>
      </c>
      <c r="C1637" s="174" t="s">
        <v>528</v>
      </c>
      <c r="D1637" s="175" t="s">
        <v>5920</v>
      </c>
      <c r="E1637" s="175">
        <v>2</v>
      </c>
      <c r="F1637" s="176">
        <v>4.9306000000000003E-4</v>
      </c>
      <c r="G1637" s="176">
        <f t="shared" si="54"/>
        <v>9.8612000000000005E-4</v>
      </c>
      <c r="H1637" s="177"/>
      <c r="I1637" s="178"/>
      <c r="J1637" s="179"/>
    </row>
    <row r="1638" spans="1:39" customFormat="1" x14ac:dyDescent="0.2">
      <c r="A1638" s="161" t="s">
        <v>403</v>
      </c>
      <c r="B1638" s="162" t="s">
        <v>6572</v>
      </c>
      <c r="C1638" s="174" t="s">
        <v>528</v>
      </c>
      <c r="D1638" s="175" t="s">
        <v>778</v>
      </c>
      <c r="E1638" s="175">
        <v>4</v>
      </c>
      <c r="F1638" s="176">
        <v>1.8382000000000001E-4</v>
      </c>
      <c r="G1638" s="176">
        <f t="shared" si="54"/>
        <v>7.3528000000000005E-4</v>
      </c>
      <c r="H1638" s="177"/>
      <c r="I1638" s="178"/>
      <c r="J1638" s="179"/>
    </row>
    <row r="1639" spans="1:39" customFormat="1" x14ac:dyDescent="0.2">
      <c r="A1639" s="161" t="s">
        <v>403</v>
      </c>
      <c r="B1639" s="162" t="s">
        <v>6573</v>
      </c>
      <c r="C1639" s="174" t="s">
        <v>681</v>
      </c>
      <c r="D1639" s="175" t="s">
        <v>780</v>
      </c>
      <c r="E1639" s="175">
        <v>4</v>
      </c>
      <c r="F1639" s="176">
        <v>1.7164410000000001E-2</v>
      </c>
      <c r="G1639" s="176">
        <f t="shared" si="54"/>
        <v>6.8657640000000006E-2</v>
      </c>
      <c r="H1639" s="177"/>
      <c r="I1639" s="178"/>
      <c r="J1639" s="179"/>
    </row>
    <row r="1640" spans="1:39" customFormat="1" x14ac:dyDescent="0.2">
      <c r="A1640" s="161" t="s">
        <v>403</v>
      </c>
      <c r="B1640" s="162" t="s">
        <v>6574</v>
      </c>
      <c r="C1640" s="174" t="s">
        <v>681</v>
      </c>
      <c r="D1640" s="175" t="s">
        <v>782</v>
      </c>
      <c r="E1640" s="175">
        <v>9</v>
      </c>
      <c r="F1640" s="176">
        <v>1.130113E-2</v>
      </c>
      <c r="G1640" s="176">
        <f t="shared" si="54"/>
        <v>0.10171016999999999</v>
      </c>
      <c r="H1640" s="177"/>
      <c r="I1640" s="178"/>
      <c r="J1640" s="179"/>
    </row>
    <row r="1641" spans="1:39" customFormat="1" x14ac:dyDescent="0.2">
      <c r="A1641" s="161" t="s">
        <v>403</v>
      </c>
      <c r="B1641" s="162" t="s">
        <v>6575</v>
      </c>
      <c r="C1641" s="174" t="s">
        <v>681</v>
      </c>
      <c r="D1641" s="175" t="s">
        <v>784</v>
      </c>
      <c r="E1641" s="175">
        <v>14</v>
      </c>
      <c r="F1641" s="176">
        <v>4.0784000000000003E-3</v>
      </c>
      <c r="G1641" s="176">
        <f t="shared" si="54"/>
        <v>5.7097600000000005E-2</v>
      </c>
      <c r="H1641" s="177"/>
      <c r="I1641" s="178"/>
      <c r="J1641" s="179"/>
    </row>
    <row r="1642" spans="1:39" customFormat="1" x14ac:dyDescent="0.2">
      <c r="A1642" s="161" t="s">
        <v>403</v>
      </c>
      <c r="B1642" s="162" t="s">
        <v>6576</v>
      </c>
      <c r="C1642" s="174" t="s">
        <v>681</v>
      </c>
      <c r="D1642" s="175" t="s">
        <v>786</v>
      </c>
      <c r="E1642" s="175">
        <v>73</v>
      </c>
      <c r="F1642" s="176">
        <v>2.1575700000000001E-3</v>
      </c>
      <c r="G1642" s="176">
        <f t="shared" si="54"/>
        <v>0.15750261000000002</v>
      </c>
      <c r="H1642" s="177"/>
      <c r="I1642" s="178"/>
      <c r="J1642" s="179"/>
    </row>
    <row r="1643" spans="1:39" customFormat="1" x14ac:dyDescent="0.2">
      <c r="A1643" s="161" t="s">
        <v>403</v>
      </c>
      <c r="B1643" s="162" t="s">
        <v>6577</v>
      </c>
      <c r="C1643" s="174"/>
      <c r="D1643" s="175" t="s">
        <v>713</v>
      </c>
      <c r="E1643" s="175">
        <v>2</v>
      </c>
      <c r="F1643" s="176">
        <v>1.413823E-2</v>
      </c>
      <c r="G1643" s="176">
        <f t="shared" si="54"/>
        <v>2.827646E-2</v>
      </c>
      <c r="H1643" s="177"/>
      <c r="I1643" s="178"/>
      <c r="J1643" s="179"/>
    </row>
    <row r="1644" spans="1:39" x14ac:dyDescent="0.2">
      <c r="A1644" s="148" t="s">
        <v>379</v>
      </c>
      <c r="B1644" s="150" t="s">
        <v>186</v>
      </c>
      <c r="C1644" s="151"/>
      <c r="D1644" s="152" t="s">
        <v>187</v>
      </c>
      <c r="E1644" s="105">
        <v>1</v>
      </c>
      <c r="F1644" s="153"/>
      <c r="G1644" s="110"/>
      <c r="H1644" s="154"/>
      <c r="I1644" s="111"/>
      <c r="J1644" s="155"/>
      <c r="K1644" s="124"/>
      <c r="L1644" s="125"/>
      <c r="M1644" s="126"/>
      <c r="N1644" s="127"/>
      <c r="O1644" s="128"/>
      <c r="P1644" s="128"/>
      <c r="Q1644" s="126"/>
      <c r="R1644" s="55"/>
      <c r="S1644" s="129"/>
      <c r="T1644" s="156"/>
      <c r="U1644" s="126"/>
      <c r="AF1644" s="8"/>
      <c r="AG1644" s="8"/>
      <c r="AH1644" s="8"/>
      <c r="AI1644" s="8"/>
      <c r="AJ1644" s="8"/>
      <c r="AK1644" s="8"/>
      <c r="AL1644" s="8"/>
      <c r="AM1644" s="8"/>
    </row>
    <row r="1645" spans="1:39" ht="25.5" x14ac:dyDescent="0.2">
      <c r="A1645" s="148" t="s">
        <v>379</v>
      </c>
      <c r="B1645" s="150" t="s">
        <v>188</v>
      </c>
      <c r="C1645" s="151" t="s">
        <v>189</v>
      </c>
      <c r="D1645" s="152" t="s">
        <v>190</v>
      </c>
      <c r="E1645" s="105">
        <v>1</v>
      </c>
      <c r="F1645" s="153"/>
      <c r="G1645" s="110"/>
      <c r="H1645" s="154"/>
      <c r="I1645" s="111"/>
      <c r="J1645" s="155"/>
      <c r="K1645" s="124"/>
      <c r="L1645" s="125"/>
      <c r="M1645" s="126"/>
      <c r="N1645" s="127"/>
      <c r="O1645" s="128"/>
      <c r="P1645" s="128"/>
      <c r="Q1645" s="126"/>
      <c r="R1645" s="55"/>
      <c r="S1645" s="129"/>
      <c r="T1645" s="156"/>
      <c r="U1645" s="126"/>
      <c r="AF1645" s="8"/>
      <c r="AG1645" s="8"/>
      <c r="AH1645" s="8"/>
      <c r="AI1645" s="8"/>
      <c r="AJ1645" s="8"/>
      <c r="AK1645" s="8"/>
      <c r="AL1645" s="8"/>
      <c r="AM1645" s="8"/>
    </row>
    <row r="1646" spans="1:39" ht="25.5" x14ac:dyDescent="0.2">
      <c r="A1646" s="148" t="s">
        <v>379</v>
      </c>
      <c r="B1646" s="150">
        <v>43</v>
      </c>
      <c r="C1646" s="151" t="s">
        <v>191</v>
      </c>
      <c r="D1646" s="152" t="s">
        <v>192</v>
      </c>
      <c r="E1646" s="105">
        <v>1</v>
      </c>
      <c r="F1646" s="153"/>
      <c r="G1646" s="110"/>
      <c r="H1646" s="154"/>
      <c r="I1646" s="111"/>
      <c r="J1646" s="155"/>
      <c r="K1646" s="124"/>
      <c r="L1646" s="125"/>
      <c r="M1646" s="126"/>
      <c r="N1646" s="127"/>
      <c r="O1646" s="128"/>
      <c r="P1646" s="128"/>
      <c r="Q1646" s="126"/>
      <c r="R1646" s="55"/>
      <c r="S1646" s="129"/>
      <c r="T1646" s="156"/>
      <c r="U1646" s="126"/>
      <c r="AF1646" s="8"/>
      <c r="AG1646" s="8"/>
      <c r="AH1646" s="8"/>
      <c r="AI1646" s="8"/>
      <c r="AJ1646" s="8"/>
      <c r="AK1646" s="8"/>
      <c r="AL1646" s="8"/>
      <c r="AM1646" s="8"/>
    </row>
    <row r="1647" spans="1:39" ht="25.5" x14ac:dyDescent="0.2">
      <c r="A1647" s="148" t="s">
        <v>379</v>
      </c>
      <c r="B1647" s="150">
        <v>44</v>
      </c>
      <c r="C1647" s="151" t="s">
        <v>193</v>
      </c>
      <c r="D1647" s="152" t="s">
        <v>194</v>
      </c>
      <c r="E1647" s="105">
        <v>1</v>
      </c>
      <c r="F1647" s="153"/>
      <c r="G1647" s="110"/>
      <c r="H1647" s="154"/>
      <c r="I1647" s="111"/>
      <c r="J1647" s="155"/>
      <c r="K1647" s="124"/>
      <c r="L1647" s="125"/>
      <c r="M1647" s="126"/>
      <c r="N1647" s="127"/>
      <c r="O1647" s="128"/>
      <c r="P1647" s="128"/>
      <c r="Q1647" s="126"/>
      <c r="R1647" s="55"/>
      <c r="S1647" s="129"/>
      <c r="T1647" s="156"/>
      <c r="U1647" s="126"/>
      <c r="AF1647" s="8"/>
      <c r="AG1647" s="8"/>
      <c r="AH1647" s="8"/>
      <c r="AI1647" s="8"/>
      <c r="AJ1647" s="8"/>
      <c r="AK1647" s="8"/>
      <c r="AL1647" s="8"/>
      <c r="AM1647" s="8"/>
    </row>
    <row r="1648" spans="1:39" x14ac:dyDescent="0.2">
      <c r="A1648" s="148" t="s">
        <v>379</v>
      </c>
      <c r="B1648" s="162" t="s">
        <v>1285</v>
      </c>
      <c r="C1648" s="181" t="s">
        <v>384</v>
      </c>
      <c r="D1648" s="182" t="s">
        <v>385</v>
      </c>
      <c r="E1648" s="182">
        <v>1</v>
      </c>
      <c r="F1648" s="183"/>
      <c r="G1648" s="183" t="str">
        <f>""</f>
        <v/>
      </c>
      <c r="H1648" s="184"/>
      <c r="I1648" s="185"/>
      <c r="J1648" s="180"/>
      <c r="K1648" s="124"/>
      <c r="L1648" s="125"/>
      <c r="M1648" s="126"/>
      <c r="N1648" s="127"/>
      <c r="O1648" s="128"/>
      <c r="P1648" s="128"/>
      <c r="Q1648" s="126"/>
      <c r="R1648" s="55"/>
      <c r="S1648" s="129"/>
      <c r="T1648" s="156"/>
      <c r="U1648" s="126"/>
      <c r="AF1648" s="8"/>
      <c r="AG1648" s="8"/>
      <c r="AH1648" s="8"/>
      <c r="AI1648" s="8"/>
      <c r="AJ1648" s="8"/>
      <c r="AK1648" s="8"/>
      <c r="AL1648" s="8"/>
      <c r="AM1648" s="8"/>
    </row>
    <row r="1649" spans="1:39" x14ac:dyDescent="0.2">
      <c r="A1649" s="148" t="s">
        <v>379</v>
      </c>
      <c r="B1649" s="162" t="s">
        <v>1286</v>
      </c>
      <c r="C1649" s="181" t="s">
        <v>388</v>
      </c>
      <c r="D1649" s="182" t="s">
        <v>389</v>
      </c>
      <c r="E1649" s="182">
        <f>1*1</f>
        <v>1</v>
      </c>
      <c r="F1649" s="183">
        <v>3.8</v>
      </c>
      <c r="G1649" s="183">
        <f t="shared" ref="G1649:G1654" si="55">F1649*E1649</f>
        <v>3.8</v>
      </c>
      <c r="H1649" s="184" t="s">
        <v>390</v>
      </c>
      <c r="I1649" s="185"/>
      <c r="J1649" s="180"/>
      <c r="K1649" s="124"/>
      <c r="L1649" s="125"/>
      <c r="M1649" s="126"/>
      <c r="N1649" s="127"/>
      <c r="O1649" s="128"/>
      <c r="P1649" s="128"/>
      <c r="Q1649" s="126"/>
      <c r="R1649" s="55"/>
      <c r="S1649" s="129"/>
      <c r="T1649" s="156"/>
      <c r="U1649" s="126"/>
      <c r="AF1649" s="8"/>
      <c r="AG1649" s="8"/>
      <c r="AH1649" s="8"/>
      <c r="AI1649" s="8"/>
      <c r="AJ1649" s="8"/>
      <c r="AK1649" s="8"/>
      <c r="AL1649" s="8"/>
      <c r="AM1649" s="8"/>
    </row>
    <row r="1650" spans="1:39" x14ac:dyDescent="0.2">
      <c r="A1650" s="148" t="s">
        <v>379</v>
      </c>
      <c r="B1650" s="162" t="s">
        <v>1287</v>
      </c>
      <c r="C1650" s="181" t="s">
        <v>392</v>
      </c>
      <c r="D1650" s="182" t="s">
        <v>393</v>
      </c>
      <c r="E1650" s="182">
        <f>1*1</f>
        <v>1</v>
      </c>
      <c r="F1650" s="183">
        <v>2.65</v>
      </c>
      <c r="G1650" s="183">
        <f t="shared" si="55"/>
        <v>2.65</v>
      </c>
      <c r="H1650" s="184" t="s">
        <v>390</v>
      </c>
      <c r="I1650" s="185"/>
      <c r="J1650" s="180"/>
      <c r="K1650" s="124"/>
      <c r="L1650" s="125"/>
      <c r="M1650" s="126"/>
      <c r="N1650" s="127"/>
      <c r="O1650" s="128"/>
      <c r="P1650" s="128"/>
      <c r="Q1650" s="126"/>
      <c r="R1650" s="55"/>
      <c r="S1650" s="129"/>
      <c r="T1650" s="156"/>
      <c r="U1650" s="126"/>
      <c r="AF1650" s="8"/>
      <c r="AG1650" s="8"/>
      <c r="AH1650" s="8"/>
      <c r="AI1650" s="8"/>
      <c r="AJ1650" s="8"/>
      <c r="AK1650" s="8"/>
      <c r="AL1650" s="8"/>
      <c r="AM1650" s="8"/>
    </row>
    <row r="1651" spans="1:39" x14ac:dyDescent="0.2">
      <c r="A1651" s="148" t="s">
        <v>379</v>
      </c>
      <c r="B1651" s="162" t="s">
        <v>1288</v>
      </c>
      <c r="C1651" s="181" t="s">
        <v>395</v>
      </c>
      <c r="D1651" s="182" t="s">
        <v>396</v>
      </c>
      <c r="E1651" s="182">
        <f>1*1</f>
        <v>1</v>
      </c>
      <c r="F1651" s="183">
        <v>5.45</v>
      </c>
      <c r="G1651" s="183">
        <f t="shared" si="55"/>
        <v>5.45</v>
      </c>
      <c r="H1651" s="184" t="s">
        <v>390</v>
      </c>
      <c r="I1651" s="185"/>
      <c r="J1651" s="180"/>
      <c r="K1651" s="124"/>
      <c r="L1651" s="125"/>
      <c r="M1651" s="126"/>
      <c r="N1651" s="127"/>
      <c r="O1651" s="128"/>
      <c r="P1651" s="128"/>
      <c r="Q1651" s="126"/>
      <c r="R1651" s="55"/>
      <c r="S1651" s="129"/>
      <c r="T1651" s="156"/>
      <c r="U1651" s="126"/>
      <c r="AF1651" s="8"/>
      <c r="AG1651" s="8"/>
      <c r="AH1651" s="8"/>
      <c r="AI1651" s="8"/>
      <c r="AJ1651" s="8"/>
      <c r="AK1651" s="8"/>
      <c r="AL1651" s="8"/>
      <c r="AM1651" s="8"/>
    </row>
    <row r="1652" spans="1:39" x14ac:dyDescent="0.2">
      <c r="A1652" s="148" t="s">
        <v>379</v>
      </c>
      <c r="B1652" s="162" t="s">
        <v>1289</v>
      </c>
      <c r="C1652" s="181" t="s">
        <v>398</v>
      </c>
      <c r="D1652" s="182" t="s">
        <v>399</v>
      </c>
      <c r="E1652" s="182">
        <f>1*1</f>
        <v>1</v>
      </c>
      <c r="F1652" s="183">
        <v>39.75</v>
      </c>
      <c r="G1652" s="183">
        <f t="shared" si="55"/>
        <v>39.75</v>
      </c>
      <c r="H1652" s="184" t="s">
        <v>390</v>
      </c>
      <c r="I1652" s="185"/>
      <c r="J1652" s="180"/>
      <c r="K1652" s="124"/>
      <c r="L1652" s="125"/>
      <c r="M1652" s="126"/>
      <c r="N1652" s="127"/>
      <c r="O1652" s="128"/>
      <c r="P1652" s="128"/>
      <c r="Q1652" s="126"/>
      <c r="R1652" s="55"/>
      <c r="S1652" s="129"/>
      <c r="T1652" s="156"/>
      <c r="U1652" s="126"/>
      <c r="AF1652" s="8"/>
      <c r="AG1652" s="8"/>
      <c r="AH1652" s="8"/>
      <c r="AI1652" s="8"/>
      <c r="AJ1652" s="8"/>
      <c r="AK1652" s="8"/>
      <c r="AL1652" s="8"/>
      <c r="AM1652" s="8"/>
    </row>
    <row r="1653" spans="1:39" x14ac:dyDescent="0.2">
      <c r="A1653" s="148" t="s">
        <v>379</v>
      </c>
      <c r="B1653" s="162" t="s">
        <v>1290</v>
      </c>
      <c r="C1653" s="181" t="s">
        <v>401</v>
      </c>
      <c r="D1653" s="182" t="s">
        <v>402</v>
      </c>
      <c r="E1653" s="182">
        <f>2*1</f>
        <v>2</v>
      </c>
      <c r="F1653" s="183">
        <v>1.97</v>
      </c>
      <c r="G1653" s="183">
        <f t="shared" si="55"/>
        <v>3.94</v>
      </c>
      <c r="H1653" s="184" t="s">
        <v>390</v>
      </c>
      <c r="I1653" s="185"/>
      <c r="J1653" s="180"/>
      <c r="K1653" s="124"/>
      <c r="L1653" s="125"/>
      <c r="M1653" s="126"/>
      <c r="N1653" s="127"/>
      <c r="O1653" s="128"/>
      <c r="P1653" s="128"/>
      <c r="Q1653" s="126"/>
      <c r="R1653" s="55"/>
      <c r="S1653" s="129"/>
      <c r="T1653" s="156"/>
      <c r="U1653" s="126"/>
      <c r="AF1653" s="8"/>
      <c r="AG1653" s="8"/>
      <c r="AH1653" s="8"/>
      <c r="AI1653" s="8"/>
      <c r="AJ1653" s="8"/>
      <c r="AK1653" s="8"/>
      <c r="AL1653" s="8"/>
      <c r="AM1653" s="8"/>
    </row>
    <row r="1654" spans="1:39" x14ac:dyDescent="0.2">
      <c r="A1654" s="148" t="s">
        <v>379</v>
      </c>
      <c r="B1654" s="162" t="s">
        <v>1291</v>
      </c>
      <c r="C1654" s="181" t="s">
        <v>405</v>
      </c>
      <c r="D1654" s="182" t="s">
        <v>406</v>
      </c>
      <c r="E1654" s="182">
        <f>1*1</f>
        <v>1</v>
      </c>
      <c r="F1654" s="183">
        <v>8.09</v>
      </c>
      <c r="G1654" s="183">
        <f t="shared" si="55"/>
        <v>8.09</v>
      </c>
      <c r="H1654" s="184"/>
      <c r="I1654" s="185"/>
      <c r="J1654" s="180"/>
      <c r="K1654" s="124"/>
      <c r="L1654" s="125"/>
      <c r="M1654" s="126"/>
      <c r="N1654" s="127"/>
      <c r="O1654" s="128"/>
      <c r="P1654" s="128"/>
      <c r="Q1654" s="126"/>
      <c r="R1654" s="55"/>
      <c r="S1654" s="129"/>
      <c r="T1654" s="156"/>
      <c r="U1654" s="126"/>
      <c r="AF1654" s="8"/>
      <c r="AG1654" s="8"/>
      <c r="AH1654" s="8"/>
      <c r="AI1654" s="8"/>
      <c r="AJ1654" s="8"/>
      <c r="AK1654" s="8"/>
      <c r="AL1654" s="8"/>
      <c r="AM1654" s="8"/>
    </row>
    <row r="1655" spans="1:39" x14ac:dyDescent="0.2">
      <c r="A1655" s="161" t="s">
        <v>382</v>
      </c>
      <c r="B1655" s="162" t="s">
        <v>1292</v>
      </c>
      <c r="C1655" s="163" t="s">
        <v>408</v>
      </c>
      <c r="D1655" s="164" t="s">
        <v>409</v>
      </c>
      <c r="E1655" s="164" t="s">
        <v>410</v>
      </c>
      <c r="F1655" s="167"/>
      <c r="G1655" s="167" t="str">
        <f>""</f>
        <v/>
      </c>
      <c r="H1655" s="161"/>
      <c r="I1655" s="165"/>
      <c r="J1655" s="166"/>
      <c r="K1655" s="124"/>
      <c r="L1655" s="125"/>
      <c r="M1655" s="126"/>
      <c r="N1655" s="127"/>
      <c r="O1655" s="128"/>
      <c r="P1655" s="128"/>
      <c r="Q1655" s="126"/>
      <c r="R1655" s="55"/>
      <c r="S1655" s="129"/>
      <c r="T1655" s="156"/>
      <c r="U1655" s="126"/>
      <c r="AF1655" s="8"/>
      <c r="AG1655" s="8"/>
      <c r="AH1655" s="8"/>
      <c r="AI1655" s="8"/>
      <c r="AJ1655" s="8"/>
      <c r="AK1655" s="8"/>
      <c r="AL1655" s="8"/>
      <c r="AM1655" s="8"/>
    </row>
    <row r="1656" spans="1:39" x14ac:dyDescent="0.2">
      <c r="A1656" s="161" t="s">
        <v>386</v>
      </c>
      <c r="B1656" s="162" t="s">
        <v>1293</v>
      </c>
      <c r="C1656" s="168" t="s">
        <v>412</v>
      </c>
      <c r="D1656" s="169" t="s">
        <v>413</v>
      </c>
      <c r="E1656" s="169" t="s">
        <v>410</v>
      </c>
      <c r="F1656" s="170">
        <v>19.420000000000002</v>
      </c>
      <c r="G1656" s="170">
        <f>F1656*2</f>
        <v>38.840000000000003</v>
      </c>
      <c r="H1656" s="171" t="s">
        <v>414</v>
      </c>
      <c r="I1656" s="172"/>
      <c r="J1656" s="173"/>
      <c r="K1656" s="124"/>
      <c r="L1656" s="125"/>
      <c r="M1656" s="126"/>
      <c r="N1656" s="127"/>
      <c r="O1656" s="128"/>
      <c r="P1656" s="128"/>
      <c r="Q1656" s="126"/>
      <c r="R1656" s="55"/>
      <c r="S1656" s="129"/>
      <c r="T1656" s="156"/>
      <c r="U1656" s="126"/>
      <c r="AF1656" s="8"/>
      <c r="AG1656" s="8"/>
      <c r="AH1656" s="8"/>
      <c r="AI1656" s="8"/>
      <c r="AJ1656" s="8"/>
      <c r="AK1656" s="8"/>
      <c r="AL1656" s="8"/>
      <c r="AM1656" s="8"/>
    </row>
    <row r="1657" spans="1:39" x14ac:dyDescent="0.2">
      <c r="A1657" s="161" t="s">
        <v>386</v>
      </c>
      <c r="B1657" s="162" t="s">
        <v>1294</v>
      </c>
      <c r="C1657" s="168" t="s">
        <v>416</v>
      </c>
      <c r="D1657" s="169" t="s">
        <v>417</v>
      </c>
      <c r="E1657" s="169" t="s">
        <v>410</v>
      </c>
      <c r="F1657" s="170">
        <v>4.05</v>
      </c>
      <c r="G1657" s="170">
        <f>F1657*2</f>
        <v>8.1</v>
      </c>
      <c r="H1657" s="171" t="s">
        <v>414</v>
      </c>
      <c r="I1657" s="172"/>
      <c r="J1657" s="173"/>
      <c r="K1657" s="124"/>
      <c r="L1657" s="125"/>
      <c r="M1657" s="126"/>
      <c r="N1657" s="127"/>
      <c r="O1657" s="128"/>
      <c r="P1657" s="128"/>
      <c r="Q1657" s="126"/>
      <c r="R1657" s="55"/>
      <c r="S1657" s="129"/>
      <c r="T1657" s="156"/>
      <c r="U1657" s="126"/>
      <c r="AF1657" s="8"/>
      <c r="AG1657" s="8"/>
      <c r="AH1657" s="8"/>
      <c r="AI1657" s="8"/>
      <c r="AJ1657" s="8"/>
      <c r="AK1657" s="8"/>
      <c r="AL1657" s="8"/>
      <c r="AM1657" s="8"/>
    </row>
    <row r="1658" spans="1:39" x14ac:dyDescent="0.2">
      <c r="A1658" s="161" t="s">
        <v>386</v>
      </c>
      <c r="B1658" s="162" t="s">
        <v>1295</v>
      </c>
      <c r="C1658" s="168" t="s">
        <v>419</v>
      </c>
      <c r="D1658" s="169" t="s">
        <v>420</v>
      </c>
      <c r="E1658" s="169">
        <v>2</v>
      </c>
      <c r="F1658" s="170">
        <v>0.37</v>
      </c>
      <c r="G1658" s="170">
        <f>F1658*E1658</f>
        <v>0.74</v>
      </c>
      <c r="H1658" s="171" t="s">
        <v>414</v>
      </c>
      <c r="I1658" s="172"/>
      <c r="J1658" s="173"/>
      <c r="K1658" s="124"/>
      <c r="L1658" s="125"/>
      <c r="M1658" s="126"/>
      <c r="N1658" s="127"/>
      <c r="O1658" s="128"/>
      <c r="P1658" s="128"/>
      <c r="Q1658" s="126"/>
      <c r="R1658" s="55"/>
      <c r="S1658" s="129"/>
      <c r="T1658" s="156"/>
      <c r="U1658" s="126"/>
      <c r="AF1658" s="8"/>
      <c r="AG1658" s="8"/>
      <c r="AH1658" s="8"/>
      <c r="AI1658" s="8"/>
      <c r="AJ1658" s="8"/>
      <c r="AK1658" s="8"/>
      <c r="AL1658" s="8"/>
      <c r="AM1658" s="8"/>
    </row>
    <row r="1659" spans="1:39" x14ac:dyDescent="0.2">
      <c r="A1659" s="161" t="s">
        <v>386</v>
      </c>
      <c r="B1659" s="162" t="s">
        <v>1296</v>
      </c>
      <c r="C1659" s="168" t="s">
        <v>422</v>
      </c>
      <c r="D1659" s="169" t="s">
        <v>423</v>
      </c>
      <c r="E1659" s="169">
        <v>2</v>
      </c>
      <c r="F1659" s="170">
        <v>0.04</v>
      </c>
      <c r="G1659" s="170">
        <f>F1659*E1659</f>
        <v>0.08</v>
      </c>
      <c r="H1659" s="171" t="s">
        <v>414</v>
      </c>
      <c r="I1659" s="172"/>
      <c r="J1659" s="173"/>
      <c r="K1659" s="124"/>
      <c r="L1659" s="125"/>
      <c r="M1659" s="126"/>
      <c r="N1659" s="127"/>
      <c r="O1659" s="128"/>
      <c r="P1659" s="128"/>
      <c r="Q1659" s="126"/>
      <c r="R1659" s="55"/>
      <c r="S1659" s="129"/>
      <c r="T1659" s="156"/>
      <c r="U1659" s="126"/>
      <c r="AF1659" s="8"/>
      <c r="AG1659" s="8"/>
      <c r="AH1659" s="8"/>
      <c r="AI1659" s="8"/>
      <c r="AJ1659" s="8"/>
      <c r="AK1659" s="8"/>
      <c r="AL1659" s="8"/>
      <c r="AM1659" s="8"/>
    </row>
    <row r="1660" spans="1:39" x14ac:dyDescent="0.2">
      <c r="A1660" s="161" t="s">
        <v>403</v>
      </c>
      <c r="B1660" s="162" t="s">
        <v>1297</v>
      </c>
      <c r="C1660" s="174" t="s">
        <v>425</v>
      </c>
      <c r="D1660" s="175" t="s">
        <v>426</v>
      </c>
      <c r="E1660" s="175">
        <v>2</v>
      </c>
      <c r="F1660" s="176">
        <v>0.01</v>
      </c>
      <c r="G1660" s="176">
        <f>F1660*E1660</f>
        <v>0.02</v>
      </c>
      <c r="H1660" s="177"/>
      <c r="I1660" s="178"/>
      <c r="J1660" s="179"/>
      <c r="K1660" s="124"/>
      <c r="L1660" s="125"/>
      <c r="M1660" s="126"/>
      <c r="N1660" s="127"/>
      <c r="O1660" s="128"/>
      <c r="P1660" s="128"/>
      <c r="Q1660" s="126"/>
      <c r="R1660" s="55"/>
      <c r="S1660" s="129"/>
      <c r="T1660" s="156"/>
      <c r="U1660" s="126"/>
      <c r="AF1660" s="8"/>
      <c r="AG1660" s="8"/>
      <c r="AH1660" s="8"/>
      <c r="AI1660" s="8"/>
      <c r="AJ1660" s="8"/>
      <c r="AK1660" s="8"/>
      <c r="AL1660" s="8"/>
      <c r="AM1660" s="8"/>
    </row>
    <row r="1661" spans="1:39" x14ac:dyDescent="0.2">
      <c r="A1661" s="148" t="s">
        <v>379</v>
      </c>
      <c r="B1661" s="162" t="s">
        <v>1298</v>
      </c>
      <c r="C1661" s="181" t="s">
        <v>428</v>
      </c>
      <c r="D1661" s="182" t="s">
        <v>429</v>
      </c>
      <c r="E1661" s="182" t="s">
        <v>410</v>
      </c>
      <c r="F1661" s="183"/>
      <c r="G1661" s="183" t="str">
        <f>""</f>
        <v/>
      </c>
      <c r="H1661" s="184"/>
      <c r="I1661" s="185"/>
      <c r="J1661" s="180"/>
      <c r="K1661" s="124"/>
      <c r="L1661" s="125"/>
      <c r="M1661" s="126"/>
      <c r="N1661" s="127"/>
      <c r="O1661" s="128"/>
      <c r="P1661" s="128"/>
      <c r="Q1661" s="126"/>
      <c r="R1661" s="55"/>
      <c r="S1661" s="129"/>
      <c r="T1661" s="156"/>
      <c r="U1661" s="126"/>
      <c r="AF1661" s="8"/>
      <c r="AG1661" s="8"/>
      <c r="AH1661" s="8"/>
      <c r="AI1661" s="8"/>
      <c r="AJ1661" s="8"/>
      <c r="AK1661" s="8"/>
      <c r="AL1661" s="8"/>
      <c r="AM1661" s="8"/>
    </row>
    <row r="1662" spans="1:39" x14ac:dyDescent="0.2">
      <c r="A1662" s="148" t="s">
        <v>379</v>
      </c>
      <c r="B1662" s="162" t="s">
        <v>1299</v>
      </c>
      <c r="C1662" s="181" t="s">
        <v>431</v>
      </c>
      <c r="D1662" s="182" t="s">
        <v>432</v>
      </c>
      <c r="E1662" s="182">
        <f>1*1</f>
        <v>1</v>
      </c>
      <c r="F1662" s="183">
        <v>10.41</v>
      </c>
      <c r="G1662" s="183">
        <f>F1662*E1662</f>
        <v>10.41</v>
      </c>
      <c r="H1662" s="184" t="s">
        <v>390</v>
      </c>
      <c r="I1662" s="185"/>
      <c r="J1662" s="180"/>
      <c r="K1662" s="124"/>
      <c r="L1662" s="125"/>
      <c r="M1662" s="126"/>
      <c r="N1662" s="127"/>
      <c r="O1662" s="128"/>
      <c r="P1662" s="128"/>
      <c r="Q1662" s="126"/>
      <c r="R1662" s="55"/>
      <c r="S1662" s="129"/>
      <c r="T1662" s="156"/>
      <c r="U1662" s="126"/>
      <c r="AF1662" s="8"/>
      <c r="AG1662" s="8"/>
      <c r="AH1662" s="8"/>
      <c r="AI1662" s="8"/>
      <c r="AJ1662" s="8"/>
      <c r="AK1662" s="8"/>
      <c r="AL1662" s="8"/>
      <c r="AM1662" s="8"/>
    </row>
    <row r="1663" spans="1:39" x14ac:dyDescent="0.2">
      <c r="A1663" s="148" t="s">
        <v>379</v>
      </c>
      <c r="B1663" s="162" t="s">
        <v>1300</v>
      </c>
      <c r="C1663" s="181" t="s">
        <v>434</v>
      </c>
      <c r="D1663" s="182" t="s">
        <v>435</v>
      </c>
      <c r="E1663" s="182">
        <f>2*1</f>
        <v>2</v>
      </c>
      <c r="F1663" s="183">
        <v>0.03</v>
      </c>
      <c r="G1663" s="183">
        <f>F1663*E1663</f>
        <v>0.06</v>
      </c>
      <c r="H1663" s="184" t="s">
        <v>414</v>
      </c>
      <c r="I1663" s="185"/>
      <c r="J1663" s="180"/>
      <c r="K1663" s="124"/>
      <c r="L1663" s="125"/>
      <c r="M1663" s="126"/>
      <c r="N1663" s="127"/>
      <c r="O1663" s="128"/>
      <c r="P1663" s="128"/>
      <c r="Q1663" s="126"/>
      <c r="R1663" s="55"/>
      <c r="S1663" s="129"/>
      <c r="T1663" s="156"/>
      <c r="U1663" s="126"/>
      <c r="AF1663" s="8"/>
      <c r="AG1663" s="8"/>
      <c r="AH1663" s="8"/>
      <c r="AI1663" s="8"/>
      <c r="AJ1663" s="8"/>
      <c r="AK1663" s="8"/>
      <c r="AL1663" s="8"/>
      <c r="AM1663" s="8"/>
    </row>
    <row r="1664" spans="1:39" x14ac:dyDescent="0.2">
      <c r="A1664" s="148" t="s">
        <v>379</v>
      </c>
      <c r="B1664" s="162" t="s">
        <v>1301</v>
      </c>
      <c r="C1664" s="181" t="s">
        <v>425</v>
      </c>
      <c r="D1664" s="182" t="s">
        <v>437</v>
      </c>
      <c r="E1664" s="182">
        <f>1*1</f>
        <v>1</v>
      </c>
      <c r="F1664" s="183">
        <v>0.02</v>
      </c>
      <c r="G1664" s="183">
        <f>F1664*E1664</f>
        <v>0.02</v>
      </c>
      <c r="H1664" s="184"/>
      <c r="I1664" s="185"/>
      <c r="J1664" s="180"/>
      <c r="K1664" s="124"/>
      <c r="L1664" s="125"/>
      <c r="M1664" s="126"/>
      <c r="N1664" s="127"/>
      <c r="O1664" s="128"/>
      <c r="P1664" s="128"/>
      <c r="Q1664" s="126"/>
      <c r="R1664" s="55"/>
      <c r="S1664" s="129"/>
      <c r="T1664" s="156"/>
      <c r="U1664" s="126"/>
      <c r="AF1664" s="8"/>
      <c r="AG1664" s="8"/>
      <c r="AH1664" s="8"/>
      <c r="AI1664" s="8"/>
      <c r="AJ1664" s="8"/>
      <c r="AK1664" s="8"/>
      <c r="AL1664" s="8"/>
      <c r="AM1664" s="8"/>
    </row>
    <row r="1665" spans="1:39" x14ac:dyDescent="0.2">
      <c r="A1665" s="161" t="s">
        <v>382</v>
      </c>
      <c r="B1665" s="162" t="s">
        <v>1302</v>
      </c>
      <c r="C1665" s="163" t="s">
        <v>439</v>
      </c>
      <c r="D1665" s="164" t="s">
        <v>440</v>
      </c>
      <c r="E1665" s="164">
        <v>1</v>
      </c>
      <c r="F1665" s="167"/>
      <c r="G1665" s="167" t="str">
        <f>""</f>
        <v/>
      </c>
      <c r="H1665" s="161"/>
      <c r="I1665" s="165"/>
      <c r="J1665" s="166"/>
      <c r="K1665" s="124"/>
      <c r="L1665" s="125"/>
      <c r="M1665" s="126"/>
      <c r="N1665" s="127"/>
      <c r="O1665" s="128"/>
      <c r="P1665" s="128"/>
      <c r="Q1665" s="126"/>
      <c r="R1665" s="55"/>
      <c r="S1665" s="129"/>
      <c r="T1665" s="156"/>
      <c r="U1665" s="126"/>
      <c r="AF1665" s="8"/>
      <c r="AG1665" s="8"/>
      <c r="AH1665" s="8"/>
      <c r="AI1665" s="8"/>
      <c r="AJ1665" s="8"/>
      <c r="AK1665" s="8"/>
      <c r="AL1665" s="8"/>
      <c r="AM1665" s="8"/>
    </row>
    <row r="1666" spans="1:39" x14ac:dyDescent="0.2">
      <c r="A1666" s="161" t="s">
        <v>386</v>
      </c>
      <c r="B1666" s="162" t="s">
        <v>1303</v>
      </c>
      <c r="C1666" s="168" t="s">
        <v>442</v>
      </c>
      <c r="D1666" s="169" t="s">
        <v>443</v>
      </c>
      <c r="E1666" s="169">
        <f>1*1</f>
        <v>1</v>
      </c>
      <c r="F1666" s="170">
        <v>11.31</v>
      </c>
      <c r="G1666" s="170">
        <f>F1666*E1666</f>
        <v>11.31</v>
      </c>
      <c r="H1666" s="171" t="s">
        <v>414</v>
      </c>
      <c r="I1666" s="172"/>
      <c r="J1666" s="173"/>
      <c r="K1666" s="124"/>
      <c r="L1666" s="125"/>
      <c r="M1666" s="126"/>
      <c r="N1666" s="127"/>
      <c r="O1666" s="128"/>
      <c r="P1666" s="128"/>
      <c r="Q1666" s="126"/>
      <c r="R1666" s="55"/>
      <c r="S1666" s="129"/>
      <c r="T1666" s="156"/>
      <c r="U1666" s="126"/>
      <c r="AF1666" s="8"/>
      <c r="AG1666" s="8"/>
      <c r="AH1666" s="8"/>
      <c r="AI1666" s="8"/>
      <c r="AJ1666" s="8"/>
      <c r="AK1666" s="8"/>
      <c r="AL1666" s="8"/>
      <c r="AM1666" s="8"/>
    </row>
    <row r="1667" spans="1:39" x14ac:dyDescent="0.2">
      <c r="A1667" s="161" t="s">
        <v>386</v>
      </c>
      <c r="B1667" s="162" t="s">
        <v>1304</v>
      </c>
      <c r="C1667" s="168" t="s">
        <v>445</v>
      </c>
      <c r="D1667" s="169" t="s">
        <v>446</v>
      </c>
      <c r="E1667" s="169">
        <f>2*1</f>
        <v>2</v>
      </c>
      <c r="F1667" s="170">
        <v>2.2200000000000002</v>
      </c>
      <c r="G1667" s="170">
        <f>F1667*E1667</f>
        <v>4.4400000000000004</v>
      </c>
      <c r="H1667" s="171" t="s">
        <v>414</v>
      </c>
      <c r="I1667" s="172"/>
      <c r="J1667" s="173"/>
      <c r="K1667" s="124"/>
      <c r="L1667" s="125"/>
      <c r="M1667" s="126"/>
      <c r="N1667" s="127"/>
      <c r="O1667" s="128"/>
      <c r="P1667" s="128"/>
      <c r="Q1667" s="126"/>
      <c r="R1667" s="55"/>
      <c r="S1667" s="129"/>
      <c r="T1667" s="156"/>
      <c r="U1667" s="126"/>
      <c r="AF1667" s="8"/>
      <c r="AG1667" s="8"/>
      <c r="AH1667" s="8"/>
      <c r="AI1667" s="8"/>
      <c r="AJ1667" s="8"/>
      <c r="AK1667" s="8"/>
      <c r="AL1667" s="8"/>
      <c r="AM1667" s="8"/>
    </row>
    <row r="1668" spans="1:39" x14ac:dyDescent="0.2">
      <c r="A1668" s="161" t="s">
        <v>403</v>
      </c>
      <c r="B1668" s="162" t="s">
        <v>1305</v>
      </c>
      <c r="C1668" s="174" t="s">
        <v>425</v>
      </c>
      <c r="D1668" s="175" t="s">
        <v>448</v>
      </c>
      <c r="E1668" s="175">
        <f>4*1</f>
        <v>4</v>
      </c>
      <c r="F1668" s="176">
        <v>0.01</v>
      </c>
      <c r="G1668" s="176">
        <f>F1668*E1668</f>
        <v>0.04</v>
      </c>
      <c r="H1668" s="177"/>
      <c r="I1668" s="178"/>
      <c r="J1668" s="179"/>
      <c r="K1668" s="124"/>
      <c r="L1668" s="125"/>
      <c r="M1668" s="126"/>
      <c r="N1668" s="127"/>
      <c r="O1668" s="128"/>
      <c r="P1668" s="128"/>
      <c r="Q1668" s="126"/>
      <c r="R1668" s="55"/>
      <c r="S1668" s="129"/>
      <c r="T1668" s="156"/>
      <c r="U1668" s="126"/>
      <c r="AF1668" s="8"/>
      <c r="AG1668" s="8"/>
      <c r="AH1668" s="8"/>
      <c r="AI1668" s="8"/>
      <c r="AJ1668" s="8"/>
      <c r="AK1668" s="8"/>
      <c r="AL1668" s="8"/>
      <c r="AM1668" s="8"/>
    </row>
    <row r="1669" spans="1:39" x14ac:dyDescent="0.2">
      <c r="A1669" s="161" t="s">
        <v>403</v>
      </c>
      <c r="B1669" s="162" t="s">
        <v>1306</v>
      </c>
      <c r="C1669" s="174" t="s">
        <v>425</v>
      </c>
      <c r="D1669" s="175" t="s">
        <v>450</v>
      </c>
      <c r="E1669" s="175">
        <f>8*1</f>
        <v>8</v>
      </c>
      <c r="F1669" s="176">
        <v>0.04</v>
      </c>
      <c r="G1669" s="176">
        <f>F1669*E1669</f>
        <v>0.32</v>
      </c>
      <c r="H1669" s="177"/>
      <c r="I1669" s="178"/>
      <c r="J1669" s="179"/>
      <c r="K1669" s="124"/>
      <c r="L1669" s="125"/>
      <c r="M1669" s="126"/>
      <c r="N1669" s="127"/>
      <c r="O1669" s="128"/>
      <c r="P1669" s="128"/>
      <c r="Q1669" s="126"/>
      <c r="R1669" s="55"/>
      <c r="S1669" s="129"/>
      <c r="T1669" s="156"/>
      <c r="U1669" s="126"/>
      <c r="AF1669" s="8"/>
      <c r="AG1669" s="8"/>
      <c r="AH1669" s="8"/>
      <c r="AI1669" s="8"/>
      <c r="AJ1669" s="8"/>
      <c r="AK1669" s="8"/>
      <c r="AL1669" s="8"/>
      <c r="AM1669" s="8"/>
    </row>
    <row r="1670" spans="1:39" x14ac:dyDescent="0.2">
      <c r="A1670" s="161" t="s">
        <v>382</v>
      </c>
      <c r="B1670" s="162" t="s">
        <v>1307</v>
      </c>
      <c r="C1670" s="163" t="s">
        <v>452</v>
      </c>
      <c r="D1670" s="164" t="s">
        <v>453</v>
      </c>
      <c r="E1670" s="164">
        <v>3</v>
      </c>
      <c r="F1670" s="167"/>
      <c r="G1670" s="167" t="str">
        <f>""</f>
        <v/>
      </c>
      <c r="H1670" s="161"/>
      <c r="I1670" s="165"/>
      <c r="J1670" s="166"/>
      <c r="K1670" s="124"/>
      <c r="L1670" s="125"/>
      <c r="M1670" s="126"/>
      <c r="N1670" s="127"/>
      <c r="O1670" s="128"/>
      <c r="P1670" s="128"/>
      <c r="Q1670" s="126"/>
      <c r="R1670" s="55"/>
      <c r="S1670" s="129"/>
      <c r="T1670" s="156"/>
      <c r="U1670" s="126"/>
      <c r="AF1670" s="8"/>
      <c r="AG1670" s="8"/>
      <c r="AH1670" s="8"/>
      <c r="AI1670" s="8"/>
      <c r="AJ1670" s="8"/>
      <c r="AK1670" s="8"/>
      <c r="AL1670" s="8"/>
      <c r="AM1670" s="8"/>
    </row>
    <row r="1671" spans="1:39" x14ac:dyDescent="0.2">
      <c r="A1671" s="161" t="s">
        <v>386</v>
      </c>
      <c r="B1671" s="162" t="s">
        <v>1308</v>
      </c>
      <c r="C1671" s="168" t="s">
        <v>442</v>
      </c>
      <c r="D1671" s="169" t="s">
        <v>443</v>
      </c>
      <c r="E1671" s="169">
        <f>1*3</f>
        <v>3</v>
      </c>
      <c r="F1671" s="170">
        <v>11.31</v>
      </c>
      <c r="G1671" s="170">
        <f>F1671*E1671</f>
        <v>33.93</v>
      </c>
      <c r="H1671" s="171" t="s">
        <v>414</v>
      </c>
      <c r="I1671" s="172"/>
      <c r="J1671" s="173"/>
      <c r="K1671" s="124"/>
      <c r="L1671" s="125"/>
      <c r="M1671" s="126"/>
      <c r="N1671" s="127"/>
      <c r="O1671" s="128"/>
      <c r="P1671" s="128"/>
      <c r="Q1671" s="126"/>
      <c r="R1671" s="55"/>
      <c r="S1671" s="129"/>
      <c r="T1671" s="156"/>
      <c r="U1671" s="126"/>
      <c r="AF1671" s="8"/>
      <c r="AG1671" s="8"/>
      <c r="AH1671" s="8"/>
      <c r="AI1671" s="8"/>
      <c r="AJ1671" s="8"/>
      <c r="AK1671" s="8"/>
      <c r="AL1671" s="8"/>
      <c r="AM1671" s="8"/>
    </row>
    <row r="1672" spans="1:39" x14ac:dyDescent="0.2">
      <c r="A1672" s="161" t="s">
        <v>386</v>
      </c>
      <c r="B1672" s="162" t="s">
        <v>1309</v>
      </c>
      <c r="C1672" s="168" t="s">
        <v>456</v>
      </c>
      <c r="D1672" s="169" t="s">
        <v>457</v>
      </c>
      <c r="E1672" s="169">
        <f>2*3</f>
        <v>6</v>
      </c>
      <c r="F1672" s="170">
        <v>1.28</v>
      </c>
      <c r="G1672" s="170">
        <f>F1672*E1672</f>
        <v>7.68</v>
      </c>
      <c r="H1672" s="171" t="s">
        <v>414</v>
      </c>
      <c r="I1672" s="172"/>
      <c r="J1672" s="173"/>
      <c r="K1672" s="124"/>
      <c r="L1672" s="125"/>
      <c r="M1672" s="126"/>
      <c r="N1672" s="127"/>
      <c r="O1672" s="128"/>
      <c r="P1672" s="128"/>
      <c r="Q1672" s="126"/>
      <c r="R1672" s="55"/>
      <c r="S1672" s="129"/>
      <c r="T1672" s="156"/>
      <c r="U1672" s="126"/>
      <c r="AF1672" s="8"/>
      <c r="AG1672" s="8"/>
      <c r="AH1672" s="8"/>
      <c r="AI1672" s="8"/>
      <c r="AJ1672" s="8"/>
      <c r="AK1672" s="8"/>
      <c r="AL1672" s="8"/>
      <c r="AM1672" s="8"/>
    </row>
    <row r="1673" spans="1:39" x14ac:dyDescent="0.2">
      <c r="A1673" s="148" t="s">
        <v>379</v>
      </c>
      <c r="B1673" s="162" t="s">
        <v>1310</v>
      </c>
      <c r="C1673" s="181" t="s">
        <v>459</v>
      </c>
      <c r="D1673" s="182" t="s">
        <v>460</v>
      </c>
      <c r="E1673" s="182">
        <v>1</v>
      </c>
      <c r="F1673" s="183">
        <v>3.27927539</v>
      </c>
      <c r="G1673" s="183">
        <f>F1673*E1673</f>
        <v>3.27927539</v>
      </c>
      <c r="H1673" s="184" t="s">
        <v>390</v>
      </c>
      <c r="I1673" s="185"/>
      <c r="J1673" s="180"/>
      <c r="K1673" s="124"/>
      <c r="L1673" s="125"/>
      <c r="M1673" s="126"/>
      <c r="N1673" s="127"/>
      <c r="O1673" s="128"/>
      <c r="P1673" s="128"/>
      <c r="Q1673" s="126"/>
      <c r="R1673" s="55"/>
      <c r="S1673" s="129"/>
      <c r="T1673" s="156"/>
      <c r="U1673" s="126"/>
      <c r="AF1673" s="8"/>
      <c r="AG1673" s="8"/>
      <c r="AH1673" s="8"/>
      <c r="AI1673" s="8"/>
      <c r="AJ1673" s="8"/>
      <c r="AK1673" s="8"/>
      <c r="AL1673" s="8"/>
      <c r="AM1673" s="8"/>
    </row>
    <row r="1674" spans="1:39" x14ac:dyDescent="0.2">
      <c r="A1674" s="148" t="s">
        <v>379</v>
      </c>
      <c r="B1674" s="162" t="s">
        <v>1311</v>
      </c>
      <c r="C1674" s="181" t="s">
        <v>462</v>
      </c>
      <c r="D1674" s="182" t="s">
        <v>463</v>
      </c>
      <c r="E1674" s="182">
        <v>1</v>
      </c>
      <c r="F1674" s="183">
        <v>0.65714972000000005</v>
      </c>
      <c r="G1674" s="183">
        <f>F1674*E1674</f>
        <v>0.65714972000000005</v>
      </c>
      <c r="H1674" s="184" t="s">
        <v>414</v>
      </c>
      <c r="I1674" s="185"/>
      <c r="J1674" s="180"/>
      <c r="K1674" s="124"/>
      <c r="L1674" s="125"/>
      <c r="M1674" s="126"/>
      <c r="N1674" s="127"/>
      <c r="O1674" s="128"/>
      <c r="P1674" s="128"/>
      <c r="Q1674" s="126"/>
      <c r="R1674" s="55"/>
      <c r="S1674" s="129"/>
      <c r="T1674" s="156"/>
      <c r="U1674" s="126"/>
      <c r="AF1674" s="8"/>
      <c r="AG1674" s="8"/>
      <c r="AH1674" s="8"/>
      <c r="AI1674" s="8"/>
      <c r="AJ1674" s="8"/>
      <c r="AK1674" s="8"/>
      <c r="AL1674" s="8"/>
      <c r="AM1674" s="8"/>
    </row>
    <row r="1675" spans="1:39" x14ac:dyDescent="0.2">
      <c r="A1675" s="161" t="s">
        <v>382</v>
      </c>
      <c r="B1675" s="162" t="s">
        <v>1312</v>
      </c>
      <c r="C1675" s="163" t="s">
        <v>465</v>
      </c>
      <c r="D1675" s="164" t="s">
        <v>466</v>
      </c>
      <c r="E1675" s="164" t="s">
        <v>410</v>
      </c>
      <c r="F1675" s="167"/>
      <c r="G1675" s="167" t="str">
        <f>""</f>
        <v/>
      </c>
      <c r="H1675" s="161"/>
      <c r="I1675" s="165"/>
      <c r="J1675" s="166"/>
      <c r="K1675" s="124"/>
      <c r="L1675" s="125"/>
      <c r="M1675" s="126"/>
      <c r="N1675" s="127"/>
      <c r="O1675" s="128"/>
      <c r="P1675" s="128"/>
      <c r="Q1675" s="126"/>
      <c r="R1675" s="55"/>
      <c r="S1675" s="129"/>
      <c r="T1675" s="156"/>
      <c r="U1675" s="126"/>
      <c r="AF1675" s="8"/>
      <c r="AG1675" s="8"/>
      <c r="AH1675" s="8"/>
      <c r="AI1675" s="8"/>
      <c r="AJ1675" s="8"/>
      <c r="AK1675" s="8"/>
      <c r="AL1675" s="8"/>
      <c r="AM1675" s="8"/>
    </row>
    <row r="1676" spans="1:39" x14ac:dyDescent="0.2">
      <c r="A1676" s="161" t="s">
        <v>386</v>
      </c>
      <c r="B1676" s="162" t="s">
        <v>1313</v>
      </c>
      <c r="C1676" s="168" t="s">
        <v>468</v>
      </c>
      <c r="D1676" s="169" t="s">
        <v>469</v>
      </c>
      <c r="E1676" s="169" t="s">
        <v>410</v>
      </c>
      <c r="F1676" s="170">
        <v>0.5</v>
      </c>
      <c r="G1676" s="170">
        <f>F1676*2</f>
        <v>1</v>
      </c>
      <c r="H1676" s="171" t="s">
        <v>414</v>
      </c>
      <c r="I1676" s="172"/>
      <c r="J1676" s="173"/>
      <c r="K1676" s="124"/>
      <c r="L1676" s="125"/>
      <c r="M1676" s="126"/>
      <c r="N1676" s="127"/>
      <c r="O1676" s="128"/>
      <c r="P1676" s="128"/>
      <c r="Q1676" s="126"/>
      <c r="R1676" s="55"/>
      <c r="S1676" s="129"/>
      <c r="T1676" s="156"/>
      <c r="U1676" s="126"/>
      <c r="AF1676" s="8"/>
      <c r="AG1676" s="8"/>
      <c r="AH1676" s="8"/>
      <c r="AI1676" s="8"/>
      <c r="AJ1676" s="8"/>
      <c r="AK1676" s="8"/>
      <c r="AL1676" s="8"/>
      <c r="AM1676" s="8"/>
    </row>
    <row r="1677" spans="1:39" x14ac:dyDescent="0.2">
      <c r="A1677" s="161" t="s">
        <v>386</v>
      </c>
      <c r="B1677" s="162" t="s">
        <v>1314</v>
      </c>
      <c r="C1677" s="168" t="s">
        <v>471</v>
      </c>
      <c r="D1677" s="169" t="s">
        <v>472</v>
      </c>
      <c r="E1677" s="169">
        <v>2</v>
      </c>
      <c r="F1677" s="170">
        <v>0.01</v>
      </c>
      <c r="G1677" s="170">
        <f>F1677*E1677</f>
        <v>0.02</v>
      </c>
      <c r="H1677" s="171" t="s">
        <v>414</v>
      </c>
      <c r="I1677" s="172"/>
      <c r="J1677" s="173"/>
      <c r="K1677" s="124"/>
      <c r="L1677" s="125"/>
      <c r="M1677" s="126"/>
      <c r="N1677" s="127"/>
      <c r="O1677" s="128"/>
      <c r="P1677" s="128"/>
      <c r="Q1677" s="126"/>
      <c r="R1677" s="55"/>
      <c r="S1677" s="129"/>
      <c r="T1677" s="156"/>
      <c r="U1677" s="126"/>
      <c r="AF1677" s="8"/>
      <c r="AG1677" s="8"/>
      <c r="AH1677" s="8"/>
      <c r="AI1677" s="8"/>
      <c r="AJ1677" s="8"/>
      <c r="AK1677" s="8"/>
      <c r="AL1677" s="8"/>
      <c r="AM1677" s="8"/>
    </row>
    <row r="1678" spans="1:39" x14ac:dyDescent="0.2">
      <c r="A1678" s="161" t="s">
        <v>382</v>
      </c>
      <c r="B1678" s="162" t="s">
        <v>1315</v>
      </c>
      <c r="C1678" s="163" t="s">
        <v>474</v>
      </c>
      <c r="D1678" s="164" t="s">
        <v>475</v>
      </c>
      <c r="E1678" s="164">
        <v>2</v>
      </c>
      <c r="F1678" s="167">
        <v>0.59990093</v>
      </c>
      <c r="G1678" s="167">
        <f>F1678*E1678</f>
        <v>1.19980186</v>
      </c>
      <c r="H1678" s="161" t="s">
        <v>414</v>
      </c>
      <c r="I1678" s="165"/>
      <c r="J1678" s="166"/>
      <c r="K1678" s="124"/>
      <c r="L1678" s="125"/>
      <c r="M1678" s="126"/>
      <c r="N1678" s="127"/>
      <c r="O1678" s="128"/>
      <c r="P1678" s="128"/>
      <c r="Q1678" s="126"/>
      <c r="R1678" s="55"/>
      <c r="S1678" s="129"/>
      <c r="T1678" s="156"/>
      <c r="U1678" s="126"/>
      <c r="AF1678" s="8"/>
      <c r="AG1678" s="8"/>
      <c r="AH1678" s="8"/>
      <c r="AI1678" s="8"/>
      <c r="AJ1678" s="8"/>
      <c r="AK1678" s="8"/>
      <c r="AL1678" s="8"/>
      <c r="AM1678" s="8"/>
    </row>
    <row r="1679" spans="1:39" x14ac:dyDescent="0.2">
      <c r="A1679" s="161" t="s">
        <v>382</v>
      </c>
      <c r="B1679" s="162" t="s">
        <v>1316</v>
      </c>
      <c r="C1679" s="163" t="s">
        <v>821</v>
      </c>
      <c r="D1679" s="164" t="s">
        <v>822</v>
      </c>
      <c r="E1679" s="164">
        <v>1</v>
      </c>
      <c r="F1679" s="167"/>
      <c r="G1679" s="167" t="str">
        <f>""</f>
        <v/>
      </c>
      <c r="H1679" s="161"/>
      <c r="I1679" s="165"/>
      <c r="J1679" s="166"/>
      <c r="K1679" s="124"/>
      <c r="L1679" s="125"/>
      <c r="M1679" s="126"/>
      <c r="N1679" s="127"/>
      <c r="O1679" s="128"/>
      <c r="P1679" s="128"/>
      <c r="Q1679" s="126"/>
      <c r="R1679" s="55"/>
      <c r="S1679" s="129"/>
      <c r="T1679" s="156"/>
      <c r="U1679" s="126"/>
      <c r="AF1679" s="8"/>
      <c r="AG1679" s="8"/>
      <c r="AH1679" s="8"/>
      <c r="AI1679" s="8"/>
      <c r="AJ1679" s="8"/>
      <c r="AK1679" s="8"/>
      <c r="AL1679" s="8"/>
      <c r="AM1679" s="8"/>
    </row>
    <row r="1680" spans="1:39" x14ac:dyDescent="0.2">
      <c r="A1680" s="161" t="s">
        <v>382</v>
      </c>
      <c r="B1680" s="162" t="s">
        <v>1317</v>
      </c>
      <c r="C1680" s="163" t="s">
        <v>824</v>
      </c>
      <c r="D1680" s="164" t="s">
        <v>825</v>
      </c>
      <c r="E1680" s="164">
        <f>1*1</f>
        <v>1</v>
      </c>
      <c r="F1680" s="167"/>
      <c r="G1680" s="167" t="str">
        <f>""</f>
        <v/>
      </c>
      <c r="H1680" s="161"/>
      <c r="I1680" s="165"/>
      <c r="J1680" s="166"/>
      <c r="K1680" s="124"/>
      <c r="L1680" s="125"/>
      <c r="M1680" s="126"/>
      <c r="N1680" s="127"/>
      <c r="O1680" s="128"/>
      <c r="P1680" s="128"/>
      <c r="Q1680" s="126"/>
      <c r="R1680" s="55"/>
      <c r="S1680" s="129"/>
      <c r="T1680" s="156"/>
      <c r="U1680" s="126"/>
      <c r="AF1680" s="8"/>
      <c r="AG1680" s="8"/>
      <c r="AH1680" s="8"/>
      <c r="AI1680" s="8"/>
      <c r="AJ1680" s="8"/>
      <c r="AK1680" s="8"/>
      <c r="AL1680" s="8"/>
      <c r="AM1680" s="8"/>
    </row>
    <row r="1681" spans="1:39" x14ac:dyDescent="0.2">
      <c r="A1681" s="161" t="s">
        <v>386</v>
      </c>
      <c r="B1681" s="162" t="s">
        <v>1318</v>
      </c>
      <c r="C1681" s="168" t="s">
        <v>827</v>
      </c>
      <c r="D1681" s="169" t="s">
        <v>828</v>
      </c>
      <c r="E1681" s="169">
        <f>1*1</f>
        <v>1</v>
      </c>
      <c r="F1681" s="170">
        <v>6.92</v>
      </c>
      <c r="G1681" s="170">
        <f t="shared" ref="G1681:G1690" si="56">F1681*E1681</f>
        <v>6.92</v>
      </c>
      <c r="H1681" s="171" t="s">
        <v>414</v>
      </c>
      <c r="I1681" s="172"/>
      <c r="J1681" s="173"/>
      <c r="K1681" s="124"/>
      <c r="L1681" s="125"/>
      <c r="M1681" s="126"/>
      <c r="N1681" s="127"/>
      <c r="O1681" s="128"/>
      <c r="P1681" s="128"/>
      <c r="Q1681" s="126"/>
      <c r="R1681" s="55"/>
      <c r="S1681" s="129"/>
      <c r="T1681" s="156"/>
      <c r="U1681" s="126"/>
      <c r="AF1681" s="8"/>
      <c r="AG1681" s="8"/>
      <c r="AH1681" s="8"/>
      <c r="AI1681" s="8"/>
      <c r="AJ1681" s="8"/>
      <c r="AK1681" s="8"/>
      <c r="AL1681" s="8"/>
      <c r="AM1681" s="8"/>
    </row>
    <row r="1682" spans="1:39" x14ac:dyDescent="0.2">
      <c r="A1682" s="161" t="s">
        <v>386</v>
      </c>
      <c r="B1682" s="162" t="s">
        <v>1319</v>
      </c>
      <c r="C1682" s="168" t="s">
        <v>830</v>
      </c>
      <c r="D1682" s="169" t="s">
        <v>831</v>
      </c>
      <c r="E1682" s="169">
        <f>2*1</f>
        <v>2</v>
      </c>
      <c r="F1682" s="170">
        <v>0.28000000000000003</v>
      </c>
      <c r="G1682" s="170">
        <f t="shared" si="56"/>
        <v>0.56000000000000005</v>
      </c>
      <c r="H1682" s="171" t="s">
        <v>414</v>
      </c>
      <c r="I1682" s="172"/>
      <c r="J1682" s="173"/>
      <c r="K1682" s="124"/>
      <c r="L1682" s="125"/>
      <c r="M1682" s="126"/>
      <c r="N1682" s="127"/>
      <c r="O1682" s="128"/>
      <c r="P1682" s="128"/>
      <c r="Q1682" s="126"/>
      <c r="R1682" s="55"/>
      <c r="S1682" s="129"/>
      <c r="T1682" s="156"/>
      <c r="U1682" s="126"/>
      <c r="AF1682" s="8"/>
      <c r="AG1682" s="8"/>
      <c r="AH1682" s="8"/>
      <c r="AI1682" s="8"/>
      <c r="AJ1682" s="8"/>
      <c r="AK1682" s="8"/>
      <c r="AL1682" s="8"/>
      <c r="AM1682" s="8"/>
    </row>
    <row r="1683" spans="1:39" x14ac:dyDescent="0.2">
      <c r="A1683" s="161" t="s">
        <v>382</v>
      </c>
      <c r="B1683" s="162" t="s">
        <v>1320</v>
      </c>
      <c r="C1683" s="186" t="s">
        <v>510</v>
      </c>
      <c r="D1683" s="187" t="s">
        <v>511</v>
      </c>
      <c r="E1683" s="187">
        <f>1*1</f>
        <v>1</v>
      </c>
      <c r="F1683" s="188">
        <v>3.31</v>
      </c>
      <c r="G1683" s="188">
        <f t="shared" si="56"/>
        <v>3.31</v>
      </c>
      <c r="H1683" s="189" t="s">
        <v>414</v>
      </c>
      <c r="I1683" s="190"/>
      <c r="J1683" s="191"/>
      <c r="K1683" s="124"/>
      <c r="L1683" s="125"/>
      <c r="M1683" s="126"/>
      <c r="N1683" s="127"/>
      <c r="O1683" s="128"/>
      <c r="P1683" s="128"/>
      <c r="Q1683" s="126"/>
      <c r="R1683" s="55"/>
      <c r="S1683" s="129"/>
      <c r="T1683" s="156"/>
      <c r="U1683" s="126"/>
      <c r="AF1683" s="8"/>
      <c r="AG1683" s="8"/>
      <c r="AH1683" s="8"/>
      <c r="AI1683" s="8"/>
      <c r="AJ1683" s="8"/>
      <c r="AK1683" s="8"/>
      <c r="AL1683" s="8"/>
      <c r="AM1683" s="8"/>
    </row>
    <row r="1684" spans="1:39" x14ac:dyDescent="0.2">
      <c r="A1684" s="161" t="s">
        <v>403</v>
      </c>
      <c r="B1684" s="162" t="s">
        <v>1321</v>
      </c>
      <c r="C1684" s="174" t="s">
        <v>834</v>
      </c>
      <c r="D1684" s="175" t="s">
        <v>835</v>
      </c>
      <c r="E1684" s="175">
        <f>1*1</f>
        <v>1</v>
      </c>
      <c r="F1684" s="176">
        <v>1.81</v>
      </c>
      <c r="G1684" s="176">
        <f t="shared" si="56"/>
        <v>1.81</v>
      </c>
      <c r="H1684" s="177"/>
      <c r="I1684" s="178"/>
      <c r="J1684" s="179"/>
      <c r="K1684" s="124"/>
      <c r="L1684" s="125"/>
      <c r="M1684" s="126"/>
      <c r="N1684" s="127"/>
      <c r="O1684" s="128"/>
      <c r="P1684" s="128"/>
      <c r="Q1684" s="126"/>
      <c r="R1684" s="55"/>
      <c r="S1684" s="129"/>
      <c r="T1684" s="156"/>
      <c r="U1684" s="126"/>
      <c r="AF1684" s="8"/>
      <c r="AG1684" s="8"/>
      <c r="AH1684" s="8"/>
      <c r="AI1684" s="8"/>
      <c r="AJ1684" s="8"/>
      <c r="AK1684" s="8"/>
      <c r="AL1684" s="8"/>
      <c r="AM1684" s="8"/>
    </row>
    <row r="1685" spans="1:39" x14ac:dyDescent="0.2">
      <c r="A1685" s="161" t="s">
        <v>403</v>
      </c>
      <c r="B1685" s="162" t="s">
        <v>1322</v>
      </c>
      <c r="C1685" s="174" t="s">
        <v>677</v>
      </c>
      <c r="D1685" s="175" t="s">
        <v>837</v>
      </c>
      <c r="E1685" s="175">
        <f>6*1</f>
        <v>6</v>
      </c>
      <c r="F1685" s="176">
        <v>0.02</v>
      </c>
      <c r="G1685" s="176">
        <f t="shared" si="56"/>
        <v>0.12</v>
      </c>
      <c r="H1685" s="177"/>
      <c r="I1685" s="178"/>
      <c r="J1685" s="179"/>
      <c r="K1685" s="124"/>
      <c r="L1685" s="125"/>
      <c r="M1685" s="126"/>
      <c r="N1685" s="127"/>
      <c r="O1685" s="128"/>
      <c r="P1685" s="128"/>
      <c r="Q1685" s="126"/>
      <c r="R1685" s="55"/>
      <c r="S1685" s="129"/>
      <c r="T1685" s="156"/>
      <c r="U1685" s="126"/>
      <c r="AF1685" s="8"/>
      <c r="AG1685" s="8"/>
      <c r="AH1685" s="8"/>
      <c r="AI1685" s="8"/>
      <c r="AJ1685" s="8"/>
      <c r="AK1685" s="8"/>
      <c r="AL1685" s="8"/>
      <c r="AM1685" s="8"/>
    </row>
    <row r="1686" spans="1:39" x14ac:dyDescent="0.2">
      <c r="A1686" s="161" t="s">
        <v>403</v>
      </c>
      <c r="B1686" s="162" t="s">
        <v>1323</v>
      </c>
      <c r="C1686" s="174" t="s">
        <v>525</v>
      </c>
      <c r="D1686" s="175" t="s">
        <v>526</v>
      </c>
      <c r="E1686" s="175">
        <f>6*1</f>
        <v>6</v>
      </c>
      <c r="F1686" s="176">
        <v>0.01</v>
      </c>
      <c r="G1686" s="176">
        <f t="shared" si="56"/>
        <v>0.06</v>
      </c>
      <c r="H1686" s="177"/>
      <c r="I1686" s="178"/>
      <c r="J1686" s="179"/>
      <c r="K1686" s="124"/>
      <c r="L1686" s="125"/>
      <c r="M1686" s="126"/>
      <c r="N1686" s="127"/>
      <c r="O1686" s="128"/>
      <c r="P1686" s="128"/>
      <c r="Q1686" s="126"/>
      <c r="R1686" s="55"/>
      <c r="S1686" s="129"/>
      <c r="T1686" s="156"/>
      <c r="U1686" s="126"/>
      <c r="AF1686" s="8"/>
      <c r="AG1686" s="8"/>
      <c r="AH1686" s="8"/>
      <c r="AI1686" s="8"/>
      <c r="AJ1686" s="8"/>
      <c r="AK1686" s="8"/>
      <c r="AL1686" s="8"/>
      <c r="AM1686" s="8"/>
    </row>
    <row r="1687" spans="1:39" x14ac:dyDescent="0.2">
      <c r="A1687" s="161" t="s">
        <v>403</v>
      </c>
      <c r="B1687" s="162" t="s">
        <v>1324</v>
      </c>
      <c r="C1687" s="174" t="s">
        <v>528</v>
      </c>
      <c r="D1687" s="175" t="s">
        <v>529</v>
      </c>
      <c r="E1687" s="175">
        <f>6*1</f>
        <v>6</v>
      </c>
      <c r="F1687" s="176">
        <v>0</v>
      </c>
      <c r="G1687" s="176">
        <f t="shared" si="56"/>
        <v>0</v>
      </c>
      <c r="H1687" s="177"/>
      <c r="I1687" s="178"/>
      <c r="J1687" s="179"/>
      <c r="K1687" s="124"/>
      <c r="L1687" s="125"/>
      <c r="M1687" s="126"/>
      <c r="N1687" s="127"/>
      <c r="O1687" s="128"/>
      <c r="P1687" s="128"/>
      <c r="Q1687" s="126"/>
      <c r="R1687" s="55"/>
      <c r="S1687" s="129"/>
      <c r="T1687" s="156"/>
      <c r="U1687" s="126"/>
      <c r="AF1687" s="8"/>
      <c r="AG1687" s="8"/>
      <c r="AH1687" s="8"/>
      <c r="AI1687" s="8"/>
      <c r="AJ1687" s="8"/>
      <c r="AK1687" s="8"/>
      <c r="AL1687" s="8"/>
      <c r="AM1687" s="8"/>
    </row>
    <row r="1688" spans="1:39" x14ac:dyDescent="0.2">
      <c r="A1688" s="161" t="s">
        <v>382</v>
      </c>
      <c r="B1688" s="162" t="s">
        <v>1325</v>
      </c>
      <c r="C1688" s="186" t="s">
        <v>477</v>
      </c>
      <c r="D1688" s="187" t="s">
        <v>478</v>
      </c>
      <c r="E1688" s="187">
        <v>6</v>
      </c>
      <c r="F1688" s="188">
        <v>2.8096894699999999</v>
      </c>
      <c r="G1688" s="188">
        <f t="shared" si="56"/>
        <v>16.858136819999999</v>
      </c>
      <c r="H1688" s="189" t="s">
        <v>414</v>
      </c>
      <c r="I1688" s="190"/>
      <c r="J1688" s="191"/>
      <c r="K1688" s="124"/>
      <c r="L1688" s="125"/>
      <c r="M1688" s="126"/>
      <c r="N1688" s="127"/>
      <c r="O1688" s="128"/>
      <c r="P1688" s="128"/>
      <c r="Q1688" s="126"/>
      <c r="R1688" s="55"/>
      <c r="S1688" s="129"/>
      <c r="T1688" s="156"/>
      <c r="U1688" s="126"/>
      <c r="AF1688" s="8"/>
      <c r="AG1688" s="8"/>
      <c r="AH1688" s="8"/>
      <c r="AI1688" s="8"/>
      <c r="AJ1688" s="8"/>
      <c r="AK1688" s="8"/>
      <c r="AL1688" s="8"/>
      <c r="AM1688" s="8"/>
    </row>
    <row r="1689" spans="1:39" x14ac:dyDescent="0.2">
      <c r="A1689" s="161" t="s">
        <v>382</v>
      </c>
      <c r="B1689" s="162" t="s">
        <v>1326</v>
      </c>
      <c r="C1689" s="186" t="s">
        <v>480</v>
      </c>
      <c r="D1689" s="187" t="s">
        <v>481</v>
      </c>
      <c r="E1689" s="187">
        <v>6</v>
      </c>
      <c r="F1689" s="188">
        <v>1.0767407899999999</v>
      </c>
      <c r="G1689" s="188">
        <f t="shared" si="56"/>
        <v>6.4604447399999998</v>
      </c>
      <c r="H1689" s="189" t="s">
        <v>414</v>
      </c>
      <c r="I1689" s="190"/>
      <c r="J1689" s="191"/>
      <c r="K1689" s="124"/>
      <c r="L1689" s="125"/>
      <c r="M1689" s="126"/>
      <c r="N1689" s="127"/>
      <c r="O1689" s="128"/>
      <c r="P1689" s="128"/>
      <c r="Q1689" s="126"/>
      <c r="R1689" s="55"/>
      <c r="S1689" s="129"/>
      <c r="T1689" s="156"/>
      <c r="U1689" s="126"/>
      <c r="AF1689" s="8"/>
      <c r="AG1689" s="8"/>
      <c r="AH1689" s="8"/>
      <c r="AI1689" s="8"/>
      <c r="AJ1689" s="8"/>
      <c r="AK1689" s="8"/>
      <c r="AL1689" s="8"/>
      <c r="AM1689" s="8"/>
    </row>
    <row r="1690" spans="1:39" x14ac:dyDescent="0.2">
      <c r="A1690" s="161" t="s">
        <v>382</v>
      </c>
      <c r="B1690" s="162" t="s">
        <v>1327</v>
      </c>
      <c r="C1690" s="186" t="s">
        <v>483</v>
      </c>
      <c r="D1690" s="187" t="s">
        <v>484</v>
      </c>
      <c r="E1690" s="187">
        <v>10</v>
      </c>
      <c r="F1690" s="188">
        <v>0.33108987000000001</v>
      </c>
      <c r="G1690" s="188">
        <f t="shared" si="56"/>
        <v>3.3108987000000001</v>
      </c>
      <c r="H1690" s="189" t="s">
        <v>414</v>
      </c>
      <c r="I1690" s="190"/>
      <c r="J1690" s="191"/>
      <c r="K1690" s="124"/>
      <c r="L1690" s="125"/>
      <c r="M1690" s="126"/>
      <c r="N1690" s="127"/>
      <c r="O1690" s="128"/>
      <c r="P1690" s="128"/>
      <c r="Q1690" s="126"/>
      <c r="R1690" s="55"/>
      <c r="S1690" s="129"/>
      <c r="T1690" s="156"/>
      <c r="U1690" s="126"/>
      <c r="AF1690" s="8"/>
      <c r="AG1690" s="8"/>
      <c r="AH1690" s="8"/>
      <c r="AI1690" s="8"/>
      <c r="AJ1690" s="8"/>
      <c r="AK1690" s="8"/>
      <c r="AL1690" s="8"/>
      <c r="AM1690" s="8"/>
    </row>
    <row r="1691" spans="1:39" x14ac:dyDescent="0.2">
      <c r="A1691" s="161" t="s">
        <v>382</v>
      </c>
      <c r="B1691" s="162" t="s">
        <v>1328</v>
      </c>
      <c r="C1691" s="186" t="s">
        <v>486</v>
      </c>
      <c r="D1691" s="187" t="s">
        <v>487</v>
      </c>
      <c r="E1691" s="187" t="s">
        <v>410</v>
      </c>
      <c r="F1691" s="188">
        <v>1.75006756</v>
      </c>
      <c r="G1691" s="188">
        <f>F1691*2</f>
        <v>3.5001351199999999</v>
      </c>
      <c r="H1691" s="189" t="s">
        <v>414</v>
      </c>
      <c r="I1691" s="190"/>
      <c r="J1691" s="191"/>
      <c r="K1691" s="124"/>
      <c r="L1691" s="125"/>
      <c r="M1691" s="126"/>
      <c r="N1691" s="127"/>
      <c r="O1691" s="128"/>
      <c r="P1691" s="128"/>
      <c r="Q1691" s="126"/>
      <c r="R1691" s="55"/>
      <c r="S1691" s="129"/>
      <c r="T1691" s="156"/>
      <c r="U1691" s="126"/>
      <c r="AF1691" s="8"/>
      <c r="AG1691" s="8"/>
      <c r="AH1691" s="8"/>
      <c r="AI1691" s="8"/>
      <c r="AJ1691" s="8"/>
      <c r="AK1691" s="8"/>
      <c r="AL1691" s="8"/>
      <c r="AM1691" s="8"/>
    </row>
    <row r="1692" spans="1:39" x14ac:dyDescent="0.2">
      <c r="A1692" s="161" t="s">
        <v>382</v>
      </c>
      <c r="B1692" s="162" t="s">
        <v>1329</v>
      </c>
      <c r="C1692" s="163" t="s">
        <v>489</v>
      </c>
      <c r="D1692" s="164" t="s">
        <v>490</v>
      </c>
      <c r="E1692" s="164">
        <v>4</v>
      </c>
      <c r="F1692" s="167"/>
      <c r="G1692" s="167" t="str">
        <f>""</f>
        <v/>
      </c>
      <c r="H1692" s="161"/>
      <c r="I1692" s="165"/>
      <c r="J1692" s="166"/>
      <c r="K1692" s="124"/>
      <c r="L1692" s="125"/>
      <c r="M1692" s="126"/>
      <c r="N1692" s="127"/>
      <c r="O1692" s="128"/>
      <c r="P1692" s="128"/>
      <c r="Q1692" s="126"/>
      <c r="R1692" s="55"/>
      <c r="S1692" s="129"/>
      <c r="T1692" s="156"/>
      <c r="U1692" s="126"/>
      <c r="AF1692" s="8"/>
      <c r="AG1692" s="8"/>
      <c r="AH1692" s="8"/>
      <c r="AI1692" s="8"/>
      <c r="AJ1692" s="8"/>
      <c r="AK1692" s="8"/>
      <c r="AL1692" s="8"/>
      <c r="AM1692" s="8"/>
    </row>
    <row r="1693" spans="1:39" x14ac:dyDescent="0.2">
      <c r="A1693" s="161" t="s">
        <v>386</v>
      </c>
      <c r="B1693" s="162" t="s">
        <v>1330</v>
      </c>
      <c r="C1693" s="168" t="s">
        <v>492</v>
      </c>
      <c r="D1693" s="169" t="s">
        <v>493</v>
      </c>
      <c r="E1693" s="169">
        <f>1*4</f>
        <v>4</v>
      </c>
      <c r="F1693" s="170">
        <v>0.38</v>
      </c>
      <c r="G1693" s="170">
        <f>F1693*E1693</f>
        <v>1.52</v>
      </c>
      <c r="H1693" s="171" t="s">
        <v>414</v>
      </c>
      <c r="I1693" s="172"/>
      <c r="J1693" s="173"/>
      <c r="K1693" s="124"/>
      <c r="L1693" s="125"/>
      <c r="M1693" s="126"/>
      <c r="N1693" s="127"/>
      <c r="O1693" s="128"/>
      <c r="P1693" s="128"/>
      <c r="Q1693" s="126"/>
      <c r="R1693" s="55"/>
      <c r="S1693" s="129"/>
      <c r="T1693" s="156"/>
      <c r="U1693" s="126"/>
      <c r="AF1693" s="8"/>
      <c r="AG1693" s="8"/>
      <c r="AH1693" s="8"/>
      <c r="AI1693" s="8"/>
      <c r="AJ1693" s="8"/>
      <c r="AK1693" s="8"/>
      <c r="AL1693" s="8"/>
      <c r="AM1693" s="8"/>
    </row>
    <row r="1694" spans="1:39" x14ac:dyDescent="0.2">
      <c r="A1694" s="161" t="s">
        <v>386</v>
      </c>
      <c r="B1694" s="162" t="s">
        <v>1331</v>
      </c>
      <c r="C1694" s="168" t="s">
        <v>495</v>
      </c>
      <c r="D1694" s="169" t="s">
        <v>496</v>
      </c>
      <c r="E1694" s="169">
        <f>1*4</f>
        <v>4</v>
      </c>
      <c r="F1694" s="170">
        <v>0.25</v>
      </c>
      <c r="G1694" s="170">
        <f>F1694*E1694</f>
        <v>1</v>
      </c>
      <c r="H1694" s="171" t="s">
        <v>414</v>
      </c>
      <c r="I1694" s="172"/>
      <c r="J1694" s="173"/>
      <c r="K1694" s="124"/>
      <c r="L1694" s="125"/>
      <c r="M1694" s="126"/>
      <c r="N1694" s="127"/>
      <c r="O1694" s="128"/>
      <c r="P1694" s="128"/>
      <c r="Q1694" s="126"/>
      <c r="R1694" s="55"/>
      <c r="S1694" s="129"/>
      <c r="T1694" s="156"/>
      <c r="U1694" s="126"/>
      <c r="AF1694" s="8"/>
      <c r="AG1694" s="8"/>
      <c r="AH1694" s="8"/>
      <c r="AI1694" s="8"/>
      <c r="AJ1694" s="8"/>
      <c r="AK1694" s="8"/>
      <c r="AL1694" s="8"/>
      <c r="AM1694" s="8"/>
    </row>
    <row r="1695" spans="1:39" x14ac:dyDescent="0.2">
      <c r="A1695" s="161" t="s">
        <v>382</v>
      </c>
      <c r="B1695" s="162" t="s">
        <v>1332</v>
      </c>
      <c r="C1695" s="163" t="s">
        <v>531</v>
      </c>
      <c r="D1695" s="164" t="s">
        <v>532</v>
      </c>
      <c r="E1695" s="164">
        <v>1</v>
      </c>
      <c r="F1695" s="167"/>
      <c r="G1695" s="167" t="str">
        <f>""</f>
        <v/>
      </c>
      <c r="H1695" s="161"/>
      <c r="I1695" s="165"/>
      <c r="J1695" s="166"/>
      <c r="K1695" s="124"/>
      <c r="L1695" s="125"/>
      <c r="M1695" s="126"/>
      <c r="N1695" s="127"/>
      <c r="O1695" s="128"/>
      <c r="P1695" s="128"/>
      <c r="Q1695" s="126"/>
      <c r="R1695" s="55"/>
      <c r="S1695" s="129"/>
      <c r="T1695" s="156"/>
      <c r="U1695" s="126"/>
      <c r="AF1695" s="8"/>
      <c r="AG1695" s="8"/>
      <c r="AH1695" s="8"/>
      <c r="AI1695" s="8"/>
      <c r="AJ1695" s="8"/>
      <c r="AK1695" s="8"/>
      <c r="AL1695" s="8"/>
      <c r="AM1695" s="8"/>
    </row>
    <row r="1696" spans="1:39" x14ac:dyDescent="0.2">
      <c r="A1696" s="161" t="s">
        <v>386</v>
      </c>
      <c r="B1696" s="162" t="s">
        <v>1333</v>
      </c>
      <c r="C1696" s="168" t="s">
        <v>534</v>
      </c>
      <c r="D1696" s="169" t="s">
        <v>535</v>
      </c>
      <c r="E1696" s="169">
        <f>2*1</f>
        <v>2</v>
      </c>
      <c r="F1696" s="170">
        <v>2.2200000000000002</v>
      </c>
      <c r="G1696" s="170">
        <f>F1696*E1696</f>
        <v>4.4400000000000004</v>
      </c>
      <c r="H1696" s="171" t="s">
        <v>390</v>
      </c>
      <c r="I1696" s="172"/>
      <c r="J1696" s="173"/>
      <c r="K1696" s="124"/>
      <c r="L1696" s="125"/>
      <c r="M1696" s="126"/>
      <c r="N1696" s="127"/>
      <c r="O1696" s="128"/>
      <c r="P1696" s="128"/>
      <c r="Q1696" s="126"/>
      <c r="R1696" s="55"/>
      <c r="S1696" s="129"/>
      <c r="T1696" s="156"/>
      <c r="U1696" s="126"/>
      <c r="AF1696" s="8"/>
      <c r="AG1696" s="8"/>
      <c r="AH1696" s="8"/>
      <c r="AI1696" s="8"/>
      <c r="AJ1696" s="8"/>
      <c r="AK1696" s="8"/>
      <c r="AL1696" s="8"/>
      <c r="AM1696" s="8"/>
    </row>
    <row r="1697" spans="1:39" x14ac:dyDescent="0.2">
      <c r="A1697" s="161" t="s">
        <v>386</v>
      </c>
      <c r="B1697" s="162" t="s">
        <v>1334</v>
      </c>
      <c r="C1697" s="168" t="s">
        <v>537</v>
      </c>
      <c r="D1697" s="169" t="s">
        <v>538</v>
      </c>
      <c r="E1697" s="169">
        <f>1*1</f>
        <v>1</v>
      </c>
      <c r="F1697" s="170">
        <v>6.38</v>
      </c>
      <c r="G1697" s="170">
        <f>F1697*E1697</f>
        <v>6.38</v>
      </c>
      <c r="H1697" s="171" t="s">
        <v>390</v>
      </c>
      <c r="I1697" s="172"/>
      <c r="J1697" s="173"/>
      <c r="K1697" s="124"/>
      <c r="L1697" s="125"/>
      <c r="M1697" s="126"/>
      <c r="N1697" s="127"/>
      <c r="O1697" s="128"/>
      <c r="P1697" s="128"/>
      <c r="Q1697" s="126"/>
      <c r="R1697" s="55"/>
      <c r="S1697" s="129"/>
      <c r="T1697" s="156"/>
      <c r="U1697" s="126"/>
      <c r="AF1697" s="8"/>
      <c r="AG1697" s="8"/>
      <c r="AH1697" s="8"/>
      <c r="AI1697" s="8"/>
      <c r="AJ1697" s="8"/>
      <c r="AK1697" s="8"/>
      <c r="AL1697" s="8"/>
      <c r="AM1697" s="8"/>
    </row>
    <row r="1698" spans="1:39" x14ac:dyDescent="0.2">
      <c r="A1698" s="161" t="s">
        <v>386</v>
      </c>
      <c r="B1698" s="162" t="s">
        <v>1335</v>
      </c>
      <c r="C1698" s="168" t="s">
        <v>540</v>
      </c>
      <c r="D1698" s="169" t="s">
        <v>541</v>
      </c>
      <c r="E1698" s="169">
        <f>1*1</f>
        <v>1</v>
      </c>
      <c r="F1698" s="170">
        <v>46.26</v>
      </c>
      <c r="G1698" s="170">
        <f>F1698*E1698</f>
        <v>46.26</v>
      </c>
      <c r="H1698" s="171" t="s">
        <v>390</v>
      </c>
      <c r="I1698" s="172"/>
      <c r="J1698" s="173"/>
      <c r="K1698" s="124"/>
      <c r="L1698" s="125"/>
      <c r="M1698" s="126"/>
      <c r="N1698" s="127"/>
      <c r="O1698" s="128"/>
      <c r="P1698" s="128"/>
      <c r="Q1698" s="126"/>
      <c r="R1698" s="55"/>
      <c r="S1698" s="129"/>
      <c r="T1698" s="156"/>
      <c r="U1698" s="126"/>
      <c r="AF1698" s="8"/>
      <c r="AG1698" s="8"/>
      <c r="AH1698" s="8"/>
      <c r="AI1698" s="8"/>
      <c r="AJ1698" s="8"/>
      <c r="AK1698" s="8"/>
      <c r="AL1698" s="8"/>
      <c r="AM1698" s="8"/>
    </row>
    <row r="1699" spans="1:39" x14ac:dyDescent="0.2">
      <c r="A1699" s="161" t="s">
        <v>386</v>
      </c>
      <c r="B1699" s="162" t="s">
        <v>1336</v>
      </c>
      <c r="C1699" s="168" t="s">
        <v>401</v>
      </c>
      <c r="D1699" s="169" t="s">
        <v>402</v>
      </c>
      <c r="E1699" s="169">
        <f>2*1</f>
        <v>2</v>
      </c>
      <c r="F1699" s="170">
        <v>1.97</v>
      </c>
      <c r="G1699" s="170">
        <f>F1699*E1699</f>
        <v>3.94</v>
      </c>
      <c r="H1699" s="171" t="s">
        <v>390</v>
      </c>
      <c r="I1699" s="172"/>
      <c r="J1699" s="173"/>
      <c r="K1699" s="124"/>
      <c r="L1699" s="125"/>
      <c r="M1699" s="126"/>
      <c r="N1699" s="127"/>
      <c r="O1699" s="128"/>
      <c r="P1699" s="128"/>
      <c r="Q1699" s="126"/>
      <c r="R1699" s="55"/>
      <c r="S1699" s="129"/>
      <c r="T1699" s="156"/>
      <c r="U1699" s="126"/>
      <c r="AF1699" s="8"/>
      <c r="AG1699" s="8"/>
      <c r="AH1699" s="8"/>
      <c r="AI1699" s="8"/>
      <c r="AJ1699" s="8"/>
      <c r="AK1699" s="8"/>
      <c r="AL1699" s="8"/>
      <c r="AM1699" s="8"/>
    </row>
    <row r="1700" spans="1:39" x14ac:dyDescent="0.2">
      <c r="A1700" s="148" t="s">
        <v>379</v>
      </c>
      <c r="B1700" s="162" t="s">
        <v>1337</v>
      </c>
      <c r="C1700" s="181" t="s">
        <v>544</v>
      </c>
      <c r="D1700" s="182" t="s">
        <v>545</v>
      </c>
      <c r="E1700" s="182" t="s">
        <v>410</v>
      </c>
      <c r="F1700" s="183"/>
      <c r="G1700" s="183" t="str">
        <f>""</f>
        <v/>
      </c>
      <c r="H1700" s="184"/>
      <c r="I1700" s="185"/>
      <c r="J1700" s="180"/>
      <c r="K1700" s="124"/>
      <c r="L1700" s="125"/>
      <c r="M1700" s="126"/>
      <c r="N1700" s="127"/>
      <c r="O1700" s="128"/>
      <c r="P1700" s="128"/>
      <c r="Q1700" s="126"/>
      <c r="R1700" s="55"/>
      <c r="S1700" s="129"/>
      <c r="T1700" s="156"/>
      <c r="U1700" s="126"/>
      <c r="AF1700" s="8"/>
      <c r="AG1700" s="8"/>
      <c r="AH1700" s="8"/>
      <c r="AI1700" s="8"/>
      <c r="AJ1700" s="8"/>
      <c r="AK1700" s="8"/>
      <c r="AL1700" s="8"/>
      <c r="AM1700" s="8"/>
    </row>
    <row r="1701" spans="1:39" x14ac:dyDescent="0.2">
      <c r="A1701" s="148" t="s">
        <v>379</v>
      </c>
      <c r="B1701" s="162" t="s">
        <v>1338</v>
      </c>
      <c r="C1701" s="181" t="s">
        <v>547</v>
      </c>
      <c r="D1701" s="182" t="s">
        <v>548</v>
      </c>
      <c r="E1701" s="182">
        <f>1*1</f>
        <v>1</v>
      </c>
      <c r="F1701" s="183">
        <v>20.329999999999998</v>
      </c>
      <c r="G1701" s="183">
        <f>F1701*E1701</f>
        <v>20.329999999999998</v>
      </c>
      <c r="H1701" s="184" t="s">
        <v>414</v>
      </c>
      <c r="I1701" s="185"/>
      <c r="J1701" s="180"/>
      <c r="K1701" s="124"/>
      <c r="L1701" s="125"/>
      <c r="M1701" s="126"/>
      <c r="N1701" s="127"/>
      <c r="O1701" s="128"/>
      <c r="P1701" s="128"/>
      <c r="Q1701" s="126"/>
      <c r="R1701" s="55"/>
      <c r="S1701" s="129"/>
      <c r="T1701" s="156"/>
      <c r="U1701" s="126"/>
      <c r="AF1701" s="8"/>
      <c r="AG1701" s="8"/>
      <c r="AH1701" s="8"/>
      <c r="AI1701" s="8"/>
      <c r="AJ1701" s="8"/>
      <c r="AK1701" s="8"/>
      <c r="AL1701" s="8"/>
      <c r="AM1701" s="8"/>
    </row>
    <row r="1702" spans="1:39" x14ac:dyDescent="0.2">
      <c r="A1702" s="148" t="s">
        <v>379</v>
      </c>
      <c r="B1702" s="162" t="s">
        <v>1339</v>
      </c>
      <c r="C1702" s="181" t="s">
        <v>419</v>
      </c>
      <c r="D1702" s="182" t="s">
        <v>420</v>
      </c>
      <c r="E1702" s="182">
        <f>1*1</f>
        <v>1</v>
      </c>
      <c r="F1702" s="183">
        <v>0.37</v>
      </c>
      <c r="G1702" s="183">
        <f>F1702*E1702</f>
        <v>0.37</v>
      </c>
      <c r="H1702" s="184" t="s">
        <v>414</v>
      </c>
      <c r="I1702" s="185"/>
      <c r="J1702" s="180"/>
      <c r="K1702" s="124"/>
      <c r="L1702" s="125"/>
      <c r="M1702" s="126"/>
      <c r="N1702" s="127"/>
      <c r="O1702" s="128"/>
      <c r="P1702" s="128"/>
      <c r="Q1702" s="126"/>
      <c r="R1702" s="55"/>
      <c r="S1702" s="129"/>
      <c r="T1702" s="156"/>
      <c r="U1702" s="126"/>
      <c r="AF1702" s="8"/>
      <c r="AG1702" s="8"/>
      <c r="AH1702" s="8"/>
      <c r="AI1702" s="8"/>
      <c r="AJ1702" s="8"/>
      <c r="AK1702" s="8"/>
      <c r="AL1702" s="8"/>
      <c r="AM1702" s="8"/>
    </row>
    <row r="1703" spans="1:39" x14ac:dyDescent="0.2">
      <c r="A1703" s="148" t="s">
        <v>379</v>
      </c>
      <c r="B1703" s="162" t="s">
        <v>1340</v>
      </c>
      <c r="C1703" s="181" t="s">
        <v>425</v>
      </c>
      <c r="D1703" s="182" t="s">
        <v>426</v>
      </c>
      <c r="E1703" s="182">
        <f>2*1</f>
        <v>2</v>
      </c>
      <c r="F1703" s="183">
        <v>0.01</v>
      </c>
      <c r="G1703" s="183">
        <f>F1703*E1703</f>
        <v>0.02</v>
      </c>
      <c r="H1703" s="184"/>
      <c r="I1703" s="185"/>
      <c r="J1703" s="180"/>
      <c r="K1703" s="124"/>
      <c r="L1703" s="125"/>
      <c r="M1703" s="126"/>
      <c r="N1703" s="127"/>
      <c r="O1703" s="128"/>
      <c r="P1703" s="128"/>
      <c r="Q1703" s="126"/>
      <c r="R1703" s="55"/>
      <c r="S1703" s="129"/>
      <c r="T1703" s="156"/>
      <c r="U1703" s="126"/>
      <c r="AF1703" s="8"/>
      <c r="AG1703" s="8"/>
      <c r="AH1703" s="8"/>
      <c r="AI1703" s="8"/>
      <c r="AJ1703" s="8"/>
      <c r="AK1703" s="8"/>
      <c r="AL1703" s="8"/>
      <c r="AM1703" s="8"/>
    </row>
    <row r="1704" spans="1:39" x14ac:dyDescent="0.2">
      <c r="A1704" s="148" t="s">
        <v>379</v>
      </c>
      <c r="B1704" s="162" t="s">
        <v>1341</v>
      </c>
      <c r="C1704" s="181" t="s">
        <v>857</v>
      </c>
      <c r="D1704" s="182" t="s">
        <v>858</v>
      </c>
      <c r="E1704" s="182">
        <v>1</v>
      </c>
      <c r="F1704" s="183">
        <v>23.598088740000001</v>
      </c>
      <c r="G1704" s="183">
        <f>F1704*E1704</f>
        <v>23.598088740000001</v>
      </c>
      <c r="H1704" s="184" t="s">
        <v>414</v>
      </c>
      <c r="I1704" s="185"/>
      <c r="J1704" s="180"/>
      <c r="K1704" s="124"/>
      <c r="L1704" s="125"/>
      <c r="M1704" s="126"/>
      <c r="N1704" s="127"/>
      <c r="O1704" s="128"/>
      <c r="P1704" s="128"/>
      <c r="Q1704" s="126"/>
      <c r="R1704" s="55"/>
      <c r="S1704" s="129"/>
      <c r="T1704" s="156"/>
      <c r="U1704" s="126"/>
      <c r="AF1704" s="8"/>
      <c r="AG1704" s="8"/>
      <c r="AH1704" s="8"/>
      <c r="AI1704" s="8"/>
      <c r="AJ1704" s="8"/>
      <c r="AK1704" s="8"/>
      <c r="AL1704" s="8"/>
      <c r="AM1704" s="8"/>
    </row>
    <row r="1705" spans="1:39" x14ac:dyDescent="0.2">
      <c r="A1705" s="161" t="s">
        <v>382</v>
      </c>
      <c r="B1705" s="162" t="s">
        <v>1342</v>
      </c>
      <c r="C1705" s="163" t="s">
        <v>555</v>
      </c>
      <c r="D1705" s="164" t="s">
        <v>556</v>
      </c>
      <c r="E1705" s="164">
        <v>1</v>
      </c>
      <c r="F1705" s="167"/>
      <c r="G1705" s="167" t="str">
        <f>""</f>
        <v/>
      </c>
      <c r="H1705" s="161"/>
      <c r="I1705" s="165"/>
      <c r="J1705" s="166"/>
      <c r="K1705" s="124"/>
      <c r="L1705" s="125"/>
      <c r="M1705" s="126"/>
      <c r="N1705" s="127"/>
      <c r="O1705" s="128"/>
      <c r="P1705" s="128"/>
      <c r="Q1705" s="126"/>
      <c r="R1705" s="55"/>
      <c r="S1705" s="129"/>
      <c r="T1705" s="156"/>
      <c r="U1705" s="126"/>
      <c r="AF1705" s="8"/>
      <c r="AG1705" s="8"/>
      <c r="AH1705" s="8"/>
      <c r="AI1705" s="8"/>
      <c r="AJ1705" s="8"/>
      <c r="AK1705" s="8"/>
      <c r="AL1705" s="8"/>
      <c r="AM1705" s="8"/>
    </row>
    <row r="1706" spans="1:39" x14ac:dyDescent="0.2">
      <c r="A1706" s="161" t="s">
        <v>386</v>
      </c>
      <c r="B1706" s="162" t="s">
        <v>1343</v>
      </c>
      <c r="C1706" s="168" t="s">
        <v>442</v>
      </c>
      <c r="D1706" s="169" t="s">
        <v>443</v>
      </c>
      <c r="E1706" s="169">
        <f>1*1</f>
        <v>1</v>
      </c>
      <c r="F1706" s="170">
        <v>11.31</v>
      </c>
      <c r="G1706" s="170">
        <f>F1706*E1706</f>
        <v>11.31</v>
      </c>
      <c r="H1706" s="171" t="s">
        <v>414</v>
      </c>
      <c r="I1706" s="172"/>
      <c r="J1706" s="173"/>
      <c r="K1706" s="124"/>
      <c r="L1706" s="125"/>
      <c r="M1706" s="126"/>
      <c r="N1706" s="127"/>
      <c r="O1706" s="128"/>
      <c r="P1706" s="128"/>
      <c r="Q1706" s="126"/>
      <c r="R1706" s="55"/>
      <c r="S1706" s="129"/>
      <c r="T1706" s="156"/>
      <c r="U1706" s="126"/>
      <c r="AF1706" s="8"/>
      <c r="AG1706" s="8"/>
      <c r="AH1706" s="8"/>
      <c r="AI1706" s="8"/>
      <c r="AJ1706" s="8"/>
      <c r="AK1706" s="8"/>
      <c r="AL1706" s="8"/>
      <c r="AM1706" s="8"/>
    </row>
    <row r="1707" spans="1:39" x14ac:dyDescent="0.2">
      <c r="A1707" s="161" t="s">
        <v>386</v>
      </c>
      <c r="B1707" s="162" t="s">
        <v>1344</v>
      </c>
      <c r="C1707" s="168" t="s">
        <v>559</v>
      </c>
      <c r="D1707" s="169" t="s">
        <v>560</v>
      </c>
      <c r="E1707" s="169">
        <f>2*1</f>
        <v>2</v>
      </c>
      <c r="F1707" s="170">
        <v>1.39</v>
      </c>
      <c r="G1707" s="170">
        <f>F1707*E1707</f>
        <v>2.78</v>
      </c>
      <c r="H1707" s="171" t="s">
        <v>414</v>
      </c>
      <c r="I1707" s="172"/>
      <c r="J1707" s="173"/>
      <c r="K1707" s="124"/>
      <c r="L1707" s="125"/>
      <c r="M1707" s="126"/>
      <c r="N1707" s="127"/>
      <c r="O1707" s="128"/>
      <c r="P1707" s="128"/>
      <c r="Q1707" s="126"/>
      <c r="R1707" s="55"/>
      <c r="S1707" s="129"/>
      <c r="T1707" s="156"/>
      <c r="U1707" s="126"/>
      <c r="AF1707" s="8"/>
      <c r="AG1707" s="8"/>
      <c r="AH1707" s="8"/>
      <c r="AI1707" s="8"/>
      <c r="AJ1707" s="8"/>
      <c r="AK1707" s="8"/>
      <c r="AL1707" s="8"/>
      <c r="AM1707" s="8"/>
    </row>
    <row r="1708" spans="1:39" x14ac:dyDescent="0.2">
      <c r="A1708" s="161" t="s">
        <v>382</v>
      </c>
      <c r="B1708" s="162" t="s">
        <v>1345</v>
      </c>
      <c r="C1708" s="186" t="s">
        <v>562</v>
      </c>
      <c r="D1708" s="187" t="s">
        <v>563</v>
      </c>
      <c r="E1708" s="187">
        <v>4</v>
      </c>
      <c r="F1708" s="188">
        <v>3.3256407800000001</v>
      </c>
      <c r="G1708" s="188">
        <f>F1708*E1708</f>
        <v>13.30256312</v>
      </c>
      <c r="H1708" s="189" t="s">
        <v>414</v>
      </c>
      <c r="I1708" s="190"/>
      <c r="J1708" s="191"/>
      <c r="K1708" s="124"/>
      <c r="L1708" s="125"/>
      <c r="M1708" s="126"/>
      <c r="N1708" s="127"/>
      <c r="O1708" s="128"/>
      <c r="P1708" s="128"/>
      <c r="Q1708" s="126"/>
      <c r="R1708" s="55"/>
      <c r="S1708" s="129"/>
      <c r="T1708" s="156"/>
      <c r="U1708" s="126"/>
      <c r="AF1708" s="8"/>
      <c r="AG1708" s="8"/>
      <c r="AH1708" s="8"/>
      <c r="AI1708" s="8"/>
      <c r="AJ1708" s="8"/>
      <c r="AK1708" s="8"/>
      <c r="AL1708" s="8"/>
      <c r="AM1708" s="8"/>
    </row>
    <row r="1709" spans="1:39" x14ac:dyDescent="0.2">
      <c r="A1709" s="161" t="s">
        <v>382</v>
      </c>
      <c r="B1709" s="162" t="s">
        <v>1346</v>
      </c>
      <c r="C1709" s="186" t="s">
        <v>565</v>
      </c>
      <c r="D1709" s="187" t="s">
        <v>566</v>
      </c>
      <c r="E1709" s="187">
        <v>4</v>
      </c>
      <c r="F1709" s="188">
        <v>0.61767559999999999</v>
      </c>
      <c r="G1709" s="188">
        <f>F1709*E1709</f>
        <v>2.4707024</v>
      </c>
      <c r="H1709" s="189" t="s">
        <v>414</v>
      </c>
      <c r="I1709" s="190"/>
      <c r="J1709" s="191"/>
      <c r="K1709" s="124"/>
      <c r="L1709" s="125"/>
      <c r="M1709" s="126"/>
      <c r="N1709" s="127"/>
      <c r="O1709" s="128"/>
      <c r="P1709" s="128"/>
      <c r="Q1709" s="126"/>
      <c r="R1709" s="55"/>
      <c r="S1709" s="129"/>
      <c r="T1709" s="156"/>
      <c r="U1709" s="126"/>
      <c r="AF1709" s="8"/>
      <c r="AG1709" s="8"/>
      <c r="AH1709" s="8"/>
      <c r="AI1709" s="8"/>
      <c r="AJ1709" s="8"/>
      <c r="AK1709" s="8"/>
      <c r="AL1709" s="8"/>
      <c r="AM1709" s="8"/>
    </row>
    <row r="1710" spans="1:39" x14ac:dyDescent="0.2">
      <c r="A1710" s="161" t="s">
        <v>382</v>
      </c>
      <c r="B1710" s="162" t="s">
        <v>1347</v>
      </c>
      <c r="C1710" s="163" t="s">
        <v>568</v>
      </c>
      <c r="D1710" s="164" t="s">
        <v>569</v>
      </c>
      <c r="E1710" s="164">
        <v>2</v>
      </c>
      <c r="F1710" s="167"/>
      <c r="G1710" s="167" t="str">
        <f>""</f>
        <v/>
      </c>
      <c r="H1710" s="161"/>
      <c r="I1710" s="165"/>
      <c r="J1710" s="166"/>
      <c r="K1710" s="124"/>
      <c r="L1710" s="125"/>
      <c r="M1710" s="126"/>
      <c r="N1710" s="127"/>
      <c r="O1710" s="128"/>
      <c r="P1710" s="128"/>
      <c r="Q1710" s="126"/>
      <c r="R1710" s="55"/>
      <c r="S1710" s="129"/>
      <c r="T1710" s="156"/>
      <c r="U1710" s="126"/>
      <c r="AF1710" s="8"/>
      <c r="AG1710" s="8"/>
      <c r="AH1710" s="8"/>
      <c r="AI1710" s="8"/>
      <c r="AJ1710" s="8"/>
      <c r="AK1710" s="8"/>
      <c r="AL1710" s="8"/>
      <c r="AM1710" s="8"/>
    </row>
    <row r="1711" spans="1:39" x14ac:dyDescent="0.2">
      <c r="A1711" s="161" t="s">
        <v>386</v>
      </c>
      <c r="B1711" s="162" t="s">
        <v>1348</v>
      </c>
      <c r="C1711" s="168" t="s">
        <v>571</v>
      </c>
      <c r="D1711" s="169" t="s">
        <v>572</v>
      </c>
      <c r="E1711" s="169">
        <f>1*2</f>
        <v>2</v>
      </c>
      <c r="F1711" s="170">
        <v>0.89</v>
      </c>
      <c r="G1711" s="170">
        <f>F1711*E1711</f>
        <v>1.78</v>
      </c>
      <c r="H1711" s="171" t="s">
        <v>414</v>
      </c>
      <c r="I1711" s="172"/>
      <c r="J1711" s="173"/>
      <c r="K1711" s="124"/>
      <c r="L1711" s="125"/>
      <c r="M1711" s="126"/>
      <c r="N1711" s="127"/>
      <c r="O1711" s="128"/>
      <c r="P1711" s="128"/>
      <c r="Q1711" s="126"/>
      <c r="R1711" s="55"/>
      <c r="S1711" s="129"/>
      <c r="T1711" s="156"/>
      <c r="U1711" s="126"/>
      <c r="AF1711" s="8"/>
      <c r="AG1711" s="8"/>
      <c r="AH1711" s="8"/>
      <c r="AI1711" s="8"/>
      <c r="AJ1711" s="8"/>
      <c r="AK1711" s="8"/>
      <c r="AL1711" s="8"/>
      <c r="AM1711" s="8"/>
    </row>
    <row r="1712" spans="1:39" x14ac:dyDescent="0.2">
      <c r="A1712" s="161" t="s">
        <v>386</v>
      </c>
      <c r="B1712" s="162" t="s">
        <v>1349</v>
      </c>
      <c r="C1712" s="168" t="s">
        <v>574</v>
      </c>
      <c r="D1712" s="169" t="s">
        <v>575</v>
      </c>
      <c r="E1712" s="169">
        <f>2*2</f>
        <v>4</v>
      </c>
      <c r="F1712" s="170">
        <v>0.09</v>
      </c>
      <c r="G1712" s="170">
        <f>F1712*E1712</f>
        <v>0.36</v>
      </c>
      <c r="H1712" s="171" t="s">
        <v>414</v>
      </c>
      <c r="I1712" s="172"/>
      <c r="J1712" s="173"/>
      <c r="K1712" s="124"/>
      <c r="L1712" s="125"/>
      <c r="M1712" s="126"/>
      <c r="N1712" s="127"/>
      <c r="O1712" s="128"/>
      <c r="P1712" s="128"/>
      <c r="Q1712" s="126"/>
      <c r="R1712" s="55"/>
      <c r="S1712" s="129"/>
      <c r="T1712" s="156"/>
      <c r="U1712" s="126"/>
      <c r="AF1712" s="8"/>
      <c r="AG1712" s="8"/>
      <c r="AH1712" s="8"/>
      <c r="AI1712" s="8"/>
      <c r="AJ1712" s="8"/>
      <c r="AK1712" s="8"/>
      <c r="AL1712" s="8"/>
      <c r="AM1712" s="8"/>
    </row>
    <row r="1713" spans="1:39" x14ac:dyDescent="0.2">
      <c r="A1713" s="161" t="s">
        <v>382</v>
      </c>
      <c r="B1713" s="162" t="s">
        <v>1350</v>
      </c>
      <c r="C1713" s="186" t="s">
        <v>577</v>
      </c>
      <c r="D1713" s="187" t="s">
        <v>578</v>
      </c>
      <c r="E1713" s="187">
        <v>1</v>
      </c>
      <c r="F1713" s="188">
        <v>6.3872718900000001</v>
      </c>
      <c r="G1713" s="188">
        <f>F1713*E1713</f>
        <v>6.3872718900000001</v>
      </c>
      <c r="H1713" s="189" t="s">
        <v>414</v>
      </c>
      <c r="I1713" s="190"/>
      <c r="J1713" s="191"/>
      <c r="K1713" s="124"/>
      <c r="L1713" s="125"/>
      <c r="M1713" s="126"/>
      <c r="N1713" s="127"/>
      <c r="O1713" s="128"/>
      <c r="P1713" s="128"/>
      <c r="Q1713" s="126"/>
      <c r="R1713" s="55"/>
      <c r="S1713" s="129"/>
      <c r="T1713" s="156"/>
      <c r="U1713" s="126"/>
      <c r="AF1713" s="8"/>
      <c r="AG1713" s="8"/>
      <c r="AH1713" s="8"/>
      <c r="AI1713" s="8"/>
      <c r="AJ1713" s="8"/>
      <c r="AK1713" s="8"/>
      <c r="AL1713" s="8"/>
      <c r="AM1713" s="8"/>
    </row>
    <row r="1714" spans="1:39" x14ac:dyDescent="0.2">
      <c r="A1714" s="148" t="s">
        <v>379</v>
      </c>
      <c r="B1714" s="162" t="s">
        <v>1351</v>
      </c>
      <c r="C1714" s="181" t="s">
        <v>580</v>
      </c>
      <c r="D1714" s="182" t="s">
        <v>581</v>
      </c>
      <c r="E1714" s="182">
        <v>1</v>
      </c>
      <c r="F1714" s="183">
        <v>13.463815520000001</v>
      </c>
      <c r="G1714" s="183">
        <f>F1714*E1714</f>
        <v>13.463815520000001</v>
      </c>
      <c r="H1714" s="184" t="s">
        <v>414</v>
      </c>
      <c r="I1714" s="185"/>
      <c r="J1714" s="180"/>
      <c r="K1714" s="124"/>
      <c r="L1714" s="125"/>
      <c r="M1714" s="126"/>
      <c r="N1714" s="127"/>
      <c r="O1714" s="128"/>
      <c r="P1714" s="128"/>
      <c r="Q1714" s="126"/>
      <c r="R1714" s="55"/>
      <c r="S1714" s="129"/>
      <c r="T1714" s="156"/>
      <c r="U1714" s="126"/>
      <c r="AF1714" s="8"/>
      <c r="AG1714" s="8"/>
      <c r="AH1714" s="8"/>
      <c r="AI1714" s="8"/>
      <c r="AJ1714" s="8"/>
      <c r="AK1714" s="8"/>
      <c r="AL1714" s="8"/>
      <c r="AM1714" s="8"/>
    </row>
    <row r="1715" spans="1:39" x14ac:dyDescent="0.2">
      <c r="A1715" s="161" t="s">
        <v>382</v>
      </c>
      <c r="B1715" s="162" t="s">
        <v>1352</v>
      </c>
      <c r="C1715" s="186" t="s">
        <v>583</v>
      </c>
      <c r="D1715" s="187" t="s">
        <v>584</v>
      </c>
      <c r="E1715" s="187" t="s">
        <v>410</v>
      </c>
      <c r="F1715" s="188">
        <v>5.3824199999999998</v>
      </c>
      <c r="G1715" s="188">
        <f>F1715*2</f>
        <v>10.76484</v>
      </c>
      <c r="H1715" s="189" t="s">
        <v>414</v>
      </c>
      <c r="I1715" s="190"/>
      <c r="J1715" s="191"/>
      <c r="K1715" s="124"/>
      <c r="L1715" s="125"/>
      <c r="M1715" s="126"/>
      <c r="N1715" s="127"/>
      <c r="O1715" s="128"/>
      <c r="P1715" s="128"/>
      <c r="Q1715" s="126"/>
      <c r="R1715" s="55"/>
      <c r="S1715" s="129"/>
      <c r="T1715" s="156"/>
      <c r="U1715" s="126"/>
      <c r="AF1715" s="8"/>
      <c r="AG1715" s="8"/>
      <c r="AH1715" s="8"/>
      <c r="AI1715" s="8"/>
      <c r="AJ1715" s="8"/>
      <c r="AK1715" s="8"/>
      <c r="AL1715" s="8"/>
      <c r="AM1715" s="8"/>
    </row>
    <row r="1716" spans="1:39" x14ac:dyDescent="0.2">
      <c r="A1716" s="161" t="s">
        <v>403</v>
      </c>
      <c r="B1716" s="162" t="s">
        <v>1353</v>
      </c>
      <c r="C1716" s="174" t="s">
        <v>586</v>
      </c>
      <c r="D1716" s="175" t="s">
        <v>587</v>
      </c>
      <c r="E1716" s="175">
        <v>2</v>
      </c>
      <c r="F1716" s="176">
        <v>1.23280217</v>
      </c>
      <c r="G1716" s="176">
        <f>F1716*E1716</f>
        <v>2.4656043400000001</v>
      </c>
      <c r="H1716" s="177" t="s">
        <v>414</v>
      </c>
      <c r="I1716" s="178"/>
      <c r="J1716" s="179"/>
      <c r="K1716" s="124"/>
      <c r="L1716" s="125"/>
      <c r="M1716" s="126"/>
      <c r="N1716" s="127"/>
      <c r="O1716" s="128"/>
      <c r="P1716" s="128"/>
      <c r="Q1716" s="126"/>
      <c r="R1716" s="55"/>
      <c r="S1716" s="129"/>
      <c r="T1716" s="156"/>
      <c r="U1716" s="126"/>
      <c r="AF1716" s="8"/>
      <c r="AG1716" s="8"/>
      <c r="AH1716" s="8"/>
      <c r="AI1716" s="8"/>
      <c r="AJ1716" s="8"/>
      <c r="AK1716" s="8"/>
      <c r="AL1716" s="8"/>
      <c r="AM1716" s="8"/>
    </row>
    <row r="1717" spans="1:39" x14ac:dyDescent="0.2">
      <c r="A1717" s="148" t="s">
        <v>379</v>
      </c>
      <c r="B1717" s="162" t="s">
        <v>1354</v>
      </c>
      <c r="C1717" s="181" t="s">
        <v>589</v>
      </c>
      <c r="D1717" s="182" t="s">
        <v>590</v>
      </c>
      <c r="E1717" s="182">
        <v>1</v>
      </c>
      <c r="F1717" s="183">
        <v>11.16462001</v>
      </c>
      <c r="G1717" s="183">
        <f>F1717*E1717</f>
        <v>11.16462001</v>
      </c>
      <c r="H1717" s="184" t="s">
        <v>414</v>
      </c>
      <c r="I1717" s="185"/>
      <c r="J1717" s="180"/>
      <c r="K1717" s="124"/>
      <c r="L1717" s="125"/>
      <c r="M1717" s="126"/>
      <c r="N1717" s="127"/>
      <c r="O1717" s="128"/>
      <c r="P1717" s="128"/>
      <c r="Q1717" s="126"/>
      <c r="R1717" s="55"/>
      <c r="S1717" s="129"/>
      <c r="T1717" s="156"/>
      <c r="U1717" s="126"/>
      <c r="AF1717" s="8"/>
      <c r="AG1717" s="8"/>
      <c r="AH1717" s="8"/>
      <c r="AI1717" s="8"/>
      <c r="AJ1717" s="8"/>
      <c r="AK1717" s="8"/>
      <c r="AL1717" s="8"/>
      <c r="AM1717" s="8"/>
    </row>
    <row r="1718" spans="1:39" x14ac:dyDescent="0.2">
      <c r="A1718" s="148" t="s">
        <v>379</v>
      </c>
      <c r="B1718" s="162" t="s">
        <v>1355</v>
      </c>
      <c r="C1718" s="181" t="s">
        <v>592</v>
      </c>
      <c r="D1718" s="182" t="s">
        <v>593</v>
      </c>
      <c r="E1718" s="182" t="s">
        <v>410</v>
      </c>
      <c r="F1718" s="183">
        <v>0.26693822</v>
      </c>
      <c r="G1718" s="183">
        <f>F1718*2</f>
        <v>0.53387644000000001</v>
      </c>
      <c r="H1718" s="184" t="s">
        <v>414</v>
      </c>
      <c r="I1718" s="185"/>
      <c r="J1718" s="180"/>
      <c r="K1718" s="124"/>
      <c r="L1718" s="125"/>
      <c r="M1718" s="126"/>
      <c r="N1718" s="127"/>
      <c r="O1718" s="128"/>
      <c r="P1718" s="128"/>
      <c r="Q1718" s="126"/>
      <c r="R1718" s="55"/>
      <c r="S1718" s="129"/>
      <c r="T1718" s="156"/>
      <c r="U1718" s="126"/>
      <c r="AF1718" s="8"/>
      <c r="AG1718" s="8"/>
      <c r="AH1718" s="8"/>
      <c r="AI1718" s="8"/>
      <c r="AJ1718" s="8"/>
      <c r="AK1718" s="8"/>
      <c r="AL1718" s="8"/>
      <c r="AM1718" s="8"/>
    </row>
    <row r="1719" spans="1:39" x14ac:dyDescent="0.2">
      <c r="A1719" s="161" t="s">
        <v>382</v>
      </c>
      <c r="B1719" s="162" t="s">
        <v>1356</v>
      </c>
      <c r="C1719" s="186" t="s">
        <v>595</v>
      </c>
      <c r="D1719" s="187" t="s">
        <v>596</v>
      </c>
      <c r="E1719" s="187">
        <v>1</v>
      </c>
      <c r="F1719" s="188">
        <v>33.361609420000001</v>
      </c>
      <c r="G1719" s="188">
        <f>F1719*E1719</f>
        <v>33.361609420000001</v>
      </c>
      <c r="H1719" s="189" t="s">
        <v>414</v>
      </c>
      <c r="I1719" s="190"/>
      <c r="J1719" s="191"/>
      <c r="K1719" s="124"/>
      <c r="L1719" s="125"/>
      <c r="M1719" s="126"/>
      <c r="N1719" s="127"/>
      <c r="O1719" s="128"/>
      <c r="P1719" s="128"/>
      <c r="Q1719" s="126"/>
      <c r="R1719" s="55"/>
      <c r="S1719" s="129"/>
      <c r="T1719" s="156"/>
      <c r="U1719" s="126"/>
      <c r="AF1719" s="8"/>
      <c r="AG1719" s="8"/>
      <c r="AH1719" s="8"/>
      <c r="AI1719" s="8"/>
      <c r="AJ1719" s="8"/>
      <c r="AK1719" s="8"/>
      <c r="AL1719" s="8"/>
      <c r="AM1719" s="8"/>
    </row>
    <row r="1720" spans="1:39" x14ac:dyDescent="0.2">
      <c r="A1720" s="161" t="s">
        <v>382</v>
      </c>
      <c r="B1720" s="162" t="s">
        <v>1357</v>
      </c>
      <c r="C1720" s="163" t="s">
        <v>598</v>
      </c>
      <c r="D1720" s="164" t="s">
        <v>599</v>
      </c>
      <c r="E1720" s="164">
        <v>1</v>
      </c>
      <c r="F1720" s="167"/>
      <c r="G1720" s="167" t="str">
        <f>""</f>
        <v/>
      </c>
      <c r="H1720" s="161"/>
      <c r="I1720" s="165"/>
      <c r="J1720" s="166"/>
      <c r="K1720" s="124"/>
      <c r="L1720" s="125"/>
      <c r="M1720" s="126"/>
      <c r="N1720" s="127"/>
      <c r="O1720" s="128"/>
      <c r="P1720" s="128"/>
      <c r="Q1720" s="126"/>
      <c r="R1720" s="55"/>
      <c r="S1720" s="129"/>
      <c r="T1720" s="156"/>
      <c r="U1720" s="126"/>
      <c r="AF1720" s="8"/>
      <c r="AG1720" s="8"/>
      <c r="AH1720" s="8"/>
      <c r="AI1720" s="8"/>
      <c r="AJ1720" s="8"/>
      <c r="AK1720" s="8"/>
      <c r="AL1720" s="8"/>
      <c r="AM1720" s="8"/>
    </row>
    <row r="1721" spans="1:39" x14ac:dyDescent="0.2">
      <c r="A1721" s="161" t="s">
        <v>386</v>
      </c>
      <c r="B1721" s="162" t="s">
        <v>1358</v>
      </c>
      <c r="C1721" s="168" t="s">
        <v>601</v>
      </c>
      <c r="D1721" s="169" t="s">
        <v>596</v>
      </c>
      <c r="E1721" s="169">
        <f>1*1</f>
        <v>1</v>
      </c>
      <c r="F1721" s="170">
        <v>34.090000000000003</v>
      </c>
      <c r="G1721" s="170">
        <f t="shared" ref="G1721:G1752" si="57">F1721*E1721</f>
        <v>34.090000000000003</v>
      </c>
      <c r="H1721" s="171" t="s">
        <v>414</v>
      </c>
      <c r="I1721" s="172"/>
      <c r="J1721" s="173"/>
      <c r="K1721" s="124"/>
      <c r="L1721" s="125"/>
      <c r="M1721" s="126"/>
      <c r="N1721" s="127"/>
      <c r="O1721" s="128"/>
      <c r="P1721" s="128"/>
      <c r="Q1721" s="126"/>
      <c r="R1721" s="55"/>
      <c r="S1721" s="129"/>
      <c r="T1721" s="156"/>
      <c r="U1721" s="126"/>
      <c r="AF1721" s="8"/>
      <c r="AG1721" s="8"/>
      <c r="AH1721" s="8"/>
      <c r="AI1721" s="8"/>
      <c r="AJ1721" s="8"/>
      <c r="AK1721" s="8"/>
      <c r="AL1721" s="8"/>
      <c r="AM1721" s="8"/>
    </row>
    <row r="1722" spans="1:39" x14ac:dyDescent="0.2">
      <c r="A1722" s="161" t="s">
        <v>403</v>
      </c>
      <c r="B1722" s="162" t="s">
        <v>1359</v>
      </c>
      <c r="C1722" s="174" t="s">
        <v>425</v>
      </c>
      <c r="D1722" s="175" t="s">
        <v>437</v>
      </c>
      <c r="E1722" s="175">
        <f>1*1</f>
        <v>1</v>
      </c>
      <c r="F1722" s="176">
        <v>0.02</v>
      </c>
      <c r="G1722" s="176">
        <f t="shared" si="57"/>
        <v>0.02</v>
      </c>
      <c r="H1722" s="177"/>
      <c r="I1722" s="178"/>
      <c r="J1722" s="179"/>
      <c r="K1722" s="124"/>
      <c r="L1722" s="125"/>
      <c r="M1722" s="126"/>
      <c r="N1722" s="127"/>
      <c r="O1722" s="128"/>
      <c r="P1722" s="128"/>
      <c r="Q1722" s="126"/>
      <c r="R1722" s="55"/>
      <c r="S1722" s="129"/>
      <c r="T1722" s="156"/>
      <c r="U1722" s="126"/>
      <c r="AF1722" s="8"/>
      <c r="AG1722" s="8"/>
      <c r="AH1722" s="8"/>
      <c r="AI1722" s="8"/>
      <c r="AJ1722" s="8"/>
      <c r="AK1722" s="8"/>
      <c r="AL1722" s="8"/>
      <c r="AM1722" s="8"/>
    </row>
    <row r="1723" spans="1:39" x14ac:dyDescent="0.2">
      <c r="A1723" s="161" t="s">
        <v>382</v>
      </c>
      <c r="B1723" s="162" t="s">
        <v>1360</v>
      </c>
      <c r="C1723" s="186" t="s">
        <v>604</v>
      </c>
      <c r="D1723" s="187" t="s">
        <v>596</v>
      </c>
      <c r="E1723" s="187">
        <v>1</v>
      </c>
      <c r="F1723" s="188">
        <v>33.535422400000002</v>
      </c>
      <c r="G1723" s="188">
        <f t="shared" si="57"/>
        <v>33.535422400000002</v>
      </c>
      <c r="H1723" s="189" t="s">
        <v>414</v>
      </c>
      <c r="I1723" s="190"/>
      <c r="J1723" s="191"/>
      <c r="K1723" s="124"/>
      <c r="L1723" s="125"/>
      <c r="M1723" s="126"/>
      <c r="N1723" s="127"/>
      <c r="O1723" s="128"/>
      <c r="P1723" s="128"/>
      <c r="Q1723" s="126"/>
      <c r="R1723" s="55"/>
      <c r="S1723" s="129"/>
      <c r="T1723" s="156"/>
      <c r="U1723" s="126"/>
      <c r="AF1723" s="8"/>
      <c r="AG1723" s="8"/>
      <c r="AH1723" s="8"/>
      <c r="AI1723" s="8"/>
      <c r="AJ1723" s="8"/>
      <c r="AK1723" s="8"/>
      <c r="AL1723" s="8"/>
      <c r="AM1723" s="8"/>
    </row>
    <row r="1724" spans="1:39" x14ac:dyDescent="0.2">
      <c r="A1724" s="161" t="s">
        <v>382</v>
      </c>
      <c r="B1724" s="162" t="s">
        <v>1361</v>
      </c>
      <c r="C1724" s="186" t="s">
        <v>606</v>
      </c>
      <c r="D1724" s="187" t="s">
        <v>596</v>
      </c>
      <c r="E1724" s="187">
        <v>1</v>
      </c>
      <c r="F1724" s="188">
        <v>34.262435670000002</v>
      </c>
      <c r="G1724" s="188">
        <f t="shared" si="57"/>
        <v>34.262435670000002</v>
      </c>
      <c r="H1724" s="189" t="s">
        <v>414</v>
      </c>
      <c r="I1724" s="190"/>
      <c r="J1724" s="191"/>
      <c r="K1724" s="124"/>
      <c r="L1724" s="125"/>
      <c r="M1724" s="126"/>
      <c r="N1724" s="127"/>
      <c r="O1724" s="128"/>
      <c r="P1724" s="128"/>
      <c r="Q1724" s="126"/>
      <c r="R1724" s="55"/>
      <c r="S1724" s="129"/>
      <c r="T1724" s="156"/>
      <c r="U1724" s="126"/>
      <c r="AF1724" s="8"/>
      <c r="AG1724" s="8"/>
      <c r="AH1724" s="8"/>
      <c r="AI1724" s="8"/>
      <c r="AJ1724" s="8"/>
      <c r="AK1724" s="8"/>
      <c r="AL1724" s="8"/>
      <c r="AM1724" s="8"/>
    </row>
    <row r="1725" spans="1:39" x14ac:dyDescent="0.2">
      <c r="A1725" s="161" t="s">
        <v>382</v>
      </c>
      <c r="B1725" s="162" t="s">
        <v>1362</v>
      </c>
      <c r="C1725" s="186" t="s">
        <v>608</v>
      </c>
      <c r="D1725" s="187" t="s">
        <v>609</v>
      </c>
      <c r="E1725" s="187">
        <v>1</v>
      </c>
      <c r="F1725" s="188">
        <v>5.3244521599999999</v>
      </c>
      <c r="G1725" s="188">
        <f t="shared" si="57"/>
        <v>5.3244521599999999</v>
      </c>
      <c r="H1725" s="189" t="s">
        <v>414</v>
      </c>
      <c r="I1725" s="190"/>
      <c r="J1725" s="191"/>
      <c r="K1725" s="124"/>
      <c r="L1725" s="125"/>
      <c r="M1725" s="126"/>
      <c r="N1725" s="127"/>
      <c r="O1725" s="128"/>
      <c r="P1725" s="128"/>
      <c r="Q1725" s="126"/>
      <c r="R1725" s="55"/>
      <c r="S1725" s="129"/>
      <c r="T1725" s="156"/>
      <c r="U1725" s="126"/>
      <c r="AF1725" s="8"/>
      <c r="AG1725" s="8"/>
      <c r="AH1725" s="8"/>
      <c r="AI1725" s="8"/>
      <c r="AJ1725" s="8"/>
      <c r="AK1725" s="8"/>
      <c r="AL1725" s="8"/>
      <c r="AM1725" s="8"/>
    </row>
    <row r="1726" spans="1:39" x14ac:dyDescent="0.2">
      <c r="A1726" s="161" t="s">
        <v>382</v>
      </c>
      <c r="B1726" s="162" t="s">
        <v>1363</v>
      </c>
      <c r="C1726" s="186" t="s">
        <v>611</v>
      </c>
      <c r="D1726" s="187" t="s">
        <v>612</v>
      </c>
      <c r="E1726" s="187">
        <v>1</v>
      </c>
      <c r="F1726" s="188">
        <v>1.4036537600000001</v>
      </c>
      <c r="G1726" s="188">
        <f t="shared" si="57"/>
        <v>1.4036537600000001</v>
      </c>
      <c r="H1726" s="189" t="s">
        <v>414</v>
      </c>
      <c r="I1726" s="190"/>
      <c r="J1726" s="191"/>
      <c r="K1726" s="124"/>
      <c r="L1726" s="125"/>
      <c r="M1726" s="126"/>
      <c r="N1726" s="127"/>
      <c r="O1726" s="128"/>
      <c r="P1726" s="128"/>
      <c r="Q1726" s="126"/>
      <c r="R1726" s="55"/>
      <c r="S1726" s="129"/>
      <c r="T1726" s="156"/>
      <c r="U1726" s="126"/>
      <c r="AF1726" s="8"/>
      <c r="AG1726" s="8"/>
      <c r="AH1726" s="8"/>
      <c r="AI1726" s="8"/>
      <c r="AJ1726" s="8"/>
      <c r="AK1726" s="8"/>
      <c r="AL1726" s="8"/>
      <c r="AM1726" s="8"/>
    </row>
    <row r="1727" spans="1:39" x14ac:dyDescent="0.2">
      <c r="A1727" s="161" t="s">
        <v>382</v>
      </c>
      <c r="B1727" s="162" t="s">
        <v>1364</v>
      </c>
      <c r="C1727" s="186" t="s">
        <v>614</v>
      </c>
      <c r="D1727" s="187" t="s">
        <v>615</v>
      </c>
      <c r="E1727" s="187">
        <v>2</v>
      </c>
      <c r="F1727" s="188">
        <v>0.153006</v>
      </c>
      <c r="G1727" s="188">
        <f t="shared" si="57"/>
        <v>0.30601200000000001</v>
      </c>
      <c r="H1727" s="189" t="s">
        <v>414</v>
      </c>
      <c r="I1727" s="190"/>
      <c r="J1727" s="191"/>
      <c r="K1727" s="124"/>
      <c r="L1727" s="125"/>
      <c r="M1727" s="126"/>
      <c r="N1727" s="127"/>
      <c r="O1727" s="128"/>
      <c r="P1727" s="128"/>
      <c r="Q1727" s="126"/>
      <c r="R1727" s="55"/>
      <c r="S1727" s="129"/>
      <c r="T1727" s="156"/>
      <c r="U1727" s="126"/>
      <c r="AF1727" s="8"/>
      <c r="AG1727" s="8"/>
      <c r="AH1727" s="8"/>
      <c r="AI1727" s="8"/>
      <c r="AJ1727" s="8"/>
      <c r="AK1727" s="8"/>
      <c r="AL1727" s="8"/>
      <c r="AM1727" s="8"/>
    </row>
    <row r="1728" spans="1:39" x14ac:dyDescent="0.2">
      <c r="A1728" s="161" t="s">
        <v>403</v>
      </c>
      <c r="B1728" s="162" t="s">
        <v>1365</v>
      </c>
      <c r="C1728" s="174" t="s">
        <v>617</v>
      </c>
      <c r="D1728" s="175" t="s">
        <v>618</v>
      </c>
      <c r="E1728" s="175">
        <v>2</v>
      </c>
      <c r="F1728" s="176">
        <v>0.16417498</v>
      </c>
      <c r="G1728" s="176">
        <f t="shared" si="57"/>
        <v>0.32834996</v>
      </c>
      <c r="H1728" s="177" t="s">
        <v>414</v>
      </c>
      <c r="I1728" s="178"/>
      <c r="J1728" s="179"/>
      <c r="K1728" s="124"/>
      <c r="L1728" s="125"/>
      <c r="M1728" s="126"/>
      <c r="N1728" s="127"/>
      <c r="O1728" s="128"/>
      <c r="P1728" s="128"/>
      <c r="Q1728" s="126"/>
      <c r="R1728" s="55"/>
      <c r="S1728" s="129"/>
      <c r="T1728" s="156"/>
      <c r="U1728" s="126"/>
      <c r="AF1728" s="8"/>
      <c r="AG1728" s="8"/>
      <c r="AH1728" s="8"/>
      <c r="AI1728" s="8"/>
      <c r="AJ1728" s="8"/>
      <c r="AK1728" s="8"/>
      <c r="AL1728" s="8"/>
      <c r="AM1728" s="8"/>
    </row>
    <row r="1729" spans="1:39" x14ac:dyDescent="0.2">
      <c r="A1729" s="161" t="s">
        <v>403</v>
      </c>
      <c r="B1729" s="162" t="s">
        <v>1366</v>
      </c>
      <c r="C1729" s="174" t="s">
        <v>620</v>
      </c>
      <c r="D1729" s="175" t="s">
        <v>621</v>
      </c>
      <c r="E1729" s="175">
        <v>1</v>
      </c>
      <c r="F1729" s="176">
        <v>2.7454958</v>
      </c>
      <c r="G1729" s="176">
        <f t="shared" si="57"/>
        <v>2.7454958</v>
      </c>
      <c r="H1729" s="177"/>
      <c r="I1729" s="178"/>
      <c r="J1729" s="179"/>
      <c r="K1729" s="124"/>
      <c r="L1729" s="125"/>
      <c r="M1729" s="126"/>
      <c r="N1729" s="127"/>
      <c r="O1729" s="128"/>
      <c r="P1729" s="128"/>
      <c r="Q1729" s="126"/>
      <c r="R1729" s="55"/>
      <c r="S1729" s="129"/>
      <c r="T1729" s="156"/>
      <c r="U1729" s="126"/>
      <c r="AF1729" s="8"/>
      <c r="AG1729" s="8"/>
      <c r="AH1729" s="8"/>
      <c r="AI1729" s="8"/>
      <c r="AJ1729" s="8"/>
      <c r="AK1729" s="8"/>
      <c r="AL1729" s="8"/>
      <c r="AM1729" s="8"/>
    </row>
    <row r="1730" spans="1:39" x14ac:dyDescent="0.2">
      <c r="A1730" s="161" t="s">
        <v>403</v>
      </c>
      <c r="B1730" s="162" t="s">
        <v>1367</v>
      </c>
      <c r="C1730" s="174" t="s">
        <v>623</v>
      </c>
      <c r="D1730" s="175" t="s">
        <v>624</v>
      </c>
      <c r="E1730" s="175">
        <v>1</v>
      </c>
      <c r="F1730" s="176">
        <v>9.1339580000000004E-2</v>
      </c>
      <c r="G1730" s="176">
        <f t="shared" si="57"/>
        <v>9.1339580000000004E-2</v>
      </c>
      <c r="H1730" s="177" t="s">
        <v>625</v>
      </c>
      <c r="I1730" s="178"/>
      <c r="J1730" s="179"/>
      <c r="K1730" s="124"/>
      <c r="L1730" s="125"/>
      <c r="M1730" s="126"/>
      <c r="N1730" s="127"/>
      <c r="O1730" s="128"/>
      <c r="P1730" s="128"/>
      <c r="Q1730" s="126"/>
      <c r="R1730" s="55"/>
      <c r="S1730" s="129"/>
      <c r="T1730" s="156"/>
      <c r="U1730" s="126"/>
      <c r="AF1730" s="8"/>
      <c r="AG1730" s="8"/>
      <c r="AH1730" s="8"/>
      <c r="AI1730" s="8"/>
      <c r="AJ1730" s="8"/>
      <c r="AK1730" s="8"/>
      <c r="AL1730" s="8"/>
      <c r="AM1730" s="8"/>
    </row>
    <row r="1731" spans="1:39" x14ac:dyDescent="0.2">
      <c r="A1731" s="161" t="s">
        <v>382</v>
      </c>
      <c r="B1731" s="162" t="s">
        <v>1368</v>
      </c>
      <c r="C1731" s="186" t="s">
        <v>627</v>
      </c>
      <c r="D1731" s="187" t="s">
        <v>628</v>
      </c>
      <c r="E1731" s="187">
        <v>4</v>
      </c>
      <c r="F1731" s="188">
        <v>0.41937333999999998</v>
      </c>
      <c r="G1731" s="188">
        <f t="shared" si="57"/>
        <v>1.6774933599999999</v>
      </c>
      <c r="H1731" s="189" t="s">
        <v>414</v>
      </c>
      <c r="I1731" s="190"/>
      <c r="J1731" s="191"/>
      <c r="K1731" s="124"/>
      <c r="L1731" s="125"/>
      <c r="M1731" s="126"/>
      <c r="N1731" s="127"/>
      <c r="O1731" s="128"/>
      <c r="P1731" s="128"/>
      <c r="Q1731" s="126"/>
      <c r="R1731" s="55"/>
      <c r="S1731" s="129"/>
      <c r="T1731" s="156"/>
      <c r="U1731" s="126"/>
      <c r="AF1731" s="8"/>
      <c r="AG1731" s="8"/>
      <c r="AH1731" s="8"/>
      <c r="AI1731" s="8"/>
      <c r="AJ1731" s="8"/>
      <c r="AK1731" s="8"/>
      <c r="AL1731" s="8"/>
      <c r="AM1731" s="8"/>
    </row>
    <row r="1732" spans="1:39" x14ac:dyDescent="0.2">
      <c r="A1732" s="161" t="s">
        <v>382</v>
      </c>
      <c r="B1732" s="162" t="s">
        <v>1369</v>
      </c>
      <c r="C1732" s="186" t="s">
        <v>630</v>
      </c>
      <c r="D1732" s="187" t="s">
        <v>631</v>
      </c>
      <c r="E1732" s="187">
        <v>8</v>
      </c>
      <c r="F1732" s="188">
        <v>3.2398108900000002</v>
      </c>
      <c r="G1732" s="188">
        <f t="shared" si="57"/>
        <v>25.918487120000002</v>
      </c>
      <c r="H1732" s="189" t="s">
        <v>414</v>
      </c>
      <c r="I1732" s="190"/>
      <c r="J1732" s="191"/>
      <c r="K1732" s="124"/>
      <c r="L1732" s="125"/>
      <c r="M1732" s="126"/>
      <c r="N1732" s="127"/>
      <c r="O1732" s="128"/>
      <c r="P1732" s="128"/>
      <c r="Q1732" s="126"/>
      <c r="R1732" s="55"/>
      <c r="S1732" s="129"/>
      <c r="T1732" s="156"/>
      <c r="U1732" s="126"/>
      <c r="AF1732" s="8"/>
      <c r="AG1732" s="8"/>
      <c r="AH1732" s="8"/>
      <c r="AI1732" s="8"/>
      <c r="AJ1732" s="8"/>
      <c r="AK1732" s="8"/>
      <c r="AL1732" s="8"/>
      <c r="AM1732" s="8"/>
    </row>
    <row r="1733" spans="1:39" x14ac:dyDescent="0.2">
      <c r="A1733" s="161" t="s">
        <v>382</v>
      </c>
      <c r="B1733" s="162" t="s">
        <v>1370</v>
      </c>
      <c r="C1733" s="186" t="s">
        <v>887</v>
      </c>
      <c r="D1733" s="187" t="s">
        <v>637</v>
      </c>
      <c r="E1733" s="187">
        <v>1</v>
      </c>
      <c r="F1733" s="188">
        <v>15.65597623</v>
      </c>
      <c r="G1733" s="188">
        <f t="shared" si="57"/>
        <v>15.65597623</v>
      </c>
      <c r="H1733" s="189" t="s">
        <v>414</v>
      </c>
      <c r="I1733" s="190"/>
      <c r="J1733" s="191"/>
      <c r="K1733" s="124"/>
      <c r="L1733" s="125"/>
      <c r="M1733" s="126"/>
      <c r="N1733" s="127"/>
      <c r="O1733" s="128"/>
      <c r="P1733" s="128"/>
      <c r="Q1733" s="126"/>
      <c r="R1733" s="55"/>
      <c r="S1733" s="129"/>
      <c r="T1733" s="156"/>
      <c r="U1733" s="126"/>
      <c r="AF1733" s="8"/>
      <c r="AG1733" s="8"/>
      <c r="AH1733" s="8"/>
      <c r="AI1733" s="8"/>
      <c r="AJ1733" s="8"/>
      <c r="AK1733" s="8"/>
      <c r="AL1733" s="8"/>
      <c r="AM1733" s="8"/>
    </row>
    <row r="1734" spans="1:39" x14ac:dyDescent="0.2">
      <c r="A1734" s="161" t="s">
        <v>403</v>
      </c>
      <c r="B1734" s="162" t="s">
        <v>1371</v>
      </c>
      <c r="C1734" s="174" t="s">
        <v>639</v>
      </c>
      <c r="D1734" s="175" t="s">
        <v>640</v>
      </c>
      <c r="E1734" s="175">
        <v>14</v>
      </c>
      <c r="F1734" s="176">
        <v>9.6615160000000005E-2</v>
      </c>
      <c r="G1734" s="176">
        <f t="shared" si="57"/>
        <v>1.35261224</v>
      </c>
      <c r="H1734" s="177" t="s">
        <v>414</v>
      </c>
      <c r="I1734" s="178"/>
      <c r="J1734" s="179"/>
      <c r="K1734" s="124"/>
      <c r="L1734" s="125"/>
      <c r="M1734" s="126"/>
      <c r="N1734" s="127"/>
      <c r="O1734" s="128"/>
      <c r="P1734" s="128"/>
      <c r="Q1734" s="126"/>
      <c r="R1734" s="55"/>
      <c r="S1734" s="129"/>
      <c r="T1734" s="156"/>
      <c r="U1734" s="126"/>
      <c r="AF1734" s="8"/>
      <c r="AG1734" s="8"/>
      <c r="AH1734" s="8"/>
      <c r="AI1734" s="8"/>
      <c r="AJ1734" s="8"/>
      <c r="AK1734" s="8"/>
      <c r="AL1734" s="8"/>
      <c r="AM1734" s="8"/>
    </row>
    <row r="1735" spans="1:39" x14ac:dyDescent="0.2">
      <c r="A1735" s="161" t="s">
        <v>382</v>
      </c>
      <c r="B1735" s="162" t="s">
        <v>1372</v>
      </c>
      <c r="C1735" s="186" t="s">
        <v>642</v>
      </c>
      <c r="D1735" s="187" t="s">
        <v>643</v>
      </c>
      <c r="E1735" s="187">
        <v>2</v>
      </c>
      <c r="F1735" s="188">
        <v>1.20161546</v>
      </c>
      <c r="G1735" s="188">
        <f t="shared" si="57"/>
        <v>2.4032309199999999</v>
      </c>
      <c r="H1735" s="189" t="s">
        <v>414</v>
      </c>
      <c r="I1735" s="190"/>
      <c r="J1735" s="191"/>
      <c r="K1735" s="124"/>
      <c r="L1735" s="125"/>
      <c r="M1735" s="126"/>
      <c r="N1735" s="127"/>
      <c r="O1735" s="128"/>
      <c r="P1735" s="128"/>
      <c r="Q1735" s="126"/>
      <c r="R1735" s="55"/>
      <c r="S1735" s="129"/>
      <c r="T1735" s="156"/>
      <c r="U1735" s="126"/>
      <c r="AF1735" s="8"/>
      <c r="AG1735" s="8"/>
      <c r="AH1735" s="8"/>
      <c r="AI1735" s="8"/>
      <c r="AJ1735" s="8"/>
      <c r="AK1735" s="8"/>
      <c r="AL1735" s="8"/>
      <c r="AM1735" s="8"/>
    </row>
    <row r="1736" spans="1:39" x14ac:dyDescent="0.2">
      <c r="A1736" s="161" t="s">
        <v>382</v>
      </c>
      <c r="B1736" s="162" t="s">
        <v>1373</v>
      </c>
      <c r="C1736" s="186" t="s">
        <v>645</v>
      </c>
      <c r="D1736" s="187" t="s">
        <v>646</v>
      </c>
      <c r="E1736" s="187">
        <v>2</v>
      </c>
      <c r="F1736" s="188">
        <v>1.0010149699999999</v>
      </c>
      <c r="G1736" s="188">
        <f t="shared" si="57"/>
        <v>2.0020299399999999</v>
      </c>
      <c r="H1736" s="189" t="s">
        <v>414</v>
      </c>
      <c r="I1736" s="190"/>
      <c r="J1736" s="191"/>
      <c r="K1736" s="124"/>
      <c r="L1736" s="125"/>
      <c r="M1736" s="126"/>
      <c r="N1736" s="127"/>
      <c r="O1736" s="128"/>
      <c r="P1736" s="128"/>
      <c r="Q1736" s="126"/>
      <c r="R1736" s="55"/>
      <c r="S1736" s="129"/>
      <c r="T1736" s="156"/>
      <c r="U1736" s="126"/>
      <c r="AF1736" s="8"/>
      <c r="AG1736" s="8"/>
      <c r="AH1736" s="8"/>
      <c r="AI1736" s="8"/>
      <c r="AJ1736" s="8"/>
      <c r="AK1736" s="8"/>
      <c r="AL1736" s="8"/>
      <c r="AM1736" s="8"/>
    </row>
    <row r="1737" spans="1:39" x14ac:dyDescent="0.2">
      <c r="A1737" s="161" t="s">
        <v>382</v>
      </c>
      <c r="B1737" s="162" t="s">
        <v>1374</v>
      </c>
      <c r="C1737" s="186" t="s">
        <v>648</v>
      </c>
      <c r="D1737" s="187" t="s">
        <v>649</v>
      </c>
      <c r="E1737" s="187">
        <v>4</v>
      </c>
      <c r="F1737" s="188">
        <v>2.00912837</v>
      </c>
      <c r="G1737" s="188">
        <f t="shared" si="57"/>
        <v>8.03651348</v>
      </c>
      <c r="H1737" s="189" t="s">
        <v>414</v>
      </c>
      <c r="I1737" s="190"/>
      <c r="J1737" s="191"/>
      <c r="K1737" s="124"/>
      <c r="L1737" s="125"/>
      <c r="M1737" s="126"/>
      <c r="N1737" s="127"/>
      <c r="O1737" s="128"/>
      <c r="P1737" s="128"/>
      <c r="Q1737" s="126"/>
      <c r="R1737" s="55"/>
      <c r="S1737" s="129"/>
      <c r="T1737" s="156"/>
      <c r="U1737" s="126"/>
      <c r="AF1737" s="8"/>
      <c r="AG1737" s="8"/>
      <c r="AH1737" s="8"/>
      <c r="AI1737" s="8"/>
      <c r="AJ1737" s="8"/>
      <c r="AK1737" s="8"/>
      <c r="AL1737" s="8"/>
      <c r="AM1737" s="8"/>
    </row>
    <row r="1738" spans="1:39" x14ac:dyDescent="0.2">
      <c r="A1738" s="148" t="s">
        <v>379</v>
      </c>
      <c r="B1738" s="162" t="s">
        <v>1375</v>
      </c>
      <c r="C1738" s="181" t="s">
        <v>894</v>
      </c>
      <c r="D1738" s="182" t="s">
        <v>895</v>
      </c>
      <c r="E1738" s="182">
        <v>1</v>
      </c>
      <c r="F1738" s="183">
        <v>1.8244523800000001</v>
      </c>
      <c r="G1738" s="183">
        <f t="shared" si="57"/>
        <v>1.8244523800000001</v>
      </c>
      <c r="H1738" s="184" t="s">
        <v>414</v>
      </c>
      <c r="I1738" s="185"/>
      <c r="J1738" s="180"/>
      <c r="K1738" s="124"/>
      <c r="L1738" s="125"/>
      <c r="M1738" s="126"/>
      <c r="N1738" s="127"/>
      <c r="O1738" s="128"/>
      <c r="P1738" s="128"/>
      <c r="Q1738" s="126"/>
      <c r="R1738" s="55"/>
      <c r="S1738" s="129"/>
      <c r="T1738" s="156"/>
      <c r="U1738" s="126"/>
      <c r="AF1738" s="8"/>
      <c r="AG1738" s="8"/>
      <c r="AH1738" s="8"/>
      <c r="AI1738" s="8"/>
      <c r="AJ1738" s="8"/>
      <c r="AK1738" s="8"/>
      <c r="AL1738" s="8"/>
      <c r="AM1738" s="8"/>
    </row>
    <row r="1739" spans="1:39" x14ac:dyDescent="0.2">
      <c r="A1739" s="161" t="s">
        <v>382</v>
      </c>
      <c r="B1739" s="162" t="s">
        <v>1376</v>
      </c>
      <c r="C1739" s="186" t="s">
        <v>654</v>
      </c>
      <c r="D1739" s="187" t="s">
        <v>655</v>
      </c>
      <c r="E1739" s="187">
        <v>2</v>
      </c>
      <c r="F1739" s="188">
        <v>2.8816543999999999</v>
      </c>
      <c r="G1739" s="188">
        <f t="shared" si="57"/>
        <v>5.7633087999999999</v>
      </c>
      <c r="H1739" s="189" t="s">
        <v>414</v>
      </c>
      <c r="I1739" s="190"/>
      <c r="J1739" s="191"/>
      <c r="K1739" s="124"/>
      <c r="L1739" s="125"/>
      <c r="M1739" s="126"/>
      <c r="N1739" s="127"/>
      <c r="O1739" s="128"/>
      <c r="P1739" s="128"/>
      <c r="Q1739" s="126"/>
      <c r="R1739" s="55"/>
      <c r="S1739" s="129"/>
      <c r="T1739" s="156"/>
      <c r="U1739" s="126"/>
      <c r="AF1739" s="8"/>
      <c r="AG1739" s="8"/>
      <c r="AH1739" s="8"/>
      <c r="AI1739" s="8"/>
      <c r="AJ1739" s="8"/>
      <c r="AK1739" s="8"/>
      <c r="AL1739" s="8"/>
      <c r="AM1739" s="8"/>
    </row>
    <row r="1740" spans="1:39" x14ac:dyDescent="0.2">
      <c r="A1740" s="161" t="s">
        <v>382</v>
      </c>
      <c r="B1740" s="162" t="s">
        <v>1377</v>
      </c>
      <c r="C1740" s="186" t="s">
        <v>657</v>
      </c>
      <c r="D1740" s="187" t="s">
        <v>658</v>
      </c>
      <c r="E1740" s="187">
        <v>2</v>
      </c>
      <c r="F1740" s="188">
        <v>5.7822221499999999</v>
      </c>
      <c r="G1740" s="188">
        <f t="shared" si="57"/>
        <v>11.5644443</v>
      </c>
      <c r="H1740" s="189" t="s">
        <v>414</v>
      </c>
      <c r="I1740" s="190"/>
      <c r="J1740" s="191"/>
      <c r="K1740" s="124"/>
      <c r="L1740" s="125"/>
      <c r="M1740" s="126"/>
      <c r="N1740" s="127"/>
      <c r="O1740" s="128"/>
      <c r="P1740" s="128"/>
      <c r="Q1740" s="126"/>
      <c r="R1740" s="55"/>
      <c r="S1740" s="129"/>
      <c r="T1740" s="156"/>
      <c r="U1740" s="126"/>
      <c r="AF1740" s="8"/>
      <c r="AG1740" s="8"/>
      <c r="AH1740" s="8"/>
      <c r="AI1740" s="8"/>
      <c r="AJ1740" s="8"/>
      <c r="AK1740" s="8"/>
      <c r="AL1740" s="8"/>
      <c r="AM1740" s="8"/>
    </row>
    <row r="1741" spans="1:39" x14ac:dyDescent="0.2">
      <c r="A1741" s="148" t="s">
        <v>379</v>
      </c>
      <c r="B1741" s="162" t="s">
        <v>1378</v>
      </c>
      <c r="C1741" s="181" t="s">
        <v>660</v>
      </c>
      <c r="D1741" s="182" t="s">
        <v>661</v>
      </c>
      <c r="E1741" s="182">
        <v>1</v>
      </c>
      <c r="F1741" s="183">
        <v>5.2826215899999998</v>
      </c>
      <c r="G1741" s="183">
        <f t="shared" si="57"/>
        <v>5.2826215899999998</v>
      </c>
      <c r="H1741" s="184" t="s">
        <v>414</v>
      </c>
      <c r="I1741" s="185"/>
      <c r="J1741" s="180"/>
      <c r="K1741" s="124"/>
      <c r="L1741" s="125"/>
      <c r="M1741" s="126"/>
      <c r="N1741" s="127"/>
      <c r="O1741" s="128"/>
      <c r="P1741" s="128"/>
      <c r="Q1741" s="126"/>
      <c r="R1741" s="55"/>
      <c r="S1741" s="129"/>
      <c r="T1741" s="156"/>
      <c r="U1741" s="126"/>
      <c r="AF1741" s="8"/>
      <c r="AG1741" s="8"/>
      <c r="AH1741" s="8"/>
      <c r="AI1741" s="8"/>
      <c r="AJ1741" s="8"/>
      <c r="AK1741" s="8"/>
      <c r="AL1741" s="8"/>
      <c r="AM1741" s="8"/>
    </row>
    <row r="1742" spans="1:39" x14ac:dyDescent="0.2">
      <c r="A1742" s="161" t="s">
        <v>382</v>
      </c>
      <c r="B1742" s="162" t="s">
        <v>1379</v>
      </c>
      <c r="C1742" s="186" t="s">
        <v>663</v>
      </c>
      <c r="D1742" s="187" t="s">
        <v>664</v>
      </c>
      <c r="E1742" s="187">
        <v>2</v>
      </c>
      <c r="F1742" s="188">
        <v>1.1285739800000001</v>
      </c>
      <c r="G1742" s="188">
        <f t="shared" si="57"/>
        <v>2.2571479600000002</v>
      </c>
      <c r="H1742" s="189" t="s">
        <v>414</v>
      </c>
      <c r="I1742" s="190"/>
      <c r="J1742" s="191"/>
      <c r="K1742" s="124"/>
      <c r="L1742" s="125"/>
      <c r="M1742" s="126"/>
      <c r="N1742" s="127"/>
      <c r="O1742" s="128"/>
      <c r="P1742" s="128"/>
      <c r="Q1742" s="126"/>
      <c r="R1742" s="55"/>
      <c r="S1742" s="129"/>
      <c r="T1742" s="156"/>
      <c r="U1742" s="126"/>
      <c r="AF1742" s="8"/>
      <c r="AG1742" s="8"/>
      <c r="AH1742" s="8"/>
      <c r="AI1742" s="8"/>
      <c r="AJ1742" s="8"/>
      <c r="AK1742" s="8"/>
      <c r="AL1742" s="8"/>
      <c r="AM1742" s="8"/>
    </row>
    <row r="1743" spans="1:39" x14ac:dyDescent="0.2">
      <c r="A1743" s="148" t="s">
        <v>379</v>
      </c>
      <c r="B1743" s="162" t="s">
        <v>1380</v>
      </c>
      <c r="C1743" s="181" t="s">
        <v>666</v>
      </c>
      <c r="D1743" s="182" t="s">
        <v>667</v>
      </c>
      <c r="E1743" s="182">
        <v>1</v>
      </c>
      <c r="F1743" s="183">
        <v>0.66411412000000003</v>
      </c>
      <c r="G1743" s="183">
        <f t="shared" si="57"/>
        <v>0.66411412000000003</v>
      </c>
      <c r="H1743" s="184" t="s">
        <v>414</v>
      </c>
      <c r="I1743" s="185"/>
      <c r="J1743" s="180"/>
      <c r="K1743" s="124"/>
      <c r="L1743" s="125"/>
      <c r="M1743" s="126"/>
      <c r="N1743" s="127"/>
      <c r="O1743" s="128"/>
      <c r="P1743" s="128"/>
      <c r="Q1743" s="126"/>
      <c r="R1743" s="55"/>
      <c r="S1743" s="129"/>
      <c r="T1743" s="156"/>
      <c r="U1743" s="126"/>
      <c r="AF1743" s="8"/>
      <c r="AG1743" s="8"/>
      <c r="AH1743" s="8"/>
      <c r="AI1743" s="8"/>
      <c r="AJ1743" s="8"/>
      <c r="AK1743" s="8"/>
      <c r="AL1743" s="8"/>
      <c r="AM1743" s="8"/>
    </row>
    <row r="1744" spans="1:39" x14ac:dyDescent="0.2">
      <c r="A1744" s="148" t="s">
        <v>379</v>
      </c>
      <c r="B1744" s="162" t="s">
        <v>1381</v>
      </c>
      <c r="C1744" s="181" t="s">
        <v>902</v>
      </c>
      <c r="D1744" s="182" t="s">
        <v>903</v>
      </c>
      <c r="E1744" s="182">
        <v>1</v>
      </c>
      <c r="F1744" s="183">
        <v>2.3695618899999999</v>
      </c>
      <c r="G1744" s="183">
        <f t="shared" si="57"/>
        <v>2.3695618899999999</v>
      </c>
      <c r="H1744" s="184"/>
      <c r="I1744" s="185"/>
      <c r="J1744" s="180"/>
      <c r="K1744" s="124"/>
      <c r="L1744" s="125"/>
      <c r="M1744" s="126"/>
      <c r="N1744" s="127"/>
      <c r="O1744" s="128"/>
      <c r="P1744" s="128"/>
      <c r="Q1744" s="126"/>
      <c r="R1744" s="55"/>
      <c r="S1744" s="129"/>
      <c r="T1744" s="156"/>
      <c r="U1744" s="126"/>
      <c r="AF1744" s="8"/>
      <c r="AG1744" s="8"/>
      <c r="AH1744" s="8"/>
      <c r="AI1744" s="8"/>
      <c r="AJ1744" s="8"/>
      <c r="AK1744" s="8"/>
      <c r="AL1744" s="8"/>
      <c r="AM1744" s="8"/>
    </row>
    <row r="1745" spans="1:39" x14ac:dyDescent="0.2">
      <c r="A1745" s="148" t="s">
        <v>379</v>
      </c>
      <c r="B1745" s="162" t="s">
        <v>1382</v>
      </c>
      <c r="C1745" s="181" t="s">
        <v>686</v>
      </c>
      <c r="D1745" s="182" t="s">
        <v>687</v>
      </c>
      <c r="E1745" s="182">
        <v>1</v>
      </c>
      <c r="F1745" s="183">
        <v>43</v>
      </c>
      <c r="G1745" s="183">
        <f t="shared" si="57"/>
        <v>43</v>
      </c>
      <c r="H1745" s="184" t="s">
        <v>688</v>
      </c>
      <c r="I1745" s="185"/>
      <c r="J1745" s="180"/>
      <c r="K1745" s="124"/>
      <c r="L1745" s="125"/>
      <c r="M1745" s="126"/>
      <c r="N1745" s="127"/>
      <c r="O1745" s="128"/>
      <c r="P1745" s="128"/>
      <c r="Q1745" s="126"/>
      <c r="R1745" s="55"/>
      <c r="S1745" s="129"/>
      <c r="T1745" s="156"/>
      <c r="U1745" s="126"/>
      <c r="AF1745" s="8"/>
      <c r="AG1745" s="8"/>
      <c r="AH1745" s="8"/>
      <c r="AI1745" s="8"/>
      <c r="AJ1745" s="8"/>
      <c r="AK1745" s="8"/>
      <c r="AL1745" s="8"/>
      <c r="AM1745" s="8"/>
    </row>
    <row r="1746" spans="1:39" ht="25.5" x14ac:dyDescent="0.2">
      <c r="A1746" s="161" t="s">
        <v>403</v>
      </c>
      <c r="B1746" s="162" t="s">
        <v>1383</v>
      </c>
      <c r="C1746" s="174"/>
      <c r="D1746" s="175" t="s">
        <v>1384</v>
      </c>
      <c r="E1746" s="175">
        <v>1</v>
      </c>
      <c r="F1746" s="176">
        <v>97.898521990000006</v>
      </c>
      <c r="G1746" s="176">
        <f t="shared" si="57"/>
        <v>97.898521990000006</v>
      </c>
      <c r="H1746" s="177"/>
      <c r="I1746" s="178"/>
      <c r="J1746" s="179"/>
      <c r="K1746" s="124"/>
      <c r="L1746" s="125"/>
      <c r="M1746" s="126"/>
      <c r="N1746" s="127"/>
      <c r="O1746" s="128"/>
      <c r="P1746" s="128"/>
      <c r="Q1746" s="126"/>
      <c r="R1746" s="55"/>
      <c r="S1746" s="129"/>
      <c r="T1746" s="156"/>
      <c r="U1746" s="126"/>
      <c r="AF1746" s="8"/>
      <c r="AG1746" s="8"/>
      <c r="AH1746" s="8"/>
      <c r="AI1746" s="8"/>
      <c r="AJ1746" s="8"/>
      <c r="AK1746" s="8"/>
      <c r="AL1746" s="8"/>
      <c r="AM1746" s="8"/>
    </row>
    <row r="1747" spans="1:39" x14ac:dyDescent="0.2">
      <c r="A1747" s="161" t="s">
        <v>403</v>
      </c>
      <c r="B1747" s="162" t="s">
        <v>1385</v>
      </c>
      <c r="C1747" s="174"/>
      <c r="D1747" s="175" t="s">
        <v>700</v>
      </c>
      <c r="E1747" s="175">
        <v>2</v>
      </c>
      <c r="F1747" s="176">
        <v>0.32693049000000002</v>
      </c>
      <c r="G1747" s="176">
        <f t="shared" si="57"/>
        <v>0.65386098000000004</v>
      </c>
      <c r="H1747" s="177"/>
      <c r="I1747" s="178"/>
      <c r="J1747" s="179"/>
      <c r="K1747" s="124"/>
      <c r="L1747" s="125"/>
      <c r="M1747" s="126"/>
      <c r="N1747" s="127"/>
      <c r="O1747" s="128"/>
      <c r="P1747" s="128"/>
      <c r="Q1747" s="126"/>
      <c r="R1747" s="55"/>
      <c r="S1747" s="129"/>
      <c r="T1747" s="156"/>
      <c r="U1747" s="126"/>
      <c r="AF1747" s="8"/>
      <c r="AG1747" s="8"/>
      <c r="AH1747" s="8"/>
      <c r="AI1747" s="8"/>
      <c r="AJ1747" s="8"/>
      <c r="AK1747" s="8"/>
      <c r="AL1747" s="8"/>
      <c r="AM1747" s="8"/>
    </row>
    <row r="1748" spans="1:39" x14ac:dyDescent="0.2">
      <c r="A1748" s="161" t="s">
        <v>403</v>
      </c>
      <c r="B1748" s="162" t="s">
        <v>1386</v>
      </c>
      <c r="C1748" s="181"/>
      <c r="D1748" s="182" t="s">
        <v>696</v>
      </c>
      <c r="E1748" s="182">
        <v>2</v>
      </c>
      <c r="F1748" s="183">
        <v>2.27335121</v>
      </c>
      <c r="G1748" s="183">
        <f t="shared" si="57"/>
        <v>4.5467024199999999</v>
      </c>
      <c r="H1748" s="184"/>
      <c r="I1748" s="185"/>
      <c r="J1748" s="180"/>
      <c r="K1748" s="124"/>
      <c r="L1748" s="125"/>
      <c r="M1748" s="126"/>
      <c r="N1748" s="127"/>
      <c r="O1748" s="128"/>
      <c r="P1748" s="128"/>
      <c r="Q1748" s="126"/>
      <c r="R1748" s="55"/>
      <c r="S1748" s="129"/>
      <c r="T1748" s="156"/>
      <c r="U1748" s="126"/>
      <c r="AF1748" s="8"/>
      <c r="AG1748" s="8"/>
      <c r="AH1748" s="8"/>
      <c r="AI1748" s="8"/>
      <c r="AJ1748" s="8"/>
      <c r="AK1748" s="8"/>
      <c r="AL1748" s="8"/>
      <c r="AM1748" s="8"/>
    </row>
    <row r="1749" spans="1:39" x14ac:dyDescent="0.2">
      <c r="A1749" s="161" t="s">
        <v>403</v>
      </c>
      <c r="B1749" s="162" t="s">
        <v>1387</v>
      </c>
      <c r="C1749" s="174"/>
      <c r="D1749" s="175" t="s">
        <v>698</v>
      </c>
      <c r="E1749" s="175">
        <v>2</v>
      </c>
      <c r="F1749" s="176">
        <v>3.9519828000000001</v>
      </c>
      <c r="G1749" s="176">
        <f t="shared" si="57"/>
        <v>7.9039656000000003</v>
      </c>
      <c r="H1749" s="177"/>
      <c r="I1749" s="178"/>
      <c r="J1749" s="179"/>
      <c r="K1749" s="124"/>
      <c r="L1749" s="125"/>
      <c r="M1749" s="126"/>
      <c r="N1749" s="127"/>
      <c r="O1749" s="128"/>
      <c r="P1749" s="128"/>
      <c r="Q1749" s="126"/>
      <c r="R1749" s="55"/>
      <c r="S1749" s="129"/>
      <c r="T1749" s="156"/>
      <c r="U1749" s="126"/>
      <c r="AF1749" s="8"/>
      <c r="AG1749" s="8"/>
      <c r="AH1749" s="8"/>
      <c r="AI1749" s="8"/>
      <c r="AJ1749" s="8"/>
      <c r="AK1749" s="8"/>
      <c r="AL1749" s="8"/>
      <c r="AM1749" s="8"/>
    </row>
    <row r="1750" spans="1:39" x14ac:dyDescent="0.2">
      <c r="A1750" s="161" t="s">
        <v>403</v>
      </c>
      <c r="B1750" s="162" t="s">
        <v>1388</v>
      </c>
      <c r="C1750" s="174"/>
      <c r="D1750" s="175" t="s">
        <v>713</v>
      </c>
      <c r="E1750" s="175">
        <v>2</v>
      </c>
      <c r="F1750" s="176">
        <v>1.413823E-2</v>
      </c>
      <c r="G1750" s="176">
        <f t="shared" si="57"/>
        <v>2.827646E-2</v>
      </c>
      <c r="H1750" s="177"/>
      <c r="I1750" s="178"/>
      <c r="J1750" s="179"/>
      <c r="K1750" s="124"/>
      <c r="L1750" s="125"/>
      <c r="M1750" s="126"/>
      <c r="N1750" s="127"/>
      <c r="O1750" s="128"/>
      <c r="P1750" s="128"/>
      <c r="Q1750" s="126"/>
      <c r="R1750" s="55"/>
      <c r="S1750" s="129"/>
      <c r="T1750" s="156"/>
      <c r="U1750" s="126"/>
      <c r="AF1750" s="8"/>
      <c r="AG1750" s="8"/>
      <c r="AH1750" s="8"/>
      <c r="AI1750" s="8"/>
      <c r="AJ1750" s="8"/>
      <c r="AK1750" s="8"/>
      <c r="AL1750" s="8"/>
      <c r="AM1750" s="8"/>
    </row>
    <row r="1751" spans="1:39" x14ac:dyDescent="0.2">
      <c r="A1751" s="161" t="s">
        <v>403</v>
      </c>
      <c r="B1751" s="162" t="s">
        <v>1389</v>
      </c>
      <c r="C1751" s="174" t="s">
        <v>702</v>
      </c>
      <c r="D1751" s="175" t="s">
        <v>703</v>
      </c>
      <c r="E1751" s="175">
        <v>8</v>
      </c>
      <c r="F1751" s="176">
        <v>12</v>
      </c>
      <c r="G1751" s="176">
        <f t="shared" si="57"/>
        <v>96</v>
      </c>
      <c r="H1751" s="177"/>
      <c r="I1751" s="178"/>
      <c r="J1751" s="179"/>
      <c r="K1751" s="124"/>
      <c r="L1751" s="125"/>
      <c r="M1751" s="126"/>
      <c r="N1751" s="127"/>
      <c r="O1751" s="128"/>
      <c r="P1751" s="128"/>
      <c r="Q1751" s="126"/>
      <c r="R1751" s="55"/>
      <c r="S1751" s="129"/>
      <c r="T1751" s="156"/>
      <c r="U1751" s="126"/>
      <c r="AF1751" s="8"/>
      <c r="AG1751" s="8"/>
      <c r="AH1751" s="8"/>
      <c r="AI1751" s="8"/>
      <c r="AJ1751" s="8"/>
      <c r="AK1751" s="8"/>
      <c r="AL1751" s="8"/>
      <c r="AM1751" s="8"/>
    </row>
    <row r="1752" spans="1:39" x14ac:dyDescent="0.2">
      <c r="A1752" s="161" t="s">
        <v>403</v>
      </c>
      <c r="B1752" s="162" t="s">
        <v>1390</v>
      </c>
      <c r="C1752" s="174" t="s">
        <v>708</v>
      </c>
      <c r="D1752" s="175" t="s">
        <v>709</v>
      </c>
      <c r="E1752" s="175">
        <v>4</v>
      </c>
      <c r="F1752" s="176">
        <v>1.9</v>
      </c>
      <c r="G1752" s="176">
        <f t="shared" si="57"/>
        <v>7.6</v>
      </c>
      <c r="H1752" s="177"/>
      <c r="I1752" s="178"/>
      <c r="J1752" s="179"/>
      <c r="K1752" s="124"/>
      <c r="L1752" s="125"/>
      <c r="M1752" s="126"/>
      <c r="N1752" s="127"/>
      <c r="O1752" s="128"/>
      <c r="P1752" s="128"/>
      <c r="Q1752" s="126"/>
      <c r="R1752" s="55"/>
      <c r="S1752" s="129"/>
      <c r="T1752" s="156"/>
      <c r="U1752" s="126"/>
      <c r="AF1752" s="8"/>
      <c r="AG1752" s="8"/>
      <c r="AH1752" s="8"/>
      <c r="AI1752" s="8"/>
      <c r="AJ1752" s="8"/>
      <c r="AK1752" s="8"/>
      <c r="AL1752" s="8"/>
      <c r="AM1752" s="8"/>
    </row>
    <row r="1753" spans="1:39" ht="25.5" x14ac:dyDescent="0.2">
      <c r="A1753" s="161" t="s">
        <v>403</v>
      </c>
      <c r="B1753" s="162" t="s">
        <v>1391</v>
      </c>
      <c r="C1753" s="174" t="s">
        <v>915</v>
      </c>
      <c r="D1753" s="175" t="s">
        <v>916</v>
      </c>
      <c r="E1753" s="175">
        <v>2</v>
      </c>
      <c r="F1753" s="176">
        <v>55.646453309999998</v>
      </c>
      <c r="G1753" s="176">
        <f t="shared" ref="G1753:G1784" si="58">F1753*E1753</f>
        <v>111.29290662</v>
      </c>
      <c r="H1753" s="177"/>
      <c r="I1753" s="178"/>
      <c r="J1753" s="179"/>
      <c r="K1753" s="124"/>
      <c r="L1753" s="125"/>
      <c r="M1753" s="126"/>
      <c r="N1753" s="127"/>
      <c r="O1753" s="128"/>
      <c r="P1753" s="128"/>
      <c r="Q1753" s="126"/>
      <c r="R1753" s="55"/>
      <c r="S1753" s="129"/>
      <c r="T1753" s="156"/>
      <c r="U1753" s="126"/>
      <c r="AF1753" s="8"/>
      <c r="AG1753" s="8"/>
      <c r="AH1753" s="8"/>
      <c r="AI1753" s="8"/>
      <c r="AJ1753" s="8"/>
      <c r="AK1753" s="8"/>
      <c r="AL1753" s="8"/>
      <c r="AM1753" s="8"/>
    </row>
    <row r="1754" spans="1:39" x14ac:dyDescent="0.2">
      <c r="A1754" s="161" t="s">
        <v>403</v>
      </c>
      <c r="B1754" s="162" t="s">
        <v>1392</v>
      </c>
      <c r="C1754" s="174"/>
      <c r="D1754" s="175" t="s">
        <v>711</v>
      </c>
      <c r="E1754" s="175">
        <v>2</v>
      </c>
      <c r="F1754" s="176">
        <v>1.8403369999999999E-2</v>
      </c>
      <c r="G1754" s="176">
        <f t="shared" si="58"/>
        <v>3.6806739999999998E-2</v>
      </c>
      <c r="H1754" s="177"/>
      <c r="I1754" s="178"/>
      <c r="J1754" s="179"/>
      <c r="K1754" s="124"/>
      <c r="L1754" s="125"/>
      <c r="M1754" s="126"/>
      <c r="N1754" s="127"/>
      <c r="O1754" s="128"/>
      <c r="P1754" s="128"/>
      <c r="Q1754" s="126"/>
      <c r="R1754" s="55"/>
      <c r="S1754" s="129"/>
      <c r="T1754" s="156"/>
      <c r="U1754" s="126"/>
      <c r="AF1754" s="8"/>
      <c r="AG1754" s="8"/>
      <c r="AH1754" s="8"/>
      <c r="AI1754" s="8"/>
      <c r="AJ1754" s="8"/>
      <c r="AK1754" s="8"/>
      <c r="AL1754" s="8"/>
      <c r="AM1754" s="8"/>
    </row>
    <row r="1755" spans="1:39" x14ac:dyDescent="0.2">
      <c r="A1755" s="161" t="s">
        <v>403</v>
      </c>
      <c r="B1755" s="162" t="s">
        <v>1393</v>
      </c>
      <c r="C1755" s="174"/>
      <c r="D1755" s="175" t="s">
        <v>718</v>
      </c>
      <c r="E1755" s="175">
        <v>8</v>
      </c>
      <c r="F1755" s="176">
        <v>2.9523020000000001E-2</v>
      </c>
      <c r="G1755" s="176">
        <f t="shared" si="58"/>
        <v>0.23618416</v>
      </c>
      <c r="H1755" s="177"/>
      <c r="I1755" s="178"/>
      <c r="J1755" s="179"/>
      <c r="K1755" s="124"/>
      <c r="L1755" s="125"/>
      <c r="M1755" s="126"/>
      <c r="N1755" s="127"/>
      <c r="O1755" s="128"/>
      <c r="P1755" s="128"/>
      <c r="Q1755" s="126"/>
      <c r="R1755" s="55"/>
      <c r="S1755" s="129"/>
      <c r="T1755" s="156"/>
      <c r="U1755" s="126"/>
      <c r="AF1755" s="8"/>
      <c r="AG1755" s="8"/>
      <c r="AH1755" s="8"/>
      <c r="AI1755" s="8"/>
      <c r="AJ1755" s="8"/>
      <c r="AK1755" s="8"/>
      <c r="AL1755" s="8"/>
      <c r="AM1755" s="8"/>
    </row>
    <row r="1756" spans="1:39" x14ac:dyDescent="0.2">
      <c r="A1756" s="161" t="s">
        <v>403</v>
      </c>
      <c r="B1756" s="162" t="s">
        <v>1394</v>
      </c>
      <c r="C1756" s="174"/>
      <c r="D1756" s="175" t="s">
        <v>720</v>
      </c>
      <c r="E1756" s="175">
        <v>2</v>
      </c>
      <c r="F1756" s="176">
        <v>9.6445200000000002E-3</v>
      </c>
      <c r="G1756" s="176">
        <f t="shared" si="58"/>
        <v>1.928904E-2</v>
      </c>
      <c r="H1756" s="177"/>
      <c r="I1756" s="178"/>
      <c r="J1756" s="179"/>
      <c r="K1756" s="124"/>
      <c r="L1756" s="125"/>
      <c r="M1756" s="126"/>
      <c r="N1756" s="127"/>
      <c r="O1756" s="128"/>
      <c r="P1756" s="128"/>
      <c r="Q1756" s="126"/>
      <c r="R1756" s="55"/>
      <c r="S1756" s="129"/>
      <c r="T1756" s="156"/>
      <c r="U1756" s="126"/>
      <c r="AF1756" s="8"/>
      <c r="AG1756" s="8"/>
      <c r="AH1756" s="8"/>
      <c r="AI1756" s="8"/>
      <c r="AJ1756" s="8"/>
      <c r="AK1756" s="8"/>
      <c r="AL1756" s="8"/>
      <c r="AM1756" s="8"/>
    </row>
    <row r="1757" spans="1:39" x14ac:dyDescent="0.2">
      <c r="A1757" s="161" t="s">
        <v>403</v>
      </c>
      <c r="B1757" s="162" t="s">
        <v>1395</v>
      </c>
      <c r="C1757" s="174"/>
      <c r="D1757" s="175" t="s">
        <v>1396</v>
      </c>
      <c r="E1757" s="175">
        <v>2</v>
      </c>
      <c r="F1757" s="176">
        <v>1.59655514</v>
      </c>
      <c r="G1757" s="176">
        <f t="shared" si="58"/>
        <v>3.19311028</v>
      </c>
      <c r="H1757" s="177"/>
      <c r="I1757" s="178"/>
      <c r="J1757" s="179"/>
      <c r="K1757" s="124"/>
      <c r="L1757" s="125"/>
      <c r="M1757" s="126"/>
      <c r="N1757" s="127"/>
      <c r="O1757" s="128"/>
      <c r="P1757" s="128"/>
      <c r="Q1757" s="126"/>
      <c r="R1757" s="55"/>
      <c r="S1757" s="129"/>
      <c r="T1757" s="156"/>
      <c r="U1757" s="126"/>
      <c r="AF1757" s="8"/>
      <c r="AG1757" s="8"/>
      <c r="AH1757" s="8"/>
      <c r="AI1757" s="8"/>
      <c r="AJ1757" s="8"/>
      <c r="AK1757" s="8"/>
      <c r="AL1757" s="8"/>
      <c r="AM1757" s="8"/>
    </row>
    <row r="1758" spans="1:39" x14ac:dyDescent="0.2">
      <c r="A1758" s="161" t="s">
        <v>403</v>
      </c>
      <c r="B1758" s="162" t="s">
        <v>1397</v>
      </c>
      <c r="C1758" s="174"/>
      <c r="D1758" s="175" t="s">
        <v>906</v>
      </c>
      <c r="E1758" s="175">
        <v>1</v>
      </c>
      <c r="F1758" s="176">
        <v>0.43401498999999999</v>
      </c>
      <c r="G1758" s="176">
        <f t="shared" si="58"/>
        <v>0.43401498999999999</v>
      </c>
      <c r="H1758" s="177"/>
      <c r="I1758" s="178"/>
      <c r="J1758" s="179"/>
      <c r="K1758" s="124"/>
      <c r="L1758" s="125"/>
      <c r="M1758" s="126"/>
      <c r="N1758" s="127"/>
      <c r="O1758" s="128"/>
      <c r="P1758" s="128"/>
      <c r="Q1758" s="126"/>
      <c r="R1758" s="55"/>
      <c r="S1758" s="129"/>
      <c r="T1758" s="156"/>
      <c r="U1758" s="126"/>
      <c r="AF1758" s="8"/>
      <c r="AG1758" s="8"/>
      <c r="AH1758" s="8"/>
      <c r="AI1758" s="8"/>
      <c r="AJ1758" s="8"/>
      <c r="AK1758" s="8"/>
      <c r="AL1758" s="8"/>
      <c r="AM1758" s="8"/>
    </row>
    <row r="1759" spans="1:39" x14ac:dyDescent="0.2">
      <c r="A1759" s="161" t="s">
        <v>403</v>
      </c>
      <c r="B1759" s="162" t="s">
        <v>1398</v>
      </c>
      <c r="C1759" s="174"/>
      <c r="D1759" s="175" t="s">
        <v>716</v>
      </c>
      <c r="E1759" s="175">
        <v>2</v>
      </c>
      <c r="F1759" s="176">
        <v>3.9988100900000001</v>
      </c>
      <c r="G1759" s="176">
        <f t="shared" si="58"/>
        <v>7.9976201800000002</v>
      </c>
      <c r="H1759" s="177"/>
      <c r="I1759" s="178"/>
      <c r="J1759" s="179"/>
      <c r="K1759" s="124"/>
      <c r="L1759" s="125"/>
      <c r="M1759" s="126"/>
      <c r="N1759" s="127"/>
      <c r="O1759" s="128"/>
      <c r="P1759" s="128"/>
      <c r="Q1759" s="126"/>
      <c r="R1759" s="55"/>
      <c r="S1759" s="129"/>
      <c r="T1759" s="156"/>
      <c r="U1759" s="126"/>
      <c r="AF1759" s="8"/>
      <c r="AG1759" s="8"/>
      <c r="AH1759" s="8"/>
      <c r="AI1759" s="8"/>
      <c r="AJ1759" s="8"/>
      <c r="AK1759" s="8"/>
      <c r="AL1759" s="8"/>
      <c r="AM1759" s="8"/>
    </row>
    <row r="1760" spans="1:39" x14ac:dyDescent="0.2">
      <c r="A1760" s="148" t="s">
        <v>379</v>
      </c>
      <c r="B1760" s="162" t="s">
        <v>1399</v>
      </c>
      <c r="C1760" s="181" t="s">
        <v>722</v>
      </c>
      <c r="D1760" s="182" t="s">
        <v>723</v>
      </c>
      <c r="E1760" s="182">
        <v>1</v>
      </c>
      <c r="F1760" s="183">
        <v>6.138147E-2</v>
      </c>
      <c r="G1760" s="183">
        <f t="shared" si="58"/>
        <v>6.138147E-2</v>
      </c>
      <c r="H1760" s="184"/>
      <c r="I1760" s="185"/>
      <c r="J1760" s="180"/>
      <c r="K1760" s="124"/>
      <c r="L1760" s="125"/>
      <c r="M1760" s="126"/>
      <c r="N1760" s="127"/>
      <c r="O1760" s="128"/>
      <c r="P1760" s="128"/>
      <c r="Q1760" s="126"/>
      <c r="R1760" s="55"/>
      <c r="S1760" s="129"/>
      <c r="T1760" s="156"/>
      <c r="U1760" s="126"/>
      <c r="AF1760" s="8"/>
      <c r="AG1760" s="8"/>
      <c r="AH1760" s="8"/>
      <c r="AI1760" s="8"/>
      <c r="AJ1760" s="8"/>
      <c r="AK1760" s="8"/>
      <c r="AL1760" s="8"/>
      <c r="AM1760" s="8"/>
    </row>
    <row r="1761" spans="1:39" x14ac:dyDescent="0.2">
      <c r="A1761" s="161" t="s">
        <v>382</v>
      </c>
      <c r="B1761" s="162" t="s">
        <v>1400</v>
      </c>
      <c r="C1761" s="186" t="s">
        <v>633</v>
      </c>
      <c r="D1761" s="187" t="s">
        <v>634</v>
      </c>
      <c r="E1761" s="187">
        <v>5</v>
      </c>
      <c r="F1761" s="188">
        <v>13.036198779999999</v>
      </c>
      <c r="G1761" s="188">
        <f t="shared" si="58"/>
        <v>65.180993900000004</v>
      </c>
      <c r="H1761" s="189"/>
      <c r="I1761" s="190"/>
      <c r="J1761" s="191"/>
      <c r="K1761" s="124"/>
      <c r="L1761" s="125"/>
      <c r="M1761" s="126"/>
      <c r="N1761" s="127"/>
      <c r="O1761" s="128"/>
      <c r="P1761" s="128"/>
      <c r="Q1761" s="126"/>
      <c r="R1761" s="55"/>
      <c r="S1761" s="129"/>
      <c r="T1761" s="156"/>
      <c r="U1761" s="126"/>
      <c r="AF1761" s="8"/>
      <c r="AG1761" s="8"/>
      <c r="AH1761" s="8"/>
      <c r="AI1761" s="8"/>
      <c r="AJ1761" s="8"/>
      <c r="AK1761" s="8"/>
      <c r="AL1761" s="8"/>
      <c r="AM1761" s="8"/>
    </row>
    <row r="1762" spans="1:39" x14ac:dyDescent="0.2">
      <c r="A1762" s="161" t="s">
        <v>403</v>
      </c>
      <c r="B1762" s="162" t="s">
        <v>1401</v>
      </c>
      <c r="C1762" s="174" t="s">
        <v>677</v>
      </c>
      <c r="D1762" s="175" t="s">
        <v>732</v>
      </c>
      <c r="E1762" s="175">
        <v>12</v>
      </c>
      <c r="F1762" s="176">
        <v>0.12559807000000001</v>
      </c>
      <c r="G1762" s="176">
        <f t="shared" si="58"/>
        <v>1.5071768400000001</v>
      </c>
      <c r="H1762" s="177"/>
      <c r="I1762" s="178"/>
      <c r="J1762" s="179"/>
      <c r="K1762" s="124"/>
      <c r="L1762" s="125"/>
      <c r="M1762" s="126"/>
      <c r="N1762" s="127"/>
      <c r="O1762" s="128"/>
      <c r="P1762" s="128"/>
      <c r="Q1762" s="126"/>
      <c r="R1762" s="55"/>
      <c r="S1762" s="129"/>
      <c r="T1762" s="156"/>
      <c r="U1762" s="126"/>
      <c r="AF1762" s="8"/>
      <c r="AG1762" s="8"/>
      <c r="AH1762" s="8"/>
      <c r="AI1762" s="8"/>
      <c r="AJ1762" s="8"/>
      <c r="AK1762" s="8"/>
      <c r="AL1762" s="8"/>
      <c r="AM1762" s="8"/>
    </row>
    <row r="1763" spans="1:39" x14ac:dyDescent="0.2">
      <c r="A1763" s="161" t="s">
        <v>403</v>
      </c>
      <c r="B1763" s="162" t="s">
        <v>1402</v>
      </c>
      <c r="C1763" s="174" t="s">
        <v>677</v>
      </c>
      <c r="D1763" s="175" t="s">
        <v>734</v>
      </c>
      <c r="E1763" s="175">
        <v>4</v>
      </c>
      <c r="F1763" s="176">
        <v>0.10981471</v>
      </c>
      <c r="G1763" s="176">
        <f t="shared" si="58"/>
        <v>0.43925883999999998</v>
      </c>
      <c r="H1763" s="177"/>
      <c r="I1763" s="178"/>
      <c r="J1763" s="179"/>
      <c r="K1763" s="124"/>
      <c r="L1763" s="125"/>
      <c r="M1763" s="126"/>
      <c r="N1763" s="127"/>
      <c r="O1763" s="128"/>
      <c r="P1763" s="128"/>
      <c r="Q1763" s="126"/>
      <c r="R1763" s="55"/>
      <c r="S1763" s="129"/>
      <c r="T1763" s="156"/>
      <c r="U1763" s="126"/>
      <c r="AF1763" s="8"/>
      <c r="AG1763" s="8"/>
      <c r="AH1763" s="8"/>
      <c r="AI1763" s="8"/>
      <c r="AJ1763" s="8"/>
      <c r="AK1763" s="8"/>
      <c r="AL1763" s="8"/>
      <c r="AM1763" s="8"/>
    </row>
    <row r="1764" spans="1:39" x14ac:dyDescent="0.2">
      <c r="A1764" s="161" t="s">
        <v>403</v>
      </c>
      <c r="B1764" s="162" t="s">
        <v>1403</v>
      </c>
      <c r="C1764" s="174" t="s">
        <v>677</v>
      </c>
      <c r="D1764" s="175" t="s">
        <v>736</v>
      </c>
      <c r="E1764" s="175">
        <v>2</v>
      </c>
      <c r="F1764" s="176">
        <v>7.4135400000000004E-2</v>
      </c>
      <c r="G1764" s="176">
        <f t="shared" si="58"/>
        <v>0.14827080000000001</v>
      </c>
      <c r="H1764" s="177"/>
      <c r="I1764" s="178"/>
      <c r="J1764" s="179"/>
      <c r="K1764" s="124"/>
      <c r="L1764" s="125"/>
      <c r="M1764" s="126"/>
      <c r="N1764" s="127"/>
      <c r="O1764" s="128"/>
      <c r="P1764" s="128"/>
      <c r="Q1764" s="126"/>
      <c r="R1764" s="55"/>
      <c r="S1764" s="129"/>
      <c r="T1764" s="156"/>
      <c r="U1764" s="126"/>
      <c r="AF1764" s="8"/>
      <c r="AG1764" s="8"/>
      <c r="AH1764" s="8"/>
      <c r="AI1764" s="8"/>
      <c r="AJ1764" s="8"/>
      <c r="AK1764" s="8"/>
      <c r="AL1764" s="8"/>
      <c r="AM1764" s="8"/>
    </row>
    <row r="1765" spans="1:39" x14ac:dyDescent="0.2">
      <c r="A1765" s="161" t="s">
        <v>403</v>
      </c>
      <c r="B1765" s="162" t="s">
        <v>1404</v>
      </c>
      <c r="C1765" s="174" t="s">
        <v>677</v>
      </c>
      <c r="D1765" s="175" t="s">
        <v>678</v>
      </c>
      <c r="E1765" s="175">
        <v>4</v>
      </c>
      <c r="F1765" s="176">
        <v>4.296759E-2</v>
      </c>
      <c r="G1765" s="176">
        <f t="shared" si="58"/>
        <v>0.17187036</v>
      </c>
      <c r="H1765" s="177"/>
      <c r="I1765" s="178"/>
      <c r="J1765" s="179"/>
      <c r="K1765" s="124"/>
      <c r="L1765" s="125"/>
      <c r="M1765" s="126"/>
      <c r="N1765" s="127"/>
      <c r="O1765" s="128"/>
      <c r="P1765" s="128"/>
      <c r="Q1765" s="126"/>
      <c r="R1765" s="55"/>
      <c r="S1765" s="129"/>
      <c r="T1765" s="156"/>
      <c r="U1765" s="126"/>
      <c r="AF1765" s="8"/>
      <c r="AG1765" s="8"/>
      <c r="AH1765" s="8"/>
      <c r="AI1765" s="8"/>
      <c r="AJ1765" s="8"/>
      <c r="AK1765" s="8"/>
      <c r="AL1765" s="8"/>
      <c r="AM1765" s="8"/>
    </row>
    <row r="1766" spans="1:39" x14ac:dyDescent="0.2">
      <c r="A1766" s="161" t="s">
        <v>403</v>
      </c>
      <c r="B1766" s="162" t="s">
        <v>1405</v>
      </c>
      <c r="C1766" s="174" t="s">
        <v>677</v>
      </c>
      <c r="D1766" s="175" t="s">
        <v>739</v>
      </c>
      <c r="E1766" s="175">
        <v>3</v>
      </c>
      <c r="F1766" s="176">
        <v>5.4240669999999998E-2</v>
      </c>
      <c r="G1766" s="176">
        <f t="shared" si="58"/>
        <v>0.16272201</v>
      </c>
      <c r="H1766" s="177"/>
      <c r="I1766" s="178"/>
      <c r="J1766" s="179"/>
      <c r="K1766" s="124"/>
      <c r="L1766" s="125"/>
      <c r="M1766" s="126"/>
      <c r="N1766" s="127"/>
      <c r="O1766" s="128"/>
      <c r="P1766" s="128"/>
      <c r="Q1766" s="126"/>
      <c r="R1766" s="55"/>
      <c r="S1766" s="129"/>
      <c r="T1766" s="156"/>
      <c r="U1766" s="126"/>
      <c r="AF1766" s="8"/>
      <c r="AG1766" s="8"/>
      <c r="AH1766" s="8"/>
      <c r="AI1766" s="8"/>
      <c r="AJ1766" s="8"/>
      <c r="AK1766" s="8"/>
      <c r="AL1766" s="8"/>
      <c r="AM1766" s="8"/>
    </row>
    <row r="1767" spans="1:39" x14ac:dyDescent="0.2">
      <c r="A1767" s="161" t="s">
        <v>403</v>
      </c>
      <c r="B1767" s="162" t="s">
        <v>1406</v>
      </c>
      <c r="C1767" s="174" t="s">
        <v>677</v>
      </c>
      <c r="D1767" s="175" t="s">
        <v>741</v>
      </c>
      <c r="E1767" s="175">
        <v>8</v>
      </c>
      <c r="F1767" s="176">
        <v>2.6461140000000001E-2</v>
      </c>
      <c r="G1767" s="176">
        <f t="shared" si="58"/>
        <v>0.21168912000000001</v>
      </c>
      <c r="H1767" s="177"/>
      <c r="I1767" s="178"/>
      <c r="J1767" s="179"/>
      <c r="K1767" s="124"/>
      <c r="L1767" s="125"/>
      <c r="M1767" s="126"/>
      <c r="N1767" s="127"/>
      <c r="O1767" s="128"/>
      <c r="P1767" s="128"/>
      <c r="Q1767" s="126"/>
      <c r="R1767" s="55"/>
      <c r="S1767" s="129"/>
      <c r="T1767" s="156"/>
      <c r="U1767" s="126"/>
      <c r="AF1767" s="8"/>
      <c r="AG1767" s="8"/>
      <c r="AH1767" s="8"/>
      <c r="AI1767" s="8"/>
      <c r="AJ1767" s="8"/>
      <c r="AK1767" s="8"/>
      <c r="AL1767" s="8"/>
      <c r="AM1767" s="8"/>
    </row>
    <row r="1768" spans="1:39" x14ac:dyDescent="0.2">
      <c r="A1768" s="161" t="s">
        <v>403</v>
      </c>
      <c r="B1768" s="162" t="s">
        <v>1407</v>
      </c>
      <c r="C1768" s="174" t="s">
        <v>677</v>
      </c>
      <c r="D1768" s="175" t="s">
        <v>743</v>
      </c>
      <c r="E1768" s="175">
        <v>19</v>
      </c>
      <c r="F1768" s="176">
        <v>1.393254E-2</v>
      </c>
      <c r="G1768" s="176">
        <f t="shared" si="58"/>
        <v>0.26471825999999998</v>
      </c>
      <c r="H1768" s="177"/>
      <c r="I1768" s="178"/>
      <c r="J1768" s="179"/>
      <c r="K1768" s="124"/>
      <c r="L1768" s="125"/>
      <c r="M1768" s="126"/>
      <c r="N1768" s="127"/>
      <c r="O1768" s="128"/>
      <c r="P1768" s="128"/>
      <c r="Q1768" s="126"/>
      <c r="R1768" s="55"/>
      <c r="S1768" s="129"/>
      <c r="T1768" s="156"/>
      <c r="U1768" s="126"/>
      <c r="AF1768" s="8"/>
      <c r="AG1768" s="8"/>
      <c r="AH1768" s="8"/>
      <c r="AI1768" s="8"/>
      <c r="AJ1768" s="8"/>
      <c r="AK1768" s="8"/>
      <c r="AL1768" s="8"/>
      <c r="AM1768" s="8"/>
    </row>
    <row r="1769" spans="1:39" x14ac:dyDescent="0.2">
      <c r="A1769" s="161" t="s">
        <v>403</v>
      </c>
      <c r="B1769" s="162" t="s">
        <v>1408</v>
      </c>
      <c r="C1769" s="174" t="s">
        <v>684</v>
      </c>
      <c r="D1769" s="175" t="s">
        <v>728</v>
      </c>
      <c r="E1769" s="175">
        <v>5</v>
      </c>
      <c r="F1769" s="176">
        <v>3.5662310000000003E-2</v>
      </c>
      <c r="G1769" s="176">
        <f t="shared" si="58"/>
        <v>0.17831155000000001</v>
      </c>
      <c r="H1769" s="177"/>
      <c r="I1769" s="178"/>
      <c r="J1769" s="179"/>
      <c r="K1769" s="124"/>
      <c r="L1769" s="125"/>
      <c r="M1769" s="126"/>
      <c r="N1769" s="127"/>
      <c r="O1769" s="128"/>
      <c r="P1769" s="128"/>
      <c r="Q1769" s="126"/>
      <c r="R1769" s="55"/>
      <c r="S1769" s="129"/>
      <c r="T1769" s="156"/>
      <c r="U1769" s="126"/>
      <c r="AF1769" s="8"/>
      <c r="AG1769" s="8"/>
      <c r="AH1769" s="8"/>
      <c r="AI1769" s="8"/>
      <c r="AJ1769" s="8"/>
      <c r="AK1769" s="8"/>
      <c r="AL1769" s="8"/>
      <c r="AM1769" s="8"/>
    </row>
    <row r="1770" spans="1:39" x14ac:dyDescent="0.2">
      <c r="A1770" s="161" t="s">
        <v>403</v>
      </c>
      <c r="B1770" s="162" t="s">
        <v>1409</v>
      </c>
      <c r="C1770" s="174" t="s">
        <v>684</v>
      </c>
      <c r="D1770" s="175" t="s">
        <v>730</v>
      </c>
      <c r="E1770" s="175">
        <v>4</v>
      </c>
      <c r="F1770" s="176">
        <v>3.3686880000000002E-2</v>
      </c>
      <c r="G1770" s="176">
        <f t="shared" si="58"/>
        <v>0.13474752000000001</v>
      </c>
      <c r="H1770" s="177"/>
      <c r="I1770" s="178"/>
      <c r="J1770" s="179"/>
      <c r="K1770" s="124"/>
      <c r="L1770" s="125"/>
      <c r="M1770" s="126"/>
      <c r="N1770" s="127"/>
      <c r="O1770" s="128"/>
      <c r="P1770" s="128"/>
      <c r="Q1770" s="126"/>
      <c r="R1770" s="55"/>
      <c r="S1770" s="129"/>
      <c r="T1770" s="156"/>
      <c r="U1770" s="126"/>
      <c r="AF1770" s="8"/>
      <c r="AG1770" s="8"/>
      <c r="AH1770" s="8"/>
      <c r="AI1770" s="8"/>
      <c r="AJ1770" s="8"/>
      <c r="AK1770" s="8"/>
      <c r="AL1770" s="8"/>
      <c r="AM1770" s="8"/>
    </row>
    <row r="1771" spans="1:39" x14ac:dyDescent="0.2">
      <c r="A1771" s="161" t="s">
        <v>403</v>
      </c>
      <c r="B1771" s="162" t="s">
        <v>1410</v>
      </c>
      <c r="C1771" s="174" t="s">
        <v>677</v>
      </c>
      <c r="D1771" s="175" t="s">
        <v>745</v>
      </c>
      <c r="E1771" s="175">
        <v>8</v>
      </c>
      <c r="F1771" s="176">
        <v>1.1562019999999999E-2</v>
      </c>
      <c r="G1771" s="176">
        <f t="shared" si="58"/>
        <v>9.2496159999999994E-2</v>
      </c>
      <c r="H1771" s="177"/>
      <c r="I1771" s="178"/>
      <c r="J1771" s="179"/>
      <c r="K1771" s="124"/>
      <c r="L1771" s="125"/>
      <c r="M1771" s="126"/>
      <c r="N1771" s="127"/>
      <c r="O1771" s="128"/>
      <c r="P1771" s="128"/>
      <c r="Q1771" s="126"/>
      <c r="R1771" s="55"/>
      <c r="S1771" s="129"/>
      <c r="T1771" s="156"/>
      <c r="U1771" s="126"/>
      <c r="AF1771" s="8"/>
      <c r="AG1771" s="8"/>
      <c r="AH1771" s="8"/>
      <c r="AI1771" s="8"/>
      <c r="AJ1771" s="8"/>
      <c r="AK1771" s="8"/>
      <c r="AL1771" s="8"/>
      <c r="AM1771" s="8"/>
    </row>
    <row r="1772" spans="1:39" x14ac:dyDescent="0.2">
      <c r="A1772" s="161" t="s">
        <v>403</v>
      </c>
      <c r="B1772" s="162" t="s">
        <v>1411</v>
      </c>
      <c r="C1772" s="174" t="s">
        <v>677</v>
      </c>
      <c r="D1772" s="175" t="s">
        <v>747</v>
      </c>
      <c r="E1772" s="175">
        <v>4</v>
      </c>
      <c r="F1772" s="176">
        <v>1.9086800000000001E-3</v>
      </c>
      <c r="G1772" s="176">
        <f t="shared" si="58"/>
        <v>7.6347200000000002E-3</v>
      </c>
      <c r="H1772" s="177"/>
      <c r="I1772" s="178"/>
      <c r="J1772" s="179"/>
      <c r="K1772" s="124"/>
      <c r="L1772" s="125"/>
      <c r="M1772" s="126"/>
      <c r="N1772" s="127"/>
      <c r="O1772" s="128"/>
      <c r="P1772" s="128"/>
      <c r="Q1772" s="126"/>
      <c r="R1772" s="55"/>
      <c r="S1772" s="129"/>
      <c r="T1772" s="156"/>
      <c r="U1772" s="126"/>
      <c r="AF1772" s="8"/>
      <c r="AG1772" s="8"/>
      <c r="AH1772" s="8"/>
      <c r="AI1772" s="8"/>
      <c r="AJ1772" s="8"/>
      <c r="AK1772" s="8"/>
      <c r="AL1772" s="8"/>
      <c r="AM1772" s="8"/>
    </row>
    <row r="1773" spans="1:39" ht="25.5" x14ac:dyDescent="0.2">
      <c r="A1773" s="161" t="s">
        <v>403</v>
      </c>
      <c r="B1773" s="162" t="s">
        <v>1412</v>
      </c>
      <c r="C1773" s="174" t="s">
        <v>522</v>
      </c>
      <c r="D1773" s="175" t="s">
        <v>937</v>
      </c>
      <c r="E1773" s="175">
        <v>52</v>
      </c>
      <c r="F1773" s="176">
        <v>5.7602159999999999E-2</v>
      </c>
      <c r="G1773" s="176">
        <f t="shared" si="58"/>
        <v>2.99531232</v>
      </c>
      <c r="H1773" s="177"/>
      <c r="I1773" s="178"/>
      <c r="J1773" s="179"/>
      <c r="K1773" s="124"/>
      <c r="L1773" s="125"/>
      <c r="M1773" s="126"/>
      <c r="N1773" s="127"/>
      <c r="O1773" s="128"/>
      <c r="P1773" s="128"/>
      <c r="Q1773" s="126"/>
      <c r="R1773" s="55"/>
      <c r="S1773" s="129"/>
      <c r="T1773" s="156"/>
      <c r="U1773" s="126"/>
      <c r="AF1773" s="8"/>
      <c r="AG1773" s="8"/>
      <c r="AH1773" s="8"/>
      <c r="AI1773" s="8"/>
      <c r="AJ1773" s="8"/>
      <c r="AK1773" s="8"/>
      <c r="AL1773" s="8"/>
      <c r="AM1773" s="8"/>
    </row>
    <row r="1774" spans="1:39" ht="25.5" x14ac:dyDescent="0.2">
      <c r="A1774" s="161" t="s">
        <v>403</v>
      </c>
      <c r="B1774" s="162" t="s">
        <v>1413</v>
      </c>
      <c r="C1774" s="174" t="s">
        <v>522</v>
      </c>
      <c r="D1774" s="175" t="s">
        <v>939</v>
      </c>
      <c r="E1774" s="175">
        <v>8</v>
      </c>
      <c r="F1774" s="176">
        <v>2.8221969999999999E-2</v>
      </c>
      <c r="G1774" s="176">
        <f t="shared" si="58"/>
        <v>0.22577575999999999</v>
      </c>
      <c r="H1774" s="177"/>
      <c r="I1774" s="178"/>
      <c r="J1774" s="179"/>
      <c r="K1774" s="124"/>
      <c r="L1774" s="125"/>
      <c r="M1774" s="126"/>
      <c r="N1774" s="127"/>
      <c r="O1774" s="128"/>
      <c r="P1774" s="128"/>
      <c r="Q1774" s="126"/>
      <c r="R1774" s="55"/>
      <c r="S1774" s="129"/>
      <c r="T1774" s="156"/>
      <c r="U1774" s="126"/>
      <c r="AF1774" s="8"/>
      <c r="AG1774" s="8"/>
      <c r="AH1774" s="8"/>
      <c r="AI1774" s="8"/>
      <c r="AJ1774" s="8"/>
      <c r="AK1774" s="8"/>
      <c r="AL1774" s="8"/>
      <c r="AM1774" s="8"/>
    </row>
    <row r="1775" spans="1:39" ht="25.5" x14ac:dyDescent="0.2">
      <c r="A1775" s="161" t="s">
        <v>403</v>
      </c>
      <c r="B1775" s="162" t="s">
        <v>1414</v>
      </c>
      <c r="C1775" s="174" t="s">
        <v>522</v>
      </c>
      <c r="D1775" s="175" t="s">
        <v>941</v>
      </c>
      <c r="E1775" s="175">
        <v>38</v>
      </c>
      <c r="F1775" s="176">
        <v>2.2449110000000001E-2</v>
      </c>
      <c r="G1775" s="176">
        <f t="shared" si="58"/>
        <v>0.85306618000000001</v>
      </c>
      <c r="H1775" s="177"/>
      <c r="I1775" s="178"/>
      <c r="J1775" s="179"/>
      <c r="K1775" s="124"/>
      <c r="L1775" s="125"/>
      <c r="M1775" s="126"/>
      <c r="N1775" s="127"/>
      <c r="O1775" s="128"/>
      <c r="P1775" s="128"/>
      <c r="Q1775" s="126"/>
      <c r="R1775" s="55"/>
      <c r="S1775" s="129"/>
      <c r="T1775" s="156"/>
      <c r="U1775" s="126"/>
      <c r="AF1775" s="8"/>
      <c r="AG1775" s="8"/>
      <c r="AH1775" s="8"/>
      <c r="AI1775" s="8"/>
      <c r="AJ1775" s="8"/>
      <c r="AK1775" s="8"/>
      <c r="AL1775" s="8"/>
      <c r="AM1775" s="8"/>
    </row>
    <row r="1776" spans="1:39" ht="25.5" x14ac:dyDescent="0.2">
      <c r="A1776" s="161" t="s">
        <v>403</v>
      </c>
      <c r="B1776" s="162" t="s">
        <v>1415</v>
      </c>
      <c r="C1776" s="174" t="s">
        <v>944</v>
      </c>
      <c r="D1776" s="175" t="s">
        <v>945</v>
      </c>
      <c r="E1776" s="175">
        <v>34</v>
      </c>
      <c r="F1776" s="176">
        <v>1.8321469999999999E-2</v>
      </c>
      <c r="G1776" s="176">
        <f t="shared" si="58"/>
        <v>0.62292997999999999</v>
      </c>
      <c r="H1776" s="177"/>
      <c r="I1776" s="178"/>
      <c r="J1776" s="179"/>
      <c r="K1776" s="124"/>
      <c r="L1776" s="125"/>
      <c r="M1776" s="126"/>
      <c r="N1776" s="127"/>
      <c r="O1776" s="128"/>
      <c r="P1776" s="128"/>
      <c r="Q1776" s="126"/>
      <c r="R1776" s="55"/>
      <c r="S1776" s="129"/>
      <c r="T1776" s="156"/>
      <c r="U1776" s="126"/>
      <c r="AF1776" s="8"/>
      <c r="AG1776" s="8"/>
      <c r="AH1776" s="8"/>
      <c r="AI1776" s="8"/>
      <c r="AJ1776" s="8"/>
      <c r="AK1776" s="8"/>
      <c r="AL1776" s="8"/>
      <c r="AM1776" s="8"/>
    </row>
    <row r="1777" spans="1:39" ht="25.5" x14ac:dyDescent="0.2">
      <c r="A1777" s="161" t="s">
        <v>403</v>
      </c>
      <c r="B1777" s="162" t="s">
        <v>1416</v>
      </c>
      <c r="C1777" s="174" t="s">
        <v>522</v>
      </c>
      <c r="D1777" s="175" t="s">
        <v>757</v>
      </c>
      <c r="E1777" s="175">
        <v>54</v>
      </c>
      <c r="F1777" s="176">
        <v>1.6348540000000002E-2</v>
      </c>
      <c r="G1777" s="176">
        <f t="shared" si="58"/>
        <v>0.8828211600000001</v>
      </c>
      <c r="H1777" s="177"/>
      <c r="I1777" s="178"/>
      <c r="J1777" s="179"/>
      <c r="K1777" s="124"/>
      <c r="L1777" s="125"/>
      <c r="M1777" s="126"/>
      <c r="N1777" s="127"/>
      <c r="O1777" s="128"/>
      <c r="P1777" s="128"/>
      <c r="Q1777" s="126"/>
      <c r="R1777" s="55"/>
      <c r="S1777" s="129"/>
      <c r="T1777" s="156"/>
      <c r="U1777" s="126"/>
      <c r="AF1777" s="8"/>
      <c r="AG1777" s="8"/>
      <c r="AH1777" s="8"/>
      <c r="AI1777" s="8"/>
      <c r="AJ1777" s="8"/>
      <c r="AK1777" s="8"/>
      <c r="AL1777" s="8"/>
      <c r="AM1777" s="8"/>
    </row>
    <row r="1778" spans="1:39" ht="25.5" x14ac:dyDescent="0.2">
      <c r="A1778" s="161" t="s">
        <v>403</v>
      </c>
      <c r="B1778" s="162" t="s">
        <v>1417</v>
      </c>
      <c r="C1778" s="174" t="s">
        <v>522</v>
      </c>
      <c r="D1778" s="175" t="s">
        <v>726</v>
      </c>
      <c r="E1778" s="175">
        <v>24</v>
      </c>
      <c r="F1778" s="176">
        <v>2.0473680000000001E-2</v>
      </c>
      <c r="G1778" s="176">
        <f t="shared" si="58"/>
        <v>0.49136832000000003</v>
      </c>
      <c r="H1778" s="177"/>
      <c r="I1778" s="178"/>
      <c r="J1778" s="179"/>
      <c r="K1778" s="124"/>
      <c r="L1778" s="125"/>
      <c r="M1778" s="126"/>
      <c r="N1778" s="127"/>
      <c r="O1778" s="128"/>
      <c r="P1778" s="128"/>
      <c r="Q1778" s="126"/>
      <c r="R1778" s="55"/>
      <c r="S1778" s="129"/>
      <c r="T1778" s="156"/>
      <c r="U1778" s="126"/>
      <c r="AF1778" s="8"/>
      <c r="AG1778" s="8"/>
      <c r="AH1778" s="8"/>
      <c r="AI1778" s="8"/>
      <c r="AJ1778" s="8"/>
      <c r="AK1778" s="8"/>
      <c r="AL1778" s="8"/>
      <c r="AM1778" s="8"/>
    </row>
    <row r="1779" spans="1:39" x14ac:dyDescent="0.2">
      <c r="A1779" s="161" t="s">
        <v>403</v>
      </c>
      <c r="B1779" s="162" t="s">
        <v>1418</v>
      </c>
      <c r="C1779" s="174" t="s">
        <v>759</v>
      </c>
      <c r="D1779" s="175" t="s">
        <v>760</v>
      </c>
      <c r="E1779" s="175">
        <v>16</v>
      </c>
      <c r="F1779" s="176">
        <v>1.7374069999999998E-2</v>
      </c>
      <c r="G1779" s="176">
        <f t="shared" si="58"/>
        <v>0.27798511999999997</v>
      </c>
      <c r="H1779" s="177"/>
      <c r="I1779" s="178"/>
      <c r="J1779" s="179"/>
      <c r="K1779" s="124"/>
      <c r="L1779" s="125"/>
      <c r="M1779" s="126"/>
      <c r="N1779" s="127"/>
      <c r="O1779" s="128"/>
      <c r="P1779" s="128"/>
      <c r="Q1779" s="126"/>
      <c r="R1779" s="55"/>
      <c r="S1779" s="129"/>
      <c r="T1779" s="156"/>
      <c r="U1779" s="126"/>
      <c r="AF1779" s="8"/>
      <c r="AG1779" s="8"/>
      <c r="AH1779" s="8"/>
      <c r="AI1779" s="8"/>
      <c r="AJ1779" s="8"/>
      <c r="AK1779" s="8"/>
      <c r="AL1779" s="8"/>
      <c r="AM1779" s="8"/>
    </row>
    <row r="1780" spans="1:39" x14ac:dyDescent="0.2">
      <c r="A1780" s="161" t="s">
        <v>403</v>
      </c>
      <c r="B1780" s="162" t="s">
        <v>1419</v>
      </c>
      <c r="C1780" s="174" t="s">
        <v>525</v>
      </c>
      <c r="D1780" s="175" t="s">
        <v>762</v>
      </c>
      <c r="E1780" s="175">
        <v>12</v>
      </c>
      <c r="F1780" s="176">
        <v>7.6006699999999996E-2</v>
      </c>
      <c r="G1780" s="176">
        <f t="shared" si="58"/>
        <v>0.91208040000000001</v>
      </c>
      <c r="H1780" s="177"/>
      <c r="I1780" s="178"/>
      <c r="J1780" s="179"/>
      <c r="K1780" s="124"/>
      <c r="L1780" s="125"/>
      <c r="M1780" s="126"/>
      <c r="N1780" s="127"/>
      <c r="O1780" s="128"/>
      <c r="P1780" s="128"/>
      <c r="Q1780" s="126"/>
      <c r="R1780" s="55"/>
      <c r="S1780" s="129"/>
      <c r="T1780" s="156"/>
      <c r="U1780" s="126"/>
      <c r="AF1780" s="8"/>
      <c r="AG1780" s="8"/>
      <c r="AH1780" s="8"/>
      <c r="AI1780" s="8"/>
      <c r="AJ1780" s="8"/>
      <c r="AK1780" s="8"/>
      <c r="AL1780" s="8"/>
      <c r="AM1780" s="8"/>
    </row>
    <row r="1781" spans="1:39" x14ac:dyDescent="0.2">
      <c r="A1781" s="161" t="s">
        <v>403</v>
      </c>
      <c r="B1781" s="162" t="s">
        <v>1420</v>
      </c>
      <c r="C1781" s="174" t="s">
        <v>525</v>
      </c>
      <c r="D1781" s="175" t="s">
        <v>764</v>
      </c>
      <c r="E1781" s="175">
        <v>16</v>
      </c>
      <c r="F1781" s="176">
        <v>4.0010209999999997E-2</v>
      </c>
      <c r="G1781" s="176">
        <f t="shared" si="58"/>
        <v>0.64016335999999996</v>
      </c>
      <c r="H1781" s="177"/>
      <c r="I1781" s="178"/>
      <c r="J1781" s="179"/>
      <c r="K1781" s="124"/>
      <c r="L1781" s="125"/>
      <c r="M1781" s="126"/>
      <c r="N1781" s="127"/>
      <c r="O1781" s="128"/>
      <c r="P1781" s="128"/>
      <c r="Q1781" s="126"/>
      <c r="R1781" s="55"/>
      <c r="S1781" s="129"/>
      <c r="T1781" s="156"/>
      <c r="U1781" s="126"/>
      <c r="AF1781" s="8"/>
      <c r="AG1781" s="8"/>
      <c r="AH1781" s="8"/>
      <c r="AI1781" s="8"/>
      <c r="AJ1781" s="8"/>
      <c r="AK1781" s="8"/>
      <c r="AL1781" s="8"/>
      <c r="AM1781" s="8"/>
    </row>
    <row r="1782" spans="1:39" x14ac:dyDescent="0.2">
      <c r="A1782" s="161" t="s">
        <v>403</v>
      </c>
      <c r="B1782" s="162" t="s">
        <v>1421</v>
      </c>
      <c r="C1782" s="174" t="s">
        <v>525</v>
      </c>
      <c r="D1782" s="175" t="s">
        <v>679</v>
      </c>
      <c r="E1782" s="175">
        <v>64</v>
      </c>
      <c r="F1782" s="176">
        <v>1.6751530000000001E-2</v>
      </c>
      <c r="G1782" s="176">
        <f t="shared" si="58"/>
        <v>1.07209792</v>
      </c>
      <c r="H1782" s="177"/>
      <c r="I1782" s="178"/>
      <c r="J1782" s="179"/>
      <c r="K1782" s="124"/>
      <c r="L1782" s="125"/>
      <c r="M1782" s="126"/>
      <c r="N1782" s="127"/>
      <c r="O1782" s="128"/>
      <c r="P1782" s="128"/>
      <c r="Q1782" s="126"/>
      <c r="R1782" s="55"/>
      <c r="S1782" s="129"/>
      <c r="T1782" s="156"/>
      <c r="U1782" s="126"/>
      <c r="AF1782" s="8"/>
      <c r="AG1782" s="8"/>
      <c r="AH1782" s="8"/>
      <c r="AI1782" s="8"/>
      <c r="AJ1782" s="8"/>
      <c r="AK1782" s="8"/>
      <c r="AL1782" s="8"/>
      <c r="AM1782" s="8"/>
    </row>
    <row r="1783" spans="1:39" x14ac:dyDescent="0.2">
      <c r="A1783" s="161" t="s">
        <v>403</v>
      </c>
      <c r="B1783" s="162" t="s">
        <v>1422</v>
      </c>
      <c r="C1783" s="174" t="s">
        <v>525</v>
      </c>
      <c r="D1783" s="175" t="s">
        <v>767</v>
      </c>
      <c r="E1783" s="175">
        <v>9</v>
      </c>
      <c r="F1783" s="176">
        <v>1.084597E-2</v>
      </c>
      <c r="G1783" s="176">
        <f t="shared" si="58"/>
        <v>9.7613729999999996E-2</v>
      </c>
      <c r="H1783" s="177"/>
      <c r="I1783" s="178"/>
      <c r="J1783" s="179"/>
      <c r="K1783" s="124"/>
      <c r="L1783" s="125"/>
      <c r="M1783" s="126"/>
      <c r="N1783" s="127"/>
      <c r="O1783" s="128"/>
      <c r="P1783" s="128"/>
      <c r="Q1783" s="126"/>
      <c r="R1783" s="55"/>
      <c r="S1783" s="129"/>
      <c r="T1783" s="156"/>
      <c r="U1783" s="126"/>
      <c r="AF1783" s="8"/>
      <c r="AG1783" s="8"/>
      <c r="AH1783" s="8"/>
      <c r="AI1783" s="8"/>
      <c r="AJ1783" s="8"/>
      <c r="AK1783" s="8"/>
      <c r="AL1783" s="8"/>
      <c r="AM1783" s="8"/>
    </row>
    <row r="1784" spans="1:39" x14ac:dyDescent="0.2">
      <c r="A1784" s="161" t="s">
        <v>403</v>
      </c>
      <c r="B1784" s="162" t="s">
        <v>1423</v>
      </c>
      <c r="C1784" s="174" t="s">
        <v>525</v>
      </c>
      <c r="D1784" s="175" t="s">
        <v>526</v>
      </c>
      <c r="E1784" s="175">
        <v>263</v>
      </c>
      <c r="F1784" s="176">
        <v>5.88405E-3</v>
      </c>
      <c r="G1784" s="176">
        <f t="shared" si="58"/>
        <v>1.5475051500000001</v>
      </c>
      <c r="H1784" s="177"/>
      <c r="I1784" s="178"/>
      <c r="J1784" s="179"/>
      <c r="K1784" s="124"/>
      <c r="L1784" s="125"/>
      <c r="M1784" s="126"/>
      <c r="N1784" s="127"/>
      <c r="O1784" s="128"/>
      <c r="P1784" s="128"/>
      <c r="Q1784" s="126"/>
      <c r="R1784" s="55"/>
      <c r="S1784" s="129"/>
      <c r="T1784" s="156"/>
      <c r="U1784" s="126"/>
      <c r="AF1784" s="8"/>
      <c r="AG1784" s="8"/>
      <c r="AH1784" s="8"/>
      <c r="AI1784" s="8"/>
      <c r="AJ1784" s="8"/>
      <c r="AK1784" s="8"/>
      <c r="AL1784" s="8"/>
      <c r="AM1784" s="8"/>
    </row>
    <row r="1785" spans="1:39" x14ac:dyDescent="0.2">
      <c r="A1785" s="161" t="s">
        <v>403</v>
      </c>
      <c r="B1785" s="162" t="s">
        <v>1424</v>
      </c>
      <c r="C1785" s="174" t="s">
        <v>525</v>
      </c>
      <c r="D1785" s="175" t="s">
        <v>770</v>
      </c>
      <c r="E1785" s="175">
        <v>4</v>
      </c>
      <c r="F1785" s="176">
        <v>8.4562000000000005E-4</v>
      </c>
      <c r="G1785" s="176">
        <f t="shared" ref="G1785:G1795" si="59">F1785*E1785</f>
        <v>3.3824800000000002E-3</v>
      </c>
      <c r="H1785" s="177"/>
      <c r="I1785" s="178"/>
      <c r="J1785" s="179"/>
      <c r="K1785" s="124"/>
      <c r="L1785" s="125"/>
      <c r="M1785" s="126"/>
      <c r="N1785" s="127"/>
      <c r="O1785" s="128"/>
      <c r="P1785" s="128"/>
      <c r="Q1785" s="126"/>
      <c r="R1785" s="55"/>
      <c r="S1785" s="129"/>
      <c r="T1785" s="156"/>
      <c r="U1785" s="126"/>
      <c r="AF1785" s="8"/>
      <c r="AG1785" s="8"/>
      <c r="AH1785" s="8"/>
      <c r="AI1785" s="8"/>
      <c r="AJ1785" s="8"/>
      <c r="AK1785" s="8"/>
      <c r="AL1785" s="8"/>
      <c r="AM1785" s="8"/>
    </row>
    <row r="1786" spans="1:39" x14ac:dyDescent="0.2">
      <c r="A1786" s="161" t="s">
        <v>403</v>
      </c>
      <c r="B1786" s="162" t="s">
        <v>1425</v>
      </c>
      <c r="C1786" s="174" t="s">
        <v>528</v>
      </c>
      <c r="D1786" s="175" t="s">
        <v>772</v>
      </c>
      <c r="E1786" s="175">
        <v>16</v>
      </c>
      <c r="F1786" s="176">
        <v>6.9577099999999998E-3</v>
      </c>
      <c r="G1786" s="176">
        <f t="shared" si="59"/>
        <v>0.11132336</v>
      </c>
      <c r="H1786" s="177"/>
      <c r="I1786" s="178"/>
      <c r="J1786" s="179"/>
      <c r="K1786" s="124"/>
      <c r="L1786" s="125"/>
      <c r="M1786" s="126"/>
      <c r="N1786" s="127"/>
      <c r="O1786" s="128"/>
      <c r="P1786" s="128"/>
      <c r="Q1786" s="126"/>
      <c r="R1786" s="55"/>
      <c r="S1786" s="129"/>
      <c r="T1786" s="156"/>
      <c r="U1786" s="126"/>
      <c r="AF1786" s="8"/>
      <c r="AG1786" s="8"/>
      <c r="AH1786" s="8"/>
      <c r="AI1786" s="8"/>
      <c r="AJ1786" s="8"/>
      <c r="AK1786" s="8"/>
      <c r="AL1786" s="8"/>
      <c r="AM1786" s="8"/>
    </row>
    <row r="1787" spans="1:39" x14ac:dyDescent="0.2">
      <c r="A1787" s="161" t="s">
        <v>403</v>
      </c>
      <c r="B1787" s="162" t="s">
        <v>1426</v>
      </c>
      <c r="C1787" s="174" t="s">
        <v>528</v>
      </c>
      <c r="D1787" s="175" t="s">
        <v>680</v>
      </c>
      <c r="E1787" s="175">
        <v>56</v>
      </c>
      <c r="F1787" s="176">
        <v>3.9662300000000003E-3</v>
      </c>
      <c r="G1787" s="176">
        <f t="shared" si="59"/>
        <v>0.22210888000000001</v>
      </c>
      <c r="H1787" s="177"/>
      <c r="I1787" s="178"/>
      <c r="J1787" s="179"/>
      <c r="K1787" s="124"/>
      <c r="L1787" s="125"/>
      <c r="M1787" s="126"/>
      <c r="N1787" s="127"/>
      <c r="O1787" s="128"/>
      <c r="P1787" s="128"/>
      <c r="Q1787" s="126"/>
      <c r="R1787" s="55"/>
      <c r="S1787" s="129"/>
      <c r="T1787" s="156"/>
      <c r="U1787" s="126"/>
      <c r="AF1787" s="8"/>
      <c r="AG1787" s="8"/>
      <c r="AH1787" s="8"/>
      <c r="AI1787" s="8"/>
      <c r="AJ1787" s="8"/>
      <c r="AK1787" s="8"/>
      <c r="AL1787" s="8"/>
      <c r="AM1787" s="8"/>
    </row>
    <row r="1788" spans="1:39" x14ac:dyDescent="0.2">
      <c r="A1788" s="161" t="s">
        <v>403</v>
      </c>
      <c r="B1788" s="162" t="s">
        <v>1427</v>
      </c>
      <c r="C1788" s="174" t="s">
        <v>528</v>
      </c>
      <c r="D1788" s="175" t="s">
        <v>775</v>
      </c>
      <c r="E1788" s="175">
        <v>9</v>
      </c>
      <c r="F1788" s="176">
        <v>2.3824300000000001E-3</v>
      </c>
      <c r="G1788" s="176">
        <f t="shared" si="59"/>
        <v>2.1441870000000002E-2</v>
      </c>
      <c r="H1788" s="177"/>
      <c r="I1788" s="178"/>
      <c r="J1788" s="179"/>
      <c r="K1788" s="124"/>
      <c r="L1788" s="125"/>
      <c r="M1788" s="126"/>
      <c r="N1788" s="127"/>
      <c r="O1788" s="128"/>
      <c r="P1788" s="128"/>
      <c r="Q1788" s="126"/>
      <c r="R1788" s="55"/>
      <c r="S1788" s="129"/>
      <c r="T1788" s="156"/>
      <c r="U1788" s="126"/>
      <c r="AF1788" s="8"/>
      <c r="AG1788" s="8"/>
      <c r="AH1788" s="8"/>
      <c r="AI1788" s="8"/>
      <c r="AJ1788" s="8"/>
      <c r="AK1788" s="8"/>
      <c r="AL1788" s="8"/>
      <c r="AM1788" s="8"/>
    </row>
    <row r="1789" spans="1:39" x14ac:dyDescent="0.2">
      <c r="A1789" s="161" t="s">
        <v>403</v>
      </c>
      <c r="B1789" s="162" t="s">
        <v>1428</v>
      </c>
      <c r="C1789" s="174" t="s">
        <v>528</v>
      </c>
      <c r="D1789" s="175" t="s">
        <v>529</v>
      </c>
      <c r="E1789" s="175">
        <v>183</v>
      </c>
      <c r="F1789" s="176">
        <v>1.25136E-3</v>
      </c>
      <c r="G1789" s="176">
        <f t="shared" si="59"/>
        <v>0.22899887999999999</v>
      </c>
      <c r="H1789" s="177"/>
      <c r="I1789" s="178"/>
      <c r="J1789" s="179"/>
      <c r="K1789" s="124"/>
      <c r="L1789" s="125"/>
      <c r="M1789" s="126"/>
      <c r="N1789" s="127"/>
      <c r="O1789" s="128"/>
      <c r="P1789" s="128"/>
      <c r="Q1789" s="126"/>
      <c r="R1789" s="55"/>
      <c r="S1789" s="129"/>
      <c r="T1789" s="156"/>
      <c r="U1789" s="126"/>
      <c r="AF1789" s="8"/>
      <c r="AG1789" s="8"/>
      <c r="AH1789" s="8"/>
      <c r="AI1789" s="8"/>
      <c r="AJ1789" s="8"/>
      <c r="AK1789" s="8"/>
      <c r="AL1789" s="8"/>
      <c r="AM1789" s="8"/>
    </row>
    <row r="1790" spans="1:39" x14ac:dyDescent="0.2">
      <c r="A1790" s="161" t="s">
        <v>403</v>
      </c>
      <c r="B1790" s="162" t="s">
        <v>1429</v>
      </c>
      <c r="C1790" s="174" t="s">
        <v>528</v>
      </c>
      <c r="D1790" s="175" t="s">
        <v>778</v>
      </c>
      <c r="E1790" s="175">
        <v>4</v>
      </c>
      <c r="F1790" s="176">
        <v>1.8382000000000001E-4</v>
      </c>
      <c r="G1790" s="176">
        <f t="shared" si="59"/>
        <v>7.3528000000000005E-4</v>
      </c>
      <c r="H1790" s="177"/>
      <c r="I1790" s="178"/>
      <c r="J1790" s="179"/>
      <c r="K1790" s="124"/>
      <c r="L1790" s="125"/>
      <c r="M1790" s="126"/>
      <c r="N1790" s="127"/>
      <c r="O1790" s="128"/>
      <c r="P1790" s="128"/>
      <c r="Q1790" s="126"/>
      <c r="R1790" s="55"/>
      <c r="S1790" s="129"/>
      <c r="T1790" s="156"/>
      <c r="U1790" s="126"/>
      <c r="AF1790" s="8"/>
      <c r="AG1790" s="8"/>
      <c r="AH1790" s="8"/>
      <c r="AI1790" s="8"/>
      <c r="AJ1790" s="8"/>
      <c r="AK1790" s="8"/>
      <c r="AL1790" s="8"/>
      <c r="AM1790" s="8"/>
    </row>
    <row r="1791" spans="1:39" x14ac:dyDescent="0.2">
      <c r="A1791" s="161" t="s">
        <v>403</v>
      </c>
      <c r="B1791" s="162" t="s">
        <v>1430</v>
      </c>
      <c r="C1791" s="174" t="s">
        <v>681</v>
      </c>
      <c r="D1791" s="175" t="s">
        <v>780</v>
      </c>
      <c r="E1791" s="175">
        <v>4</v>
      </c>
      <c r="F1791" s="176">
        <v>1.7164410000000001E-2</v>
      </c>
      <c r="G1791" s="176">
        <f t="shared" si="59"/>
        <v>6.8657640000000006E-2</v>
      </c>
      <c r="H1791" s="177"/>
      <c r="I1791" s="178"/>
      <c r="J1791" s="179"/>
      <c r="K1791" s="124"/>
      <c r="L1791" s="125"/>
      <c r="M1791" s="126"/>
      <c r="N1791" s="127"/>
      <c r="O1791" s="128"/>
      <c r="P1791" s="128"/>
      <c r="Q1791" s="126"/>
      <c r="R1791" s="55"/>
      <c r="S1791" s="129"/>
      <c r="T1791" s="156"/>
      <c r="U1791" s="126"/>
      <c r="AF1791" s="8"/>
      <c r="AG1791" s="8"/>
      <c r="AH1791" s="8"/>
      <c r="AI1791" s="8"/>
      <c r="AJ1791" s="8"/>
      <c r="AK1791" s="8"/>
      <c r="AL1791" s="8"/>
      <c r="AM1791" s="8"/>
    </row>
    <row r="1792" spans="1:39" x14ac:dyDescent="0.2">
      <c r="A1792" s="161" t="s">
        <v>403</v>
      </c>
      <c r="B1792" s="162" t="s">
        <v>1431</v>
      </c>
      <c r="C1792" s="174" t="s">
        <v>681</v>
      </c>
      <c r="D1792" s="175" t="s">
        <v>782</v>
      </c>
      <c r="E1792" s="175">
        <v>8</v>
      </c>
      <c r="F1792" s="176">
        <v>1.130113E-2</v>
      </c>
      <c r="G1792" s="176">
        <f t="shared" si="59"/>
        <v>9.0409039999999996E-2</v>
      </c>
      <c r="H1792" s="177"/>
      <c r="I1792" s="178"/>
      <c r="J1792" s="179"/>
      <c r="K1792" s="124"/>
      <c r="L1792" s="125"/>
      <c r="M1792" s="126"/>
      <c r="N1792" s="127"/>
      <c r="O1792" s="128"/>
      <c r="P1792" s="128"/>
      <c r="Q1792" s="126"/>
      <c r="R1792" s="55"/>
      <c r="S1792" s="129"/>
      <c r="T1792" s="156"/>
      <c r="U1792" s="126"/>
      <c r="AF1792" s="8"/>
      <c r="AG1792" s="8"/>
      <c r="AH1792" s="8"/>
      <c r="AI1792" s="8"/>
      <c r="AJ1792" s="8"/>
      <c r="AK1792" s="8"/>
      <c r="AL1792" s="8"/>
      <c r="AM1792" s="8"/>
    </row>
    <row r="1793" spans="1:39" x14ac:dyDescent="0.2">
      <c r="A1793" s="161" t="s">
        <v>403</v>
      </c>
      <c r="B1793" s="162" t="s">
        <v>1432</v>
      </c>
      <c r="C1793" s="174" t="s">
        <v>681</v>
      </c>
      <c r="D1793" s="175" t="s">
        <v>784</v>
      </c>
      <c r="E1793" s="175">
        <v>4</v>
      </c>
      <c r="F1793" s="176">
        <v>4.0784000000000003E-3</v>
      </c>
      <c r="G1793" s="176">
        <f t="shared" si="59"/>
        <v>1.6313600000000001E-2</v>
      </c>
      <c r="H1793" s="177"/>
      <c r="I1793" s="178"/>
      <c r="J1793" s="179"/>
      <c r="K1793" s="124"/>
      <c r="L1793" s="125"/>
      <c r="M1793" s="126"/>
      <c r="N1793" s="127"/>
      <c r="O1793" s="128"/>
      <c r="P1793" s="128"/>
      <c r="Q1793" s="126"/>
      <c r="R1793" s="55"/>
      <c r="S1793" s="129"/>
      <c r="T1793" s="156"/>
      <c r="U1793" s="126"/>
      <c r="AF1793" s="8"/>
      <c r="AG1793" s="8"/>
      <c r="AH1793" s="8"/>
      <c r="AI1793" s="8"/>
      <c r="AJ1793" s="8"/>
      <c r="AK1793" s="8"/>
      <c r="AL1793" s="8"/>
      <c r="AM1793" s="8"/>
    </row>
    <row r="1794" spans="1:39" x14ac:dyDescent="0.2">
      <c r="A1794" s="161" t="s">
        <v>403</v>
      </c>
      <c r="B1794" s="162" t="s">
        <v>1433</v>
      </c>
      <c r="C1794" s="174" t="s">
        <v>681</v>
      </c>
      <c r="D1794" s="175" t="s">
        <v>786</v>
      </c>
      <c r="E1794" s="175">
        <v>29</v>
      </c>
      <c r="F1794" s="176">
        <v>2.1575700000000001E-3</v>
      </c>
      <c r="G1794" s="176">
        <f t="shared" si="59"/>
        <v>6.2569529999999998E-2</v>
      </c>
      <c r="H1794" s="177"/>
      <c r="I1794" s="178"/>
      <c r="J1794" s="179"/>
      <c r="K1794" s="124"/>
      <c r="L1794" s="125"/>
      <c r="M1794" s="126"/>
      <c r="N1794" s="127"/>
      <c r="O1794" s="128"/>
      <c r="P1794" s="128"/>
      <c r="Q1794" s="126"/>
      <c r="R1794" s="55"/>
      <c r="S1794" s="129"/>
      <c r="T1794" s="156"/>
      <c r="U1794" s="126"/>
      <c r="AF1794" s="8"/>
      <c r="AG1794" s="8"/>
      <c r="AH1794" s="8"/>
      <c r="AI1794" s="8"/>
      <c r="AJ1794" s="8"/>
      <c r="AK1794" s="8"/>
      <c r="AL1794" s="8"/>
      <c r="AM1794" s="8"/>
    </row>
    <row r="1795" spans="1:39" x14ac:dyDescent="0.2">
      <c r="A1795" s="161" t="s">
        <v>403</v>
      </c>
      <c r="B1795" s="162" t="s">
        <v>1434</v>
      </c>
      <c r="C1795" s="174" t="s">
        <v>788</v>
      </c>
      <c r="D1795" s="175" t="s">
        <v>789</v>
      </c>
      <c r="E1795" s="175">
        <v>2</v>
      </c>
      <c r="F1795" s="176">
        <v>5.0836500000000003E-3</v>
      </c>
      <c r="G1795" s="176">
        <f t="shared" si="59"/>
        <v>1.0167300000000001E-2</v>
      </c>
      <c r="H1795" s="177" t="s">
        <v>414</v>
      </c>
      <c r="I1795" s="178"/>
      <c r="J1795" s="179"/>
      <c r="K1795" s="124"/>
      <c r="L1795" s="125"/>
      <c r="M1795" s="126"/>
      <c r="N1795" s="127"/>
      <c r="O1795" s="128"/>
      <c r="P1795" s="128"/>
      <c r="Q1795" s="126"/>
      <c r="R1795" s="55"/>
      <c r="S1795" s="129"/>
      <c r="T1795" s="156"/>
      <c r="U1795" s="126"/>
      <c r="AF1795" s="8"/>
      <c r="AG1795" s="8"/>
      <c r="AH1795" s="8"/>
      <c r="AI1795" s="8"/>
      <c r="AJ1795" s="8"/>
      <c r="AK1795" s="8"/>
      <c r="AL1795" s="8"/>
      <c r="AM1795" s="8"/>
    </row>
    <row r="1796" spans="1:39" x14ac:dyDescent="0.2">
      <c r="A1796" s="148" t="s">
        <v>379</v>
      </c>
      <c r="B1796" s="162" t="s">
        <v>1435</v>
      </c>
      <c r="C1796" s="181" t="s">
        <v>683</v>
      </c>
      <c r="D1796" s="182" t="s">
        <v>676</v>
      </c>
      <c r="E1796" s="182">
        <v>1</v>
      </c>
      <c r="F1796" s="183"/>
      <c r="G1796" s="183" t="str">
        <f>""</f>
        <v/>
      </c>
      <c r="H1796" s="184"/>
      <c r="I1796" s="185"/>
      <c r="J1796" s="180"/>
      <c r="K1796" s="124"/>
      <c r="L1796" s="125"/>
      <c r="M1796" s="126"/>
      <c r="N1796" s="127"/>
      <c r="O1796" s="128"/>
      <c r="P1796" s="128"/>
      <c r="Q1796" s="126"/>
      <c r="R1796" s="55"/>
      <c r="S1796" s="129"/>
      <c r="T1796" s="156"/>
      <c r="U1796" s="126"/>
      <c r="AF1796" s="8"/>
      <c r="AG1796" s="8"/>
      <c r="AH1796" s="8"/>
      <c r="AI1796" s="8"/>
      <c r="AJ1796" s="8"/>
      <c r="AK1796" s="8"/>
      <c r="AL1796" s="8"/>
      <c r="AM1796" s="8"/>
    </row>
    <row r="1797" spans="1:39" x14ac:dyDescent="0.2">
      <c r="A1797" s="148" t="s">
        <v>379</v>
      </c>
      <c r="B1797" s="162" t="s">
        <v>1436</v>
      </c>
      <c r="C1797" s="181" t="s">
        <v>675</v>
      </c>
      <c r="D1797" s="182" t="s">
        <v>676</v>
      </c>
      <c r="E1797" s="182">
        <v>1</v>
      </c>
      <c r="F1797" s="183"/>
      <c r="G1797" s="183" t="str">
        <f>""</f>
        <v/>
      </c>
      <c r="H1797" s="184"/>
      <c r="I1797" s="185"/>
      <c r="J1797" s="180"/>
      <c r="K1797" s="124"/>
      <c r="L1797" s="125"/>
      <c r="M1797" s="126"/>
      <c r="N1797" s="127"/>
      <c r="O1797" s="128"/>
      <c r="P1797" s="128"/>
      <c r="Q1797" s="126"/>
      <c r="R1797" s="55"/>
      <c r="S1797" s="129"/>
      <c r="T1797" s="156"/>
      <c r="U1797" s="126"/>
      <c r="AF1797" s="8"/>
      <c r="AG1797" s="8"/>
      <c r="AH1797" s="8"/>
      <c r="AI1797" s="8"/>
      <c r="AJ1797" s="8"/>
      <c r="AK1797" s="8"/>
      <c r="AL1797" s="8"/>
      <c r="AM1797" s="8"/>
    </row>
    <row r="1798" spans="1:39" ht="25.5" x14ac:dyDescent="0.2">
      <c r="A1798" s="148" t="s">
        <v>379</v>
      </c>
      <c r="B1798" s="150">
        <v>45</v>
      </c>
      <c r="C1798" s="151" t="s">
        <v>195</v>
      </c>
      <c r="D1798" s="152" t="s">
        <v>196</v>
      </c>
      <c r="E1798" s="105">
        <v>1</v>
      </c>
      <c r="F1798" s="153"/>
      <c r="G1798" s="110"/>
      <c r="H1798" s="154"/>
      <c r="I1798" s="111"/>
      <c r="J1798" s="155"/>
      <c r="K1798" s="124"/>
      <c r="L1798" s="125"/>
      <c r="M1798" s="126"/>
      <c r="N1798" s="127"/>
      <c r="O1798" s="128"/>
      <c r="P1798" s="128"/>
      <c r="Q1798" s="126"/>
      <c r="R1798" s="55"/>
      <c r="S1798" s="129"/>
      <c r="T1798" s="156"/>
      <c r="U1798" s="126"/>
      <c r="AF1798" s="8"/>
      <c r="AG1798" s="8"/>
      <c r="AH1798" s="8"/>
      <c r="AI1798" s="8"/>
      <c r="AJ1798" s="8"/>
      <c r="AK1798" s="8"/>
      <c r="AL1798" s="8"/>
      <c r="AM1798" s="8"/>
    </row>
    <row r="1799" spans="1:39" x14ac:dyDescent="0.2">
      <c r="A1799" s="148" t="s">
        <v>379</v>
      </c>
      <c r="B1799" s="162" t="s">
        <v>1437</v>
      </c>
      <c r="C1799" s="181" t="s">
        <v>384</v>
      </c>
      <c r="D1799" s="182" t="s">
        <v>385</v>
      </c>
      <c r="E1799" s="182">
        <v>1</v>
      </c>
      <c r="F1799" s="183"/>
      <c r="G1799" s="183" t="str">
        <f>""</f>
        <v/>
      </c>
      <c r="H1799" s="184"/>
      <c r="I1799" s="185"/>
      <c r="J1799" s="180"/>
      <c r="K1799" s="124"/>
      <c r="L1799" s="125"/>
      <c r="M1799" s="126"/>
      <c r="N1799" s="127"/>
      <c r="O1799" s="128"/>
      <c r="P1799" s="128"/>
      <c r="Q1799" s="126"/>
      <c r="R1799" s="55"/>
      <c r="S1799" s="129"/>
      <c r="T1799" s="156"/>
      <c r="U1799" s="126"/>
      <c r="AF1799" s="8"/>
      <c r="AG1799" s="8"/>
      <c r="AH1799" s="8"/>
      <c r="AI1799" s="8"/>
      <c r="AJ1799" s="8"/>
      <c r="AK1799" s="8"/>
      <c r="AL1799" s="8"/>
      <c r="AM1799" s="8"/>
    </row>
    <row r="1800" spans="1:39" x14ac:dyDescent="0.2">
      <c r="A1800" s="148" t="s">
        <v>379</v>
      </c>
      <c r="B1800" s="162" t="s">
        <v>1438</v>
      </c>
      <c r="C1800" s="181" t="s">
        <v>388</v>
      </c>
      <c r="D1800" s="182" t="s">
        <v>389</v>
      </c>
      <c r="E1800" s="182">
        <f>1*1</f>
        <v>1</v>
      </c>
      <c r="F1800" s="183">
        <v>3.8</v>
      </c>
      <c r="G1800" s="183">
        <f t="shared" ref="G1800:G1805" si="60">F1800*E1800</f>
        <v>3.8</v>
      </c>
      <c r="H1800" s="184" t="s">
        <v>390</v>
      </c>
      <c r="I1800" s="185"/>
      <c r="J1800" s="180"/>
      <c r="K1800" s="124"/>
      <c r="L1800" s="125"/>
      <c r="M1800" s="126"/>
      <c r="N1800" s="127"/>
      <c r="O1800" s="128"/>
      <c r="P1800" s="128"/>
      <c r="Q1800" s="126"/>
      <c r="R1800" s="55"/>
      <c r="S1800" s="129"/>
      <c r="T1800" s="156"/>
      <c r="U1800" s="126"/>
      <c r="AF1800" s="8"/>
      <c r="AG1800" s="8"/>
      <c r="AH1800" s="8"/>
      <c r="AI1800" s="8"/>
      <c r="AJ1800" s="8"/>
      <c r="AK1800" s="8"/>
      <c r="AL1800" s="8"/>
      <c r="AM1800" s="8"/>
    </row>
    <row r="1801" spans="1:39" x14ac:dyDescent="0.2">
      <c r="A1801" s="148" t="s">
        <v>379</v>
      </c>
      <c r="B1801" s="162" t="s">
        <v>1439</v>
      </c>
      <c r="C1801" s="181" t="s">
        <v>392</v>
      </c>
      <c r="D1801" s="182" t="s">
        <v>393</v>
      </c>
      <c r="E1801" s="182">
        <f>1*1</f>
        <v>1</v>
      </c>
      <c r="F1801" s="183">
        <v>2.65</v>
      </c>
      <c r="G1801" s="183">
        <f t="shared" si="60"/>
        <v>2.65</v>
      </c>
      <c r="H1801" s="184" t="s">
        <v>390</v>
      </c>
      <c r="I1801" s="185"/>
      <c r="J1801" s="180"/>
      <c r="K1801" s="124"/>
      <c r="L1801" s="125"/>
      <c r="M1801" s="126"/>
      <c r="N1801" s="127"/>
      <c r="O1801" s="128"/>
      <c r="P1801" s="128"/>
      <c r="Q1801" s="126"/>
      <c r="R1801" s="55"/>
      <c r="S1801" s="129"/>
      <c r="T1801" s="156"/>
      <c r="U1801" s="126"/>
      <c r="AF1801" s="8"/>
      <c r="AG1801" s="8"/>
      <c r="AH1801" s="8"/>
      <c r="AI1801" s="8"/>
      <c r="AJ1801" s="8"/>
      <c r="AK1801" s="8"/>
      <c r="AL1801" s="8"/>
      <c r="AM1801" s="8"/>
    </row>
    <row r="1802" spans="1:39" x14ac:dyDescent="0.2">
      <c r="A1802" s="148" t="s">
        <v>379</v>
      </c>
      <c r="B1802" s="162" t="s">
        <v>1440</v>
      </c>
      <c r="C1802" s="181" t="s">
        <v>395</v>
      </c>
      <c r="D1802" s="182" t="s">
        <v>396</v>
      </c>
      <c r="E1802" s="182">
        <f>1*1</f>
        <v>1</v>
      </c>
      <c r="F1802" s="183">
        <v>5.45</v>
      </c>
      <c r="G1802" s="183">
        <f t="shared" si="60"/>
        <v>5.45</v>
      </c>
      <c r="H1802" s="184" t="s">
        <v>390</v>
      </c>
      <c r="I1802" s="185"/>
      <c r="J1802" s="180"/>
      <c r="K1802" s="124"/>
      <c r="L1802" s="125"/>
      <c r="M1802" s="126"/>
      <c r="N1802" s="127"/>
      <c r="O1802" s="128"/>
      <c r="P1802" s="128"/>
      <c r="Q1802" s="126"/>
      <c r="R1802" s="55"/>
      <c r="S1802" s="129"/>
      <c r="T1802" s="156"/>
      <c r="U1802" s="126"/>
      <c r="AF1802" s="8"/>
      <c r="AG1802" s="8"/>
      <c r="AH1802" s="8"/>
      <c r="AI1802" s="8"/>
      <c r="AJ1802" s="8"/>
      <c r="AK1802" s="8"/>
      <c r="AL1802" s="8"/>
      <c r="AM1802" s="8"/>
    </row>
    <row r="1803" spans="1:39" x14ac:dyDescent="0.2">
      <c r="A1803" s="148" t="s">
        <v>379</v>
      </c>
      <c r="B1803" s="162" t="s">
        <v>1441</v>
      </c>
      <c r="C1803" s="181" t="s">
        <v>398</v>
      </c>
      <c r="D1803" s="182" t="s">
        <v>399</v>
      </c>
      <c r="E1803" s="182">
        <f>1*1</f>
        <v>1</v>
      </c>
      <c r="F1803" s="183">
        <v>39.75</v>
      </c>
      <c r="G1803" s="183">
        <f t="shared" si="60"/>
        <v>39.75</v>
      </c>
      <c r="H1803" s="184" t="s">
        <v>390</v>
      </c>
      <c r="I1803" s="185"/>
      <c r="J1803" s="180"/>
      <c r="K1803" s="124"/>
      <c r="L1803" s="125"/>
      <c r="M1803" s="126"/>
      <c r="N1803" s="127"/>
      <c r="O1803" s="128"/>
      <c r="P1803" s="128"/>
      <c r="Q1803" s="126"/>
      <c r="R1803" s="55"/>
      <c r="S1803" s="129"/>
      <c r="T1803" s="156"/>
      <c r="U1803" s="126"/>
      <c r="AF1803" s="8"/>
      <c r="AG1803" s="8"/>
      <c r="AH1803" s="8"/>
      <c r="AI1803" s="8"/>
      <c r="AJ1803" s="8"/>
      <c r="AK1803" s="8"/>
      <c r="AL1803" s="8"/>
      <c r="AM1803" s="8"/>
    </row>
    <row r="1804" spans="1:39" x14ac:dyDescent="0.2">
      <c r="A1804" s="148" t="s">
        <v>379</v>
      </c>
      <c r="B1804" s="162" t="s">
        <v>1442</v>
      </c>
      <c r="C1804" s="181" t="s">
        <v>401</v>
      </c>
      <c r="D1804" s="182" t="s">
        <v>402</v>
      </c>
      <c r="E1804" s="182">
        <f>2*1</f>
        <v>2</v>
      </c>
      <c r="F1804" s="183">
        <v>1.97</v>
      </c>
      <c r="G1804" s="183">
        <f t="shared" si="60"/>
        <v>3.94</v>
      </c>
      <c r="H1804" s="184" t="s">
        <v>390</v>
      </c>
      <c r="I1804" s="185"/>
      <c r="J1804" s="180"/>
      <c r="K1804" s="124"/>
      <c r="L1804" s="125"/>
      <c r="M1804" s="126"/>
      <c r="N1804" s="127"/>
      <c r="O1804" s="128"/>
      <c r="P1804" s="128"/>
      <c r="Q1804" s="126"/>
      <c r="R1804" s="55"/>
      <c r="S1804" s="129"/>
      <c r="T1804" s="156"/>
      <c r="U1804" s="126"/>
      <c r="AF1804" s="8"/>
      <c r="AG1804" s="8"/>
      <c r="AH1804" s="8"/>
      <c r="AI1804" s="8"/>
      <c r="AJ1804" s="8"/>
      <c r="AK1804" s="8"/>
      <c r="AL1804" s="8"/>
      <c r="AM1804" s="8"/>
    </row>
    <row r="1805" spans="1:39" x14ac:dyDescent="0.2">
      <c r="A1805" s="148" t="s">
        <v>379</v>
      </c>
      <c r="B1805" s="162" t="s">
        <v>1443</v>
      </c>
      <c r="C1805" s="181" t="s">
        <v>405</v>
      </c>
      <c r="D1805" s="182" t="s">
        <v>406</v>
      </c>
      <c r="E1805" s="182">
        <f>1*1</f>
        <v>1</v>
      </c>
      <c r="F1805" s="183">
        <v>8.09</v>
      </c>
      <c r="G1805" s="183">
        <f t="shared" si="60"/>
        <v>8.09</v>
      </c>
      <c r="H1805" s="184"/>
      <c r="I1805" s="185"/>
      <c r="J1805" s="180"/>
      <c r="K1805" s="124"/>
      <c r="L1805" s="125"/>
      <c r="M1805" s="126"/>
      <c r="N1805" s="127"/>
      <c r="O1805" s="128"/>
      <c r="P1805" s="128"/>
      <c r="Q1805" s="126"/>
      <c r="R1805" s="55"/>
      <c r="S1805" s="129"/>
      <c r="T1805" s="156"/>
      <c r="U1805" s="126"/>
      <c r="AF1805" s="8"/>
      <c r="AG1805" s="8"/>
      <c r="AH1805" s="8"/>
      <c r="AI1805" s="8"/>
      <c r="AJ1805" s="8"/>
      <c r="AK1805" s="8"/>
      <c r="AL1805" s="8"/>
      <c r="AM1805" s="8"/>
    </row>
    <row r="1806" spans="1:39" x14ac:dyDescent="0.2">
      <c r="A1806" s="161" t="s">
        <v>382</v>
      </c>
      <c r="B1806" s="162" t="s">
        <v>1444</v>
      </c>
      <c r="C1806" s="163" t="s">
        <v>408</v>
      </c>
      <c r="D1806" s="164" t="s">
        <v>409</v>
      </c>
      <c r="E1806" s="164" t="s">
        <v>410</v>
      </c>
      <c r="F1806" s="167"/>
      <c r="G1806" s="167" t="str">
        <f>""</f>
        <v/>
      </c>
      <c r="H1806" s="161"/>
      <c r="I1806" s="165"/>
      <c r="J1806" s="166"/>
      <c r="K1806" s="124"/>
      <c r="L1806" s="125"/>
      <c r="M1806" s="126"/>
      <c r="N1806" s="127"/>
      <c r="O1806" s="128"/>
      <c r="P1806" s="128"/>
      <c r="Q1806" s="126"/>
      <c r="R1806" s="55"/>
      <c r="S1806" s="129"/>
      <c r="T1806" s="156"/>
      <c r="U1806" s="126"/>
      <c r="AF1806" s="8"/>
      <c r="AG1806" s="8"/>
      <c r="AH1806" s="8"/>
      <c r="AI1806" s="8"/>
      <c r="AJ1806" s="8"/>
      <c r="AK1806" s="8"/>
      <c r="AL1806" s="8"/>
      <c r="AM1806" s="8"/>
    </row>
    <row r="1807" spans="1:39" x14ac:dyDescent="0.2">
      <c r="A1807" s="161" t="s">
        <v>386</v>
      </c>
      <c r="B1807" s="162" t="s">
        <v>1445</v>
      </c>
      <c r="C1807" s="168" t="s">
        <v>412</v>
      </c>
      <c r="D1807" s="169" t="s">
        <v>413</v>
      </c>
      <c r="E1807" s="169" t="s">
        <v>410</v>
      </c>
      <c r="F1807" s="170">
        <v>19.420000000000002</v>
      </c>
      <c r="G1807" s="170">
        <f>F1807*2</f>
        <v>38.840000000000003</v>
      </c>
      <c r="H1807" s="171" t="s">
        <v>414</v>
      </c>
      <c r="I1807" s="172"/>
      <c r="J1807" s="173"/>
      <c r="K1807" s="124"/>
      <c r="L1807" s="125"/>
      <c r="M1807" s="126"/>
      <c r="N1807" s="127"/>
      <c r="O1807" s="128"/>
      <c r="P1807" s="128"/>
      <c r="Q1807" s="126"/>
      <c r="R1807" s="55"/>
      <c r="S1807" s="129"/>
      <c r="T1807" s="156"/>
      <c r="U1807" s="126"/>
      <c r="AF1807" s="8"/>
      <c r="AG1807" s="8"/>
      <c r="AH1807" s="8"/>
      <c r="AI1807" s="8"/>
      <c r="AJ1807" s="8"/>
      <c r="AK1807" s="8"/>
      <c r="AL1807" s="8"/>
      <c r="AM1807" s="8"/>
    </row>
    <row r="1808" spans="1:39" x14ac:dyDescent="0.2">
      <c r="A1808" s="161" t="s">
        <v>386</v>
      </c>
      <c r="B1808" s="162" t="s">
        <v>1446</v>
      </c>
      <c r="C1808" s="168" t="s">
        <v>416</v>
      </c>
      <c r="D1808" s="169" t="s">
        <v>417</v>
      </c>
      <c r="E1808" s="169" t="s">
        <v>410</v>
      </c>
      <c r="F1808" s="170">
        <v>4.05</v>
      </c>
      <c r="G1808" s="170">
        <f>F1808*2</f>
        <v>8.1</v>
      </c>
      <c r="H1808" s="171" t="s">
        <v>414</v>
      </c>
      <c r="I1808" s="172"/>
      <c r="J1808" s="173"/>
      <c r="K1808" s="124"/>
      <c r="L1808" s="125"/>
      <c r="M1808" s="126"/>
      <c r="N1808" s="127"/>
      <c r="O1808" s="128"/>
      <c r="P1808" s="128"/>
      <c r="Q1808" s="126"/>
      <c r="R1808" s="55"/>
      <c r="S1808" s="129"/>
      <c r="T1808" s="156"/>
      <c r="U1808" s="126"/>
      <c r="AF1808" s="8"/>
      <c r="AG1808" s="8"/>
      <c r="AH1808" s="8"/>
      <c r="AI1808" s="8"/>
      <c r="AJ1808" s="8"/>
      <c r="AK1808" s="8"/>
      <c r="AL1808" s="8"/>
      <c r="AM1808" s="8"/>
    </row>
    <row r="1809" spans="1:39" x14ac:dyDescent="0.2">
      <c r="A1809" s="161" t="s">
        <v>386</v>
      </c>
      <c r="B1809" s="162" t="s">
        <v>1447</v>
      </c>
      <c r="C1809" s="168" t="s">
        <v>419</v>
      </c>
      <c r="D1809" s="169" t="s">
        <v>420</v>
      </c>
      <c r="E1809" s="169">
        <v>2</v>
      </c>
      <c r="F1809" s="170">
        <v>0.37</v>
      </c>
      <c r="G1809" s="170">
        <f>F1809*E1809</f>
        <v>0.74</v>
      </c>
      <c r="H1809" s="171" t="s">
        <v>414</v>
      </c>
      <c r="I1809" s="172"/>
      <c r="J1809" s="173"/>
      <c r="K1809" s="124"/>
      <c r="L1809" s="125"/>
      <c r="M1809" s="126"/>
      <c r="N1809" s="127"/>
      <c r="O1809" s="128"/>
      <c r="P1809" s="128"/>
      <c r="Q1809" s="126"/>
      <c r="R1809" s="55"/>
      <c r="S1809" s="129"/>
      <c r="T1809" s="156"/>
      <c r="U1809" s="126"/>
      <c r="AF1809" s="8"/>
      <c r="AG1809" s="8"/>
      <c r="AH1809" s="8"/>
      <c r="AI1809" s="8"/>
      <c r="AJ1809" s="8"/>
      <c r="AK1809" s="8"/>
      <c r="AL1809" s="8"/>
      <c r="AM1809" s="8"/>
    </row>
    <row r="1810" spans="1:39" x14ac:dyDescent="0.2">
      <c r="A1810" s="161" t="s">
        <v>386</v>
      </c>
      <c r="B1810" s="162" t="s">
        <v>1448</v>
      </c>
      <c r="C1810" s="168" t="s">
        <v>422</v>
      </c>
      <c r="D1810" s="169" t="s">
        <v>423</v>
      </c>
      <c r="E1810" s="169">
        <v>2</v>
      </c>
      <c r="F1810" s="170">
        <v>0.04</v>
      </c>
      <c r="G1810" s="170">
        <f>F1810*E1810</f>
        <v>0.08</v>
      </c>
      <c r="H1810" s="171" t="s">
        <v>414</v>
      </c>
      <c r="I1810" s="172"/>
      <c r="J1810" s="173"/>
      <c r="K1810" s="124"/>
      <c r="L1810" s="125"/>
      <c r="M1810" s="126"/>
      <c r="N1810" s="127"/>
      <c r="O1810" s="128"/>
      <c r="P1810" s="128"/>
      <c r="Q1810" s="126"/>
      <c r="R1810" s="55"/>
      <c r="S1810" s="129"/>
      <c r="T1810" s="156"/>
      <c r="U1810" s="126"/>
      <c r="AF1810" s="8"/>
      <c r="AG1810" s="8"/>
      <c r="AH1810" s="8"/>
      <c r="AI1810" s="8"/>
      <c r="AJ1810" s="8"/>
      <c r="AK1810" s="8"/>
      <c r="AL1810" s="8"/>
      <c r="AM1810" s="8"/>
    </row>
    <row r="1811" spans="1:39" x14ac:dyDescent="0.2">
      <c r="A1811" s="161" t="s">
        <v>403</v>
      </c>
      <c r="B1811" s="162" t="s">
        <v>1449</v>
      </c>
      <c r="C1811" s="174" t="s">
        <v>425</v>
      </c>
      <c r="D1811" s="175" t="s">
        <v>426</v>
      </c>
      <c r="E1811" s="175">
        <v>2</v>
      </c>
      <c r="F1811" s="176">
        <v>0.01</v>
      </c>
      <c r="G1811" s="176">
        <f>F1811*E1811</f>
        <v>0.02</v>
      </c>
      <c r="H1811" s="177"/>
      <c r="I1811" s="178"/>
      <c r="J1811" s="179"/>
      <c r="K1811" s="124"/>
      <c r="L1811" s="125"/>
      <c r="M1811" s="126"/>
      <c r="N1811" s="127"/>
      <c r="O1811" s="128"/>
      <c r="P1811" s="128"/>
      <c r="Q1811" s="126"/>
      <c r="R1811" s="55"/>
      <c r="S1811" s="129"/>
      <c r="T1811" s="156"/>
      <c r="U1811" s="126"/>
      <c r="AF1811" s="8"/>
      <c r="AG1811" s="8"/>
      <c r="AH1811" s="8"/>
      <c r="AI1811" s="8"/>
      <c r="AJ1811" s="8"/>
      <c r="AK1811" s="8"/>
      <c r="AL1811" s="8"/>
      <c r="AM1811" s="8"/>
    </row>
    <row r="1812" spans="1:39" x14ac:dyDescent="0.2">
      <c r="A1812" s="148" t="s">
        <v>379</v>
      </c>
      <c r="B1812" s="162" t="s">
        <v>1450</v>
      </c>
      <c r="C1812" s="181" t="s">
        <v>428</v>
      </c>
      <c r="D1812" s="182" t="s">
        <v>429</v>
      </c>
      <c r="E1812" s="182" t="s">
        <v>410</v>
      </c>
      <c r="F1812" s="183"/>
      <c r="G1812" s="183" t="str">
        <f>""</f>
        <v/>
      </c>
      <c r="H1812" s="184"/>
      <c r="I1812" s="185"/>
      <c r="J1812" s="180"/>
      <c r="K1812" s="124"/>
      <c r="L1812" s="125"/>
      <c r="M1812" s="126"/>
      <c r="N1812" s="127"/>
      <c r="O1812" s="128"/>
      <c r="P1812" s="128"/>
      <c r="Q1812" s="126"/>
      <c r="R1812" s="55"/>
      <c r="S1812" s="129"/>
      <c r="T1812" s="156"/>
      <c r="U1812" s="126"/>
      <c r="AF1812" s="8"/>
      <c r="AG1812" s="8"/>
      <c r="AH1812" s="8"/>
      <c r="AI1812" s="8"/>
      <c r="AJ1812" s="8"/>
      <c r="AK1812" s="8"/>
      <c r="AL1812" s="8"/>
      <c r="AM1812" s="8"/>
    </row>
    <row r="1813" spans="1:39" x14ac:dyDescent="0.2">
      <c r="A1813" s="148" t="s">
        <v>379</v>
      </c>
      <c r="B1813" s="162" t="s">
        <v>1451</v>
      </c>
      <c r="C1813" s="181" t="s">
        <v>431</v>
      </c>
      <c r="D1813" s="182" t="s">
        <v>432</v>
      </c>
      <c r="E1813" s="182">
        <f>1*1</f>
        <v>1</v>
      </c>
      <c r="F1813" s="183">
        <v>10.41</v>
      </c>
      <c r="G1813" s="183">
        <f>F1813*E1813</f>
        <v>10.41</v>
      </c>
      <c r="H1813" s="184" t="s">
        <v>390</v>
      </c>
      <c r="I1813" s="185"/>
      <c r="J1813" s="180"/>
      <c r="K1813" s="124"/>
      <c r="L1813" s="125"/>
      <c r="M1813" s="126"/>
      <c r="N1813" s="127"/>
      <c r="O1813" s="128"/>
      <c r="P1813" s="128"/>
      <c r="Q1813" s="126"/>
      <c r="R1813" s="55"/>
      <c r="S1813" s="129"/>
      <c r="T1813" s="156"/>
      <c r="U1813" s="126"/>
      <c r="AF1813" s="8"/>
      <c r="AG1813" s="8"/>
      <c r="AH1813" s="8"/>
      <c r="AI1813" s="8"/>
      <c r="AJ1813" s="8"/>
      <c r="AK1813" s="8"/>
      <c r="AL1813" s="8"/>
      <c r="AM1813" s="8"/>
    </row>
    <row r="1814" spans="1:39" x14ac:dyDescent="0.2">
      <c r="A1814" s="148" t="s">
        <v>379</v>
      </c>
      <c r="B1814" s="162" t="s">
        <v>1452</v>
      </c>
      <c r="C1814" s="181" t="s">
        <v>434</v>
      </c>
      <c r="D1814" s="182" t="s">
        <v>435</v>
      </c>
      <c r="E1814" s="182">
        <f>2*1</f>
        <v>2</v>
      </c>
      <c r="F1814" s="183">
        <v>0.03</v>
      </c>
      <c r="G1814" s="183">
        <f>F1814*E1814</f>
        <v>0.06</v>
      </c>
      <c r="H1814" s="184" t="s">
        <v>414</v>
      </c>
      <c r="I1814" s="185"/>
      <c r="J1814" s="180"/>
      <c r="K1814" s="124"/>
      <c r="L1814" s="125"/>
      <c r="M1814" s="126"/>
      <c r="N1814" s="127"/>
      <c r="O1814" s="128"/>
      <c r="P1814" s="128"/>
      <c r="Q1814" s="126"/>
      <c r="R1814" s="55"/>
      <c r="S1814" s="129"/>
      <c r="T1814" s="156"/>
      <c r="U1814" s="126"/>
      <c r="AF1814" s="8"/>
      <c r="AG1814" s="8"/>
      <c r="AH1814" s="8"/>
      <c r="AI1814" s="8"/>
      <c r="AJ1814" s="8"/>
      <c r="AK1814" s="8"/>
      <c r="AL1814" s="8"/>
      <c r="AM1814" s="8"/>
    </row>
    <row r="1815" spans="1:39" x14ac:dyDescent="0.2">
      <c r="A1815" s="148" t="s">
        <v>379</v>
      </c>
      <c r="B1815" s="162" t="s">
        <v>1453</v>
      </c>
      <c r="C1815" s="181" t="s">
        <v>425</v>
      </c>
      <c r="D1815" s="182" t="s">
        <v>437</v>
      </c>
      <c r="E1815" s="182">
        <f>1*1</f>
        <v>1</v>
      </c>
      <c r="F1815" s="183">
        <v>0.02</v>
      </c>
      <c r="G1815" s="183">
        <f>F1815*E1815</f>
        <v>0.02</v>
      </c>
      <c r="H1815" s="184"/>
      <c r="I1815" s="185"/>
      <c r="J1815" s="180"/>
      <c r="K1815" s="124"/>
      <c r="L1815" s="125"/>
      <c r="M1815" s="126"/>
      <c r="N1815" s="127"/>
      <c r="O1815" s="128"/>
      <c r="P1815" s="128"/>
      <c r="Q1815" s="126"/>
      <c r="R1815" s="55"/>
      <c r="S1815" s="129"/>
      <c r="T1815" s="156"/>
      <c r="U1815" s="126"/>
      <c r="AF1815" s="8"/>
      <c r="AG1815" s="8"/>
      <c r="AH1815" s="8"/>
      <c r="AI1815" s="8"/>
      <c r="AJ1815" s="8"/>
      <c r="AK1815" s="8"/>
      <c r="AL1815" s="8"/>
      <c r="AM1815" s="8"/>
    </row>
    <row r="1816" spans="1:39" x14ac:dyDescent="0.2">
      <c r="A1816" s="161" t="s">
        <v>382</v>
      </c>
      <c r="B1816" s="162" t="s">
        <v>1454</v>
      </c>
      <c r="C1816" s="163" t="s">
        <v>439</v>
      </c>
      <c r="D1816" s="164" t="s">
        <v>440</v>
      </c>
      <c r="E1816" s="164">
        <v>1</v>
      </c>
      <c r="F1816" s="167"/>
      <c r="G1816" s="167" t="str">
        <f>""</f>
        <v/>
      </c>
      <c r="H1816" s="161"/>
      <c r="I1816" s="165"/>
      <c r="J1816" s="166"/>
      <c r="K1816" s="124"/>
      <c r="L1816" s="125"/>
      <c r="M1816" s="126"/>
      <c r="N1816" s="127"/>
      <c r="O1816" s="128"/>
      <c r="P1816" s="128"/>
      <c r="Q1816" s="126"/>
      <c r="R1816" s="55"/>
      <c r="S1816" s="129"/>
      <c r="T1816" s="156"/>
      <c r="U1816" s="126"/>
      <c r="AF1816" s="8"/>
      <c r="AG1816" s="8"/>
      <c r="AH1816" s="8"/>
      <c r="AI1816" s="8"/>
      <c r="AJ1816" s="8"/>
      <c r="AK1816" s="8"/>
      <c r="AL1816" s="8"/>
      <c r="AM1816" s="8"/>
    </row>
    <row r="1817" spans="1:39" x14ac:dyDescent="0.2">
      <c r="A1817" s="161" t="s">
        <v>386</v>
      </c>
      <c r="B1817" s="162" t="s">
        <v>1455</v>
      </c>
      <c r="C1817" s="168" t="s">
        <v>442</v>
      </c>
      <c r="D1817" s="169" t="s">
        <v>443</v>
      </c>
      <c r="E1817" s="169">
        <f>1*1</f>
        <v>1</v>
      </c>
      <c r="F1817" s="170">
        <v>11.31</v>
      </c>
      <c r="G1817" s="170">
        <f>F1817*E1817</f>
        <v>11.31</v>
      </c>
      <c r="H1817" s="171" t="s">
        <v>414</v>
      </c>
      <c r="I1817" s="172"/>
      <c r="J1817" s="173"/>
      <c r="K1817" s="124"/>
      <c r="L1817" s="125"/>
      <c r="M1817" s="126"/>
      <c r="N1817" s="127"/>
      <c r="O1817" s="128"/>
      <c r="P1817" s="128"/>
      <c r="Q1817" s="126"/>
      <c r="R1817" s="55"/>
      <c r="S1817" s="129"/>
      <c r="T1817" s="156"/>
      <c r="U1817" s="126"/>
      <c r="AF1817" s="8"/>
      <c r="AG1817" s="8"/>
      <c r="AH1817" s="8"/>
      <c r="AI1817" s="8"/>
      <c r="AJ1817" s="8"/>
      <c r="AK1817" s="8"/>
      <c r="AL1817" s="8"/>
      <c r="AM1817" s="8"/>
    </row>
    <row r="1818" spans="1:39" x14ac:dyDescent="0.2">
      <c r="A1818" s="161" t="s">
        <v>386</v>
      </c>
      <c r="B1818" s="162" t="s">
        <v>1456</v>
      </c>
      <c r="C1818" s="168" t="s">
        <v>445</v>
      </c>
      <c r="D1818" s="169" t="s">
        <v>446</v>
      </c>
      <c r="E1818" s="169">
        <f>2*1</f>
        <v>2</v>
      </c>
      <c r="F1818" s="170">
        <v>2.2200000000000002</v>
      </c>
      <c r="G1818" s="170">
        <f>F1818*E1818</f>
        <v>4.4400000000000004</v>
      </c>
      <c r="H1818" s="171" t="s">
        <v>414</v>
      </c>
      <c r="I1818" s="172"/>
      <c r="J1818" s="173"/>
      <c r="K1818" s="124"/>
      <c r="L1818" s="125"/>
      <c r="M1818" s="126"/>
      <c r="N1818" s="127"/>
      <c r="O1818" s="128"/>
      <c r="P1818" s="128"/>
      <c r="Q1818" s="126"/>
      <c r="R1818" s="55"/>
      <c r="S1818" s="129"/>
      <c r="T1818" s="156"/>
      <c r="U1818" s="126"/>
      <c r="AF1818" s="8"/>
      <c r="AG1818" s="8"/>
      <c r="AH1818" s="8"/>
      <c r="AI1818" s="8"/>
      <c r="AJ1818" s="8"/>
      <c r="AK1818" s="8"/>
      <c r="AL1818" s="8"/>
      <c r="AM1818" s="8"/>
    </row>
    <row r="1819" spans="1:39" x14ac:dyDescent="0.2">
      <c r="A1819" s="161" t="s">
        <v>403</v>
      </c>
      <c r="B1819" s="162" t="s">
        <v>1457</v>
      </c>
      <c r="C1819" s="174" t="s">
        <v>425</v>
      </c>
      <c r="D1819" s="175" t="s">
        <v>448</v>
      </c>
      <c r="E1819" s="175">
        <f>4*1</f>
        <v>4</v>
      </c>
      <c r="F1819" s="176">
        <v>0.01</v>
      </c>
      <c r="G1819" s="176">
        <f>F1819*E1819</f>
        <v>0.04</v>
      </c>
      <c r="H1819" s="177"/>
      <c r="I1819" s="178"/>
      <c r="J1819" s="179"/>
      <c r="K1819" s="124"/>
      <c r="L1819" s="125"/>
      <c r="M1819" s="126"/>
      <c r="N1819" s="127"/>
      <c r="O1819" s="128"/>
      <c r="P1819" s="128"/>
      <c r="Q1819" s="126"/>
      <c r="R1819" s="55"/>
      <c r="S1819" s="129"/>
      <c r="T1819" s="156"/>
      <c r="U1819" s="126"/>
      <c r="AF1819" s="8"/>
      <c r="AG1819" s="8"/>
      <c r="AH1819" s="8"/>
      <c r="AI1819" s="8"/>
      <c r="AJ1819" s="8"/>
      <c r="AK1819" s="8"/>
      <c r="AL1819" s="8"/>
      <c r="AM1819" s="8"/>
    </row>
    <row r="1820" spans="1:39" x14ac:dyDescent="0.2">
      <c r="A1820" s="161" t="s">
        <v>403</v>
      </c>
      <c r="B1820" s="162" t="s">
        <v>1458</v>
      </c>
      <c r="C1820" s="174" t="s">
        <v>425</v>
      </c>
      <c r="D1820" s="175" t="s">
        <v>450</v>
      </c>
      <c r="E1820" s="175">
        <f>8*1</f>
        <v>8</v>
      </c>
      <c r="F1820" s="176">
        <v>0.04</v>
      </c>
      <c r="G1820" s="176">
        <f>F1820*E1820</f>
        <v>0.32</v>
      </c>
      <c r="H1820" s="177"/>
      <c r="I1820" s="178"/>
      <c r="J1820" s="179"/>
      <c r="K1820" s="124"/>
      <c r="L1820" s="125"/>
      <c r="M1820" s="126"/>
      <c r="N1820" s="127"/>
      <c r="O1820" s="128"/>
      <c r="P1820" s="128"/>
      <c r="Q1820" s="126"/>
      <c r="R1820" s="55"/>
      <c r="S1820" s="129"/>
      <c r="T1820" s="156"/>
      <c r="U1820" s="126"/>
      <c r="AF1820" s="8"/>
      <c r="AG1820" s="8"/>
      <c r="AH1820" s="8"/>
      <c r="AI1820" s="8"/>
      <c r="AJ1820" s="8"/>
      <c r="AK1820" s="8"/>
      <c r="AL1820" s="8"/>
      <c r="AM1820" s="8"/>
    </row>
    <row r="1821" spans="1:39" x14ac:dyDescent="0.2">
      <c r="A1821" s="161" t="s">
        <v>382</v>
      </c>
      <c r="B1821" s="162" t="s">
        <v>1459</v>
      </c>
      <c r="C1821" s="163" t="s">
        <v>452</v>
      </c>
      <c r="D1821" s="164" t="s">
        <v>453</v>
      </c>
      <c r="E1821" s="164">
        <v>12</v>
      </c>
      <c r="F1821" s="167"/>
      <c r="G1821" s="167" t="str">
        <f>""</f>
        <v/>
      </c>
      <c r="H1821" s="161"/>
      <c r="I1821" s="165"/>
      <c r="J1821" s="166"/>
      <c r="K1821" s="124"/>
      <c r="L1821" s="125"/>
      <c r="M1821" s="126"/>
      <c r="N1821" s="127"/>
      <c r="O1821" s="128"/>
      <c r="P1821" s="128"/>
      <c r="Q1821" s="126"/>
      <c r="R1821" s="55"/>
      <c r="S1821" s="129"/>
      <c r="T1821" s="156"/>
      <c r="U1821" s="126"/>
      <c r="AF1821" s="8"/>
      <c r="AG1821" s="8"/>
      <c r="AH1821" s="8"/>
      <c r="AI1821" s="8"/>
      <c r="AJ1821" s="8"/>
      <c r="AK1821" s="8"/>
      <c r="AL1821" s="8"/>
      <c r="AM1821" s="8"/>
    </row>
    <row r="1822" spans="1:39" x14ac:dyDescent="0.2">
      <c r="A1822" s="161" t="s">
        <v>386</v>
      </c>
      <c r="B1822" s="162" t="s">
        <v>1460</v>
      </c>
      <c r="C1822" s="168" t="s">
        <v>442</v>
      </c>
      <c r="D1822" s="169" t="s">
        <v>443</v>
      </c>
      <c r="E1822" s="169">
        <f>1*12</f>
        <v>12</v>
      </c>
      <c r="F1822" s="170">
        <v>11.31</v>
      </c>
      <c r="G1822" s="170">
        <f>F1822*E1822</f>
        <v>135.72</v>
      </c>
      <c r="H1822" s="171" t="s">
        <v>414</v>
      </c>
      <c r="I1822" s="172"/>
      <c r="J1822" s="173"/>
      <c r="K1822" s="124"/>
      <c r="L1822" s="125"/>
      <c r="M1822" s="126"/>
      <c r="N1822" s="127"/>
      <c r="O1822" s="128"/>
      <c r="P1822" s="128"/>
      <c r="Q1822" s="126"/>
      <c r="R1822" s="55"/>
      <c r="S1822" s="129"/>
      <c r="T1822" s="156"/>
      <c r="U1822" s="126"/>
      <c r="AF1822" s="8"/>
      <c r="AG1822" s="8"/>
      <c r="AH1822" s="8"/>
      <c r="AI1822" s="8"/>
      <c r="AJ1822" s="8"/>
      <c r="AK1822" s="8"/>
      <c r="AL1822" s="8"/>
      <c r="AM1822" s="8"/>
    </row>
    <row r="1823" spans="1:39" x14ac:dyDescent="0.2">
      <c r="A1823" s="161" t="s">
        <v>386</v>
      </c>
      <c r="B1823" s="162" t="s">
        <v>1461</v>
      </c>
      <c r="C1823" s="168" t="s">
        <v>456</v>
      </c>
      <c r="D1823" s="169" t="s">
        <v>457</v>
      </c>
      <c r="E1823" s="169">
        <f>2*12</f>
        <v>24</v>
      </c>
      <c r="F1823" s="170">
        <v>1.28</v>
      </c>
      <c r="G1823" s="170">
        <f>F1823*E1823</f>
        <v>30.72</v>
      </c>
      <c r="H1823" s="171" t="s">
        <v>414</v>
      </c>
      <c r="I1823" s="172"/>
      <c r="J1823" s="173"/>
      <c r="K1823" s="124"/>
      <c r="L1823" s="125"/>
      <c r="M1823" s="126"/>
      <c r="N1823" s="127"/>
      <c r="O1823" s="128"/>
      <c r="P1823" s="128"/>
      <c r="Q1823" s="126"/>
      <c r="R1823" s="55"/>
      <c r="S1823" s="129"/>
      <c r="T1823" s="156"/>
      <c r="U1823" s="126"/>
      <c r="AF1823" s="8"/>
      <c r="AG1823" s="8"/>
      <c r="AH1823" s="8"/>
      <c r="AI1823" s="8"/>
      <c r="AJ1823" s="8"/>
      <c r="AK1823" s="8"/>
      <c r="AL1823" s="8"/>
      <c r="AM1823" s="8"/>
    </row>
    <row r="1824" spans="1:39" x14ac:dyDescent="0.2">
      <c r="A1824" s="148" t="s">
        <v>379</v>
      </c>
      <c r="B1824" s="162" t="s">
        <v>1462</v>
      </c>
      <c r="C1824" s="181" t="s">
        <v>462</v>
      </c>
      <c r="D1824" s="182" t="s">
        <v>463</v>
      </c>
      <c r="E1824" s="182">
        <v>1</v>
      </c>
      <c r="F1824" s="183">
        <v>0.65714972000000005</v>
      </c>
      <c r="G1824" s="183">
        <f>F1824*E1824</f>
        <v>0.65714972000000005</v>
      </c>
      <c r="H1824" s="184" t="s">
        <v>414</v>
      </c>
      <c r="I1824" s="185"/>
      <c r="J1824" s="180"/>
      <c r="K1824" s="124"/>
      <c r="L1824" s="125"/>
      <c r="M1824" s="126"/>
      <c r="N1824" s="127"/>
      <c r="O1824" s="128"/>
      <c r="P1824" s="128"/>
      <c r="Q1824" s="126"/>
      <c r="R1824" s="55"/>
      <c r="S1824" s="129"/>
      <c r="T1824" s="156"/>
      <c r="U1824" s="126"/>
      <c r="AF1824" s="8"/>
      <c r="AG1824" s="8"/>
      <c r="AH1824" s="8"/>
      <c r="AI1824" s="8"/>
      <c r="AJ1824" s="8"/>
      <c r="AK1824" s="8"/>
      <c r="AL1824" s="8"/>
      <c r="AM1824" s="8"/>
    </row>
    <row r="1825" spans="1:39" x14ac:dyDescent="0.2">
      <c r="A1825" s="161" t="s">
        <v>382</v>
      </c>
      <c r="B1825" s="162" t="s">
        <v>1463</v>
      </c>
      <c r="C1825" s="163" t="s">
        <v>465</v>
      </c>
      <c r="D1825" s="164" t="s">
        <v>466</v>
      </c>
      <c r="E1825" s="164" t="s">
        <v>410</v>
      </c>
      <c r="F1825" s="167"/>
      <c r="G1825" s="167" t="str">
        <f>""</f>
        <v/>
      </c>
      <c r="H1825" s="161"/>
      <c r="I1825" s="165"/>
      <c r="J1825" s="166"/>
      <c r="K1825" s="124"/>
      <c r="L1825" s="125"/>
      <c r="M1825" s="126"/>
      <c r="N1825" s="127"/>
      <c r="O1825" s="128"/>
      <c r="P1825" s="128"/>
      <c r="Q1825" s="126"/>
      <c r="R1825" s="55"/>
      <c r="S1825" s="129"/>
      <c r="T1825" s="156"/>
      <c r="U1825" s="126"/>
      <c r="AF1825" s="8"/>
      <c r="AG1825" s="8"/>
      <c r="AH1825" s="8"/>
      <c r="AI1825" s="8"/>
      <c r="AJ1825" s="8"/>
      <c r="AK1825" s="8"/>
      <c r="AL1825" s="8"/>
      <c r="AM1825" s="8"/>
    </row>
    <row r="1826" spans="1:39" x14ac:dyDescent="0.2">
      <c r="A1826" s="161" t="s">
        <v>386</v>
      </c>
      <c r="B1826" s="162" t="s">
        <v>1464</v>
      </c>
      <c r="C1826" s="168" t="s">
        <v>468</v>
      </c>
      <c r="D1826" s="169" t="s">
        <v>469</v>
      </c>
      <c r="E1826" s="169" t="s">
        <v>410</v>
      </c>
      <c r="F1826" s="170">
        <v>0.5</v>
      </c>
      <c r="G1826" s="170">
        <f>F1826*2</f>
        <v>1</v>
      </c>
      <c r="H1826" s="171" t="s">
        <v>414</v>
      </c>
      <c r="I1826" s="172"/>
      <c r="J1826" s="173"/>
      <c r="K1826" s="124"/>
      <c r="L1826" s="125"/>
      <c r="M1826" s="126"/>
      <c r="N1826" s="127"/>
      <c r="O1826" s="128"/>
      <c r="P1826" s="128"/>
      <c r="Q1826" s="126"/>
      <c r="R1826" s="55"/>
      <c r="S1826" s="129"/>
      <c r="T1826" s="156"/>
      <c r="U1826" s="126"/>
      <c r="AF1826" s="8"/>
      <c r="AG1826" s="8"/>
      <c r="AH1826" s="8"/>
      <c r="AI1826" s="8"/>
      <c r="AJ1826" s="8"/>
      <c r="AK1826" s="8"/>
      <c r="AL1826" s="8"/>
      <c r="AM1826" s="8"/>
    </row>
    <row r="1827" spans="1:39" x14ac:dyDescent="0.2">
      <c r="A1827" s="161" t="s">
        <v>386</v>
      </c>
      <c r="B1827" s="162" t="s">
        <v>1465</v>
      </c>
      <c r="C1827" s="168" t="s">
        <v>471</v>
      </c>
      <c r="D1827" s="169" t="s">
        <v>472</v>
      </c>
      <c r="E1827" s="169">
        <v>2</v>
      </c>
      <c r="F1827" s="170">
        <v>0.01</v>
      </c>
      <c r="G1827" s="170">
        <f>F1827*E1827</f>
        <v>0.02</v>
      </c>
      <c r="H1827" s="171" t="s">
        <v>414</v>
      </c>
      <c r="I1827" s="172"/>
      <c r="J1827" s="173"/>
      <c r="K1827" s="124"/>
      <c r="L1827" s="125"/>
      <c r="M1827" s="126"/>
      <c r="N1827" s="127"/>
      <c r="O1827" s="128"/>
      <c r="P1827" s="128"/>
      <c r="Q1827" s="126"/>
      <c r="R1827" s="55"/>
      <c r="S1827" s="129"/>
      <c r="T1827" s="156"/>
      <c r="U1827" s="126"/>
      <c r="AF1827" s="8"/>
      <c r="AG1827" s="8"/>
      <c r="AH1827" s="8"/>
      <c r="AI1827" s="8"/>
      <c r="AJ1827" s="8"/>
      <c r="AK1827" s="8"/>
      <c r="AL1827" s="8"/>
      <c r="AM1827" s="8"/>
    </row>
    <row r="1828" spans="1:39" x14ac:dyDescent="0.2">
      <c r="A1828" s="161" t="s">
        <v>382</v>
      </c>
      <c r="B1828" s="162" t="s">
        <v>1466</v>
      </c>
      <c r="C1828" s="163" t="s">
        <v>474</v>
      </c>
      <c r="D1828" s="164" t="s">
        <v>475</v>
      </c>
      <c r="E1828" s="164">
        <v>2</v>
      </c>
      <c r="F1828" s="167">
        <v>0.59990093</v>
      </c>
      <c r="G1828" s="167">
        <f>F1828*E1828</f>
        <v>1.19980186</v>
      </c>
      <c r="H1828" s="161" t="s">
        <v>414</v>
      </c>
      <c r="I1828" s="165"/>
      <c r="J1828" s="166"/>
      <c r="K1828" s="124"/>
      <c r="L1828" s="125"/>
      <c r="M1828" s="126"/>
      <c r="N1828" s="127"/>
      <c r="O1828" s="128"/>
      <c r="P1828" s="128"/>
      <c r="Q1828" s="126"/>
      <c r="R1828" s="55"/>
      <c r="S1828" s="129"/>
      <c r="T1828" s="156"/>
      <c r="U1828" s="126"/>
      <c r="AF1828" s="8"/>
      <c r="AG1828" s="8"/>
      <c r="AH1828" s="8"/>
      <c r="AI1828" s="8"/>
      <c r="AJ1828" s="8"/>
      <c r="AK1828" s="8"/>
      <c r="AL1828" s="8"/>
      <c r="AM1828" s="8"/>
    </row>
    <row r="1829" spans="1:39" x14ac:dyDescent="0.2">
      <c r="A1829" s="161" t="s">
        <v>382</v>
      </c>
      <c r="B1829" s="162" t="s">
        <v>1467</v>
      </c>
      <c r="C1829" s="163" t="s">
        <v>477</v>
      </c>
      <c r="D1829" s="164" t="s">
        <v>478</v>
      </c>
      <c r="E1829" s="164">
        <v>24</v>
      </c>
      <c r="F1829" s="167">
        <v>2.8096894699999999</v>
      </c>
      <c r="G1829" s="167">
        <f>F1829*E1829</f>
        <v>67.432547279999994</v>
      </c>
      <c r="H1829" s="161" t="s">
        <v>414</v>
      </c>
      <c r="I1829" s="165"/>
      <c r="J1829" s="166"/>
      <c r="K1829" s="124"/>
      <c r="L1829" s="125"/>
      <c r="M1829" s="126"/>
      <c r="N1829" s="127"/>
      <c r="O1829" s="128"/>
      <c r="P1829" s="128"/>
      <c r="Q1829" s="126"/>
      <c r="R1829" s="55"/>
      <c r="S1829" s="129"/>
      <c r="T1829" s="156"/>
      <c r="U1829" s="126"/>
      <c r="AF1829" s="8"/>
      <c r="AG1829" s="8"/>
      <c r="AH1829" s="8"/>
      <c r="AI1829" s="8"/>
      <c r="AJ1829" s="8"/>
      <c r="AK1829" s="8"/>
      <c r="AL1829" s="8"/>
      <c r="AM1829" s="8"/>
    </row>
    <row r="1830" spans="1:39" x14ac:dyDescent="0.2">
      <c r="A1830" s="161" t="s">
        <v>382</v>
      </c>
      <c r="B1830" s="162" t="s">
        <v>1468</v>
      </c>
      <c r="C1830" s="163" t="s">
        <v>480</v>
      </c>
      <c r="D1830" s="164" t="s">
        <v>481</v>
      </c>
      <c r="E1830" s="164">
        <v>24</v>
      </c>
      <c r="F1830" s="167">
        <v>1.0767407899999999</v>
      </c>
      <c r="G1830" s="167">
        <f>F1830*E1830</f>
        <v>25.841778959999999</v>
      </c>
      <c r="H1830" s="161" t="s">
        <v>414</v>
      </c>
      <c r="I1830" s="165"/>
      <c r="J1830" s="166"/>
      <c r="K1830" s="124"/>
      <c r="L1830" s="125"/>
      <c r="M1830" s="126"/>
      <c r="N1830" s="127"/>
      <c r="O1830" s="128"/>
      <c r="P1830" s="128"/>
      <c r="Q1830" s="126"/>
      <c r="R1830" s="55"/>
      <c r="S1830" s="129"/>
      <c r="T1830" s="156"/>
      <c r="U1830" s="126"/>
      <c r="AF1830" s="8"/>
      <c r="AG1830" s="8"/>
      <c r="AH1830" s="8"/>
      <c r="AI1830" s="8"/>
      <c r="AJ1830" s="8"/>
      <c r="AK1830" s="8"/>
      <c r="AL1830" s="8"/>
      <c r="AM1830" s="8"/>
    </row>
    <row r="1831" spans="1:39" x14ac:dyDescent="0.2">
      <c r="A1831" s="161" t="s">
        <v>382</v>
      </c>
      <c r="B1831" s="162" t="s">
        <v>1469</v>
      </c>
      <c r="C1831" s="163" t="s">
        <v>483</v>
      </c>
      <c r="D1831" s="164" t="s">
        <v>484</v>
      </c>
      <c r="E1831" s="164">
        <v>37</v>
      </c>
      <c r="F1831" s="167">
        <v>0.33108987000000001</v>
      </c>
      <c r="G1831" s="167">
        <f>F1831*E1831</f>
        <v>12.25032519</v>
      </c>
      <c r="H1831" s="161" t="s">
        <v>414</v>
      </c>
      <c r="I1831" s="165"/>
      <c r="J1831" s="166"/>
      <c r="K1831" s="124"/>
      <c r="L1831" s="125"/>
      <c r="M1831" s="126"/>
      <c r="N1831" s="127"/>
      <c r="O1831" s="128"/>
      <c r="P1831" s="128"/>
      <c r="Q1831" s="126"/>
      <c r="R1831" s="55"/>
      <c r="S1831" s="129"/>
      <c r="T1831" s="156"/>
      <c r="U1831" s="126"/>
      <c r="AF1831" s="8"/>
      <c r="AG1831" s="8"/>
      <c r="AH1831" s="8"/>
      <c r="AI1831" s="8"/>
      <c r="AJ1831" s="8"/>
      <c r="AK1831" s="8"/>
      <c r="AL1831" s="8"/>
      <c r="AM1831" s="8"/>
    </row>
    <row r="1832" spans="1:39" x14ac:dyDescent="0.2">
      <c r="A1832" s="161" t="s">
        <v>382</v>
      </c>
      <c r="B1832" s="162" t="s">
        <v>1470</v>
      </c>
      <c r="C1832" s="163" t="s">
        <v>486</v>
      </c>
      <c r="D1832" s="164" t="s">
        <v>487</v>
      </c>
      <c r="E1832" s="164" t="s">
        <v>410</v>
      </c>
      <c r="F1832" s="167">
        <v>1.75006756</v>
      </c>
      <c r="G1832" s="167">
        <f>F1832*2</f>
        <v>3.5001351199999999</v>
      </c>
      <c r="H1832" s="161" t="s">
        <v>414</v>
      </c>
      <c r="I1832" s="165"/>
      <c r="J1832" s="166"/>
      <c r="K1832" s="124"/>
      <c r="L1832" s="125"/>
      <c r="M1832" s="126"/>
      <c r="N1832" s="127"/>
      <c r="O1832" s="128"/>
      <c r="P1832" s="128"/>
      <c r="Q1832" s="126"/>
      <c r="R1832" s="55"/>
      <c r="S1832" s="129"/>
      <c r="T1832" s="156"/>
      <c r="U1832" s="126"/>
      <c r="AF1832" s="8"/>
      <c r="AG1832" s="8"/>
      <c r="AH1832" s="8"/>
      <c r="AI1832" s="8"/>
      <c r="AJ1832" s="8"/>
      <c r="AK1832" s="8"/>
      <c r="AL1832" s="8"/>
      <c r="AM1832" s="8"/>
    </row>
    <row r="1833" spans="1:39" x14ac:dyDescent="0.2">
      <c r="A1833" s="161" t="s">
        <v>382</v>
      </c>
      <c r="B1833" s="162" t="s">
        <v>1471</v>
      </c>
      <c r="C1833" s="163" t="s">
        <v>489</v>
      </c>
      <c r="D1833" s="164" t="s">
        <v>490</v>
      </c>
      <c r="E1833" s="164">
        <v>4</v>
      </c>
      <c r="F1833" s="167"/>
      <c r="G1833" s="167" t="str">
        <f>""</f>
        <v/>
      </c>
      <c r="H1833" s="161"/>
      <c r="I1833" s="165"/>
      <c r="J1833" s="166"/>
      <c r="K1833" s="124"/>
      <c r="L1833" s="125"/>
      <c r="M1833" s="126"/>
      <c r="N1833" s="127"/>
      <c r="O1833" s="128"/>
      <c r="P1833" s="128"/>
      <c r="Q1833" s="126"/>
      <c r="R1833" s="55"/>
      <c r="S1833" s="129"/>
      <c r="T1833" s="156"/>
      <c r="U1833" s="126"/>
      <c r="AF1833" s="8"/>
      <c r="AG1833" s="8"/>
      <c r="AH1833" s="8"/>
      <c r="AI1833" s="8"/>
      <c r="AJ1833" s="8"/>
      <c r="AK1833" s="8"/>
      <c r="AL1833" s="8"/>
      <c r="AM1833" s="8"/>
    </row>
    <row r="1834" spans="1:39" x14ac:dyDescent="0.2">
      <c r="A1834" s="161" t="s">
        <v>386</v>
      </c>
      <c r="B1834" s="162" t="s">
        <v>1472</v>
      </c>
      <c r="C1834" s="168" t="s">
        <v>492</v>
      </c>
      <c r="D1834" s="169" t="s">
        <v>493</v>
      </c>
      <c r="E1834" s="169">
        <f>1*4</f>
        <v>4</v>
      </c>
      <c r="F1834" s="170">
        <v>0.38</v>
      </c>
      <c r="G1834" s="170">
        <f>F1834*E1834</f>
        <v>1.52</v>
      </c>
      <c r="H1834" s="171" t="s">
        <v>414</v>
      </c>
      <c r="I1834" s="172"/>
      <c r="J1834" s="173"/>
      <c r="K1834" s="124"/>
      <c r="L1834" s="125"/>
      <c r="M1834" s="126"/>
      <c r="N1834" s="127"/>
      <c r="O1834" s="128"/>
      <c r="P1834" s="128"/>
      <c r="Q1834" s="126"/>
      <c r="R1834" s="55"/>
      <c r="S1834" s="129"/>
      <c r="T1834" s="156"/>
      <c r="U1834" s="126"/>
      <c r="AF1834" s="8"/>
      <c r="AG1834" s="8"/>
      <c r="AH1834" s="8"/>
      <c r="AI1834" s="8"/>
      <c r="AJ1834" s="8"/>
      <c r="AK1834" s="8"/>
      <c r="AL1834" s="8"/>
      <c r="AM1834" s="8"/>
    </row>
    <row r="1835" spans="1:39" x14ac:dyDescent="0.2">
      <c r="A1835" s="161" t="s">
        <v>386</v>
      </c>
      <c r="B1835" s="162" t="s">
        <v>1473</v>
      </c>
      <c r="C1835" s="168" t="s">
        <v>495</v>
      </c>
      <c r="D1835" s="169" t="s">
        <v>496</v>
      </c>
      <c r="E1835" s="169">
        <f>1*4</f>
        <v>4</v>
      </c>
      <c r="F1835" s="170">
        <v>0.25</v>
      </c>
      <c r="G1835" s="170">
        <f>F1835*E1835</f>
        <v>1</v>
      </c>
      <c r="H1835" s="171" t="s">
        <v>414</v>
      </c>
      <c r="I1835" s="172"/>
      <c r="J1835" s="173"/>
      <c r="K1835" s="124"/>
      <c r="L1835" s="125"/>
      <c r="M1835" s="126"/>
      <c r="N1835" s="127"/>
      <c r="O1835" s="128"/>
      <c r="P1835" s="128"/>
      <c r="Q1835" s="126"/>
      <c r="R1835" s="55"/>
      <c r="S1835" s="129"/>
      <c r="T1835" s="156"/>
      <c r="U1835" s="126"/>
      <c r="AF1835" s="8"/>
      <c r="AG1835" s="8"/>
      <c r="AH1835" s="8"/>
      <c r="AI1835" s="8"/>
      <c r="AJ1835" s="8"/>
      <c r="AK1835" s="8"/>
      <c r="AL1835" s="8"/>
      <c r="AM1835" s="8"/>
    </row>
    <row r="1836" spans="1:39" x14ac:dyDescent="0.2">
      <c r="A1836" s="161" t="s">
        <v>382</v>
      </c>
      <c r="B1836" s="162" t="s">
        <v>1474</v>
      </c>
      <c r="C1836" s="163" t="s">
        <v>498</v>
      </c>
      <c r="D1836" s="164" t="s">
        <v>499</v>
      </c>
      <c r="E1836" s="164">
        <v>1</v>
      </c>
      <c r="F1836" s="167"/>
      <c r="G1836" s="167" t="str">
        <f>""</f>
        <v/>
      </c>
      <c r="H1836" s="161"/>
      <c r="I1836" s="165"/>
      <c r="J1836" s="166"/>
      <c r="K1836" s="124"/>
      <c r="L1836" s="125"/>
      <c r="M1836" s="126"/>
      <c r="N1836" s="127"/>
      <c r="O1836" s="128"/>
      <c r="P1836" s="128"/>
      <c r="Q1836" s="126"/>
      <c r="R1836" s="55"/>
      <c r="S1836" s="129"/>
      <c r="T1836" s="156"/>
      <c r="U1836" s="126"/>
      <c r="AF1836" s="8"/>
      <c r="AG1836" s="8"/>
      <c r="AH1836" s="8"/>
      <c r="AI1836" s="8"/>
      <c r="AJ1836" s="8"/>
      <c r="AK1836" s="8"/>
      <c r="AL1836" s="8"/>
      <c r="AM1836" s="8"/>
    </row>
    <row r="1837" spans="1:39" ht="25.5" x14ac:dyDescent="0.2">
      <c r="A1837" s="161" t="s">
        <v>382</v>
      </c>
      <c r="B1837" s="162" t="s">
        <v>1475</v>
      </c>
      <c r="C1837" s="163" t="s">
        <v>501</v>
      </c>
      <c r="D1837" s="164" t="s">
        <v>502</v>
      </c>
      <c r="E1837" s="164">
        <f>1*1</f>
        <v>1</v>
      </c>
      <c r="F1837" s="167"/>
      <c r="G1837" s="167" t="str">
        <f>""</f>
        <v/>
      </c>
      <c r="H1837" s="161"/>
      <c r="I1837" s="165"/>
      <c r="J1837" s="166"/>
      <c r="K1837" s="124"/>
      <c r="L1837" s="125"/>
      <c r="M1837" s="126"/>
      <c r="N1837" s="127"/>
      <c r="O1837" s="128"/>
      <c r="P1837" s="128"/>
      <c r="Q1837" s="126"/>
      <c r="R1837" s="55"/>
      <c r="S1837" s="129"/>
      <c r="T1837" s="156"/>
      <c r="U1837" s="126"/>
      <c r="AF1837" s="8"/>
      <c r="AG1837" s="8"/>
      <c r="AH1837" s="8"/>
      <c r="AI1837" s="8"/>
      <c r="AJ1837" s="8"/>
      <c r="AK1837" s="8"/>
      <c r="AL1837" s="8"/>
      <c r="AM1837" s="8"/>
    </row>
    <row r="1838" spans="1:39" x14ac:dyDescent="0.2">
      <c r="A1838" s="161" t="s">
        <v>386</v>
      </c>
      <c r="B1838" s="162" t="s">
        <v>1476</v>
      </c>
      <c r="C1838" s="168" t="s">
        <v>504</v>
      </c>
      <c r="D1838" s="169" t="s">
        <v>505</v>
      </c>
      <c r="E1838" s="169">
        <f>2*1</f>
        <v>2</v>
      </c>
      <c r="F1838" s="170">
        <v>6.68</v>
      </c>
      <c r="G1838" s="170">
        <f t="shared" ref="G1838:G1846" si="61">F1838*E1838</f>
        <v>13.36</v>
      </c>
      <c r="H1838" s="171" t="s">
        <v>414</v>
      </c>
      <c r="I1838" s="172"/>
      <c r="J1838" s="173"/>
      <c r="K1838" s="124"/>
      <c r="L1838" s="125"/>
      <c r="M1838" s="126"/>
      <c r="N1838" s="127"/>
      <c r="O1838" s="128"/>
      <c r="P1838" s="128"/>
      <c r="Q1838" s="126"/>
      <c r="R1838" s="55"/>
      <c r="S1838" s="129"/>
      <c r="T1838" s="156"/>
      <c r="U1838" s="126"/>
      <c r="AF1838" s="8"/>
      <c r="AG1838" s="8"/>
      <c r="AH1838" s="8"/>
      <c r="AI1838" s="8"/>
      <c r="AJ1838" s="8"/>
      <c r="AK1838" s="8"/>
      <c r="AL1838" s="8"/>
      <c r="AM1838" s="8"/>
    </row>
    <row r="1839" spans="1:39" x14ac:dyDescent="0.2">
      <c r="A1839" s="161" t="s">
        <v>386</v>
      </c>
      <c r="B1839" s="162" t="s">
        <v>1477</v>
      </c>
      <c r="C1839" s="168" t="s">
        <v>507</v>
      </c>
      <c r="D1839" s="169" t="s">
        <v>508</v>
      </c>
      <c r="E1839" s="169">
        <f>2*1</f>
        <v>2</v>
      </c>
      <c r="F1839" s="170">
        <v>0.78</v>
      </c>
      <c r="G1839" s="170">
        <f t="shared" si="61"/>
        <v>1.56</v>
      </c>
      <c r="H1839" s="171" t="s">
        <v>414</v>
      </c>
      <c r="I1839" s="172"/>
      <c r="J1839" s="173"/>
      <c r="K1839" s="124"/>
      <c r="L1839" s="125"/>
      <c r="M1839" s="126"/>
      <c r="N1839" s="127"/>
      <c r="O1839" s="128"/>
      <c r="P1839" s="128"/>
      <c r="Q1839" s="126"/>
      <c r="R1839" s="55"/>
      <c r="S1839" s="129"/>
      <c r="T1839" s="156"/>
      <c r="U1839" s="126"/>
      <c r="AF1839" s="8"/>
      <c r="AG1839" s="8"/>
      <c r="AH1839" s="8"/>
      <c r="AI1839" s="8"/>
      <c r="AJ1839" s="8"/>
      <c r="AK1839" s="8"/>
      <c r="AL1839" s="8"/>
      <c r="AM1839" s="8"/>
    </row>
    <row r="1840" spans="1:39" x14ac:dyDescent="0.2">
      <c r="A1840" s="161" t="s">
        <v>382</v>
      </c>
      <c r="B1840" s="162" t="s">
        <v>1478</v>
      </c>
      <c r="C1840" s="163" t="s">
        <v>510</v>
      </c>
      <c r="D1840" s="164" t="s">
        <v>511</v>
      </c>
      <c r="E1840" s="164">
        <f>2*1</f>
        <v>2</v>
      </c>
      <c r="F1840" s="167">
        <v>3.31</v>
      </c>
      <c r="G1840" s="167">
        <f t="shared" si="61"/>
        <v>6.62</v>
      </c>
      <c r="H1840" s="161" t="s">
        <v>414</v>
      </c>
      <c r="I1840" s="165"/>
      <c r="J1840" s="166"/>
      <c r="K1840" s="124"/>
      <c r="L1840" s="125"/>
      <c r="M1840" s="126"/>
      <c r="N1840" s="127"/>
      <c r="O1840" s="128"/>
      <c r="P1840" s="128"/>
      <c r="Q1840" s="126"/>
      <c r="R1840" s="55"/>
      <c r="S1840" s="129"/>
      <c r="T1840" s="156"/>
      <c r="U1840" s="126"/>
      <c r="AF1840" s="8"/>
      <c r="AG1840" s="8"/>
      <c r="AH1840" s="8"/>
      <c r="AI1840" s="8"/>
      <c r="AJ1840" s="8"/>
      <c r="AK1840" s="8"/>
      <c r="AL1840" s="8"/>
      <c r="AM1840" s="8"/>
    </row>
    <row r="1841" spans="1:39" x14ac:dyDescent="0.2">
      <c r="A1841" s="161" t="s">
        <v>403</v>
      </c>
      <c r="B1841" s="162" t="s">
        <v>1479</v>
      </c>
      <c r="C1841" s="174" t="s">
        <v>513</v>
      </c>
      <c r="D1841" s="175" t="s">
        <v>514</v>
      </c>
      <c r="E1841" s="175">
        <f>1*1</f>
        <v>1</v>
      </c>
      <c r="F1841" s="176">
        <v>1.91</v>
      </c>
      <c r="G1841" s="176">
        <f t="shared" si="61"/>
        <v>1.91</v>
      </c>
      <c r="H1841" s="177"/>
      <c r="I1841" s="178"/>
      <c r="J1841" s="179"/>
      <c r="K1841" s="124"/>
      <c r="L1841" s="125"/>
      <c r="M1841" s="126"/>
      <c r="N1841" s="127"/>
      <c r="O1841" s="128"/>
      <c r="P1841" s="128"/>
      <c r="Q1841" s="126"/>
      <c r="R1841" s="55"/>
      <c r="S1841" s="129"/>
      <c r="T1841" s="156"/>
      <c r="U1841" s="126"/>
      <c r="AF1841" s="8"/>
      <c r="AG1841" s="8"/>
      <c r="AH1841" s="8"/>
      <c r="AI1841" s="8"/>
      <c r="AJ1841" s="8"/>
      <c r="AK1841" s="8"/>
      <c r="AL1841" s="8"/>
      <c r="AM1841" s="8"/>
    </row>
    <row r="1842" spans="1:39" x14ac:dyDescent="0.2">
      <c r="A1842" s="161" t="s">
        <v>403</v>
      </c>
      <c r="B1842" s="162" t="s">
        <v>1480</v>
      </c>
      <c r="C1842" s="174" t="s">
        <v>516</v>
      </c>
      <c r="D1842" s="175" t="s">
        <v>517</v>
      </c>
      <c r="E1842" s="175">
        <f>1*1</f>
        <v>1</v>
      </c>
      <c r="F1842" s="176">
        <v>1.93</v>
      </c>
      <c r="G1842" s="176">
        <f t="shared" si="61"/>
        <v>1.93</v>
      </c>
      <c r="H1842" s="177"/>
      <c r="I1842" s="178"/>
      <c r="J1842" s="179"/>
      <c r="K1842" s="124"/>
      <c r="L1842" s="125"/>
      <c r="M1842" s="126"/>
      <c r="N1842" s="127"/>
      <c r="O1842" s="128"/>
      <c r="P1842" s="128"/>
      <c r="Q1842" s="126"/>
      <c r="R1842" s="55"/>
      <c r="S1842" s="129"/>
      <c r="T1842" s="156"/>
      <c r="U1842" s="126"/>
      <c r="AF1842" s="8"/>
      <c r="AG1842" s="8"/>
      <c r="AH1842" s="8"/>
      <c r="AI1842" s="8"/>
      <c r="AJ1842" s="8"/>
      <c r="AK1842" s="8"/>
      <c r="AL1842" s="8"/>
      <c r="AM1842" s="8"/>
    </row>
    <row r="1843" spans="1:39" x14ac:dyDescent="0.2">
      <c r="A1843" s="161" t="s">
        <v>403</v>
      </c>
      <c r="B1843" s="162" t="s">
        <v>1481</v>
      </c>
      <c r="C1843" s="174" t="s">
        <v>519</v>
      </c>
      <c r="D1843" s="175" t="s">
        <v>520</v>
      </c>
      <c r="E1843" s="175">
        <f>1*1</f>
        <v>1</v>
      </c>
      <c r="F1843" s="176">
        <v>0.52</v>
      </c>
      <c r="G1843" s="176">
        <f t="shared" si="61"/>
        <v>0.52</v>
      </c>
      <c r="H1843" s="177"/>
      <c r="I1843" s="178"/>
      <c r="J1843" s="179"/>
      <c r="K1843" s="124"/>
      <c r="L1843" s="125"/>
      <c r="M1843" s="126"/>
      <c r="N1843" s="127"/>
      <c r="O1843" s="128"/>
      <c r="P1843" s="128"/>
      <c r="Q1843" s="126"/>
      <c r="R1843" s="55"/>
      <c r="S1843" s="129"/>
      <c r="T1843" s="156"/>
      <c r="U1843" s="126"/>
      <c r="AF1843" s="8"/>
      <c r="AG1843" s="8"/>
      <c r="AH1843" s="8"/>
      <c r="AI1843" s="8"/>
      <c r="AJ1843" s="8"/>
      <c r="AK1843" s="8"/>
      <c r="AL1843" s="8"/>
      <c r="AM1843" s="8"/>
    </row>
    <row r="1844" spans="1:39" ht="25.5" x14ac:dyDescent="0.2">
      <c r="A1844" s="161" t="s">
        <v>403</v>
      </c>
      <c r="B1844" s="162" t="s">
        <v>1482</v>
      </c>
      <c r="C1844" s="174" t="s">
        <v>522</v>
      </c>
      <c r="D1844" s="175" t="s">
        <v>523</v>
      </c>
      <c r="E1844" s="175">
        <f>12*1</f>
        <v>12</v>
      </c>
      <c r="F1844" s="176">
        <v>0.02</v>
      </c>
      <c r="G1844" s="176">
        <f t="shared" si="61"/>
        <v>0.24</v>
      </c>
      <c r="H1844" s="177"/>
      <c r="I1844" s="178"/>
      <c r="J1844" s="179"/>
      <c r="K1844" s="124"/>
      <c r="L1844" s="125"/>
      <c r="M1844" s="126"/>
      <c r="N1844" s="127"/>
      <c r="O1844" s="128"/>
      <c r="P1844" s="128"/>
      <c r="Q1844" s="126"/>
      <c r="R1844" s="55"/>
      <c r="S1844" s="129"/>
      <c r="T1844" s="156"/>
      <c r="U1844" s="126"/>
      <c r="AF1844" s="8"/>
      <c r="AG1844" s="8"/>
      <c r="AH1844" s="8"/>
      <c r="AI1844" s="8"/>
      <c r="AJ1844" s="8"/>
      <c r="AK1844" s="8"/>
      <c r="AL1844" s="8"/>
      <c r="AM1844" s="8"/>
    </row>
    <row r="1845" spans="1:39" x14ac:dyDescent="0.2">
      <c r="A1845" s="161" t="s">
        <v>403</v>
      </c>
      <c r="B1845" s="162" t="s">
        <v>1483</v>
      </c>
      <c r="C1845" s="174" t="s">
        <v>525</v>
      </c>
      <c r="D1845" s="175" t="s">
        <v>526</v>
      </c>
      <c r="E1845" s="175">
        <f>12*1</f>
        <v>12</v>
      </c>
      <c r="F1845" s="176">
        <v>0.01</v>
      </c>
      <c r="G1845" s="176">
        <f t="shared" si="61"/>
        <v>0.12</v>
      </c>
      <c r="H1845" s="177"/>
      <c r="I1845" s="178"/>
      <c r="J1845" s="179"/>
      <c r="K1845" s="124"/>
      <c r="L1845" s="125"/>
      <c r="M1845" s="126"/>
      <c r="N1845" s="127"/>
      <c r="O1845" s="128"/>
      <c r="P1845" s="128"/>
      <c r="Q1845" s="126"/>
      <c r="R1845" s="55"/>
      <c r="S1845" s="129"/>
      <c r="T1845" s="156"/>
      <c r="U1845" s="126"/>
      <c r="AF1845" s="8"/>
      <c r="AG1845" s="8"/>
      <c r="AH1845" s="8"/>
      <c r="AI1845" s="8"/>
      <c r="AJ1845" s="8"/>
      <c r="AK1845" s="8"/>
      <c r="AL1845" s="8"/>
      <c r="AM1845" s="8"/>
    </row>
    <row r="1846" spans="1:39" x14ac:dyDescent="0.2">
      <c r="A1846" s="161" t="s">
        <v>403</v>
      </c>
      <c r="B1846" s="162" t="s">
        <v>1484</v>
      </c>
      <c r="C1846" s="174" t="s">
        <v>528</v>
      </c>
      <c r="D1846" s="175" t="s">
        <v>529</v>
      </c>
      <c r="E1846" s="175">
        <f>12*1</f>
        <v>12</v>
      </c>
      <c r="F1846" s="176">
        <v>0</v>
      </c>
      <c r="G1846" s="176">
        <f t="shared" si="61"/>
        <v>0</v>
      </c>
      <c r="H1846" s="177"/>
      <c r="I1846" s="178"/>
      <c r="J1846" s="179"/>
      <c r="K1846" s="124"/>
      <c r="L1846" s="125"/>
      <c r="M1846" s="126"/>
      <c r="N1846" s="127"/>
      <c r="O1846" s="128"/>
      <c r="P1846" s="128"/>
      <c r="Q1846" s="126"/>
      <c r="R1846" s="55"/>
      <c r="S1846" s="129"/>
      <c r="T1846" s="156"/>
      <c r="U1846" s="126"/>
      <c r="AF1846" s="8"/>
      <c r="AG1846" s="8"/>
      <c r="AH1846" s="8"/>
      <c r="AI1846" s="8"/>
      <c r="AJ1846" s="8"/>
      <c r="AK1846" s="8"/>
      <c r="AL1846" s="8"/>
      <c r="AM1846" s="8"/>
    </row>
    <row r="1847" spans="1:39" x14ac:dyDescent="0.2">
      <c r="A1847" s="161" t="s">
        <v>382</v>
      </c>
      <c r="B1847" s="162" t="s">
        <v>1485</v>
      </c>
      <c r="C1847" s="163" t="s">
        <v>531</v>
      </c>
      <c r="D1847" s="164" t="s">
        <v>532</v>
      </c>
      <c r="E1847" s="164">
        <v>1</v>
      </c>
      <c r="F1847" s="167"/>
      <c r="G1847" s="167" t="str">
        <f>""</f>
        <v/>
      </c>
      <c r="H1847" s="161"/>
      <c r="I1847" s="165"/>
      <c r="J1847" s="166"/>
      <c r="K1847" s="124"/>
      <c r="L1847" s="125"/>
      <c r="M1847" s="126"/>
      <c r="N1847" s="127"/>
      <c r="O1847" s="128"/>
      <c r="P1847" s="128"/>
      <c r="Q1847" s="126"/>
      <c r="R1847" s="55"/>
      <c r="S1847" s="129"/>
      <c r="T1847" s="156"/>
      <c r="U1847" s="126"/>
      <c r="AF1847" s="8"/>
      <c r="AG1847" s="8"/>
      <c r="AH1847" s="8"/>
      <c r="AI1847" s="8"/>
      <c r="AJ1847" s="8"/>
      <c r="AK1847" s="8"/>
      <c r="AL1847" s="8"/>
      <c r="AM1847" s="8"/>
    </row>
    <row r="1848" spans="1:39" x14ac:dyDescent="0.2">
      <c r="A1848" s="161" t="s">
        <v>386</v>
      </c>
      <c r="B1848" s="162" t="s">
        <v>1486</v>
      </c>
      <c r="C1848" s="168" t="s">
        <v>534</v>
      </c>
      <c r="D1848" s="169" t="s">
        <v>535</v>
      </c>
      <c r="E1848" s="169">
        <f>2*1</f>
        <v>2</v>
      </c>
      <c r="F1848" s="170">
        <v>2.2200000000000002</v>
      </c>
      <c r="G1848" s="170">
        <f>F1848*E1848</f>
        <v>4.4400000000000004</v>
      </c>
      <c r="H1848" s="171" t="s">
        <v>390</v>
      </c>
      <c r="I1848" s="172"/>
      <c r="J1848" s="173"/>
      <c r="K1848" s="124"/>
      <c r="L1848" s="125"/>
      <c r="M1848" s="126"/>
      <c r="N1848" s="127"/>
      <c r="O1848" s="128"/>
      <c r="P1848" s="128"/>
      <c r="Q1848" s="126"/>
      <c r="R1848" s="55"/>
      <c r="S1848" s="129"/>
      <c r="T1848" s="156"/>
      <c r="U1848" s="126"/>
      <c r="AF1848" s="8"/>
      <c r="AG1848" s="8"/>
      <c r="AH1848" s="8"/>
      <c r="AI1848" s="8"/>
      <c r="AJ1848" s="8"/>
      <c r="AK1848" s="8"/>
      <c r="AL1848" s="8"/>
      <c r="AM1848" s="8"/>
    </row>
    <row r="1849" spans="1:39" x14ac:dyDescent="0.2">
      <c r="A1849" s="161" t="s">
        <v>386</v>
      </c>
      <c r="B1849" s="162" t="s">
        <v>1487</v>
      </c>
      <c r="C1849" s="168" t="s">
        <v>537</v>
      </c>
      <c r="D1849" s="169" t="s">
        <v>538</v>
      </c>
      <c r="E1849" s="169">
        <f>1*1</f>
        <v>1</v>
      </c>
      <c r="F1849" s="170">
        <v>6.38</v>
      </c>
      <c r="G1849" s="170">
        <f>F1849*E1849</f>
        <v>6.38</v>
      </c>
      <c r="H1849" s="171" t="s">
        <v>390</v>
      </c>
      <c r="I1849" s="172"/>
      <c r="J1849" s="173"/>
      <c r="K1849" s="124"/>
      <c r="L1849" s="125"/>
      <c r="M1849" s="126"/>
      <c r="N1849" s="127"/>
      <c r="O1849" s="128"/>
      <c r="P1849" s="128"/>
      <c r="Q1849" s="126"/>
      <c r="R1849" s="55"/>
      <c r="S1849" s="129"/>
      <c r="T1849" s="156"/>
      <c r="U1849" s="126"/>
      <c r="AF1849" s="8"/>
      <c r="AG1849" s="8"/>
      <c r="AH1849" s="8"/>
      <c r="AI1849" s="8"/>
      <c r="AJ1849" s="8"/>
      <c r="AK1849" s="8"/>
      <c r="AL1849" s="8"/>
      <c r="AM1849" s="8"/>
    </row>
    <row r="1850" spans="1:39" x14ac:dyDescent="0.2">
      <c r="A1850" s="161" t="s">
        <v>386</v>
      </c>
      <c r="B1850" s="162" t="s">
        <v>1488</v>
      </c>
      <c r="C1850" s="168" t="s">
        <v>540</v>
      </c>
      <c r="D1850" s="169" t="s">
        <v>541</v>
      </c>
      <c r="E1850" s="169">
        <f>1*1</f>
        <v>1</v>
      </c>
      <c r="F1850" s="170">
        <v>46.26</v>
      </c>
      <c r="G1850" s="170">
        <f>F1850*E1850</f>
        <v>46.26</v>
      </c>
      <c r="H1850" s="171" t="s">
        <v>390</v>
      </c>
      <c r="I1850" s="172"/>
      <c r="J1850" s="173"/>
      <c r="K1850" s="124"/>
      <c r="L1850" s="125"/>
      <c r="M1850" s="126"/>
      <c r="N1850" s="127"/>
      <c r="O1850" s="128"/>
      <c r="P1850" s="128"/>
      <c r="Q1850" s="126"/>
      <c r="R1850" s="55"/>
      <c r="S1850" s="129"/>
      <c r="T1850" s="156"/>
      <c r="U1850" s="126"/>
      <c r="AF1850" s="8"/>
      <c r="AG1850" s="8"/>
      <c r="AH1850" s="8"/>
      <c r="AI1850" s="8"/>
      <c r="AJ1850" s="8"/>
      <c r="AK1850" s="8"/>
      <c r="AL1850" s="8"/>
      <c r="AM1850" s="8"/>
    </row>
    <row r="1851" spans="1:39" x14ac:dyDescent="0.2">
      <c r="A1851" s="161" t="s">
        <v>386</v>
      </c>
      <c r="B1851" s="162" t="s">
        <v>1489</v>
      </c>
      <c r="C1851" s="168" t="s">
        <v>401</v>
      </c>
      <c r="D1851" s="169" t="s">
        <v>402</v>
      </c>
      <c r="E1851" s="169">
        <f>2*1</f>
        <v>2</v>
      </c>
      <c r="F1851" s="170">
        <v>1.97</v>
      </c>
      <c r="G1851" s="170">
        <f>F1851*E1851</f>
        <v>3.94</v>
      </c>
      <c r="H1851" s="171" t="s">
        <v>390</v>
      </c>
      <c r="I1851" s="172"/>
      <c r="J1851" s="173"/>
      <c r="K1851" s="124"/>
      <c r="L1851" s="125"/>
      <c r="M1851" s="126"/>
      <c r="N1851" s="127"/>
      <c r="O1851" s="128"/>
      <c r="P1851" s="128"/>
      <c r="Q1851" s="126"/>
      <c r="R1851" s="55"/>
      <c r="S1851" s="129"/>
      <c r="T1851" s="156"/>
      <c r="U1851" s="126"/>
      <c r="AF1851" s="8"/>
      <c r="AG1851" s="8"/>
      <c r="AH1851" s="8"/>
      <c r="AI1851" s="8"/>
      <c r="AJ1851" s="8"/>
      <c r="AK1851" s="8"/>
      <c r="AL1851" s="8"/>
      <c r="AM1851" s="8"/>
    </row>
    <row r="1852" spans="1:39" x14ac:dyDescent="0.2">
      <c r="A1852" s="148" t="s">
        <v>379</v>
      </c>
      <c r="B1852" s="162" t="s">
        <v>1490</v>
      </c>
      <c r="C1852" s="181" t="s">
        <v>544</v>
      </c>
      <c r="D1852" s="182" t="s">
        <v>545</v>
      </c>
      <c r="E1852" s="182" t="s">
        <v>410</v>
      </c>
      <c r="F1852" s="183"/>
      <c r="G1852" s="183" t="str">
        <f>""</f>
        <v/>
      </c>
      <c r="H1852" s="184"/>
      <c r="I1852" s="185"/>
      <c r="J1852" s="180"/>
      <c r="K1852" s="124"/>
      <c r="L1852" s="125"/>
      <c r="M1852" s="126"/>
      <c r="N1852" s="127"/>
      <c r="O1852" s="128"/>
      <c r="P1852" s="128"/>
      <c r="Q1852" s="126"/>
      <c r="R1852" s="55"/>
      <c r="S1852" s="129"/>
      <c r="T1852" s="156"/>
      <c r="U1852" s="126"/>
      <c r="AF1852" s="8"/>
      <c r="AG1852" s="8"/>
      <c r="AH1852" s="8"/>
      <c r="AI1852" s="8"/>
      <c r="AJ1852" s="8"/>
      <c r="AK1852" s="8"/>
      <c r="AL1852" s="8"/>
      <c r="AM1852" s="8"/>
    </row>
    <row r="1853" spans="1:39" x14ac:dyDescent="0.2">
      <c r="A1853" s="148" t="s">
        <v>379</v>
      </c>
      <c r="B1853" s="162" t="s">
        <v>1491</v>
      </c>
      <c r="C1853" s="181" t="s">
        <v>547</v>
      </c>
      <c r="D1853" s="182" t="s">
        <v>548</v>
      </c>
      <c r="E1853" s="182">
        <f>1*1</f>
        <v>1</v>
      </c>
      <c r="F1853" s="183">
        <v>20.329999999999998</v>
      </c>
      <c r="G1853" s="183">
        <f>F1853*E1853</f>
        <v>20.329999999999998</v>
      </c>
      <c r="H1853" s="184" t="s">
        <v>414</v>
      </c>
      <c r="I1853" s="185"/>
      <c r="J1853" s="180"/>
      <c r="K1853" s="124"/>
      <c r="L1853" s="125"/>
      <c r="M1853" s="126"/>
      <c r="N1853" s="127"/>
      <c r="O1853" s="128"/>
      <c r="P1853" s="128"/>
      <c r="Q1853" s="126"/>
      <c r="R1853" s="55"/>
      <c r="S1853" s="129"/>
      <c r="T1853" s="156"/>
      <c r="U1853" s="126"/>
      <c r="AF1853" s="8"/>
      <c r="AG1853" s="8"/>
      <c r="AH1853" s="8"/>
      <c r="AI1853" s="8"/>
      <c r="AJ1853" s="8"/>
      <c r="AK1853" s="8"/>
      <c r="AL1853" s="8"/>
      <c r="AM1853" s="8"/>
    </row>
    <row r="1854" spans="1:39" x14ac:dyDescent="0.2">
      <c r="A1854" s="148" t="s">
        <v>379</v>
      </c>
      <c r="B1854" s="162" t="s">
        <v>1492</v>
      </c>
      <c r="C1854" s="181" t="s">
        <v>419</v>
      </c>
      <c r="D1854" s="182" t="s">
        <v>420</v>
      </c>
      <c r="E1854" s="182">
        <f>1*1</f>
        <v>1</v>
      </c>
      <c r="F1854" s="183">
        <v>0.37</v>
      </c>
      <c r="G1854" s="183">
        <f>F1854*E1854</f>
        <v>0.37</v>
      </c>
      <c r="H1854" s="184" t="s">
        <v>414</v>
      </c>
      <c r="I1854" s="185"/>
      <c r="J1854" s="180"/>
      <c r="K1854" s="124"/>
      <c r="L1854" s="125"/>
      <c r="M1854" s="126"/>
      <c r="N1854" s="127"/>
      <c r="O1854" s="128"/>
      <c r="P1854" s="128"/>
      <c r="Q1854" s="126"/>
      <c r="R1854" s="55"/>
      <c r="S1854" s="129"/>
      <c r="T1854" s="156"/>
      <c r="U1854" s="126"/>
      <c r="AF1854" s="8"/>
      <c r="AG1854" s="8"/>
      <c r="AH1854" s="8"/>
      <c r="AI1854" s="8"/>
      <c r="AJ1854" s="8"/>
      <c r="AK1854" s="8"/>
      <c r="AL1854" s="8"/>
      <c r="AM1854" s="8"/>
    </row>
    <row r="1855" spans="1:39" x14ac:dyDescent="0.2">
      <c r="A1855" s="148" t="s">
        <v>379</v>
      </c>
      <c r="B1855" s="162" t="s">
        <v>1493</v>
      </c>
      <c r="C1855" s="181" t="s">
        <v>425</v>
      </c>
      <c r="D1855" s="182" t="s">
        <v>426</v>
      </c>
      <c r="E1855" s="182">
        <f>2*1</f>
        <v>2</v>
      </c>
      <c r="F1855" s="183">
        <v>0.01</v>
      </c>
      <c r="G1855" s="183">
        <f>F1855*E1855</f>
        <v>0.02</v>
      </c>
      <c r="H1855" s="184"/>
      <c r="I1855" s="185"/>
      <c r="J1855" s="180"/>
      <c r="K1855" s="124"/>
      <c r="L1855" s="125"/>
      <c r="M1855" s="126"/>
      <c r="N1855" s="127"/>
      <c r="O1855" s="128"/>
      <c r="P1855" s="128"/>
      <c r="Q1855" s="126"/>
      <c r="R1855" s="55"/>
      <c r="S1855" s="129"/>
      <c r="T1855" s="156"/>
      <c r="U1855" s="126"/>
      <c r="AF1855" s="8"/>
      <c r="AG1855" s="8"/>
      <c r="AH1855" s="8"/>
      <c r="AI1855" s="8"/>
      <c r="AJ1855" s="8"/>
      <c r="AK1855" s="8"/>
      <c r="AL1855" s="8"/>
      <c r="AM1855" s="8"/>
    </row>
    <row r="1856" spans="1:39" x14ac:dyDescent="0.2">
      <c r="A1856" s="161" t="s">
        <v>382</v>
      </c>
      <c r="B1856" s="162" t="s">
        <v>1494</v>
      </c>
      <c r="C1856" s="163" t="s">
        <v>552</v>
      </c>
      <c r="D1856" s="164" t="s">
        <v>553</v>
      </c>
      <c r="E1856" s="164">
        <v>1</v>
      </c>
      <c r="F1856" s="167">
        <v>20.590681849999999</v>
      </c>
      <c r="G1856" s="167">
        <f>F1856*E1856</f>
        <v>20.590681849999999</v>
      </c>
      <c r="H1856" s="161" t="s">
        <v>414</v>
      </c>
      <c r="I1856" s="165"/>
      <c r="J1856" s="166"/>
      <c r="K1856" s="124"/>
      <c r="L1856" s="125"/>
      <c r="M1856" s="126"/>
      <c r="N1856" s="127"/>
      <c r="O1856" s="128"/>
      <c r="P1856" s="128"/>
      <c r="Q1856" s="126"/>
      <c r="R1856" s="55"/>
      <c r="S1856" s="129"/>
      <c r="T1856" s="156"/>
      <c r="U1856" s="126"/>
      <c r="AF1856" s="8"/>
      <c r="AG1856" s="8"/>
      <c r="AH1856" s="8"/>
      <c r="AI1856" s="8"/>
      <c r="AJ1856" s="8"/>
      <c r="AK1856" s="8"/>
      <c r="AL1856" s="8"/>
      <c r="AM1856" s="8"/>
    </row>
    <row r="1857" spans="1:39" x14ac:dyDescent="0.2">
      <c r="A1857" s="161" t="s">
        <v>382</v>
      </c>
      <c r="B1857" s="162" t="s">
        <v>1495</v>
      </c>
      <c r="C1857" s="163" t="s">
        <v>555</v>
      </c>
      <c r="D1857" s="164" t="s">
        <v>556</v>
      </c>
      <c r="E1857" s="164">
        <v>1</v>
      </c>
      <c r="F1857" s="167"/>
      <c r="G1857" s="167" t="str">
        <f>""</f>
        <v/>
      </c>
      <c r="H1857" s="161"/>
      <c r="I1857" s="165"/>
      <c r="J1857" s="166"/>
      <c r="K1857" s="124"/>
      <c r="L1857" s="125"/>
      <c r="M1857" s="126"/>
      <c r="N1857" s="127"/>
      <c r="O1857" s="128"/>
      <c r="P1857" s="128"/>
      <c r="Q1857" s="126"/>
      <c r="R1857" s="55"/>
      <c r="S1857" s="129"/>
      <c r="T1857" s="156"/>
      <c r="U1857" s="126"/>
      <c r="AF1857" s="8"/>
      <c r="AG1857" s="8"/>
      <c r="AH1857" s="8"/>
      <c r="AI1857" s="8"/>
      <c r="AJ1857" s="8"/>
      <c r="AK1857" s="8"/>
      <c r="AL1857" s="8"/>
      <c r="AM1857" s="8"/>
    </row>
    <row r="1858" spans="1:39" x14ac:dyDescent="0.2">
      <c r="A1858" s="161" t="s">
        <v>386</v>
      </c>
      <c r="B1858" s="162" t="s">
        <v>1496</v>
      </c>
      <c r="C1858" s="168" t="s">
        <v>442</v>
      </c>
      <c r="D1858" s="169" t="s">
        <v>443</v>
      </c>
      <c r="E1858" s="169">
        <f>1*1</f>
        <v>1</v>
      </c>
      <c r="F1858" s="170">
        <v>11.31</v>
      </c>
      <c r="G1858" s="170">
        <f>F1858*E1858</f>
        <v>11.31</v>
      </c>
      <c r="H1858" s="171" t="s">
        <v>414</v>
      </c>
      <c r="I1858" s="172"/>
      <c r="J1858" s="173"/>
      <c r="K1858" s="124"/>
      <c r="L1858" s="125"/>
      <c r="M1858" s="126"/>
      <c r="N1858" s="127"/>
      <c r="O1858" s="128"/>
      <c r="P1858" s="128"/>
      <c r="Q1858" s="126"/>
      <c r="R1858" s="55"/>
      <c r="S1858" s="129"/>
      <c r="T1858" s="156"/>
      <c r="U1858" s="126"/>
      <c r="AF1858" s="8"/>
      <c r="AG1858" s="8"/>
      <c r="AH1858" s="8"/>
      <c r="AI1858" s="8"/>
      <c r="AJ1858" s="8"/>
      <c r="AK1858" s="8"/>
      <c r="AL1858" s="8"/>
      <c r="AM1858" s="8"/>
    </row>
    <row r="1859" spans="1:39" x14ac:dyDescent="0.2">
      <c r="A1859" s="161" t="s">
        <v>386</v>
      </c>
      <c r="B1859" s="162" t="s">
        <v>1497</v>
      </c>
      <c r="C1859" s="168" t="s">
        <v>559</v>
      </c>
      <c r="D1859" s="169" t="s">
        <v>560</v>
      </c>
      <c r="E1859" s="169">
        <f>2*1</f>
        <v>2</v>
      </c>
      <c r="F1859" s="170">
        <v>1.39</v>
      </c>
      <c r="G1859" s="170">
        <f>F1859*E1859</f>
        <v>2.78</v>
      </c>
      <c r="H1859" s="171" t="s">
        <v>414</v>
      </c>
      <c r="I1859" s="172"/>
      <c r="J1859" s="173"/>
      <c r="K1859" s="124"/>
      <c r="L1859" s="125"/>
      <c r="M1859" s="126"/>
      <c r="N1859" s="127"/>
      <c r="O1859" s="128"/>
      <c r="P1859" s="128"/>
      <c r="Q1859" s="126"/>
      <c r="R1859" s="55"/>
      <c r="S1859" s="129"/>
      <c r="T1859" s="156"/>
      <c r="U1859" s="126"/>
      <c r="AF1859" s="8"/>
      <c r="AG1859" s="8"/>
      <c r="AH1859" s="8"/>
      <c r="AI1859" s="8"/>
      <c r="AJ1859" s="8"/>
      <c r="AK1859" s="8"/>
      <c r="AL1859" s="8"/>
      <c r="AM1859" s="8"/>
    </row>
    <row r="1860" spans="1:39" x14ac:dyDescent="0.2">
      <c r="A1860" s="148" t="s">
        <v>379</v>
      </c>
      <c r="B1860" s="162" t="s">
        <v>1498</v>
      </c>
      <c r="C1860" s="181" t="s">
        <v>562</v>
      </c>
      <c r="D1860" s="182" t="s">
        <v>563</v>
      </c>
      <c r="E1860" s="182">
        <v>4</v>
      </c>
      <c r="F1860" s="183">
        <v>3.3256407800000001</v>
      </c>
      <c r="G1860" s="183">
        <f>F1860*E1860</f>
        <v>13.30256312</v>
      </c>
      <c r="H1860" s="184" t="s">
        <v>414</v>
      </c>
      <c r="I1860" s="185"/>
      <c r="J1860" s="180"/>
      <c r="K1860" s="124"/>
      <c r="L1860" s="125"/>
      <c r="M1860" s="126"/>
      <c r="N1860" s="127"/>
      <c r="O1860" s="128"/>
      <c r="P1860" s="128"/>
      <c r="Q1860" s="126"/>
      <c r="R1860" s="55"/>
      <c r="S1860" s="129"/>
      <c r="T1860" s="156"/>
      <c r="U1860" s="126"/>
      <c r="AF1860" s="8"/>
      <c r="AG1860" s="8"/>
      <c r="AH1860" s="8"/>
      <c r="AI1860" s="8"/>
      <c r="AJ1860" s="8"/>
      <c r="AK1860" s="8"/>
      <c r="AL1860" s="8"/>
      <c r="AM1860" s="8"/>
    </row>
    <row r="1861" spans="1:39" x14ac:dyDescent="0.2">
      <c r="A1861" s="148" t="s">
        <v>379</v>
      </c>
      <c r="B1861" s="162" t="s">
        <v>1499</v>
      </c>
      <c r="C1861" s="181" t="s">
        <v>565</v>
      </c>
      <c r="D1861" s="182" t="s">
        <v>566</v>
      </c>
      <c r="E1861" s="182">
        <v>4</v>
      </c>
      <c r="F1861" s="183">
        <v>0.61767559999999999</v>
      </c>
      <c r="G1861" s="183">
        <f>F1861*E1861</f>
        <v>2.4707024</v>
      </c>
      <c r="H1861" s="184" t="s">
        <v>414</v>
      </c>
      <c r="I1861" s="185"/>
      <c r="J1861" s="180"/>
      <c r="K1861" s="124"/>
      <c r="L1861" s="125"/>
      <c r="M1861" s="126"/>
      <c r="N1861" s="127"/>
      <c r="O1861" s="128"/>
      <c r="P1861" s="128"/>
      <c r="Q1861" s="126"/>
      <c r="R1861" s="55"/>
      <c r="S1861" s="129"/>
      <c r="T1861" s="156"/>
      <c r="U1861" s="126"/>
      <c r="AF1861" s="8"/>
      <c r="AG1861" s="8"/>
      <c r="AH1861" s="8"/>
      <c r="AI1861" s="8"/>
      <c r="AJ1861" s="8"/>
      <c r="AK1861" s="8"/>
      <c r="AL1861" s="8"/>
      <c r="AM1861" s="8"/>
    </row>
    <row r="1862" spans="1:39" x14ac:dyDescent="0.2">
      <c r="A1862" s="161" t="s">
        <v>382</v>
      </c>
      <c r="B1862" s="162" t="s">
        <v>1500</v>
      </c>
      <c r="C1862" s="163" t="s">
        <v>568</v>
      </c>
      <c r="D1862" s="164" t="s">
        <v>569</v>
      </c>
      <c r="E1862" s="164">
        <v>2</v>
      </c>
      <c r="F1862" s="167"/>
      <c r="G1862" s="167" t="str">
        <f>""</f>
        <v/>
      </c>
      <c r="H1862" s="161"/>
      <c r="I1862" s="165"/>
      <c r="J1862" s="166"/>
      <c r="K1862" s="124"/>
      <c r="L1862" s="125"/>
      <c r="M1862" s="126"/>
      <c r="N1862" s="127"/>
      <c r="O1862" s="128"/>
      <c r="P1862" s="128"/>
      <c r="Q1862" s="126"/>
      <c r="R1862" s="55"/>
      <c r="S1862" s="129"/>
      <c r="T1862" s="156"/>
      <c r="U1862" s="126"/>
      <c r="AF1862" s="8"/>
      <c r="AG1862" s="8"/>
      <c r="AH1862" s="8"/>
      <c r="AI1862" s="8"/>
      <c r="AJ1862" s="8"/>
      <c r="AK1862" s="8"/>
      <c r="AL1862" s="8"/>
      <c r="AM1862" s="8"/>
    </row>
    <row r="1863" spans="1:39" x14ac:dyDescent="0.2">
      <c r="A1863" s="161" t="s">
        <v>386</v>
      </c>
      <c r="B1863" s="162" t="s">
        <v>1501</v>
      </c>
      <c r="C1863" s="168" t="s">
        <v>571</v>
      </c>
      <c r="D1863" s="169" t="s">
        <v>572</v>
      </c>
      <c r="E1863" s="169">
        <f>1*2</f>
        <v>2</v>
      </c>
      <c r="F1863" s="170">
        <v>0.89</v>
      </c>
      <c r="G1863" s="170">
        <f>F1863*E1863</f>
        <v>1.78</v>
      </c>
      <c r="H1863" s="171" t="s">
        <v>414</v>
      </c>
      <c r="I1863" s="172"/>
      <c r="J1863" s="173"/>
      <c r="K1863" s="124"/>
      <c r="L1863" s="125"/>
      <c r="M1863" s="126"/>
      <c r="N1863" s="127"/>
      <c r="O1863" s="128"/>
      <c r="P1863" s="128"/>
      <c r="Q1863" s="126"/>
      <c r="R1863" s="55"/>
      <c r="S1863" s="129"/>
      <c r="T1863" s="156"/>
      <c r="U1863" s="126"/>
      <c r="AF1863" s="8"/>
      <c r="AG1863" s="8"/>
      <c r="AH1863" s="8"/>
      <c r="AI1863" s="8"/>
      <c r="AJ1863" s="8"/>
      <c r="AK1863" s="8"/>
      <c r="AL1863" s="8"/>
      <c r="AM1863" s="8"/>
    </row>
    <row r="1864" spans="1:39" x14ac:dyDescent="0.2">
      <c r="A1864" s="161" t="s">
        <v>386</v>
      </c>
      <c r="B1864" s="162" t="s">
        <v>1502</v>
      </c>
      <c r="C1864" s="168" t="s">
        <v>574</v>
      </c>
      <c r="D1864" s="169" t="s">
        <v>575</v>
      </c>
      <c r="E1864" s="169">
        <f>2*2</f>
        <v>4</v>
      </c>
      <c r="F1864" s="170">
        <v>0.09</v>
      </c>
      <c r="G1864" s="170">
        <f>F1864*E1864</f>
        <v>0.36</v>
      </c>
      <c r="H1864" s="171" t="s">
        <v>414</v>
      </c>
      <c r="I1864" s="172"/>
      <c r="J1864" s="173"/>
      <c r="K1864" s="124"/>
      <c r="L1864" s="125"/>
      <c r="M1864" s="126"/>
      <c r="N1864" s="127"/>
      <c r="O1864" s="128"/>
      <c r="P1864" s="128"/>
      <c r="Q1864" s="126"/>
      <c r="R1864" s="55"/>
      <c r="S1864" s="129"/>
      <c r="T1864" s="156"/>
      <c r="U1864" s="126"/>
      <c r="AF1864" s="8"/>
      <c r="AG1864" s="8"/>
      <c r="AH1864" s="8"/>
      <c r="AI1864" s="8"/>
      <c r="AJ1864" s="8"/>
      <c r="AK1864" s="8"/>
      <c r="AL1864" s="8"/>
      <c r="AM1864" s="8"/>
    </row>
    <row r="1865" spans="1:39" x14ac:dyDescent="0.2">
      <c r="A1865" s="161" t="s">
        <v>382</v>
      </c>
      <c r="B1865" s="162" t="s">
        <v>1503</v>
      </c>
      <c r="C1865" s="163" t="s">
        <v>577</v>
      </c>
      <c r="D1865" s="164" t="s">
        <v>578</v>
      </c>
      <c r="E1865" s="164">
        <v>1</v>
      </c>
      <c r="F1865" s="167">
        <v>6.3872718900000001</v>
      </c>
      <c r="G1865" s="167">
        <f>F1865*E1865</f>
        <v>6.3872718900000001</v>
      </c>
      <c r="H1865" s="161" t="s">
        <v>414</v>
      </c>
      <c r="I1865" s="165"/>
      <c r="J1865" s="166"/>
      <c r="K1865" s="124"/>
      <c r="L1865" s="125"/>
      <c r="M1865" s="126"/>
      <c r="N1865" s="127"/>
      <c r="O1865" s="128"/>
      <c r="P1865" s="128"/>
      <c r="Q1865" s="126"/>
      <c r="R1865" s="55"/>
      <c r="S1865" s="129"/>
      <c r="T1865" s="156"/>
      <c r="U1865" s="126"/>
      <c r="AF1865" s="8"/>
      <c r="AG1865" s="8"/>
      <c r="AH1865" s="8"/>
      <c r="AI1865" s="8"/>
      <c r="AJ1865" s="8"/>
      <c r="AK1865" s="8"/>
      <c r="AL1865" s="8"/>
      <c r="AM1865" s="8"/>
    </row>
    <row r="1866" spans="1:39" x14ac:dyDescent="0.2">
      <c r="A1866" s="148" t="s">
        <v>379</v>
      </c>
      <c r="B1866" s="162" t="s">
        <v>1504</v>
      </c>
      <c r="C1866" s="181" t="s">
        <v>580</v>
      </c>
      <c r="D1866" s="182" t="s">
        <v>581</v>
      </c>
      <c r="E1866" s="182">
        <v>1</v>
      </c>
      <c r="F1866" s="183">
        <v>13.463815520000001</v>
      </c>
      <c r="G1866" s="183">
        <f>F1866*E1866</f>
        <v>13.463815520000001</v>
      </c>
      <c r="H1866" s="184" t="s">
        <v>414</v>
      </c>
      <c r="I1866" s="185"/>
      <c r="J1866" s="180"/>
      <c r="K1866" s="124"/>
      <c r="L1866" s="125"/>
      <c r="M1866" s="126"/>
      <c r="N1866" s="127"/>
      <c r="O1866" s="128"/>
      <c r="P1866" s="128"/>
      <c r="Q1866" s="126"/>
      <c r="R1866" s="55"/>
      <c r="S1866" s="129"/>
      <c r="T1866" s="156"/>
      <c r="U1866" s="126"/>
      <c r="AF1866" s="8"/>
      <c r="AG1866" s="8"/>
      <c r="AH1866" s="8"/>
      <c r="AI1866" s="8"/>
      <c r="AJ1866" s="8"/>
      <c r="AK1866" s="8"/>
      <c r="AL1866" s="8"/>
      <c r="AM1866" s="8"/>
    </row>
    <row r="1867" spans="1:39" x14ac:dyDescent="0.2">
      <c r="A1867" s="148" t="s">
        <v>379</v>
      </c>
      <c r="B1867" s="162" t="s">
        <v>1505</v>
      </c>
      <c r="C1867" s="181" t="s">
        <v>583</v>
      </c>
      <c r="D1867" s="182" t="s">
        <v>584</v>
      </c>
      <c r="E1867" s="182" t="s">
        <v>410</v>
      </c>
      <c r="F1867" s="183">
        <v>5.3824199999999998</v>
      </c>
      <c r="G1867" s="183">
        <f>F1867*2</f>
        <v>10.76484</v>
      </c>
      <c r="H1867" s="184" t="s">
        <v>414</v>
      </c>
      <c r="I1867" s="185"/>
      <c r="J1867" s="180"/>
      <c r="K1867" s="124"/>
      <c r="L1867" s="125"/>
      <c r="M1867" s="126"/>
      <c r="N1867" s="127"/>
      <c r="O1867" s="128"/>
      <c r="P1867" s="128"/>
      <c r="Q1867" s="126"/>
      <c r="R1867" s="55"/>
      <c r="S1867" s="129"/>
      <c r="T1867" s="156"/>
      <c r="U1867" s="126"/>
      <c r="AF1867" s="8"/>
      <c r="AG1867" s="8"/>
      <c r="AH1867" s="8"/>
      <c r="AI1867" s="8"/>
      <c r="AJ1867" s="8"/>
      <c r="AK1867" s="8"/>
      <c r="AL1867" s="8"/>
      <c r="AM1867" s="8"/>
    </row>
    <row r="1868" spans="1:39" x14ac:dyDescent="0.2">
      <c r="A1868" s="161" t="s">
        <v>403</v>
      </c>
      <c r="B1868" s="162" t="s">
        <v>1506</v>
      </c>
      <c r="C1868" s="174" t="s">
        <v>586</v>
      </c>
      <c r="D1868" s="175" t="s">
        <v>587</v>
      </c>
      <c r="E1868" s="175">
        <v>2</v>
      </c>
      <c r="F1868" s="176">
        <v>1.23280217</v>
      </c>
      <c r="G1868" s="176">
        <f>F1868*E1868</f>
        <v>2.4656043400000001</v>
      </c>
      <c r="H1868" s="177" t="s">
        <v>414</v>
      </c>
      <c r="I1868" s="178"/>
      <c r="J1868" s="179"/>
      <c r="K1868" s="124"/>
      <c r="L1868" s="125"/>
      <c r="M1868" s="126"/>
      <c r="N1868" s="127"/>
      <c r="O1868" s="128"/>
      <c r="P1868" s="128"/>
      <c r="Q1868" s="126"/>
      <c r="R1868" s="55"/>
      <c r="S1868" s="129"/>
      <c r="T1868" s="156"/>
      <c r="U1868" s="126"/>
      <c r="AF1868" s="8"/>
      <c r="AG1868" s="8"/>
      <c r="AH1868" s="8"/>
      <c r="AI1868" s="8"/>
      <c r="AJ1868" s="8"/>
      <c r="AK1868" s="8"/>
      <c r="AL1868" s="8"/>
      <c r="AM1868" s="8"/>
    </row>
    <row r="1869" spans="1:39" x14ac:dyDescent="0.2">
      <c r="A1869" s="148" t="s">
        <v>379</v>
      </c>
      <c r="B1869" s="162" t="s">
        <v>1507</v>
      </c>
      <c r="C1869" s="181" t="s">
        <v>589</v>
      </c>
      <c r="D1869" s="182" t="s">
        <v>590</v>
      </c>
      <c r="E1869" s="182">
        <v>1</v>
      </c>
      <c r="F1869" s="183">
        <v>11.16462001</v>
      </c>
      <c r="G1869" s="183">
        <f>F1869*E1869</f>
        <v>11.16462001</v>
      </c>
      <c r="H1869" s="184" t="s">
        <v>414</v>
      </c>
      <c r="I1869" s="185"/>
      <c r="J1869" s="180"/>
      <c r="K1869" s="124"/>
      <c r="L1869" s="125"/>
      <c r="M1869" s="126"/>
      <c r="N1869" s="127"/>
      <c r="O1869" s="128"/>
      <c r="P1869" s="128"/>
      <c r="Q1869" s="126"/>
      <c r="R1869" s="55"/>
      <c r="S1869" s="129"/>
      <c r="T1869" s="156"/>
      <c r="U1869" s="126"/>
      <c r="AF1869" s="8"/>
      <c r="AG1869" s="8"/>
      <c r="AH1869" s="8"/>
      <c r="AI1869" s="8"/>
      <c r="AJ1869" s="8"/>
      <c r="AK1869" s="8"/>
      <c r="AL1869" s="8"/>
      <c r="AM1869" s="8"/>
    </row>
    <row r="1870" spans="1:39" x14ac:dyDescent="0.2">
      <c r="A1870" s="161" t="s">
        <v>382</v>
      </c>
      <c r="B1870" s="162" t="s">
        <v>1508</v>
      </c>
      <c r="C1870" s="163" t="s">
        <v>592</v>
      </c>
      <c r="D1870" s="164" t="s">
        <v>593</v>
      </c>
      <c r="E1870" s="164" t="s">
        <v>410</v>
      </c>
      <c r="F1870" s="167">
        <v>0.26693822</v>
      </c>
      <c r="G1870" s="167">
        <f>F1870*2</f>
        <v>0.53387644000000001</v>
      </c>
      <c r="H1870" s="161" t="s">
        <v>414</v>
      </c>
      <c r="I1870" s="165"/>
      <c r="J1870" s="166"/>
      <c r="K1870" s="124"/>
      <c r="L1870" s="125"/>
      <c r="M1870" s="126"/>
      <c r="N1870" s="127"/>
      <c r="O1870" s="128"/>
      <c r="P1870" s="128"/>
      <c r="Q1870" s="126"/>
      <c r="R1870" s="55"/>
      <c r="S1870" s="129"/>
      <c r="T1870" s="156"/>
      <c r="U1870" s="126"/>
      <c r="AF1870" s="8"/>
      <c r="AG1870" s="8"/>
      <c r="AH1870" s="8"/>
      <c r="AI1870" s="8"/>
      <c r="AJ1870" s="8"/>
      <c r="AK1870" s="8"/>
      <c r="AL1870" s="8"/>
      <c r="AM1870" s="8"/>
    </row>
    <row r="1871" spans="1:39" x14ac:dyDescent="0.2">
      <c r="A1871" s="161" t="s">
        <v>382</v>
      </c>
      <c r="B1871" s="162" t="s">
        <v>1509</v>
      </c>
      <c r="C1871" s="163" t="s">
        <v>595</v>
      </c>
      <c r="D1871" s="164" t="s">
        <v>596</v>
      </c>
      <c r="E1871" s="164">
        <v>1</v>
      </c>
      <c r="F1871" s="167">
        <v>33.361609420000001</v>
      </c>
      <c r="G1871" s="167">
        <f>F1871*E1871</f>
        <v>33.361609420000001</v>
      </c>
      <c r="H1871" s="161" t="s">
        <v>414</v>
      </c>
      <c r="I1871" s="165"/>
      <c r="J1871" s="166"/>
      <c r="K1871" s="124"/>
      <c r="L1871" s="125"/>
      <c r="M1871" s="126"/>
      <c r="N1871" s="127"/>
      <c r="O1871" s="128"/>
      <c r="P1871" s="128"/>
      <c r="Q1871" s="126"/>
      <c r="R1871" s="55"/>
      <c r="S1871" s="129"/>
      <c r="T1871" s="156"/>
      <c r="U1871" s="126"/>
      <c r="AF1871" s="8"/>
      <c r="AG1871" s="8"/>
      <c r="AH1871" s="8"/>
      <c r="AI1871" s="8"/>
      <c r="AJ1871" s="8"/>
      <c r="AK1871" s="8"/>
      <c r="AL1871" s="8"/>
      <c r="AM1871" s="8"/>
    </row>
    <row r="1872" spans="1:39" x14ac:dyDescent="0.2">
      <c r="A1872" s="161" t="s">
        <v>382</v>
      </c>
      <c r="B1872" s="162" t="s">
        <v>1510</v>
      </c>
      <c r="C1872" s="163" t="s">
        <v>598</v>
      </c>
      <c r="D1872" s="164" t="s">
        <v>599</v>
      </c>
      <c r="E1872" s="164">
        <v>1</v>
      </c>
      <c r="F1872" s="167"/>
      <c r="G1872" s="167" t="str">
        <f>""</f>
        <v/>
      </c>
      <c r="H1872" s="161"/>
      <c r="I1872" s="165"/>
      <c r="J1872" s="166"/>
      <c r="K1872" s="124"/>
      <c r="L1872" s="125"/>
      <c r="M1872" s="126"/>
      <c r="N1872" s="127"/>
      <c r="O1872" s="128"/>
      <c r="P1872" s="128"/>
      <c r="Q1872" s="126"/>
      <c r="R1872" s="55"/>
      <c r="S1872" s="129"/>
      <c r="T1872" s="156"/>
      <c r="U1872" s="126"/>
      <c r="AF1872" s="8"/>
      <c r="AG1872" s="8"/>
      <c r="AH1872" s="8"/>
      <c r="AI1872" s="8"/>
      <c r="AJ1872" s="8"/>
      <c r="AK1872" s="8"/>
      <c r="AL1872" s="8"/>
      <c r="AM1872" s="8"/>
    </row>
    <row r="1873" spans="1:39" x14ac:dyDescent="0.2">
      <c r="A1873" s="161" t="s">
        <v>386</v>
      </c>
      <c r="B1873" s="162" t="s">
        <v>1511</v>
      </c>
      <c r="C1873" s="168" t="s">
        <v>601</v>
      </c>
      <c r="D1873" s="169" t="s">
        <v>596</v>
      </c>
      <c r="E1873" s="169">
        <f>1*1</f>
        <v>1</v>
      </c>
      <c r="F1873" s="170">
        <v>34.090000000000003</v>
      </c>
      <c r="G1873" s="170">
        <f t="shared" ref="G1873:G1900" si="62">F1873*E1873</f>
        <v>34.090000000000003</v>
      </c>
      <c r="H1873" s="171" t="s">
        <v>414</v>
      </c>
      <c r="I1873" s="172"/>
      <c r="J1873" s="173"/>
      <c r="K1873" s="124"/>
      <c r="L1873" s="125"/>
      <c r="M1873" s="126"/>
      <c r="N1873" s="127"/>
      <c r="O1873" s="128"/>
      <c r="P1873" s="128"/>
      <c r="Q1873" s="126"/>
      <c r="R1873" s="55"/>
      <c r="S1873" s="129"/>
      <c r="T1873" s="156"/>
      <c r="U1873" s="126"/>
      <c r="AF1873" s="8"/>
      <c r="AG1873" s="8"/>
      <c r="AH1873" s="8"/>
      <c r="AI1873" s="8"/>
      <c r="AJ1873" s="8"/>
      <c r="AK1873" s="8"/>
      <c r="AL1873" s="8"/>
      <c r="AM1873" s="8"/>
    </row>
    <row r="1874" spans="1:39" x14ac:dyDescent="0.2">
      <c r="A1874" s="161" t="s">
        <v>403</v>
      </c>
      <c r="B1874" s="162" t="s">
        <v>1512</v>
      </c>
      <c r="C1874" s="174" t="s">
        <v>425</v>
      </c>
      <c r="D1874" s="175" t="s">
        <v>437</v>
      </c>
      <c r="E1874" s="175">
        <f>1*1</f>
        <v>1</v>
      </c>
      <c r="F1874" s="176">
        <v>0.02</v>
      </c>
      <c r="G1874" s="176">
        <f t="shared" si="62"/>
        <v>0.02</v>
      </c>
      <c r="H1874" s="177"/>
      <c r="I1874" s="178"/>
      <c r="J1874" s="179"/>
      <c r="K1874" s="124"/>
      <c r="L1874" s="125"/>
      <c r="M1874" s="126"/>
      <c r="N1874" s="127"/>
      <c r="O1874" s="128"/>
      <c r="P1874" s="128"/>
      <c r="Q1874" s="126"/>
      <c r="R1874" s="55"/>
      <c r="S1874" s="129"/>
      <c r="T1874" s="156"/>
      <c r="U1874" s="126"/>
      <c r="AF1874" s="8"/>
      <c r="AG1874" s="8"/>
      <c r="AH1874" s="8"/>
      <c r="AI1874" s="8"/>
      <c r="AJ1874" s="8"/>
      <c r="AK1874" s="8"/>
      <c r="AL1874" s="8"/>
      <c r="AM1874" s="8"/>
    </row>
    <row r="1875" spans="1:39" x14ac:dyDescent="0.2">
      <c r="A1875" s="161" t="s">
        <v>382</v>
      </c>
      <c r="B1875" s="162" t="s">
        <v>1513</v>
      </c>
      <c r="C1875" s="163" t="s">
        <v>604</v>
      </c>
      <c r="D1875" s="164" t="s">
        <v>596</v>
      </c>
      <c r="E1875" s="164">
        <v>10</v>
      </c>
      <c r="F1875" s="167">
        <v>33.535422400000002</v>
      </c>
      <c r="G1875" s="167">
        <f t="shared" si="62"/>
        <v>335.35422400000004</v>
      </c>
      <c r="H1875" s="161" t="s">
        <v>414</v>
      </c>
      <c r="I1875" s="165"/>
      <c r="J1875" s="166"/>
      <c r="K1875" s="124"/>
      <c r="L1875" s="125"/>
      <c r="M1875" s="126"/>
      <c r="N1875" s="127"/>
      <c r="O1875" s="128"/>
      <c r="P1875" s="128"/>
      <c r="Q1875" s="126"/>
      <c r="R1875" s="55"/>
      <c r="S1875" s="129"/>
      <c r="T1875" s="156"/>
      <c r="U1875" s="126"/>
      <c r="AF1875" s="8"/>
      <c r="AG1875" s="8"/>
      <c r="AH1875" s="8"/>
      <c r="AI1875" s="8"/>
      <c r="AJ1875" s="8"/>
      <c r="AK1875" s="8"/>
      <c r="AL1875" s="8"/>
      <c r="AM1875" s="8"/>
    </row>
    <row r="1876" spans="1:39" x14ac:dyDescent="0.2">
      <c r="A1876" s="161" t="s">
        <v>382</v>
      </c>
      <c r="B1876" s="162" t="s">
        <v>1514</v>
      </c>
      <c r="C1876" s="163" t="s">
        <v>606</v>
      </c>
      <c r="D1876" s="164" t="s">
        <v>596</v>
      </c>
      <c r="E1876" s="164">
        <v>10</v>
      </c>
      <c r="F1876" s="167">
        <v>34.262435670000002</v>
      </c>
      <c r="G1876" s="167">
        <f t="shared" si="62"/>
        <v>342.62435670000002</v>
      </c>
      <c r="H1876" s="161" t="s">
        <v>414</v>
      </c>
      <c r="I1876" s="165"/>
      <c r="J1876" s="166"/>
      <c r="K1876" s="124"/>
      <c r="L1876" s="125"/>
      <c r="M1876" s="126"/>
      <c r="N1876" s="127"/>
      <c r="O1876" s="128"/>
      <c r="P1876" s="128"/>
      <c r="Q1876" s="126"/>
      <c r="R1876" s="55"/>
      <c r="S1876" s="129"/>
      <c r="T1876" s="156"/>
      <c r="U1876" s="126"/>
      <c r="AF1876" s="8"/>
      <c r="AG1876" s="8"/>
      <c r="AH1876" s="8"/>
      <c r="AI1876" s="8"/>
      <c r="AJ1876" s="8"/>
      <c r="AK1876" s="8"/>
      <c r="AL1876" s="8"/>
      <c r="AM1876" s="8"/>
    </row>
    <row r="1877" spans="1:39" x14ac:dyDescent="0.2">
      <c r="A1877" s="161" t="s">
        <v>382</v>
      </c>
      <c r="B1877" s="162" t="s">
        <v>1515</v>
      </c>
      <c r="C1877" s="163" t="s">
        <v>608</v>
      </c>
      <c r="D1877" s="164" t="s">
        <v>609</v>
      </c>
      <c r="E1877" s="164">
        <v>1</v>
      </c>
      <c r="F1877" s="167">
        <v>5.3244521599999999</v>
      </c>
      <c r="G1877" s="167">
        <f t="shared" si="62"/>
        <v>5.3244521599999999</v>
      </c>
      <c r="H1877" s="161" t="s">
        <v>414</v>
      </c>
      <c r="I1877" s="165"/>
      <c r="J1877" s="166"/>
      <c r="K1877" s="124"/>
      <c r="L1877" s="125"/>
      <c r="M1877" s="126"/>
      <c r="N1877" s="127"/>
      <c r="O1877" s="128"/>
      <c r="P1877" s="128"/>
      <c r="Q1877" s="126"/>
      <c r="R1877" s="55"/>
      <c r="S1877" s="129"/>
      <c r="T1877" s="156"/>
      <c r="U1877" s="126"/>
      <c r="AF1877" s="8"/>
      <c r="AG1877" s="8"/>
      <c r="AH1877" s="8"/>
      <c r="AI1877" s="8"/>
      <c r="AJ1877" s="8"/>
      <c r="AK1877" s="8"/>
      <c r="AL1877" s="8"/>
      <c r="AM1877" s="8"/>
    </row>
    <row r="1878" spans="1:39" x14ac:dyDescent="0.2">
      <c r="A1878" s="161" t="s">
        <v>382</v>
      </c>
      <c r="B1878" s="162" t="s">
        <v>1516</v>
      </c>
      <c r="C1878" s="163" t="s">
        <v>611</v>
      </c>
      <c r="D1878" s="164" t="s">
        <v>612</v>
      </c>
      <c r="E1878" s="164">
        <v>1</v>
      </c>
      <c r="F1878" s="167">
        <v>1.4036537600000001</v>
      </c>
      <c r="G1878" s="167">
        <f t="shared" si="62"/>
        <v>1.4036537600000001</v>
      </c>
      <c r="H1878" s="161" t="s">
        <v>414</v>
      </c>
      <c r="I1878" s="165"/>
      <c r="J1878" s="166"/>
      <c r="K1878" s="124"/>
      <c r="L1878" s="125"/>
      <c r="M1878" s="126"/>
      <c r="N1878" s="127"/>
      <c r="O1878" s="128"/>
      <c r="P1878" s="128"/>
      <c r="Q1878" s="126"/>
      <c r="R1878" s="55"/>
      <c r="S1878" s="129"/>
      <c r="T1878" s="156"/>
      <c r="U1878" s="126"/>
      <c r="AF1878" s="8"/>
      <c r="AG1878" s="8"/>
      <c r="AH1878" s="8"/>
      <c r="AI1878" s="8"/>
      <c r="AJ1878" s="8"/>
      <c r="AK1878" s="8"/>
      <c r="AL1878" s="8"/>
      <c r="AM1878" s="8"/>
    </row>
    <row r="1879" spans="1:39" x14ac:dyDescent="0.2">
      <c r="A1879" s="161" t="s">
        <v>382</v>
      </c>
      <c r="B1879" s="162" t="s">
        <v>1517</v>
      </c>
      <c r="C1879" s="163" t="s">
        <v>614</v>
      </c>
      <c r="D1879" s="164" t="s">
        <v>615</v>
      </c>
      <c r="E1879" s="164">
        <v>2</v>
      </c>
      <c r="F1879" s="167">
        <v>0.153006</v>
      </c>
      <c r="G1879" s="167">
        <f t="shared" si="62"/>
        <v>0.30601200000000001</v>
      </c>
      <c r="H1879" s="161" t="s">
        <v>414</v>
      </c>
      <c r="I1879" s="165"/>
      <c r="J1879" s="166"/>
      <c r="K1879" s="124"/>
      <c r="L1879" s="125"/>
      <c r="M1879" s="126"/>
      <c r="N1879" s="127"/>
      <c r="O1879" s="128"/>
      <c r="P1879" s="128"/>
      <c r="Q1879" s="126"/>
      <c r="R1879" s="55"/>
      <c r="S1879" s="129"/>
      <c r="T1879" s="156"/>
      <c r="U1879" s="126"/>
      <c r="AF1879" s="8"/>
      <c r="AG1879" s="8"/>
      <c r="AH1879" s="8"/>
      <c r="AI1879" s="8"/>
      <c r="AJ1879" s="8"/>
      <c r="AK1879" s="8"/>
      <c r="AL1879" s="8"/>
      <c r="AM1879" s="8"/>
    </row>
    <row r="1880" spans="1:39" x14ac:dyDescent="0.2">
      <c r="A1880" s="161" t="s">
        <v>403</v>
      </c>
      <c r="B1880" s="162" t="s">
        <v>1518</v>
      </c>
      <c r="C1880" s="174" t="s">
        <v>617</v>
      </c>
      <c r="D1880" s="175" t="s">
        <v>618</v>
      </c>
      <c r="E1880" s="175">
        <v>2</v>
      </c>
      <c r="F1880" s="176">
        <v>0.16417498</v>
      </c>
      <c r="G1880" s="176">
        <f t="shared" si="62"/>
        <v>0.32834996</v>
      </c>
      <c r="H1880" s="177" t="s">
        <v>414</v>
      </c>
      <c r="I1880" s="178"/>
      <c r="J1880" s="179"/>
      <c r="K1880" s="124"/>
      <c r="L1880" s="125"/>
      <c r="M1880" s="126"/>
      <c r="N1880" s="127"/>
      <c r="O1880" s="128"/>
      <c r="P1880" s="128"/>
      <c r="Q1880" s="126"/>
      <c r="R1880" s="55"/>
      <c r="S1880" s="129"/>
      <c r="T1880" s="156"/>
      <c r="U1880" s="126"/>
      <c r="AF1880" s="8"/>
      <c r="AG1880" s="8"/>
      <c r="AH1880" s="8"/>
      <c r="AI1880" s="8"/>
      <c r="AJ1880" s="8"/>
      <c r="AK1880" s="8"/>
      <c r="AL1880" s="8"/>
      <c r="AM1880" s="8"/>
    </row>
    <row r="1881" spans="1:39" x14ac:dyDescent="0.2">
      <c r="A1881" s="161" t="s">
        <v>403</v>
      </c>
      <c r="B1881" s="162" t="s">
        <v>1519</v>
      </c>
      <c r="C1881" s="174" t="s">
        <v>620</v>
      </c>
      <c r="D1881" s="175" t="s">
        <v>621</v>
      </c>
      <c r="E1881" s="175">
        <v>1</v>
      </c>
      <c r="F1881" s="176">
        <v>2.7454958</v>
      </c>
      <c r="G1881" s="176">
        <f t="shared" si="62"/>
        <v>2.7454958</v>
      </c>
      <c r="H1881" s="177"/>
      <c r="I1881" s="178"/>
      <c r="J1881" s="179"/>
      <c r="K1881" s="124"/>
      <c r="L1881" s="125"/>
      <c r="M1881" s="126"/>
      <c r="N1881" s="127"/>
      <c r="O1881" s="128"/>
      <c r="P1881" s="128"/>
      <c r="Q1881" s="126"/>
      <c r="R1881" s="55"/>
      <c r="S1881" s="129"/>
      <c r="T1881" s="156"/>
      <c r="U1881" s="126"/>
      <c r="AF1881" s="8"/>
      <c r="AG1881" s="8"/>
      <c r="AH1881" s="8"/>
      <c r="AI1881" s="8"/>
      <c r="AJ1881" s="8"/>
      <c r="AK1881" s="8"/>
      <c r="AL1881" s="8"/>
      <c r="AM1881" s="8"/>
    </row>
    <row r="1882" spans="1:39" x14ac:dyDescent="0.2">
      <c r="A1882" s="161" t="s">
        <v>403</v>
      </c>
      <c r="B1882" s="162" t="s">
        <v>1520</v>
      </c>
      <c r="C1882" s="174" t="s">
        <v>623</v>
      </c>
      <c r="D1882" s="175" t="s">
        <v>624</v>
      </c>
      <c r="E1882" s="175">
        <v>1</v>
      </c>
      <c r="F1882" s="176">
        <v>9.1339580000000004E-2</v>
      </c>
      <c r="G1882" s="176">
        <f t="shared" si="62"/>
        <v>9.1339580000000004E-2</v>
      </c>
      <c r="H1882" s="177" t="s">
        <v>625</v>
      </c>
      <c r="I1882" s="178"/>
      <c r="J1882" s="179"/>
      <c r="K1882" s="124"/>
      <c r="L1882" s="125"/>
      <c r="M1882" s="126"/>
      <c r="N1882" s="127"/>
      <c r="O1882" s="128"/>
      <c r="P1882" s="128"/>
      <c r="Q1882" s="126"/>
      <c r="R1882" s="55"/>
      <c r="S1882" s="129"/>
      <c r="T1882" s="156"/>
      <c r="U1882" s="126"/>
      <c r="AF1882" s="8"/>
      <c r="AG1882" s="8"/>
      <c r="AH1882" s="8"/>
      <c r="AI1882" s="8"/>
      <c r="AJ1882" s="8"/>
      <c r="AK1882" s="8"/>
      <c r="AL1882" s="8"/>
      <c r="AM1882" s="8"/>
    </row>
    <row r="1883" spans="1:39" x14ac:dyDescent="0.2">
      <c r="A1883" s="161" t="s">
        <v>382</v>
      </c>
      <c r="B1883" s="162" t="s">
        <v>1521</v>
      </c>
      <c r="C1883" s="163" t="s">
        <v>627</v>
      </c>
      <c r="D1883" s="164" t="s">
        <v>628</v>
      </c>
      <c r="E1883" s="164">
        <v>22</v>
      </c>
      <c r="F1883" s="167">
        <v>0.41937333999999998</v>
      </c>
      <c r="G1883" s="167">
        <f t="shared" si="62"/>
        <v>9.2262134800000002</v>
      </c>
      <c r="H1883" s="161" t="s">
        <v>414</v>
      </c>
      <c r="I1883" s="165"/>
      <c r="J1883" s="166"/>
      <c r="K1883" s="124"/>
      <c r="L1883" s="125"/>
      <c r="M1883" s="126"/>
      <c r="N1883" s="127"/>
      <c r="O1883" s="128"/>
      <c r="P1883" s="128"/>
      <c r="Q1883" s="126"/>
      <c r="R1883" s="55"/>
      <c r="S1883" s="129"/>
      <c r="T1883" s="156"/>
      <c r="U1883" s="126"/>
      <c r="AF1883" s="8"/>
      <c r="AG1883" s="8"/>
      <c r="AH1883" s="8"/>
      <c r="AI1883" s="8"/>
      <c r="AJ1883" s="8"/>
      <c r="AK1883" s="8"/>
      <c r="AL1883" s="8"/>
      <c r="AM1883" s="8"/>
    </row>
    <row r="1884" spans="1:39" x14ac:dyDescent="0.2">
      <c r="A1884" s="161" t="s">
        <v>382</v>
      </c>
      <c r="B1884" s="162" t="s">
        <v>1522</v>
      </c>
      <c r="C1884" s="163" t="s">
        <v>630</v>
      </c>
      <c r="D1884" s="164" t="s">
        <v>631</v>
      </c>
      <c r="E1884" s="164">
        <v>27</v>
      </c>
      <c r="F1884" s="167">
        <v>3.2398108900000002</v>
      </c>
      <c r="G1884" s="167">
        <f t="shared" si="62"/>
        <v>87.474894030000002</v>
      </c>
      <c r="H1884" s="161" t="s">
        <v>414</v>
      </c>
      <c r="I1884" s="165"/>
      <c r="J1884" s="166"/>
      <c r="K1884" s="124"/>
      <c r="L1884" s="125"/>
      <c r="M1884" s="126"/>
      <c r="N1884" s="127"/>
      <c r="O1884" s="128"/>
      <c r="P1884" s="128"/>
      <c r="Q1884" s="126"/>
      <c r="R1884" s="55"/>
      <c r="S1884" s="129"/>
      <c r="T1884" s="156"/>
      <c r="U1884" s="126"/>
      <c r="AF1884" s="8"/>
      <c r="AG1884" s="8"/>
      <c r="AH1884" s="8"/>
      <c r="AI1884" s="8"/>
      <c r="AJ1884" s="8"/>
      <c r="AK1884" s="8"/>
      <c r="AL1884" s="8"/>
      <c r="AM1884" s="8"/>
    </row>
    <row r="1885" spans="1:39" x14ac:dyDescent="0.2">
      <c r="A1885" s="161" t="s">
        <v>382</v>
      </c>
      <c r="B1885" s="162" t="s">
        <v>1523</v>
      </c>
      <c r="C1885" s="163" t="s">
        <v>633</v>
      </c>
      <c r="D1885" s="164" t="s">
        <v>634</v>
      </c>
      <c r="E1885" s="164">
        <v>25</v>
      </c>
      <c r="F1885" s="167">
        <v>13.036198779999999</v>
      </c>
      <c r="G1885" s="167">
        <f t="shared" si="62"/>
        <v>325.90496949999999</v>
      </c>
      <c r="H1885" s="161" t="s">
        <v>414</v>
      </c>
      <c r="I1885" s="165"/>
      <c r="J1885" s="166"/>
      <c r="K1885" s="124"/>
      <c r="L1885" s="125"/>
      <c r="M1885" s="126"/>
      <c r="N1885" s="127"/>
      <c r="O1885" s="128"/>
      <c r="P1885" s="128"/>
      <c r="Q1885" s="126"/>
      <c r="R1885" s="55"/>
      <c r="S1885" s="129"/>
      <c r="T1885" s="156"/>
      <c r="U1885" s="126"/>
      <c r="AF1885" s="8"/>
      <c r="AG1885" s="8"/>
      <c r="AH1885" s="8"/>
      <c r="AI1885" s="8"/>
      <c r="AJ1885" s="8"/>
      <c r="AK1885" s="8"/>
      <c r="AL1885" s="8"/>
      <c r="AM1885" s="8"/>
    </row>
    <row r="1886" spans="1:39" x14ac:dyDescent="0.2">
      <c r="A1886" s="161" t="s">
        <v>382</v>
      </c>
      <c r="B1886" s="162" t="s">
        <v>1524</v>
      </c>
      <c r="C1886" s="163" t="s">
        <v>887</v>
      </c>
      <c r="D1886" s="164" t="s">
        <v>637</v>
      </c>
      <c r="E1886" s="164">
        <v>1</v>
      </c>
      <c r="F1886" s="167">
        <v>15.65597623</v>
      </c>
      <c r="G1886" s="167">
        <f t="shared" si="62"/>
        <v>15.65597623</v>
      </c>
      <c r="H1886" s="161" t="s">
        <v>414</v>
      </c>
      <c r="I1886" s="165"/>
      <c r="J1886" s="166"/>
      <c r="K1886" s="124"/>
      <c r="L1886" s="125"/>
      <c r="M1886" s="126"/>
      <c r="N1886" s="127"/>
      <c r="O1886" s="128"/>
      <c r="P1886" s="128"/>
      <c r="Q1886" s="126"/>
      <c r="R1886" s="55"/>
      <c r="S1886" s="129"/>
      <c r="T1886" s="156"/>
      <c r="U1886" s="126"/>
      <c r="AF1886" s="8"/>
      <c r="AG1886" s="8"/>
      <c r="AH1886" s="8"/>
      <c r="AI1886" s="8"/>
      <c r="AJ1886" s="8"/>
      <c r="AK1886" s="8"/>
      <c r="AL1886" s="8"/>
      <c r="AM1886" s="8"/>
    </row>
    <row r="1887" spans="1:39" x14ac:dyDescent="0.2">
      <c r="A1887" s="161" t="s">
        <v>403</v>
      </c>
      <c r="B1887" s="162" t="s">
        <v>1525</v>
      </c>
      <c r="C1887" s="174" t="s">
        <v>639</v>
      </c>
      <c r="D1887" s="175" t="s">
        <v>640</v>
      </c>
      <c r="E1887" s="175">
        <v>54</v>
      </c>
      <c r="F1887" s="176">
        <v>9.6615160000000005E-2</v>
      </c>
      <c r="G1887" s="176">
        <f t="shared" si="62"/>
        <v>5.2172186400000005</v>
      </c>
      <c r="H1887" s="177" t="s">
        <v>414</v>
      </c>
      <c r="I1887" s="178"/>
      <c r="J1887" s="179"/>
      <c r="K1887" s="124"/>
      <c r="L1887" s="125"/>
      <c r="M1887" s="126"/>
      <c r="N1887" s="127"/>
      <c r="O1887" s="128"/>
      <c r="P1887" s="128"/>
      <c r="Q1887" s="126"/>
      <c r="R1887" s="55"/>
      <c r="S1887" s="129"/>
      <c r="T1887" s="156"/>
      <c r="U1887" s="126"/>
      <c r="AF1887" s="8"/>
      <c r="AG1887" s="8"/>
      <c r="AH1887" s="8"/>
      <c r="AI1887" s="8"/>
      <c r="AJ1887" s="8"/>
      <c r="AK1887" s="8"/>
      <c r="AL1887" s="8"/>
      <c r="AM1887" s="8"/>
    </row>
    <row r="1888" spans="1:39" x14ac:dyDescent="0.2">
      <c r="A1888" s="161" t="s">
        <v>382</v>
      </c>
      <c r="B1888" s="162" t="s">
        <v>1526</v>
      </c>
      <c r="C1888" s="163" t="s">
        <v>642</v>
      </c>
      <c r="D1888" s="164" t="s">
        <v>643</v>
      </c>
      <c r="E1888" s="164">
        <v>2</v>
      </c>
      <c r="F1888" s="167">
        <v>1.20161546</v>
      </c>
      <c r="G1888" s="167">
        <f t="shared" si="62"/>
        <v>2.4032309199999999</v>
      </c>
      <c r="H1888" s="161" t="s">
        <v>414</v>
      </c>
      <c r="I1888" s="165"/>
      <c r="J1888" s="166"/>
      <c r="K1888" s="124"/>
      <c r="L1888" s="125"/>
      <c r="M1888" s="126"/>
      <c r="N1888" s="127"/>
      <c r="O1888" s="128"/>
      <c r="P1888" s="128"/>
      <c r="Q1888" s="126"/>
      <c r="R1888" s="55"/>
      <c r="S1888" s="129"/>
      <c r="T1888" s="156"/>
      <c r="U1888" s="126"/>
      <c r="AF1888" s="8"/>
      <c r="AG1888" s="8"/>
      <c r="AH1888" s="8"/>
      <c r="AI1888" s="8"/>
      <c r="AJ1888" s="8"/>
      <c r="AK1888" s="8"/>
      <c r="AL1888" s="8"/>
      <c r="AM1888" s="8"/>
    </row>
    <row r="1889" spans="1:39" x14ac:dyDescent="0.2">
      <c r="A1889" s="161" t="s">
        <v>382</v>
      </c>
      <c r="B1889" s="162" t="s">
        <v>1527</v>
      </c>
      <c r="C1889" s="163" t="s">
        <v>645</v>
      </c>
      <c r="D1889" s="164" t="s">
        <v>646</v>
      </c>
      <c r="E1889" s="164">
        <v>2</v>
      </c>
      <c r="F1889" s="167">
        <v>1.0010149699999999</v>
      </c>
      <c r="G1889" s="167">
        <f t="shared" si="62"/>
        <v>2.0020299399999999</v>
      </c>
      <c r="H1889" s="161" t="s">
        <v>414</v>
      </c>
      <c r="I1889" s="165"/>
      <c r="J1889" s="166"/>
      <c r="K1889" s="124"/>
      <c r="L1889" s="125"/>
      <c r="M1889" s="126"/>
      <c r="N1889" s="127"/>
      <c r="O1889" s="128"/>
      <c r="P1889" s="128"/>
      <c r="Q1889" s="126"/>
      <c r="R1889" s="55"/>
      <c r="S1889" s="129"/>
      <c r="T1889" s="156"/>
      <c r="U1889" s="126"/>
      <c r="AF1889" s="8"/>
      <c r="AG1889" s="8"/>
      <c r="AH1889" s="8"/>
      <c r="AI1889" s="8"/>
      <c r="AJ1889" s="8"/>
      <c r="AK1889" s="8"/>
      <c r="AL1889" s="8"/>
      <c r="AM1889" s="8"/>
    </row>
    <row r="1890" spans="1:39" x14ac:dyDescent="0.2">
      <c r="A1890" s="161" t="s">
        <v>382</v>
      </c>
      <c r="B1890" s="162" t="s">
        <v>1528</v>
      </c>
      <c r="C1890" s="163" t="s">
        <v>648</v>
      </c>
      <c r="D1890" s="164" t="s">
        <v>649</v>
      </c>
      <c r="E1890" s="164">
        <v>22</v>
      </c>
      <c r="F1890" s="167">
        <v>2.00912837</v>
      </c>
      <c r="G1890" s="167">
        <f t="shared" si="62"/>
        <v>44.200824140000002</v>
      </c>
      <c r="H1890" s="161" t="s">
        <v>414</v>
      </c>
      <c r="I1890" s="165"/>
      <c r="J1890" s="166"/>
      <c r="K1890" s="124"/>
      <c r="L1890" s="125"/>
      <c r="M1890" s="126"/>
      <c r="N1890" s="127"/>
      <c r="O1890" s="128"/>
      <c r="P1890" s="128"/>
      <c r="Q1890" s="126"/>
      <c r="R1890" s="55"/>
      <c r="S1890" s="129"/>
      <c r="T1890" s="156"/>
      <c r="U1890" s="126"/>
      <c r="AF1890" s="8"/>
      <c r="AG1890" s="8"/>
      <c r="AH1890" s="8"/>
      <c r="AI1890" s="8"/>
      <c r="AJ1890" s="8"/>
      <c r="AK1890" s="8"/>
      <c r="AL1890" s="8"/>
      <c r="AM1890" s="8"/>
    </row>
    <row r="1891" spans="1:39" x14ac:dyDescent="0.2">
      <c r="A1891" s="161" t="s">
        <v>382</v>
      </c>
      <c r="B1891" s="162" t="s">
        <v>1529</v>
      </c>
      <c r="C1891" s="163" t="s">
        <v>651</v>
      </c>
      <c r="D1891" s="164" t="s">
        <v>652</v>
      </c>
      <c r="E1891" s="164">
        <v>1</v>
      </c>
      <c r="F1891" s="167">
        <v>1.27552139</v>
      </c>
      <c r="G1891" s="167">
        <f t="shared" si="62"/>
        <v>1.27552139</v>
      </c>
      <c r="H1891" s="161" t="s">
        <v>414</v>
      </c>
      <c r="I1891" s="165"/>
      <c r="J1891" s="166"/>
      <c r="K1891" s="124"/>
      <c r="L1891" s="125"/>
      <c r="M1891" s="126"/>
      <c r="N1891" s="127"/>
      <c r="O1891" s="128"/>
      <c r="P1891" s="128"/>
      <c r="Q1891" s="126"/>
      <c r="R1891" s="55"/>
      <c r="S1891" s="129"/>
      <c r="T1891" s="156"/>
      <c r="U1891" s="126"/>
      <c r="AF1891" s="8"/>
      <c r="AG1891" s="8"/>
      <c r="AH1891" s="8"/>
      <c r="AI1891" s="8"/>
      <c r="AJ1891" s="8"/>
      <c r="AK1891" s="8"/>
      <c r="AL1891" s="8"/>
      <c r="AM1891" s="8"/>
    </row>
    <row r="1892" spans="1:39" x14ac:dyDescent="0.2">
      <c r="A1892" s="161" t="s">
        <v>382</v>
      </c>
      <c r="B1892" s="162" t="s">
        <v>1530</v>
      </c>
      <c r="C1892" s="163" t="s">
        <v>654</v>
      </c>
      <c r="D1892" s="164" t="s">
        <v>655</v>
      </c>
      <c r="E1892" s="164">
        <v>2</v>
      </c>
      <c r="F1892" s="167">
        <v>2.8816543999999999</v>
      </c>
      <c r="G1892" s="167">
        <f t="shared" si="62"/>
        <v>5.7633087999999999</v>
      </c>
      <c r="H1892" s="161" t="s">
        <v>414</v>
      </c>
      <c r="I1892" s="165"/>
      <c r="J1892" s="166"/>
      <c r="K1892" s="124"/>
      <c r="L1892" s="125"/>
      <c r="M1892" s="126"/>
      <c r="N1892" s="127"/>
      <c r="O1892" s="128"/>
      <c r="P1892" s="128"/>
      <c r="Q1892" s="126"/>
      <c r="R1892" s="55"/>
      <c r="S1892" s="129"/>
      <c r="T1892" s="156"/>
      <c r="U1892" s="126"/>
      <c r="AF1892" s="8"/>
      <c r="AG1892" s="8"/>
      <c r="AH1892" s="8"/>
      <c r="AI1892" s="8"/>
      <c r="AJ1892" s="8"/>
      <c r="AK1892" s="8"/>
      <c r="AL1892" s="8"/>
      <c r="AM1892" s="8"/>
    </row>
    <row r="1893" spans="1:39" x14ac:dyDescent="0.2">
      <c r="A1893" s="161" t="s">
        <v>382</v>
      </c>
      <c r="B1893" s="162" t="s">
        <v>1531</v>
      </c>
      <c r="C1893" s="163" t="s">
        <v>657</v>
      </c>
      <c r="D1893" s="164" t="s">
        <v>658</v>
      </c>
      <c r="E1893" s="164">
        <v>2</v>
      </c>
      <c r="F1893" s="167">
        <v>5.7822221499999999</v>
      </c>
      <c r="G1893" s="167">
        <f t="shared" si="62"/>
        <v>11.5644443</v>
      </c>
      <c r="H1893" s="161" t="s">
        <v>414</v>
      </c>
      <c r="I1893" s="165"/>
      <c r="J1893" s="166"/>
      <c r="K1893" s="124"/>
      <c r="L1893" s="125"/>
      <c r="M1893" s="126"/>
      <c r="N1893" s="127"/>
      <c r="O1893" s="128"/>
      <c r="P1893" s="128"/>
      <c r="Q1893" s="126"/>
      <c r="R1893" s="55"/>
      <c r="S1893" s="129"/>
      <c r="T1893" s="156"/>
      <c r="U1893" s="126"/>
      <c r="AF1893" s="8"/>
      <c r="AG1893" s="8"/>
      <c r="AH1893" s="8"/>
      <c r="AI1893" s="8"/>
      <c r="AJ1893" s="8"/>
      <c r="AK1893" s="8"/>
      <c r="AL1893" s="8"/>
      <c r="AM1893" s="8"/>
    </row>
    <row r="1894" spans="1:39" x14ac:dyDescent="0.2">
      <c r="A1894" s="161" t="s">
        <v>382</v>
      </c>
      <c r="B1894" s="162" t="s">
        <v>1532</v>
      </c>
      <c r="C1894" s="163" t="s">
        <v>660</v>
      </c>
      <c r="D1894" s="164" t="s">
        <v>661</v>
      </c>
      <c r="E1894" s="164">
        <v>1</v>
      </c>
      <c r="F1894" s="167">
        <v>5.2826215899999998</v>
      </c>
      <c r="G1894" s="167">
        <f t="shared" si="62"/>
        <v>5.2826215899999998</v>
      </c>
      <c r="H1894" s="161" t="s">
        <v>414</v>
      </c>
      <c r="I1894" s="165"/>
      <c r="J1894" s="166"/>
      <c r="K1894" s="124"/>
      <c r="L1894" s="125"/>
      <c r="M1894" s="126"/>
      <c r="N1894" s="127"/>
      <c r="O1894" s="128"/>
      <c r="P1894" s="128"/>
      <c r="Q1894" s="126"/>
      <c r="R1894" s="55"/>
      <c r="S1894" s="129"/>
      <c r="T1894" s="156"/>
      <c r="U1894" s="126"/>
      <c r="AF1894" s="8"/>
      <c r="AG1894" s="8"/>
      <c r="AH1894" s="8"/>
      <c r="AI1894" s="8"/>
      <c r="AJ1894" s="8"/>
      <c r="AK1894" s="8"/>
      <c r="AL1894" s="8"/>
      <c r="AM1894" s="8"/>
    </row>
    <row r="1895" spans="1:39" x14ac:dyDescent="0.2">
      <c r="A1895" s="161" t="s">
        <v>382</v>
      </c>
      <c r="B1895" s="162" t="s">
        <v>1533</v>
      </c>
      <c r="C1895" s="163" t="s">
        <v>663</v>
      </c>
      <c r="D1895" s="164" t="s">
        <v>664</v>
      </c>
      <c r="E1895" s="164">
        <v>2</v>
      </c>
      <c r="F1895" s="167">
        <v>1.1285739800000001</v>
      </c>
      <c r="G1895" s="167">
        <f t="shared" si="62"/>
        <v>2.2571479600000002</v>
      </c>
      <c r="H1895" s="161" t="s">
        <v>414</v>
      </c>
      <c r="I1895" s="165"/>
      <c r="J1895" s="166"/>
      <c r="K1895" s="124"/>
      <c r="L1895" s="125"/>
      <c r="M1895" s="126"/>
      <c r="N1895" s="127"/>
      <c r="O1895" s="128"/>
      <c r="P1895" s="128"/>
      <c r="Q1895" s="126"/>
      <c r="R1895" s="55"/>
      <c r="S1895" s="129"/>
      <c r="T1895" s="156"/>
      <c r="U1895" s="126"/>
      <c r="AF1895" s="8"/>
      <c r="AG1895" s="8"/>
      <c r="AH1895" s="8"/>
      <c r="AI1895" s="8"/>
      <c r="AJ1895" s="8"/>
      <c r="AK1895" s="8"/>
      <c r="AL1895" s="8"/>
      <c r="AM1895" s="8"/>
    </row>
    <row r="1896" spans="1:39" x14ac:dyDescent="0.2">
      <c r="A1896" s="161" t="s">
        <v>382</v>
      </c>
      <c r="B1896" s="162" t="s">
        <v>1534</v>
      </c>
      <c r="C1896" s="163" t="s">
        <v>666</v>
      </c>
      <c r="D1896" s="164" t="s">
        <v>667</v>
      </c>
      <c r="E1896" s="164">
        <v>1</v>
      </c>
      <c r="F1896" s="167">
        <v>0.66411412000000003</v>
      </c>
      <c r="G1896" s="167">
        <f t="shared" si="62"/>
        <v>0.66411412000000003</v>
      </c>
      <c r="H1896" s="161" t="s">
        <v>414</v>
      </c>
      <c r="I1896" s="165"/>
      <c r="J1896" s="166"/>
      <c r="K1896" s="124"/>
      <c r="L1896" s="125"/>
      <c r="M1896" s="126"/>
      <c r="N1896" s="127"/>
      <c r="O1896" s="128"/>
      <c r="P1896" s="128"/>
      <c r="Q1896" s="126"/>
      <c r="R1896" s="55"/>
      <c r="S1896" s="129"/>
      <c r="T1896" s="156"/>
      <c r="U1896" s="126"/>
      <c r="AF1896" s="8"/>
      <c r="AG1896" s="8"/>
      <c r="AH1896" s="8"/>
      <c r="AI1896" s="8"/>
      <c r="AJ1896" s="8"/>
      <c r="AK1896" s="8"/>
      <c r="AL1896" s="8"/>
      <c r="AM1896" s="8"/>
    </row>
    <row r="1897" spans="1:39" x14ac:dyDescent="0.2">
      <c r="A1897" s="161" t="s">
        <v>403</v>
      </c>
      <c r="B1897" s="162" t="s">
        <v>1535</v>
      </c>
      <c r="C1897" s="174" t="s">
        <v>669</v>
      </c>
      <c r="D1897" s="175" t="s">
        <v>670</v>
      </c>
      <c r="E1897" s="175">
        <v>1</v>
      </c>
      <c r="F1897" s="176">
        <v>3.3901756399999998</v>
      </c>
      <c r="G1897" s="176">
        <f t="shared" si="62"/>
        <v>3.3901756399999998</v>
      </c>
      <c r="H1897" s="177"/>
      <c r="I1897" s="178"/>
      <c r="J1897" s="179"/>
      <c r="K1897" s="124"/>
      <c r="L1897" s="125"/>
      <c r="M1897" s="126"/>
      <c r="N1897" s="127"/>
      <c r="O1897" s="128"/>
      <c r="P1897" s="128"/>
      <c r="Q1897" s="126"/>
      <c r="R1897" s="55"/>
      <c r="S1897" s="129"/>
      <c r="T1897" s="156"/>
      <c r="U1897" s="126"/>
      <c r="AF1897" s="8"/>
      <c r="AG1897" s="8"/>
      <c r="AH1897" s="8"/>
      <c r="AI1897" s="8"/>
      <c r="AJ1897" s="8"/>
      <c r="AK1897" s="8"/>
      <c r="AL1897" s="8"/>
      <c r="AM1897" s="8"/>
    </row>
    <row r="1898" spans="1:39" x14ac:dyDescent="0.2">
      <c r="A1898" s="161" t="s">
        <v>403</v>
      </c>
      <c r="B1898" s="162" t="s">
        <v>1536</v>
      </c>
      <c r="C1898" s="174" t="s">
        <v>672</v>
      </c>
      <c r="D1898" s="175" t="s">
        <v>673</v>
      </c>
      <c r="E1898" s="175">
        <v>1</v>
      </c>
      <c r="F1898" s="176">
        <v>2.87678704</v>
      </c>
      <c r="G1898" s="176">
        <f t="shared" si="62"/>
        <v>2.87678704</v>
      </c>
      <c r="H1898" s="177"/>
      <c r="I1898" s="178"/>
      <c r="J1898" s="179"/>
      <c r="K1898" s="124"/>
      <c r="L1898" s="125"/>
      <c r="M1898" s="126"/>
      <c r="N1898" s="127"/>
      <c r="O1898" s="128"/>
      <c r="P1898" s="128"/>
      <c r="Q1898" s="126"/>
      <c r="R1898" s="55"/>
      <c r="S1898" s="129"/>
      <c r="T1898" s="156"/>
      <c r="U1898" s="126"/>
      <c r="AF1898" s="8"/>
      <c r="AG1898" s="8"/>
      <c r="AH1898" s="8"/>
      <c r="AI1898" s="8"/>
      <c r="AJ1898" s="8"/>
      <c r="AK1898" s="8"/>
      <c r="AL1898" s="8"/>
      <c r="AM1898" s="8"/>
    </row>
    <row r="1899" spans="1:39" x14ac:dyDescent="0.2">
      <c r="A1899" s="148" t="s">
        <v>379</v>
      </c>
      <c r="B1899" s="162" t="s">
        <v>1537</v>
      </c>
      <c r="C1899" s="181" t="s">
        <v>686</v>
      </c>
      <c r="D1899" s="182" t="s">
        <v>687</v>
      </c>
      <c r="E1899" s="182">
        <v>1</v>
      </c>
      <c r="F1899" s="183">
        <v>43</v>
      </c>
      <c r="G1899" s="183">
        <f t="shared" si="62"/>
        <v>43</v>
      </c>
      <c r="H1899" s="184" t="s">
        <v>688</v>
      </c>
      <c r="I1899" s="185"/>
      <c r="J1899" s="180"/>
      <c r="K1899" s="124"/>
      <c r="L1899" s="125"/>
      <c r="M1899" s="126"/>
      <c r="N1899" s="127"/>
      <c r="O1899" s="128"/>
      <c r="P1899" s="128"/>
      <c r="Q1899" s="126"/>
      <c r="R1899" s="55"/>
      <c r="S1899" s="129"/>
      <c r="T1899" s="156"/>
      <c r="U1899" s="126"/>
      <c r="AF1899" s="8"/>
      <c r="AG1899" s="8"/>
      <c r="AH1899" s="8"/>
      <c r="AI1899" s="8"/>
      <c r="AJ1899" s="8"/>
      <c r="AK1899" s="8"/>
      <c r="AL1899" s="8"/>
      <c r="AM1899" s="8"/>
    </row>
    <row r="1900" spans="1:39" ht="25.5" x14ac:dyDescent="0.2">
      <c r="A1900" s="161" t="s">
        <v>403</v>
      </c>
      <c r="B1900" s="162" t="s">
        <v>1538</v>
      </c>
      <c r="C1900" s="174"/>
      <c r="D1900" s="175" t="s">
        <v>713</v>
      </c>
      <c r="E1900" s="175">
        <v>2</v>
      </c>
      <c r="F1900" s="176">
        <v>1.413823E-2</v>
      </c>
      <c r="G1900" s="176">
        <f t="shared" si="62"/>
        <v>2.827646E-2</v>
      </c>
      <c r="H1900" s="177" t="s">
        <v>714</v>
      </c>
      <c r="I1900" s="178"/>
      <c r="J1900" s="179"/>
      <c r="K1900" s="124"/>
      <c r="L1900" s="125"/>
      <c r="M1900" s="126"/>
      <c r="N1900" s="127"/>
      <c r="O1900" s="128"/>
      <c r="P1900" s="128"/>
      <c r="Q1900" s="126"/>
      <c r="R1900" s="55"/>
      <c r="S1900" s="129"/>
      <c r="T1900" s="156"/>
      <c r="U1900" s="126"/>
      <c r="AF1900" s="8"/>
      <c r="AG1900" s="8"/>
      <c r="AH1900" s="8"/>
      <c r="AI1900" s="8"/>
      <c r="AJ1900" s="8"/>
      <c r="AK1900" s="8"/>
      <c r="AL1900" s="8"/>
      <c r="AM1900" s="8"/>
    </row>
    <row r="1901" spans="1:39" x14ac:dyDescent="0.2">
      <c r="A1901" s="161" t="s">
        <v>403</v>
      </c>
      <c r="B1901" s="162" t="s">
        <v>1539</v>
      </c>
      <c r="C1901" s="174" t="s">
        <v>722</v>
      </c>
      <c r="D1901" s="175" t="s">
        <v>723</v>
      </c>
      <c r="E1901" s="175">
        <v>1</v>
      </c>
      <c r="F1901" s="176"/>
      <c r="G1901" s="176" t="str">
        <f>""</f>
        <v/>
      </c>
      <c r="H1901" s="177"/>
      <c r="I1901" s="178"/>
      <c r="J1901" s="179"/>
      <c r="K1901" s="124"/>
      <c r="L1901" s="125"/>
      <c r="M1901" s="126"/>
      <c r="N1901" s="127"/>
      <c r="O1901" s="128"/>
      <c r="P1901" s="128"/>
      <c r="Q1901" s="126"/>
      <c r="R1901" s="55"/>
      <c r="S1901" s="129"/>
      <c r="T1901" s="156"/>
      <c r="U1901" s="126"/>
      <c r="AF1901" s="8"/>
      <c r="AG1901" s="8"/>
      <c r="AH1901" s="8"/>
      <c r="AI1901" s="8"/>
      <c r="AJ1901" s="8"/>
      <c r="AK1901" s="8"/>
      <c r="AL1901" s="8"/>
      <c r="AM1901" s="8"/>
    </row>
    <row r="1902" spans="1:39" ht="25.5" x14ac:dyDescent="0.2">
      <c r="A1902" s="161" t="s">
        <v>403</v>
      </c>
      <c r="B1902" s="162" t="s">
        <v>1540</v>
      </c>
      <c r="C1902" s="174"/>
      <c r="D1902" s="175" t="s">
        <v>1541</v>
      </c>
      <c r="E1902" s="175">
        <v>1</v>
      </c>
      <c r="F1902" s="176">
        <v>337.91067644999998</v>
      </c>
      <c r="G1902" s="176">
        <f t="shared" ref="G1902:G1924" si="63">F1902*E1902</f>
        <v>337.91067644999998</v>
      </c>
      <c r="H1902" s="177"/>
      <c r="I1902" s="178"/>
      <c r="J1902" s="179"/>
      <c r="K1902" s="124"/>
      <c r="L1902" s="125"/>
      <c r="M1902" s="126"/>
      <c r="N1902" s="127"/>
      <c r="O1902" s="128"/>
      <c r="P1902" s="128"/>
      <c r="Q1902" s="126"/>
      <c r="R1902" s="55"/>
      <c r="S1902" s="129"/>
      <c r="T1902" s="156"/>
      <c r="U1902" s="126"/>
      <c r="AF1902" s="8"/>
      <c r="AG1902" s="8"/>
      <c r="AH1902" s="8"/>
      <c r="AI1902" s="8"/>
      <c r="AJ1902" s="8"/>
      <c r="AK1902" s="8"/>
      <c r="AL1902" s="8"/>
      <c r="AM1902" s="8"/>
    </row>
    <row r="1903" spans="1:39" x14ac:dyDescent="0.2">
      <c r="A1903" s="161" t="s">
        <v>403</v>
      </c>
      <c r="B1903" s="162" t="s">
        <v>1542</v>
      </c>
      <c r="C1903" s="174"/>
      <c r="D1903" s="175" t="s">
        <v>700</v>
      </c>
      <c r="E1903" s="175">
        <v>2</v>
      </c>
      <c r="F1903" s="176">
        <v>0.32693049000000002</v>
      </c>
      <c r="G1903" s="176">
        <f t="shared" si="63"/>
        <v>0.65386098000000004</v>
      </c>
      <c r="H1903" s="177"/>
      <c r="I1903" s="178"/>
      <c r="J1903" s="179"/>
      <c r="K1903" s="124"/>
      <c r="L1903" s="125"/>
      <c r="M1903" s="126"/>
      <c r="N1903" s="127"/>
      <c r="O1903" s="128"/>
      <c r="P1903" s="128"/>
      <c r="Q1903" s="126"/>
      <c r="R1903" s="55"/>
      <c r="S1903" s="129"/>
      <c r="T1903" s="156"/>
      <c r="U1903" s="126"/>
      <c r="AF1903" s="8"/>
      <c r="AG1903" s="8"/>
      <c r="AH1903" s="8"/>
      <c r="AI1903" s="8"/>
      <c r="AJ1903" s="8"/>
      <c r="AK1903" s="8"/>
      <c r="AL1903" s="8"/>
      <c r="AM1903" s="8"/>
    </row>
    <row r="1904" spans="1:39" x14ac:dyDescent="0.2">
      <c r="A1904" s="161" t="s">
        <v>403</v>
      </c>
      <c r="B1904" s="162" t="s">
        <v>1543</v>
      </c>
      <c r="C1904" s="174"/>
      <c r="D1904" s="175" t="s">
        <v>711</v>
      </c>
      <c r="E1904" s="175">
        <v>2</v>
      </c>
      <c r="F1904" s="176">
        <v>1.8403369999999999E-2</v>
      </c>
      <c r="G1904" s="176">
        <f t="shared" si="63"/>
        <v>3.6806739999999998E-2</v>
      </c>
      <c r="H1904" s="177"/>
      <c r="I1904" s="178"/>
      <c r="J1904" s="179"/>
      <c r="K1904" s="124"/>
      <c r="L1904" s="125"/>
      <c r="M1904" s="126"/>
      <c r="N1904" s="127"/>
      <c r="O1904" s="128"/>
      <c r="P1904" s="128"/>
      <c r="Q1904" s="126"/>
      <c r="R1904" s="55"/>
      <c r="S1904" s="129"/>
      <c r="T1904" s="156"/>
      <c r="U1904" s="126"/>
      <c r="AF1904" s="8"/>
      <c r="AG1904" s="8"/>
      <c r="AH1904" s="8"/>
      <c r="AI1904" s="8"/>
      <c r="AJ1904" s="8"/>
      <c r="AK1904" s="8"/>
      <c r="AL1904" s="8"/>
      <c r="AM1904" s="8"/>
    </row>
    <row r="1905" spans="1:39" x14ac:dyDescent="0.2">
      <c r="A1905" s="148" t="s">
        <v>379</v>
      </c>
      <c r="B1905" s="162" t="s">
        <v>1544</v>
      </c>
      <c r="C1905" s="181"/>
      <c r="D1905" s="182" t="s">
        <v>696</v>
      </c>
      <c r="E1905" s="182">
        <v>2</v>
      </c>
      <c r="F1905" s="183">
        <v>2.27335121</v>
      </c>
      <c r="G1905" s="183">
        <f t="shared" si="63"/>
        <v>4.5467024199999999</v>
      </c>
      <c r="H1905" s="184"/>
      <c r="I1905" s="185"/>
      <c r="J1905" s="180"/>
      <c r="K1905" s="124"/>
      <c r="L1905" s="125"/>
      <c r="M1905" s="126"/>
      <c r="N1905" s="127"/>
      <c r="O1905" s="128"/>
      <c r="P1905" s="128"/>
      <c r="Q1905" s="126"/>
      <c r="R1905" s="55"/>
      <c r="S1905" s="129"/>
      <c r="T1905" s="156"/>
      <c r="U1905" s="126"/>
      <c r="AF1905" s="8"/>
      <c r="AG1905" s="8"/>
      <c r="AH1905" s="8"/>
      <c r="AI1905" s="8"/>
      <c r="AJ1905" s="8"/>
      <c r="AK1905" s="8"/>
      <c r="AL1905" s="8"/>
      <c r="AM1905" s="8"/>
    </row>
    <row r="1906" spans="1:39" x14ac:dyDescent="0.2">
      <c r="A1906" s="161" t="s">
        <v>403</v>
      </c>
      <c r="B1906" s="162" t="s">
        <v>1545</v>
      </c>
      <c r="C1906" s="174"/>
      <c r="D1906" s="175" t="s">
        <v>698</v>
      </c>
      <c r="E1906" s="175">
        <v>2</v>
      </c>
      <c r="F1906" s="176">
        <v>3.9519828000000001</v>
      </c>
      <c r="G1906" s="176">
        <f t="shared" si="63"/>
        <v>7.9039656000000003</v>
      </c>
      <c r="H1906" s="177"/>
      <c r="I1906" s="178"/>
      <c r="J1906" s="179"/>
      <c r="K1906" s="124"/>
      <c r="L1906" s="125"/>
      <c r="M1906" s="126"/>
      <c r="N1906" s="127"/>
      <c r="O1906" s="128"/>
      <c r="P1906" s="128"/>
      <c r="Q1906" s="126"/>
      <c r="R1906" s="55"/>
      <c r="S1906" s="129"/>
      <c r="T1906" s="156"/>
      <c r="U1906" s="126"/>
      <c r="AF1906" s="8"/>
      <c r="AG1906" s="8"/>
      <c r="AH1906" s="8"/>
      <c r="AI1906" s="8"/>
      <c r="AJ1906" s="8"/>
      <c r="AK1906" s="8"/>
      <c r="AL1906" s="8"/>
      <c r="AM1906" s="8"/>
    </row>
    <row r="1907" spans="1:39" x14ac:dyDescent="0.2">
      <c r="A1907" s="161" t="s">
        <v>403</v>
      </c>
      <c r="B1907" s="162" t="s">
        <v>1546</v>
      </c>
      <c r="C1907" s="174" t="s">
        <v>702</v>
      </c>
      <c r="D1907" s="175" t="s">
        <v>703</v>
      </c>
      <c r="E1907" s="175">
        <v>35</v>
      </c>
      <c r="F1907" s="176">
        <v>12</v>
      </c>
      <c r="G1907" s="176">
        <f t="shared" si="63"/>
        <v>420</v>
      </c>
      <c r="H1907" s="177"/>
      <c r="I1907" s="178"/>
      <c r="J1907" s="179"/>
      <c r="K1907" s="124"/>
      <c r="L1907" s="125"/>
      <c r="M1907" s="126"/>
      <c r="N1907" s="127"/>
      <c r="O1907" s="128"/>
      <c r="P1907" s="128"/>
      <c r="Q1907" s="126"/>
      <c r="R1907" s="55"/>
      <c r="S1907" s="129"/>
      <c r="T1907" s="156"/>
      <c r="U1907" s="126"/>
      <c r="AF1907" s="8"/>
      <c r="AG1907" s="8"/>
      <c r="AH1907" s="8"/>
      <c r="AI1907" s="8"/>
      <c r="AJ1907" s="8"/>
      <c r="AK1907" s="8"/>
      <c r="AL1907" s="8"/>
      <c r="AM1907" s="8"/>
    </row>
    <row r="1908" spans="1:39" x14ac:dyDescent="0.2">
      <c r="A1908" s="161" t="s">
        <v>403</v>
      </c>
      <c r="B1908" s="162" t="s">
        <v>1547</v>
      </c>
      <c r="C1908" s="174" t="s">
        <v>708</v>
      </c>
      <c r="D1908" s="175" t="s">
        <v>709</v>
      </c>
      <c r="E1908" s="175">
        <v>4</v>
      </c>
      <c r="F1908" s="176">
        <v>1.9</v>
      </c>
      <c r="G1908" s="176">
        <f t="shared" si="63"/>
        <v>7.6</v>
      </c>
      <c r="H1908" s="177"/>
      <c r="I1908" s="178"/>
      <c r="J1908" s="179"/>
      <c r="K1908" s="124"/>
      <c r="L1908" s="125"/>
      <c r="M1908" s="126"/>
      <c r="N1908" s="127"/>
      <c r="O1908" s="128"/>
      <c r="P1908" s="128"/>
      <c r="Q1908" s="126"/>
      <c r="R1908" s="55"/>
      <c r="S1908" s="129"/>
      <c r="T1908" s="156"/>
      <c r="U1908" s="126"/>
      <c r="AF1908" s="8"/>
      <c r="AG1908" s="8"/>
      <c r="AH1908" s="8"/>
      <c r="AI1908" s="8"/>
      <c r="AJ1908" s="8"/>
      <c r="AK1908" s="8"/>
      <c r="AL1908" s="8"/>
      <c r="AM1908" s="8"/>
    </row>
    <row r="1909" spans="1:39" ht="25.5" x14ac:dyDescent="0.2">
      <c r="A1909" s="161" t="s">
        <v>403</v>
      </c>
      <c r="B1909" s="162" t="s">
        <v>1548</v>
      </c>
      <c r="C1909" s="174" t="s">
        <v>705</v>
      </c>
      <c r="D1909" s="175" t="s">
        <v>706</v>
      </c>
      <c r="E1909" s="175">
        <v>11</v>
      </c>
      <c r="F1909" s="176">
        <v>66.449012420000003</v>
      </c>
      <c r="G1909" s="176">
        <f t="shared" si="63"/>
        <v>730.93913662</v>
      </c>
      <c r="H1909" s="177" t="s">
        <v>414</v>
      </c>
      <c r="I1909" s="178"/>
      <c r="J1909" s="179"/>
      <c r="K1909" s="124"/>
      <c r="L1909" s="125"/>
      <c r="M1909" s="126"/>
      <c r="N1909" s="127"/>
      <c r="O1909" s="128"/>
      <c r="P1909" s="128"/>
      <c r="Q1909" s="126"/>
      <c r="R1909" s="55"/>
      <c r="S1909" s="129"/>
      <c r="T1909" s="156"/>
      <c r="U1909" s="126"/>
      <c r="AF1909" s="8"/>
      <c r="AG1909" s="8"/>
      <c r="AH1909" s="8"/>
      <c r="AI1909" s="8"/>
      <c r="AJ1909" s="8"/>
      <c r="AK1909" s="8"/>
      <c r="AL1909" s="8"/>
      <c r="AM1909" s="8"/>
    </row>
    <row r="1910" spans="1:39" x14ac:dyDescent="0.2">
      <c r="A1910" s="161" t="s">
        <v>403</v>
      </c>
      <c r="B1910" s="162" t="s">
        <v>1549</v>
      </c>
      <c r="C1910" s="174"/>
      <c r="D1910" s="175" t="s">
        <v>718</v>
      </c>
      <c r="E1910" s="175">
        <v>44</v>
      </c>
      <c r="F1910" s="176">
        <v>2.9523020000000001E-2</v>
      </c>
      <c r="G1910" s="176">
        <f t="shared" si="63"/>
        <v>1.29901288</v>
      </c>
      <c r="H1910" s="177"/>
      <c r="I1910" s="178"/>
      <c r="J1910" s="179"/>
      <c r="K1910" s="124"/>
      <c r="L1910" s="125"/>
      <c r="M1910" s="126"/>
      <c r="N1910" s="127"/>
      <c r="O1910" s="128"/>
      <c r="P1910" s="128"/>
      <c r="Q1910" s="126"/>
      <c r="R1910" s="55"/>
      <c r="S1910" s="129"/>
      <c r="T1910" s="156"/>
      <c r="U1910" s="126"/>
      <c r="AF1910" s="8"/>
      <c r="AG1910" s="8"/>
      <c r="AH1910" s="8"/>
      <c r="AI1910" s="8"/>
      <c r="AJ1910" s="8"/>
      <c r="AK1910" s="8"/>
      <c r="AL1910" s="8"/>
      <c r="AM1910" s="8"/>
    </row>
    <row r="1911" spans="1:39" x14ac:dyDescent="0.2">
      <c r="A1911" s="161" t="s">
        <v>403</v>
      </c>
      <c r="B1911" s="162" t="s">
        <v>1550</v>
      </c>
      <c r="C1911" s="174"/>
      <c r="D1911" s="175" t="s">
        <v>720</v>
      </c>
      <c r="E1911" s="175">
        <v>2</v>
      </c>
      <c r="F1911" s="176">
        <v>9.6445200000000002E-3</v>
      </c>
      <c r="G1911" s="176">
        <f t="shared" si="63"/>
        <v>1.928904E-2</v>
      </c>
      <c r="H1911" s="177"/>
      <c r="I1911" s="178"/>
      <c r="J1911" s="179"/>
      <c r="K1911" s="124"/>
      <c r="L1911" s="125"/>
      <c r="M1911" s="126"/>
      <c r="N1911" s="127"/>
      <c r="O1911" s="128"/>
      <c r="P1911" s="128"/>
      <c r="Q1911" s="126"/>
      <c r="R1911" s="55"/>
      <c r="S1911" s="129"/>
      <c r="T1911" s="156"/>
      <c r="U1911" s="126"/>
      <c r="AF1911" s="8"/>
      <c r="AG1911" s="8"/>
      <c r="AH1911" s="8"/>
      <c r="AI1911" s="8"/>
      <c r="AJ1911" s="8"/>
      <c r="AK1911" s="8"/>
      <c r="AL1911" s="8"/>
      <c r="AM1911" s="8"/>
    </row>
    <row r="1912" spans="1:39" x14ac:dyDescent="0.2">
      <c r="A1912" s="161" t="s">
        <v>403</v>
      </c>
      <c r="B1912" s="162" t="s">
        <v>1551</v>
      </c>
      <c r="C1912" s="174"/>
      <c r="D1912" s="175" t="s">
        <v>1552</v>
      </c>
      <c r="E1912" s="175">
        <v>2</v>
      </c>
      <c r="F1912" s="176">
        <v>5.6266943400000002</v>
      </c>
      <c r="G1912" s="176">
        <f t="shared" si="63"/>
        <v>11.25338868</v>
      </c>
      <c r="H1912" s="177"/>
      <c r="I1912" s="178"/>
      <c r="J1912" s="179"/>
      <c r="K1912" s="124"/>
      <c r="L1912" s="125"/>
      <c r="M1912" s="126"/>
      <c r="N1912" s="127"/>
      <c r="O1912" s="128"/>
      <c r="P1912" s="128"/>
      <c r="Q1912" s="126"/>
      <c r="R1912" s="55"/>
      <c r="S1912" s="129"/>
      <c r="T1912" s="156"/>
      <c r="U1912" s="126"/>
      <c r="AF1912" s="8"/>
      <c r="AG1912" s="8"/>
      <c r="AH1912" s="8"/>
      <c r="AI1912" s="8"/>
      <c r="AJ1912" s="8"/>
      <c r="AK1912" s="8"/>
      <c r="AL1912" s="8"/>
      <c r="AM1912" s="8"/>
    </row>
    <row r="1913" spans="1:39" x14ac:dyDescent="0.2">
      <c r="A1913" s="161" t="s">
        <v>403</v>
      </c>
      <c r="B1913" s="162" t="s">
        <v>1553</v>
      </c>
      <c r="C1913" s="174"/>
      <c r="D1913" s="175" t="s">
        <v>716</v>
      </c>
      <c r="E1913" s="175">
        <v>2</v>
      </c>
      <c r="F1913" s="176">
        <v>3.9988100900000001</v>
      </c>
      <c r="G1913" s="176">
        <f t="shared" si="63"/>
        <v>7.9976201800000002</v>
      </c>
      <c r="H1913" s="177"/>
      <c r="I1913" s="178"/>
      <c r="J1913" s="179"/>
      <c r="K1913" s="124"/>
      <c r="L1913" s="125"/>
      <c r="M1913" s="126"/>
      <c r="N1913" s="127"/>
      <c r="O1913" s="128"/>
      <c r="P1913" s="128"/>
      <c r="Q1913" s="126"/>
      <c r="R1913" s="55"/>
      <c r="S1913" s="129"/>
      <c r="T1913" s="156"/>
      <c r="U1913" s="126"/>
      <c r="AF1913" s="8"/>
      <c r="AG1913" s="8"/>
      <c r="AH1913" s="8"/>
      <c r="AI1913" s="8"/>
      <c r="AJ1913" s="8"/>
      <c r="AK1913" s="8"/>
      <c r="AL1913" s="8"/>
      <c r="AM1913" s="8"/>
    </row>
    <row r="1914" spans="1:39" x14ac:dyDescent="0.2">
      <c r="A1914" s="148" t="s">
        <v>379</v>
      </c>
      <c r="B1914" s="162" t="s">
        <v>1554</v>
      </c>
      <c r="C1914" s="181" t="s">
        <v>459</v>
      </c>
      <c r="D1914" s="182" t="s">
        <v>460</v>
      </c>
      <c r="E1914" s="182">
        <v>1</v>
      </c>
      <c r="F1914" s="183">
        <v>3.27927539</v>
      </c>
      <c r="G1914" s="183">
        <f t="shared" si="63"/>
        <v>3.27927539</v>
      </c>
      <c r="H1914" s="184"/>
      <c r="I1914" s="185"/>
      <c r="J1914" s="180"/>
      <c r="K1914" s="124"/>
      <c r="L1914" s="125"/>
      <c r="M1914" s="126"/>
      <c r="N1914" s="127"/>
      <c r="O1914" s="128"/>
      <c r="P1914" s="128"/>
      <c r="Q1914" s="126"/>
      <c r="R1914" s="55"/>
      <c r="S1914" s="129"/>
      <c r="T1914" s="156"/>
      <c r="U1914" s="126"/>
      <c r="AF1914" s="8"/>
      <c r="AG1914" s="8"/>
      <c r="AH1914" s="8"/>
      <c r="AI1914" s="8"/>
      <c r="AJ1914" s="8"/>
      <c r="AK1914" s="8"/>
      <c r="AL1914" s="8"/>
      <c r="AM1914" s="8"/>
    </row>
    <row r="1915" spans="1:39" x14ac:dyDescent="0.2">
      <c r="A1915" s="161" t="s">
        <v>403</v>
      </c>
      <c r="B1915" s="162" t="s">
        <v>1555</v>
      </c>
      <c r="C1915" s="174" t="s">
        <v>684</v>
      </c>
      <c r="D1915" s="175" t="s">
        <v>728</v>
      </c>
      <c r="E1915" s="175">
        <v>5</v>
      </c>
      <c r="F1915" s="176">
        <v>3.5662310000000003E-2</v>
      </c>
      <c r="G1915" s="176">
        <f t="shared" si="63"/>
        <v>0.17831155000000001</v>
      </c>
      <c r="H1915" s="177"/>
      <c r="I1915" s="178"/>
      <c r="J1915" s="179"/>
      <c r="K1915" s="124"/>
      <c r="L1915" s="125"/>
      <c r="M1915" s="126"/>
      <c r="N1915" s="127"/>
      <c r="O1915" s="128"/>
      <c r="P1915" s="128"/>
      <c r="Q1915" s="126"/>
      <c r="R1915" s="55"/>
      <c r="S1915" s="129"/>
      <c r="T1915" s="156"/>
      <c r="U1915" s="126"/>
      <c r="AF1915" s="8"/>
      <c r="AG1915" s="8"/>
      <c r="AH1915" s="8"/>
      <c r="AI1915" s="8"/>
      <c r="AJ1915" s="8"/>
      <c r="AK1915" s="8"/>
      <c r="AL1915" s="8"/>
      <c r="AM1915" s="8"/>
    </row>
    <row r="1916" spans="1:39" x14ac:dyDescent="0.2">
      <c r="A1916" s="161" t="s">
        <v>403</v>
      </c>
      <c r="B1916" s="162" t="s">
        <v>1556</v>
      </c>
      <c r="C1916" s="174" t="s">
        <v>684</v>
      </c>
      <c r="D1916" s="175" t="s">
        <v>730</v>
      </c>
      <c r="E1916" s="175">
        <v>4</v>
      </c>
      <c r="F1916" s="176">
        <v>3.3686880000000002E-2</v>
      </c>
      <c r="G1916" s="176">
        <f t="shared" si="63"/>
        <v>0.13474752000000001</v>
      </c>
      <c r="H1916" s="177"/>
      <c r="I1916" s="178"/>
      <c r="J1916" s="179"/>
      <c r="K1916" s="124"/>
      <c r="L1916" s="125"/>
      <c r="M1916" s="126"/>
      <c r="N1916" s="127"/>
      <c r="O1916" s="128"/>
      <c r="P1916" s="128"/>
      <c r="Q1916" s="126"/>
      <c r="R1916" s="55"/>
      <c r="S1916" s="129"/>
      <c r="T1916" s="156"/>
      <c r="U1916" s="126"/>
      <c r="AF1916" s="8"/>
      <c r="AG1916" s="8"/>
      <c r="AH1916" s="8"/>
      <c r="AI1916" s="8"/>
      <c r="AJ1916" s="8"/>
      <c r="AK1916" s="8"/>
      <c r="AL1916" s="8"/>
      <c r="AM1916" s="8"/>
    </row>
    <row r="1917" spans="1:39" x14ac:dyDescent="0.2">
      <c r="A1917" s="161" t="s">
        <v>403</v>
      </c>
      <c r="B1917" s="162" t="s">
        <v>1557</v>
      </c>
      <c r="C1917" s="174" t="s">
        <v>677</v>
      </c>
      <c r="D1917" s="175" t="s">
        <v>732</v>
      </c>
      <c r="E1917" s="175">
        <v>12</v>
      </c>
      <c r="F1917" s="176">
        <v>0.12559807000000001</v>
      </c>
      <c r="G1917" s="176">
        <f t="shared" si="63"/>
        <v>1.5071768400000001</v>
      </c>
      <c r="H1917" s="177"/>
      <c r="I1917" s="178"/>
      <c r="J1917" s="179"/>
      <c r="K1917" s="124"/>
      <c r="L1917" s="125"/>
      <c r="M1917" s="126"/>
      <c r="N1917" s="127"/>
      <c r="O1917" s="128"/>
      <c r="P1917" s="128"/>
      <c r="Q1917" s="126"/>
      <c r="R1917" s="55"/>
      <c r="S1917" s="129"/>
      <c r="T1917" s="156"/>
      <c r="U1917" s="126"/>
      <c r="AF1917" s="8"/>
      <c r="AG1917" s="8"/>
      <c r="AH1917" s="8"/>
      <c r="AI1917" s="8"/>
      <c r="AJ1917" s="8"/>
      <c r="AK1917" s="8"/>
      <c r="AL1917" s="8"/>
      <c r="AM1917" s="8"/>
    </row>
    <row r="1918" spans="1:39" x14ac:dyDescent="0.2">
      <c r="A1918" s="161" t="s">
        <v>403</v>
      </c>
      <c r="B1918" s="162" t="s">
        <v>1558</v>
      </c>
      <c r="C1918" s="174" t="s">
        <v>677</v>
      </c>
      <c r="D1918" s="175" t="s">
        <v>734</v>
      </c>
      <c r="E1918" s="175">
        <v>4</v>
      </c>
      <c r="F1918" s="176">
        <v>0.10981471</v>
      </c>
      <c r="G1918" s="176">
        <f t="shared" si="63"/>
        <v>0.43925883999999998</v>
      </c>
      <c r="H1918" s="177"/>
      <c r="I1918" s="178"/>
      <c r="J1918" s="179"/>
      <c r="K1918" s="124"/>
      <c r="L1918" s="125"/>
      <c r="M1918" s="126"/>
      <c r="N1918" s="127"/>
      <c r="O1918" s="128"/>
      <c r="P1918" s="128"/>
      <c r="Q1918" s="126"/>
      <c r="R1918" s="55"/>
      <c r="S1918" s="129"/>
      <c r="T1918" s="156"/>
      <c r="U1918" s="126"/>
      <c r="AF1918" s="8"/>
      <c r="AG1918" s="8"/>
      <c r="AH1918" s="8"/>
      <c r="AI1918" s="8"/>
      <c r="AJ1918" s="8"/>
      <c r="AK1918" s="8"/>
      <c r="AL1918" s="8"/>
      <c r="AM1918" s="8"/>
    </row>
    <row r="1919" spans="1:39" x14ac:dyDescent="0.2">
      <c r="A1919" s="161" t="s">
        <v>403</v>
      </c>
      <c r="B1919" s="162" t="s">
        <v>1559</v>
      </c>
      <c r="C1919" s="174" t="s">
        <v>677</v>
      </c>
      <c r="D1919" s="175" t="s">
        <v>736</v>
      </c>
      <c r="E1919" s="175">
        <v>2</v>
      </c>
      <c r="F1919" s="176">
        <v>7.4135400000000004E-2</v>
      </c>
      <c r="G1919" s="176">
        <f t="shared" si="63"/>
        <v>0.14827080000000001</v>
      </c>
      <c r="H1919" s="177"/>
      <c r="I1919" s="178"/>
      <c r="J1919" s="179"/>
      <c r="K1919" s="124"/>
      <c r="L1919" s="125"/>
      <c r="M1919" s="126"/>
      <c r="N1919" s="127"/>
      <c r="O1919" s="128"/>
      <c r="P1919" s="128"/>
      <c r="Q1919" s="126"/>
      <c r="R1919" s="55"/>
      <c r="S1919" s="129"/>
      <c r="T1919" s="156"/>
      <c r="U1919" s="126"/>
      <c r="AF1919" s="8"/>
      <c r="AG1919" s="8"/>
      <c r="AH1919" s="8"/>
      <c r="AI1919" s="8"/>
      <c r="AJ1919" s="8"/>
      <c r="AK1919" s="8"/>
      <c r="AL1919" s="8"/>
      <c r="AM1919" s="8"/>
    </row>
    <row r="1920" spans="1:39" x14ac:dyDescent="0.2">
      <c r="A1920" s="161" t="s">
        <v>403</v>
      </c>
      <c r="B1920" s="162" t="s">
        <v>1560</v>
      </c>
      <c r="C1920" s="174" t="s">
        <v>677</v>
      </c>
      <c r="D1920" s="175" t="s">
        <v>678</v>
      </c>
      <c r="E1920" s="175">
        <v>4</v>
      </c>
      <c r="F1920" s="176">
        <v>4.296759E-2</v>
      </c>
      <c r="G1920" s="176">
        <f t="shared" si="63"/>
        <v>0.17187036</v>
      </c>
      <c r="H1920" s="177"/>
      <c r="I1920" s="178"/>
      <c r="J1920" s="179"/>
      <c r="K1920" s="124"/>
      <c r="L1920" s="125"/>
      <c r="M1920" s="126"/>
      <c r="N1920" s="127"/>
      <c r="O1920" s="128"/>
      <c r="P1920" s="128"/>
      <c r="Q1920" s="126"/>
      <c r="R1920" s="55"/>
      <c r="S1920" s="129"/>
      <c r="T1920" s="156"/>
      <c r="U1920" s="126"/>
      <c r="AF1920" s="8"/>
      <c r="AG1920" s="8"/>
      <c r="AH1920" s="8"/>
      <c r="AI1920" s="8"/>
      <c r="AJ1920" s="8"/>
      <c r="AK1920" s="8"/>
      <c r="AL1920" s="8"/>
      <c r="AM1920" s="8"/>
    </row>
    <row r="1921" spans="1:39" x14ac:dyDescent="0.2">
      <c r="A1921" s="161" t="s">
        <v>403</v>
      </c>
      <c r="B1921" s="162" t="s">
        <v>1561</v>
      </c>
      <c r="C1921" s="174" t="s">
        <v>677</v>
      </c>
      <c r="D1921" s="175" t="s">
        <v>739</v>
      </c>
      <c r="E1921" s="175">
        <v>3</v>
      </c>
      <c r="F1921" s="176">
        <v>5.4240669999999998E-2</v>
      </c>
      <c r="G1921" s="176">
        <f t="shared" si="63"/>
        <v>0.16272201</v>
      </c>
      <c r="H1921" s="177"/>
      <c r="I1921" s="178"/>
      <c r="J1921" s="179"/>
      <c r="K1921" s="124"/>
      <c r="L1921" s="125"/>
      <c r="M1921" s="126"/>
      <c r="N1921" s="127"/>
      <c r="O1921" s="128"/>
      <c r="P1921" s="128"/>
      <c r="Q1921" s="126"/>
      <c r="R1921" s="55"/>
      <c r="S1921" s="129"/>
      <c r="T1921" s="156"/>
      <c r="U1921" s="126"/>
      <c r="AF1921" s="8"/>
      <c r="AG1921" s="8"/>
      <c r="AH1921" s="8"/>
      <c r="AI1921" s="8"/>
      <c r="AJ1921" s="8"/>
      <c r="AK1921" s="8"/>
      <c r="AL1921" s="8"/>
      <c r="AM1921" s="8"/>
    </row>
    <row r="1922" spans="1:39" x14ac:dyDescent="0.2">
      <c r="A1922" s="161" t="s">
        <v>403</v>
      </c>
      <c r="B1922" s="162" t="s">
        <v>1562</v>
      </c>
      <c r="C1922" s="174" t="s">
        <v>677</v>
      </c>
      <c r="D1922" s="175" t="s">
        <v>741</v>
      </c>
      <c r="E1922" s="175">
        <v>8</v>
      </c>
      <c r="F1922" s="176">
        <v>2.6461140000000001E-2</v>
      </c>
      <c r="G1922" s="176">
        <f t="shared" si="63"/>
        <v>0.21168912000000001</v>
      </c>
      <c r="H1922" s="177"/>
      <c r="I1922" s="178"/>
      <c r="J1922" s="179"/>
      <c r="K1922" s="124"/>
      <c r="L1922" s="125"/>
      <c r="M1922" s="126"/>
      <c r="N1922" s="127"/>
      <c r="O1922" s="128"/>
      <c r="P1922" s="128"/>
      <c r="Q1922" s="126"/>
      <c r="R1922" s="55"/>
      <c r="S1922" s="129"/>
      <c r="T1922" s="156"/>
      <c r="U1922" s="126"/>
      <c r="AF1922" s="8"/>
      <c r="AG1922" s="8"/>
      <c r="AH1922" s="8"/>
      <c r="AI1922" s="8"/>
      <c r="AJ1922" s="8"/>
      <c r="AK1922" s="8"/>
      <c r="AL1922" s="8"/>
      <c r="AM1922" s="8"/>
    </row>
    <row r="1923" spans="1:39" x14ac:dyDescent="0.2">
      <c r="A1923" s="161" t="s">
        <v>403</v>
      </c>
      <c r="B1923" s="162" t="s">
        <v>1563</v>
      </c>
      <c r="C1923" s="174" t="s">
        <v>677</v>
      </c>
      <c r="D1923" s="175" t="s">
        <v>743</v>
      </c>
      <c r="E1923" s="175">
        <v>55</v>
      </c>
      <c r="F1923" s="176">
        <v>1.393254E-2</v>
      </c>
      <c r="G1923" s="176">
        <f t="shared" si="63"/>
        <v>0.76628969999999996</v>
      </c>
      <c r="H1923" s="177"/>
      <c r="I1923" s="178"/>
      <c r="J1923" s="179"/>
      <c r="K1923" s="124"/>
      <c r="L1923" s="125"/>
      <c r="M1923" s="126"/>
      <c r="N1923" s="127"/>
      <c r="O1923" s="128"/>
      <c r="P1923" s="128"/>
      <c r="Q1923" s="126"/>
      <c r="R1923" s="55"/>
      <c r="S1923" s="129"/>
      <c r="T1923" s="156"/>
      <c r="U1923" s="126"/>
      <c r="AF1923" s="8"/>
      <c r="AG1923" s="8"/>
      <c r="AH1923" s="8"/>
      <c r="AI1923" s="8"/>
      <c r="AJ1923" s="8"/>
      <c r="AK1923" s="8"/>
      <c r="AL1923" s="8"/>
      <c r="AM1923" s="8"/>
    </row>
    <row r="1924" spans="1:39" x14ac:dyDescent="0.2">
      <c r="A1924" s="161" t="s">
        <v>403</v>
      </c>
      <c r="B1924" s="162" t="s">
        <v>1564</v>
      </c>
      <c r="C1924" s="174" t="s">
        <v>677</v>
      </c>
      <c r="D1924" s="175" t="s">
        <v>745</v>
      </c>
      <c r="E1924" s="175">
        <v>8</v>
      </c>
      <c r="F1924" s="176">
        <v>1.1562019999999999E-2</v>
      </c>
      <c r="G1924" s="176">
        <f t="shared" si="63"/>
        <v>9.2496159999999994E-2</v>
      </c>
      <c r="H1924" s="177"/>
      <c r="I1924" s="178"/>
      <c r="J1924" s="179"/>
      <c r="K1924" s="124"/>
      <c r="L1924" s="125"/>
      <c r="M1924" s="126"/>
      <c r="N1924" s="127"/>
      <c r="O1924" s="128"/>
      <c r="P1924" s="128"/>
      <c r="Q1924" s="126"/>
      <c r="R1924" s="55"/>
      <c r="S1924" s="129"/>
      <c r="T1924" s="156"/>
      <c r="U1924" s="126"/>
      <c r="AF1924" s="8"/>
      <c r="AG1924" s="8"/>
      <c r="AH1924" s="8"/>
      <c r="AI1924" s="8"/>
      <c r="AJ1924" s="8"/>
      <c r="AK1924" s="8"/>
      <c r="AL1924" s="8"/>
      <c r="AM1924" s="8"/>
    </row>
    <row r="1925" spans="1:39" ht="25.5" x14ac:dyDescent="0.2">
      <c r="A1925" s="161" t="s">
        <v>403</v>
      </c>
      <c r="B1925" s="162" t="s">
        <v>1565</v>
      </c>
      <c r="C1925" s="174" t="s">
        <v>725</v>
      </c>
      <c r="D1925" s="175" t="s">
        <v>726</v>
      </c>
      <c r="E1925" s="175" t="s">
        <v>1566</v>
      </c>
      <c r="F1925" s="176">
        <v>2.0473680000000001E-2</v>
      </c>
      <c r="G1925" s="176">
        <f>F1925*8</f>
        <v>0.16378944000000001</v>
      </c>
      <c r="H1925" s="177"/>
      <c r="I1925" s="178"/>
      <c r="J1925" s="179"/>
      <c r="K1925" s="124"/>
      <c r="L1925" s="125"/>
      <c r="M1925" s="126"/>
      <c r="N1925" s="127"/>
      <c r="O1925" s="128"/>
      <c r="P1925" s="128"/>
      <c r="Q1925" s="126"/>
      <c r="R1925" s="55"/>
      <c r="S1925" s="129"/>
      <c r="T1925" s="156"/>
      <c r="U1925" s="126"/>
      <c r="AF1925" s="8"/>
      <c r="AG1925" s="8"/>
      <c r="AH1925" s="8"/>
      <c r="AI1925" s="8"/>
      <c r="AJ1925" s="8"/>
      <c r="AK1925" s="8"/>
      <c r="AL1925" s="8"/>
      <c r="AM1925" s="8"/>
    </row>
    <row r="1926" spans="1:39" ht="25.5" x14ac:dyDescent="0.2">
      <c r="A1926" s="161" t="s">
        <v>403</v>
      </c>
      <c r="B1926" s="162" t="s">
        <v>1567</v>
      </c>
      <c r="C1926" s="174" t="s">
        <v>522</v>
      </c>
      <c r="D1926" s="175" t="s">
        <v>937</v>
      </c>
      <c r="E1926" s="175">
        <v>196</v>
      </c>
      <c r="F1926" s="176">
        <v>5.7602159999999999E-2</v>
      </c>
      <c r="G1926" s="176">
        <f t="shared" ref="G1926:G1948" si="64">F1926*E1926</f>
        <v>11.290023359999999</v>
      </c>
      <c r="H1926" s="177"/>
      <c r="I1926" s="178"/>
      <c r="J1926" s="179"/>
      <c r="K1926" s="124"/>
      <c r="L1926" s="125"/>
      <c r="M1926" s="126"/>
      <c r="N1926" s="127"/>
      <c r="O1926" s="128"/>
      <c r="P1926" s="128"/>
      <c r="Q1926" s="126"/>
      <c r="R1926" s="55"/>
      <c r="S1926" s="129"/>
      <c r="T1926" s="156"/>
      <c r="U1926" s="126"/>
      <c r="AF1926" s="8"/>
      <c r="AG1926" s="8"/>
      <c r="AH1926" s="8"/>
      <c r="AI1926" s="8"/>
      <c r="AJ1926" s="8"/>
      <c r="AK1926" s="8"/>
      <c r="AL1926" s="8"/>
      <c r="AM1926" s="8"/>
    </row>
    <row r="1927" spans="1:39" ht="25.5" x14ac:dyDescent="0.2">
      <c r="A1927" s="161" t="s">
        <v>403</v>
      </c>
      <c r="B1927" s="162" t="s">
        <v>1568</v>
      </c>
      <c r="C1927" s="174" t="s">
        <v>522</v>
      </c>
      <c r="D1927" s="175" t="s">
        <v>939</v>
      </c>
      <c r="E1927" s="175">
        <v>8</v>
      </c>
      <c r="F1927" s="176">
        <v>2.8221969999999999E-2</v>
      </c>
      <c r="G1927" s="176">
        <f t="shared" si="64"/>
        <v>0.22577575999999999</v>
      </c>
      <c r="H1927" s="177"/>
      <c r="I1927" s="178"/>
      <c r="J1927" s="179"/>
      <c r="K1927" s="124"/>
      <c r="L1927" s="125"/>
      <c r="M1927" s="126"/>
      <c r="N1927" s="127"/>
      <c r="O1927" s="128"/>
      <c r="P1927" s="128"/>
      <c r="Q1927" s="126"/>
      <c r="R1927" s="55"/>
      <c r="S1927" s="129"/>
      <c r="T1927" s="156"/>
      <c r="U1927" s="126"/>
      <c r="AF1927" s="8"/>
      <c r="AG1927" s="8"/>
      <c r="AH1927" s="8"/>
      <c r="AI1927" s="8"/>
      <c r="AJ1927" s="8"/>
      <c r="AK1927" s="8"/>
      <c r="AL1927" s="8"/>
      <c r="AM1927" s="8"/>
    </row>
    <row r="1928" spans="1:39" ht="25.5" x14ac:dyDescent="0.2">
      <c r="A1928" s="161" t="s">
        <v>403</v>
      </c>
      <c r="B1928" s="162" t="s">
        <v>1569</v>
      </c>
      <c r="C1928" s="174" t="s">
        <v>522</v>
      </c>
      <c r="D1928" s="175" t="s">
        <v>941</v>
      </c>
      <c r="E1928" s="175">
        <v>44</v>
      </c>
      <c r="F1928" s="176">
        <v>2.2449110000000001E-2</v>
      </c>
      <c r="G1928" s="176">
        <f t="shared" si="64"/>
        <v>0.98776084000000008</v>
      </c>
      <c r="H1928" s="177"/>
      <c r="I1928" s="178"/>
      <c r="J1928" s="179"/>
      <c r="K1928" s="124"/>
      <c r="L1928" s="125"/>
      <c r="M1928" s="126"/>
      <c r="N1928" s="127"/>
      <c r="O1928" s="128"/>
      <c r="P1928" s="128"/>
      <c r="Q1928" s="126"/>
      <c r="R1928" s="55"/>
      <c r="S1928" s="129"/>
      <c r="T1928" s="156"/>
      <c r="U1928" s="126"/>
      <c r="AF1928" s="8"/>
      <c r="AG1928" s="8"/>
      <c r="AH1928" s="8"/>
      <c r="AI1928" s="8"/>
      <c r="AJ1928" s="8"/>
      <c r="AK1928" s="8"/>
      <c r="AL1928" s="8"/>
      <c r="AM1928" s="8"/>
    </row>
    <row r="1929" spans="1:39" ht="25.5" x14ac:dyDescent="0.2">
      <c r="A1929" s="161" t="s">
        <v>403</v>
      </c>
      <c r="B1929" s="162" t="s">
        <v>1570</v>
      </c>
      <c r="C1929" s="174" t="s">
        <v>944</v>
      </c>
      <c r="D1929" s="175" t="s">
        <v>945</v>
      </c>
      <c r="E1929" s="175">
        <v>124</v>
      </c>
      <c r="F1929" s="176">
        <v>1.8321469999999999E-2</v>
      </c>
      <c r="G1929" s="176">
        <f t="shared" si="64"/>
        <v>2.2718622800000001</v>
      </c>
      <c r="H1929" s="177"/>
      <c r="I1929" s="178"/>
      <c r="J1929" s="179"/>
      <c r="K1929" s="124"/>
      <c r="L1929" s="125"/>
      <c r="M1929" s="126"/>
      <c r="N1929" s="127"/>
      <c r="O1929" s="128"/>
      <c r="P1929" s="128"/>
      <c r="Q1929" s="126"/>
      <c r="R1929" s="55"/>
      <c r="S1929" s="129"/>
      <c r="T1929" s="156"/>
      <c r="U1929" s="126"/>
      <c r="AF1929" s="8"/>
      <c r="AG1929" s="8"/>
      <c r="AH1929" s="8"/>
      <c r="AI1929" s="8"/>
      <c r="AJ1929" s="8"/>
      <c r="AK1929" s="8"/>
      <c r="AL1929" s="8"/>
      <c r="AM1929" s="8"/>
    </row>
    <row r="1930" spans="1:39" ht="25.5" x14ac:dyDescent="0.2">
      <c r="A1930" s="161" t="s">
        <v>403</v>
      </c>
      <c r="B1930" s="162" t="s">
        <v>1571</v>
      </c>
      <c r="C1930" s="174" t="s">
        <v>522</v>
      </c>
      <c r="D1930" s="175" t="s">
        <v>757</v>
      </c>
      <c r="E1930" s="175">
        <v>142</v>
      </c>
      <c r="F1930" s="176">
        <v>1.6348540000000002E-2</v>
      </c>
      <c r="G1930" s="176">
        <f t="shared" si="64"/>
        <v>2.3214926800000004</v>
      </c>
      <c r="H1930" s="177"/>
      <c r="I1930" s="178"/>
      <c r="J1930" s="179"/>
      <c r="K1930" s="124"/>
      <c r="L1930" s="125"/>
      <c r="M1930" s="126"/>
      <c r="N1930" s="127"/>
      <c r="O1930" s="128"/>
      <c r="P1930" s="128"/>
      <c r="Q1930" s="126"/>
      <c r="R1930" s="55"/>
      <c r="S1930" s="129"/>
      <c r="T1930" s="156"/>
      <c r="U1930" s="126"/>
      <c r="AF1930" s="8"/>
      <c r="AG1930" s="8"/>
      <c r="AH1930" s="8"/>
      <c r="AI1930" s="8"/>
      <c r="AJ1930" s="8"/>
      <c r="AK1930" s="8"/>
      <c r="AL1930" s="8"/>
      <c r="AM1930" s="8"/>
    </row>
    <row r="1931" spans="1:39" x14ac:dyDescent="0.2">
      <c r="A1931" s="161" t="s">
        <v>403</v>
      </c>
      <c r="B1931" s="162" t="s">
        <v>1572</v>
      </c>
      <c r="C1931" s="174" t="s">
        <v>759</v>
      </c>
      <c r="D1931" s="175" t="s">
        <v>760</v>
      </c>
      <c r="E1931" s="175">
        <v>16</v>
      </c>
      <c r="F1931" s="176">
        <v>1.7374069999999998E-2</v>
      </c>
      <c r="G1931" s="176">
        <f t="shared" si="64"/>
        <v>0.27798511999999997</v>
      </c>
      <c r="H1931" s="177"/>
      <c r="I1931" s="178"/>
      <c r="J1931" s="179"/>
      <c r="K1931" s="124"/>
      <c r="L1931" s="125"/>
      <c r="M1931" s="126"/>
      <c r="N1931" s="127"/>
      <c r="O1931" s="128"/>
      <c r="P1931" s="128"/>
      <c r="Q1931" s="126"/>
      <c r="R1931" s="55"/>
      <c r="S1931" s="129"/>
      <c r="T1931" s="156"/>
      <c r="U1931" s="126"/>
      <c r="AF1931" s="8"/>
      <c r="AG1931" s="8"/>
      <c r="AH1931" s="8"/>
      <c r="AI1931" s="8"/>
      <c r="AJ1931" s="8"/>
      <c r="AK1931" s="8"/>
      <c r="AL1931" s="8"/>
      <c r="AM1931" s="8"/>
    </row>
    <row r="1932" spans="1:39" x14ac:dyDescent="0.2">
      <c r="A1932" s="161" t="s">
        <v>403</v>
      </c>
      <c r="B1932" s="162" t="s">
        <v>1573</v>
      </c>
      <c r="C1932" s="174" t="s">
        <v>677</v>
      </c>
      <c r="D1932" s="175" t="s">
        <v>747</v>
      </c>
      <c r="E1932" s="175">
        <v>4</v>
      </c>
      <c r="F1932" s="176">
        <v>1.9086800000000001E-3</v>
      </c>
      <c r="G1932" s="176">
        <f t="shared" si="64"/>
        <v>7.6347200000000002E-3</v>
      </c>
      <c r="H1932" s="177"/>
      <c r="I1932" s="178"/>
      <c r="J1932" s="179"/>
      <c r="K1932" s="124"/>
      <c r="L1932" s="125"/>
      <c r="M1932" s="126"/>
      <c r="N1932" s="127"/>
      <c r="O1932" s="128"/>
      <c r="P1932" s="128"/>
      <c r="Q1932" s="126"/>
      <c r="R1932" s="55"/>
      <c r="S1932" s="129"/>
      <c r="T1932" s="156"/>
      <c r="U1932" s="126"/>
      <c r="AF1932" s="8"/>
      <c r="AG1932" s="8"/>
      <c r="AH1932" s="8"/>
      <c r="AI1932" s="8"/>
      <c r="AJ1932" s="8"/>
      <c r="AK1932" s="8"/>
      <c r="AL1932" s="8"/>
      <c r="AM1932" s="8"/>
    </row>
    <row r="1933" spans="1:39" x14ac:dyDescent="0.2">
      <c r="A1933" s="161" t="s">
        <v>403</v>
      </c>
      <c r="B1933" s="162" t="s">
        <v>1574</v>
      </c>
      <c r="C1933" s="174" t="s">
        <v>525</v>
      </c>
      <c r="D1933" s="175" t="s">
        <v>762</v>
      </c>
      <c r="E1933" s="175">
        <v>12</v>
      </c>
      <c r="F1933" s="176">
        <v>7.6006699999999996E-2</v>
      </c>
      <c r="G1933" s="176">
        <f t="shared" si="64"/>
        <v>0.91208040000000001</v>
      </c>
      <c r="H1933" s="177"/>
      <c r="I1933" s="178"/>
      <c r="J1933" s="179"/>
      <c r="K1933" s="124"/>
      <c r="L1933" s="125"/>
      <c r="M1933" s="126"/>
      <c r="N1933" s="127"/>
      <c r="O1933" s="128"/>
      <c r="P1933" s="128"/>
      <c r="Q1933" s="126"/>
      <c r="R1933" s="55"/>
      <c r="S1933" s="129"/>
      <c r="T1933" s="156"/>
      <c r="U1933" s="126"/>
      <c r="AF1933" s="8"/>
      <c r="AG1933" s="8"/>
      <c r="AH1933" s="8"/>
      <c r="AI1933" s="8"/>
      <c r="AJ1933" s="8"/>
      <c r="AK1933" s="8"/>
      <c r="AL1933" s="8"/>
      <c r="AM1933" s="8"/>
    </row>
    <row r="1934" spans="1:39" x14ac:dyDescent="0.2">
      <c r="A1934" s="161" t="s">
        <v>403</v>
      </c>
      <c r="B1934" s="162" t="s">
        <v>1575</v>
      </c>
      <c r="C1934" s="174" t="s">
        <v>525</v>
      </c>
      <c r="D1934" s="175" t="s">
        <v>764</v>
      </c>
      <c r="E1934" s="175">
        <v>16</v>
      </c>
      <c r="F1934" s="176">
        <v>4.0010209999999997E-2</v>
      </c>
      <c r="G1934" s="176">
        <f t="shared" si="64"/>
        <v>0.64016335999999996</v>
      </c>
      <c r="H1934" s="177"/>
      <c r="I1934" s="178"/>
      <c r="J1934" s="179"/>
      <c r="K1934" s="124"/>
      <c r="L1934" s="125"/>
      <c r="M1934" s="126"/>
      <c r="N1934" s="127"/>
      <c r="O1934" s="128"/>
      <c r="P1934" s="128"/>
      <c r="Q1934" s="126"/>
      <c r="R1934" s="55"/>
      <c r="S1934" s="129"/>
      <c r="T1934" s="156"/>
      <c r="U1934" s="126"/>
      <c r="AF1934" s="8"/>
      <c r="AG1934" s="8"/>
      <c r="AH1934" s="8"/>
      <c r="AI1934" s="8"/>
      <c r="AJ1934" s="8"/>
      <c r="AK1934" s="8"/>
      <c r="AL1934" s="8"/>
      <c r="AM1934" s="8"/>
    </row>
    <row r="1935" spans="1:39" x14ac:dyDescent="0.2">
      <c r="A1935" s="161" t="s">
        <v>403</v>
      </c>
      <c r="B1935" s="162" t="s">
        <v>1576</v>
      </c>
      <c r="C1935" s="174" t="s">
        <v>525</v>
      </c>
      <c r="D1935" s="175" t="s">
        <v>679</v>
      </c>
      <c r="E1935" s="175">
        <v>208</v>
      </c>
      <c r="F1935" s="176">
        <v>1.6751530000000001E-2</v>
      </c>
      <c r="G1935" s="176">
        <f t="shared" si="64"/>
        <v>3.4843182400000003</v>
      </c>
      <c r="H1935" s="177"/>
      <c r="I1935" s="178"/>
      <c r="J1935" s="179"/>
      <c r="K1935" s="124"/>
      <c r="L1935" s="125"/>
      <c r="M1935" s="126"/>
      <c r="N1935" s="127"/>
      <c r="O1935" s="128"/>
      <c r="P1935" s="128"/>
      <c r="Q1935" s="126"/>
      <c r="R1935" s="55"/>
      <c r="S1935" s="129"/>
      <c r="T1935" s="156"/>
      <c r="U1935" s="126"/>
      <c r="AF1935" s="8"/>
      <c r="AG1935" s="8"/>
      <c r="AH1935" s="8"/>
      <c r="AI1935" s="8"/>
      <c r="AJ1935" s="8"/>
      <c r="AK1935" s="8"/>
      <c r="AL1935" s="8"/>
      <c r="AM1935" s="8"/>
    </row>
    <row r="1936" spans="1:39" x14ac:dyDescent="0.2">
      <c r="A1936" s="161" t="s">
        <v>403</v>
      </c>
      <c r="B1936" s="162" t="s">
        <v>1577</v>
      </c>
      <c r="C1936" s="174" t="s">
        <v>525</v>
      </c>
      <c r="D1936" s="175" t="s">
        <v>767</v>
      </c>
      <c r="E1936" s="175">
        <v>9</v>
      </c>
      <c r="F1936" s="176">
        <v>1.084597E-2</v>
      </c>
      <c r="G1936" s="176">
        <f t="shared" si="64"/>
        <v>9.7613729999999996E-2</v>
      </c>
      <c r="H1936" s="177"/>
      <c r="I1936" s="178"/>
      <c r="J1936" s="179"/>
      <c r="K1936" s="124"/>
      <c r="L1936" s="125"/>
      <c r="M1936" s="126"/>
      <c r="N1936" s="127"/>
      <c r="O1936" s="128"/>
      <c r="P1936" s="128"/>
      <c r="Q1936" s="126"/>
      <c r="R1936" s="55"/>
      <c r="S1936" s="129"/>
      <c r="T1936" s="156"/>
      <c r="U1936" s="126"/>
      <c r="AF1936" s="8"/>
      <c r="AG1936" s="8"/>
      <c r="AH1936" s="8"/>
      <c r="AI1936" s="8"/>
      <c r="AJ1936" s="8"/>
      <c r="AK1936" s="8"/>
      <c r="AL1936" s="8"/>
      <c r="AM1936" s="8"/>
    </row>
    <row r="1937" spans="1:39" x14ac:dyDescent="0.2">
      <c r="A1937" s="161" t="s">
        <v>403</v>
      </c>
      <c r="B1937" s="162" t="s">
        <v>1578</v>
      </c>
      <c r="C1937" s="174" t="s">
        <v>525</v>
      </c>
      <c r="D1937" s="175" t="s">
        <v>526</v>
      </c>
      <c r="E1937" s="175">
        <v>715</v>
      </c>
      <c r="F1937" s="176">
        <v>5.88405E-3</v>
      </c>
      <c r="G1937" s="176">
        <f t="shared" si="64"/>
        <v>4.2070957499999997</v>
      </c>
      <c r="H1937" s="177"/>
      <c r="I1937" s="178"/>
      <c r="J1937" s="179"/>
      <c r="K1937" s="124"/>
      <c r="L1937" s="125"/>
      <c r="M1937" s="126"/>
      <c r="N1937" s="127"/>
      <c r="O1937" s="128"/>
      <c r="P1937" s="128"/>
      <c r="Q1937" s="126"/>
      <c r="R1937" s="55"/>
      <c r="S1937" s="129"/>
      <c r="T1937" s="156"/>
      <c r="U1937" s="126"/>
      <c r="AF1937" s="8"/>
      <c r="AG1937" s="8"/>
      <c r="AH1937" s="8"/>
      <c r="AI1937" s="8"/>
      <c r="AJ1937" s="8"/>
      <c r="AK1937" s="8"/>
      <c r="AL1937" s="8"/>
      <c r="AM1937" s="8"/>
    </row>
    <row r="1938" spans="1:39" x14ac:dyDescent="0.2">
      <c r="A1938" s="161" t="s">
        <v>403</v>
      </c>
      <c r="B1938" s="162" t="s">
        <v>1579</v>
      </c>
      <c r="C1938" s="174" t="s">
        <v>525</v>
      </c>
      <c r="D1938" s="175" t="s">
        <v>770</v>
      </c>
      <c r="E1938" s="175">
        <v>4</v>
      </c>
      <c r="F1938" s="176">
        <v>8.4562000000000005E-4</v>
      </c>
      <c r="G1938" s="176">
        <f t="shared" si="64"/>
        <v>3.3824800000000002E-3</v>
      </c>
      <c r="H1938" s="177"/>
      <c r="I1938" s="178"/>
      <c r="J1938" s="179"/>
      <c r="K1938" s="124"/>
      <c r="L1938" s="125"/>
      <c r="M1938" s="126"/>
      <c r="N1938" s="127"/>
      <c r="O1938" s="128"/>
      <c r="P1938" s="128"/>
      <c r="Q1938" s="126"/>
      <c r="R1938" s="55"/>
      <c r="S1938" s="129"/>
      <c r="T1938" s="156"/>
      <c r="U1938" s="126"/>
      <c r="AF1938" s="8"/>
      <c r="AG1938" s="8"/>
      <c r="AH1938" s="8"/>
      <c r="AI1938" s="8"/>
      <c r="AJ1938" s="8"/>
      <c r="AK1938" s="8"/>
      <c r="AL1938" s="8"/>
      <c r="AM1938" s="8"/>
    </row>
    <row r="1939" spans="1:39" x14ac:dyDescent="0.2">
      <c r="A1939" s="161" t="s">
        <v>403</v>
      </c>
      <c r="B1939" s="162" t="s">
        <v>1580</v>
      </c>
      <c r="C1939" s="174" t="s">
        <v>528</v>
      </c>
      <c r="D1939" s="175" t="s">
        <v>772</v>
      </c>
      <c r="E1939" s="175">
        <v>16</v>
      </c>
      <c r="F1939" s="176">
        <v>6.9577099999999998E-3</v>
      </c>
      <c r="G1939" s="176">
        <f t="shared" si="64"/>
        <v>0.11132336</v>
      </c>
      <c r="H1939" s="177"/>
      <c r="I1939" s="178"/>
      <c r="J1939" s="179"/>
      <c r="K1939" s="124"/>
      <c r="L1939" s="125"/>
      <c r="M1939" s="126"/>
      <c r="N1939" s="127"/>
      <c r="O1939" s="128"/>
      <c r="P1939" s="128"/>
      <c r="Q1939" s="126"/>
      <c r="R1939" s="55"/>
      <c r="S1939" s="129"/>
      <c r="T1939" s="156"/>
      <c r="U1939" s="126"/>
      <c r="AF1939" s="8"/>
      <c r="AG1939" s="8"/>
      <c r="AH1939" s="8"/>
      <c r="AI1939" s="8"/>
      <c r="AJ1939" s="8"/>
      <c r="AK1939" s="8"/>
      <c r="AL1939" s="8"/>
      <c r="AM1939" s="8"/>
    </row>
    <row r="1940" spans="1:39" x14ac:dyDescent="0.2">
      <c r="A1940" s="161" t="s">
        <v>403</v>
      </c>
      <c r="B1940" s="162" t="s">
        <v>1581</v>
      </c>
      <c r="C1940" s="174" t="s">
        <v>528</v>
      </c>
      <c r="D1940" s="175" t="s">
        <v>680</v>
      </c>
      <c r="E1940" s="175">
        <v>200</v>
      </c>
      <c r="F1940" s="176">
        <v>3.9662300000000003E-3</v>
      </c>
      <c r="G1940" s="176">
        <f t="shared" si="64"/>
        <v>0.79324600000000001</v>
      </c>
      <c r="H1940" s="177"/>
      <c r="I1940" s="178"/>
      <c r="J1940" s="179"/>
      <c r="K1940" s="124"/>
      <c r="L1940" s="125"/>
      <c r="M1940" s="126"/>
      <c r="N1940" s="127"/>
      <c r="O1940" s="128"/>
      <c r="P1940" s="128"/>
      <c r="Q1940" s="126"/>
      <c r="R1940" s="55"/>
      <c r="S1940" s="129"/>
      <c r="T1940" s="156"/>
      <c r="U1940" s="126"/>
      <c r="AF1940" s="8"/>
      <c r="AG1940" s="8"/>
      <c r="AH1940" s="8"/>
      <c r="AI1940" s="8"/>
      <c r="AJ1940" s="8"/>
      <c r="AK1940" s="8"/>
      <c r="AL1940" s="8"/>
      <c r="AM1940" s="8"/>
    </row>
    <row r="1941" spans="1:39" x14ac:dyDescent="0.2">
      <c r="A1941" s="161" t="s">
        <v>403</v>
      </c>
      <c r="B1941" s="162" t="s">
        <v>1582</v>
      </c>
      <c r="C1941" s="174" t="s">
        <v>528</v>
      </c>
      <c r="D1941" s="175" t="s">
        <v>775</v>
      </c>
      <c r="E1941" s="175">
        <v>9</v>
      </c>
      <c r="F1941" s="176">
        <v>2.3824300000000001E-3</v>
      </c>
      <c r="G1941" s="176">
        <f t="shared" si="64"/>
        <v>2.1441870000000002E-2</v>
      </c>
      <c r="H1941" s="177"/>
      <c r="I1941" s="178"/>
      <c r="J1941" s="179"/>
      <c r="K1941" s="124"/>
      <c r="L1941" s="125"/>
      <c r="M1941" s="126"/>
      <c r="N1941" s="127"/>
      <c r="O1941" s="128"/>
      <c r="P1941" s="128"/>
      <c r="Q1941" s="126"/>
      <c r="R1941" s="55"/>
      <c r="S1941" s="129"/>
      <c r="T1941" s="156"/>
      <c r="U1941" s="126"/>
      <c r="AF1941" s="8"/>
      <c r="AG1941" s="8"/>
      <c r="AH1941" s="8"/>
      <c r="AI1941" s="8"/>
      <c r="AJ1941" s="8"/>
      <c r="AK1941" s="8"/>
      <c r="AL1941" s="8"/>
      <c r="AM1941" s="8"/>
    </row>
    <row r="1942" spans="1:39" x14ac:dyDescent="0.2">
      <c r="A1942" s="161" t="s">
        <v>403</v>
      </c>
      <c r="B1942" s="162" t="s">
        <v>1583</v>
      </c>
      <c r="C1942" s="174" t="s">
        <v>528</v>
      </c>
      <c r="D1942" s="175" t="s">
        <v>529</v>
      </c>
      <c r="E1942" s="175">
        <v>475</v>
      </c>
      <c r="F1942" s="176">
        <v>1.25136E-3</v>
      </c>
      <c r="G1942" s="176">
        <f t="shared" si="64"/>
        <v>0.59439600000000004</v>
      </c>
      <c r="H1942" s="177"/>
      <c r="I1942" s="178"/>
      <c r="J1942" s="179"/>
      <c r="K1942" s="124"/>
      <c r="L1942" s="125"/>
      <c r="M1942" s="126"/>
      <c r="N1942" s="127"/>
      <c r="O1942" s="128"/>
      <c r="P1942" s="128"/>
      <c r="Q1942" s="126"/>
      <c r="R1942" s="55"/>
      <c r="S1942" s="129"/>
      <c r="T1942" s="156"/>
      <c r="U1942" s="126"/>
      <c r="AF1942" s="8"/>
      <c r="AG1942" s="8"/>
      <c r="AH1942" s="8"/>
      <c r="AI1942" s="8"/>
      <c r="AJ1942" s="8"/>
      <c r="AK1942" s="8"/>
      <c r="AL1942" s="8"/>
      <c r="AM1942" s="8"/>
    </row>
    <row r="1943" spans="1:39" x14ac:dyDescent="0.2">
      <c r="A1943" s="161" t="s">
        <v>403</v>
      </c>
      <c r="B1943" s="162" t="s">
        <v>1584</v>
      </c>
      <c r="C1943" s="174" t="s">
        <v>528</v>
      </c>
      <c r="D1943" s="175" t="s">
        <v>778</v>
      </c>
      <c r="E1943" s="175">
        <v>4</v>
      </c>
      <c r="F1943" s="176">
        <v>1.8382000000000001E-4</v>
      </c>
      <c r="G1943" s="176">
        <f t="shared" si="64"/>
        <v>7.3528000000000005E-4</v>
      </c>
      <c r="H1943" s="177"/>
      <c r="I1943" s="178"/>
      <c r="J1943" s="179"/>
      <c r="K1943" s="124"/>
      <c r="L1943" s="125"/>
      <c r="M1943" s="126"/>
      <c r="N1943" s="127"/>
      <c r="O1943" s="128"/>
      <c r="P1943" s="128"/>
      <c r="Q1943" s="126"/>
      <c r="R1943" s="55"/>
      <c r="S1943" s="129"/>
      <c r="T1943" s="156"/>
      <c r="U1943" s="126"/>
      <c r="AF1943" s="8"/>
      <c r="AG1943" s="8"/>
      <c r="AH1943" s="8"/>
      <c r="AI1943" s="8"/>
      <c r="AJ1943" s="8"/>
      <c r="AK1943" s="8"/>
      <c r="AL1943" s="8"/>
      <c r="AM1943" s="8"/>
    </row>
    <row r="1944" spans="1:39" x14ac:dyDescent="0.2">
      <c r="A1944" s="161" t="s">
        <v>403</v>
      </c>
      <c r="B1944" s="162" t="s">
        <v>1585</v>
      </c>
      <c r="C1944" s="174" t="s">
        <v>681</v>
      </c>
      <c r="D1944" s="175" t="s">
        <v>780</v>
      </c>
      <c r="E1944" s="175">
        <v>4</v>
      </c>
      <c r="F1944" s="176">
        <v>1.7164410000000001E-2</v>
      </c>
      <c r="G1944" s="176">
        <f t="shared" si="64"/>
        <v>6.8657640000000006E-2</v>
      </c>
      <c r="H1944" s="177"/>
      <c r="I1944" s="178"/>
      <c r="J1944" s="179"/>
      <c r="K1944" s="124"/>
      <c r="L1944" s="125"/>
      <c r="M1944" s="126"/>
      <c r="N1944" s="127"/>
      <c r="O1944" s="128"/>
      <c r="P1944" s="128"/>
      <c r="Q1944" s="126"/>
      <c r="R1944" s="55"/>
      <c r="S1944" s="129"/>
      <c r="T1944" s="156"/>
      <c r="U1944" s="126"/>
      <c r="AF1944" s="8"/>
      <c r="AG1944" s="8"/>
      <c r="AH1944" s="8"/>
      <c r="AI1944" s="8"/>
      <c r="AJ1944" s="8"/>
      <c r="AK1944" s="8"/>
      <c r="AL1944" s="8"/>
      <c r="AM1944" s="8"/>
    </row>
    <row r="1945" spans="1:39" x14ac:dyDescent="0.2">
      <c r="A1945" s="161" t="s">
        <v>403</v>
      </c>
      <c r="B1945" s="162" t="s">
        <v>1586</v>
      </c>
      <c r="C1945" s="174" t="s">
        <v>681</v>
      </c>
      <c r="D1945" s="175" t="s">
        <v>782</v>
      </c>
      <c r="E1945" s="175">
        <v>8</v>
      </c>
      <c r="F1945" s="176">
        <v>1.130113E-2</v>
      </c>
      <c r="G1945" s="176">
        <f t="shared" si="64"/>
        <v>9.0409039999999996E-2</v>
      </c>
      <c r="H1945" s="177"/>
      <c r="I1945" s="178"/>
      <c r="J1945" s="179"/>
      <c r="K1945" s="124"/>
      <c r="L1945" s="125"/>
      <c r="M1945" s="126"/>
      <c r="N1945" s="127"/>
      <c r="O1945" s="128"/>
      <c r="P1945" s="128"/>
      <c r="Q1945" s="126"/>
      <c r="R1945" s="55"/>
      <c r="S1945" s="129"/>
      <c r="T1945" s="156"/>
      <c r="U1945" s="126"/>
      <c r="AF1945" s="8"/>
      <c r="AG1945" s="8"/>
      <c r="AH1945" s="8"/>
      <c r="AI1945" s="8"/>
      <c r="AJ1945" s="8"/>
      <c r="AK1945" s="8"/>
      <c r="AL1945" s="8"/>
      <c r="AM1945" s="8"/>
    </row>
    <row r="1946" spans="1:39" x14ac:dyDescent="0.2">
      <c r="A1946" s="161" t="s">
        <v>403</v>
      </c>
      <c r="B1946" s="162" t="s">
        <v>1587</v>
      </c>
      <c r="C1946" s="174" t="s">
        <v>681</v>
      </c>
      <c r="D1946" s="175" t="s">
        <v>784</v>
      </c>
      <c r="E1946" s="175">
        <v>4</v>
      </c>
      <c r="F1946" s="176">
        <v>4.0784000000000003E-3</v>
      </c>
      <c r="G1946" s="176">
        <f t="shared" si="64"/>
        <v>1.6313600000000001E-2</v>
      </c>
      <c r="H1946" s="177"/>
      <c r="I1946" s="178"/>
      <c r="J1946" s="179"/>
      <c r="K1946" s="124"/>
      <c r="L1946" s="125"/>
      <c r="M1946" s="126"/>
      <c r="N1946" s="127"/>
      <c r="O1946" s="128"/>
      <c r="P1946" s="128"/>
      <c r="Q1946" s="126"/>
      <c r="R1946" s="55"/>
      <c r="S1946" s="129"/>
      <c r="T1946" s="156"/>
      <c r="U1946" s="126"/>
      <c r="AF1946" s="8"/>
      <c r="AG1946" s="8"/>
      <c r="AH1946" s="8"/>
      <c r="AI1946" s="8"/>
      <c r="AJ1946" s="8"/>
      <c r="AK1946" s="8"/>
      <c r="AL1946" s="8"/>
      <c r="AM1946" s="8"/>
    </row>
    <row r="1947" spans="1:39" x14ac:dyDescent="0.2">
      <c r="A1947" s="161" t="s">
        <v>403</v>
      </c>
      <c r="B1947" s="162" t="s">
        <v>1588</v>
      </c>
      <c r="C1947" s="174" t="s">
        <v>681</v>
      </c>
      <c r="D1947" s="175" t="s">
        <v>786</v>
      </c>
      <c r="E1947" s="175">
        <v>101</v>
      </c>
      <c r="F1947" s="176">
        <v>2.1575700000000001E-3</v>
      </c>
      <c r="G1947" s="176">
        <f t="shared" si="64"/>
        <v>0.21791457</v>
      </c>
      <c r="H1947" s="177"/>
      <c r="I1947" s="178"/>
      <c r="J1947" s="179"/>
      <c r="K1947" s="124"/>
      <c r="L1947" s="125"/>
      <c r="M1947" s="126"/>
      <c r="N1947" s="127"/>
      <c r="O1947" s="128"/>
      <c r="P1947" s="128"/>
      <c r="Q1947" s="126"/>
      <c r="R1947" s="55"/>
      <c r="S1947" s="129"/>
      <c r="T1947" s="156"/>
      <c r="U1947" s="126"/>
      <c r="AF1947" s="8"/>
      <c r="AG1947" s="8"/>
      <c r="AH1947" s="8"/>
      <c r="AI1947" s="8"/>
      <c r="AJ1947" s="8"/>
      <c r="AK1947" s="8"/>
      <c r="AL1947" s="8"/>
      <c r="AM1947" s="8"/>
    </row>
    <row r="1948" spans="1:39" x14ac:dyDescent="0.2">
      <c r="A1948" s="161" t="s">
        <v>403</v>
      </c>
      <c r="B1948" s="162" t="s">
        <v>1589</v>
      </c>
      <c r="C1948" s="174" t="s">
        <v>788</v>
      </c>
      <c r="D1948" s="175" t="s">
        <v>789</v>
      </c>
      <c r="E1948" s="175">
        <v>2</v>
      </c>
      <c r="F1948" s="176">
        <v>5.0836500000000003E-3</v>
      </c>
      <c r="G1948" s="176">
        <f t="shared" si="64"/>
        <v>1.0167300000000001E-2</v>
      </c>
      <c r="H1948" s="177" t="s">
        <v>414</v>
      </c>
      <c r="I1948" s="178"/>
      <c r="J1948" s="179"/>
      <c r="K1948" s="124"/>
      <c r="L1948" s="125"/>
      <c r="M1948" s="126"/>
      <c r="N1948" s="127"/>
      <c r="O1948" s="128"/>
      <c r="P1948" s="128"/>
      <c r="Q1948" s="126"/>
      <c r="R1948" s="55"/>
      <c r="S1948" s="129"/>
      <c r="T1948" s="156"/>
      <c r="U1948" s="126"/>
      <c r="AF1948" s="8"/>
      <c r="AG1948" s="8"/>
      <c r="AH1948" s="8"/>
      <c r="AI1948" s="8"/>
      <c r="AJ1948" s="8"/>
      <c r="AK1948" s="8"/>
      <c r="AL1948" s="8"/>
      <c r="AM1948" s="8"/>
    </row>
    <row r="1949" spans="1:39" x14ac:dyDescent="0.2">
      <c r="A1949" s="148" t="s">
        <v>379</v>
      </c>
      <c r="B1949" s="162" t="s">
        <v>1590</v>
      </c>
      <c r="C1949" s="181" t="s">
        <v>683</v>
      </c>
      <c r="D1949" s="182" t="s">
        <v>676</v>
      </c>
      <c r="E1949" s="182">
        <v>1</v>
      </c>
      <c r="F1949" s="183"/>
      <c r="G1949" s="183" t="str">
        <f>""</f>
        <v/>
      </c>
      <c r="H1949" s="184"/>
      <c r="I1949" s="185"/>
      <c r="J1949" s="180"/>
      <c r="K1949" s="124"/>
      <c r="L1949" s="125"/>
      <c r="M1949" s="126"/>
      <c r="N1949" s="127"/>
      <c r="O1949" s="128"/>
      <c r="P1949" s="128"/>
      <c r="Q1949" s="126"/>
      <c r="R1949" s="55"/>
      <c r="S1949" s="129"/>
      <c r="T1949" s="156"/>
      <c r="U1949" s="126"/>
      <c r="AF1949" s="8"/>
      <c r="AG1949" s="8"/>
      <c r="AH1949" s="8"/>
      <c r="AI1949" s="8"/>
      <c r="AJ1949" s="8"/>
      <c r="AK1949" s="8"/>
      <c r="AL1949" s="8"/>
      <c r="AM1949" s="8"/>
    </row>
    <row r="1950" spans="1:39" x14ac:dyDescent="0.2">
      <c r="A1950" s="148" t="s">
        <v>379</v>
      </c>
      <c r="B1950" s="162" t="s">
        <v>1591</v>
      </c>
      <c r="C1950" s="181" t="s">
        <v>675</v>
      </c>
      <c r="D1950" s="182" t="s">
        <v>676</v>
      </c>
      <c r="E1950" s="182">
        <v>1</v>
      </c>
      <c r="F1950" s="183"/>
      <c r="G1950" s="183" t="str">
        <f>""</f>
        <v/>
      </c>
      <c r="H1950" s="184"/>
      <c r="I1950" s="185"/>
      <c r="J1950" s="180"/>
      <c r="K1950" s="124"/>
      <c r="L1950" s="125"/>
      <c r="M1950" s="126"/>
      <c r="N1950" s="127"/>
      <c r="O1950" s="128"/>
      <c r="P1950" s="128"/>
      <c r="Q1950" s="126"/>
      <c r="R1950" s="55"/>
      <c r="S1950" s="129"/>
      <c r="T1950" s="156"/>
      <c r="U1950" s="126"/>
      <c r="AF1950" s="8"/>
      <c r="AG1950" s="8"/>
      <c r="AH1950" s="8"/>
      <c r="AI1950" s="8"/>
      <c r="AJ1950" s="8"/>
      <c r="AK1950" s="8"/>
      <c r="AL1950" s="8"/>
      <c r="AM1950" s="8"/>
    </row>
    <row r="1951" spans="1:39" ht="25.5" x14ac:dyDescent="0.2">
      <c r="A1951" s="148" t="s">
        <v>379</v>
      </c>
      <c r="B1951" s="150">
        <v>46</v>
      </c>
      <c r="C1951" s="151" t="s">
        <v>197</v>
      </c>
      <c r="D1951" s="152" t="s">
        <v>198</v>
      </c>
      <c r="E1951" s="105">
        <v>1</v>
      </c>
      <c r="F1951" s="153"/>
      <c r="G1951" s="110"/>
      <c r="H1951" s="154"/>
      <c r="I1951" s="111"/>
      <c r="J1951" s="155"/>
      <c r="K1951" s="124"/>
      <c r="L1951" s="125"/>
      <c r="M1951" s="126"/>
      <c r="N1951" s="127"/>
      <c r="O1951" s="128"/>
      <c r="P1951" s="128"/>
      <c r="Q1951" s="126"/>
      <c r="R1951" s="55"/>
      <c r="S1951" s="129"/>
      <c r="T1951" s="156"/>
      <c r="U1951" s="126"/>
      <c r="AF1951" s="8"/>
      <c r="AG1951" s="8"/>
      <c r="AH1951" s="8"/>
      <c r="AI1951" s="8"/>
      <c r="AJ1951" s="8"/>
      <c r="AK1951" s="8"/>
      <c r="AL1951" s="8"/>
      <c r="AM1951" s="8"/>
    </row>
    <row r="1952" spans="1:39" x14ac:dyDescent="0.2">
      <c r="A1952" s="148" t="s">
        <v>379</v>
      </c>
      <c r="B1952" s="162" t="s">
        <v>1592</v>
      </c>
      <c r="C1952" s="181" t="s">
        <v>384</v>
      </c>
      <c r="D1952" s="182" t="s">
        <v>385</v>
      </c>
      <c r="E1952" s="182">
        <v>1</v>
      </c>
      <c r="F1952" s="183"/>
      <c r="G1952" s="183" t="str">
        <f>""</f>
        <v/>
      </c>
      <c r="H1952" s="184"/>
      <c r="I1952" s="185"/>
      <c r="J1952" s="180"/>
      <c r="K1952" s="124"/>
      <c r="L1952" s="125"/>
      <c r="M1952" s="126"/>
      <c r="N1952" s="127"/>
      <c r="O1952" s="128"/>
      <c r="P1952" s="128"/>
      <c r="Q1952" s="126"/>
      <c r="R1952" s="55"/>
      <c r="S1952" s="129"/>
      <c r="T1952" s="156"/>
      <c r="U1952" s="126"/>
      <c r="AF1952" s="8"/>
      <c r="AG1952" s="8"/>
      <c r="AH1952" s="8"/>
      <c r="AI1952" s="8"/>
      <c r="AJ1952" s="8"/>
      <c r="AK1952" s="8"/>
      <c r="AL1952" s="8"/>
      <c r="AM1952" s="8"/>
    </row>
    <row r="1953" spans="1:39" x14ac:dyDescent="0.2">
      <c r="A1953" s="148" t="s">
        <v>379</v>
      </c>
      <c r="B1953" s="162" t="s">
        <v>1593</v>
      </c>
      <c r="C1953" s="181" t="s">
        <v>388</v>
      </c>
      <c r="D1953" s="182" t="s">
        <v>389</v>
      </c>
      <c r="E1953" s="182">
        <f>1*1</f>
        <v>1</v>
      </c>
      <c r="F1953" s="183">
        <v>3.8</v>
      </c>
      <c r="G1953" s="183">
        <f t="shared" ref="G1953:G1958" si="65">F1953*E1953</f>
        <v>3.8</v>
      </c>
      <c r="H1953" s="184" t="s">
        <v>390</v>
      </c>
      <c r="I1953" s="185"/>
      <c r="J1953" s="180"/>
      <c r="K1953" s="124"/>
      <c r="L1953" s="125"/>
      <c r="M1953" s="126"/>
      <c r="N1953" s="127"/>
      <c r="O1953" s="128"/>
      <c r="P1953" s="128"/>
      <c r="Q1953" s="126"/>
      <c r="R1953" s="55"/>
      <c r="S1953" s="129"/>
      <c r="T1953" s="156"/>
      <c r="U1953" s="126"/>
      <c r="AF1953" s="8"/>
      <c r="AG1953" s="8"/>
      <c r="AH1953" s="8"/>
      <c r="AI1953" s="8"/>
      <c r="AJ1953" s="8"/>
      <c r="AK1953" s="8"/>
      <c r="AL1953" s="8"/>
      <c r="AM1953" s="8"/>
    </row>
    <row r="1954" spans="1:39" x14ac:dyDescent="0.2">
      <c r="A1954" s="148" t="s">
        <v>379</v>
      </c>
      <c r="B1954" s="162" t="s">
        <v>1594</v>
      </c>
      <c r="C1954" s="181" t="s">
        <v>392</v>
      </c>
      <c r="D1954" s="182" t="s">
        <v>393</v>
      </c>
      <c r="E1954" s="182">
        <f>1*1</f>
        <v>1</v>
      </c>
      <c r="F1954" s="183">
        <v>2.65</v>
      </c>
      <c r="G1954" s="183">
        <f t="shared" si="65"/>
        <v>2.65</v>
      </c>
      <c r="H1954" s="184" t="s">
        <v>390</v>
      </c>
      <c r="I1954" s="185"/>
      <c r="J1954" s="180"/>
      <c r="K1954" s="124"/>
      <c r="L1954" s="125"/>
      <c r="M1954" s="126"/>
      <c r="N1954" s="127"/>
      <c r="O1954" s="128"/>
      <c r="P1954" s="128"/>
      <c r="Q1954" s="126"/>
      <c r="R1954" s="55"/>
      <c r="S1954" s="129"/>
      <c r="T1954" s="156"/>
      <c r="U1954" s="126"/>
      <c r="AF1954" s="8"/>
      <c r="AG1954" s="8"/>
      <c r="AH1954" s="8"/>
      <c r="AI1954" s="8"/>
      <c r="AJ1954" s="8"/>
      <c r="AK1954" s="8"/>
      <c r="AL1954" s="8"/>
      <c r="AM1954" s="8"/>
    </row>
    <row r="1955" spans="1:39" x14ac:dyDescent="0.2">
      <c r="A1955" s="148" t="s">
        <v>379</v>
      </c>
      <c r="B1955" s="162" t="s">
        <v>1595</v>
      </c>
      <c r="C1955" s="181" t="s">
        <v>395</v>
      </c>
      <c r="D1955" s="182" t="s">
        <v>396</v>
      </c>
      <c r="E1955" s="182">
        <f>1*1</f>
        <v>1</v>
      </c>
      <c r="F1955" s="183">
        <v>5.45</v>
      </c>
      <c r="G1955" s="183">
        <f t="shared" si="65"/>
        <v>5.45</v>
      </c>
      <c r="H1955" s="184" t="s">
        <v>390</v>
      </c>
      <c r="I1955" s="185"/>
      <c r="J1955" s="180"/>
      <c r="K1955" s="124"/>
      <c r="L1955" s="125"/>
      <c r="M1955" s="126"/>
      <c r="N1955" s="127"/>
      <c r="O1955" s="128"/>
      <c r="P1955" s="128"/>
      <c r="Q1955" s="126"/>
      <c r="R1955" s="55"/>
      <c r="S1955" s="129"/>
      <c r="T1955" s="156"/>
      <c r="U1955" s="126"/>
      <c r="AF1955" s="8"/>
      <c r="AG1955" s="8"/>
      <c r="AH1955" s="8"/>
      <c r="AI1955" s="8"/>
      <c r="AJ1955" s="8"/>
      <c r="AK1955" s="8"/>
      <c r="AL1955" s="8"/>
      <c r="AM1955" s="8"/>
    </row>
    <row r="1956" spans="1:39" x14ac:dyDescent="0.2">
      <c r="A1956" s="148" t="s">
        <v>379</v>
      </c>
      <c r="B1956" s="162" t="s">
        <v>1596</v>
      </c>
      <c r="C1956" s="181" t="s">
        <v>398</v>
      </c>
      <c r="D1956" s="182" t="s">
        <v>399</v>
      </c>
      <c r="E1956" s="182">
        <f>1*1</f>
        <v>1</v>
      </c>
      <c r="F1956" s="183">
        <v>39.75</v>
      </c>
      <c r="G1956" s="183">
        <f t="shared" si="65"/>
        <v>39.75</v>
      </c>
      <c r="H1956" s="184" t="s">
        <v>390</v>
      </c>
      <c r="I1956" s="185"/>
      <c r="J1956" s="180"/>
      <c r="K1956" s="124"/>
      <c r="L1956" s="125"/>
      <c r="M1956" s="126"/>
      <c r="N1956" s="127"/>
      <c r="O1956" s="128"/>
      <c r="P1956" s="128"/>
      <c r="Q1956" s="126"/>
      <c r="R1956" s="55"/>
      <c r="S1956" s="129"/>
      <c r="T1956" s="156"/>
      <c r="U1956" s="126"/>
      <c r="AF1956" s="8"/>
      <c r="AG1956" s="8"/>
      <c r="AH1956" s="8"/>
      <c r="AI1956" s="8"/>
      <c r="AJ1956" s="8"/>
      <c r="AK1956" s="8"/>
      <c r="AL1956" s="8"/>
      <c r="AM1956" s="8"/>
    </row>
    <row r="1957" spans="1:39" x14ac:dyDescent="0.2">
      <c r="A1957" s="148" t="s">
        <v>379</v>
      </c>
      <c r="B1957" s="162" t="s">
        <v>1597</v>
      </c>
      <c r="C1957" s="181" t="s">
        <v>401</v>
      </c>
      <c r="D1957" s="182" t="s">
        <v>402</v>
      </c>
      <c r="E1957" s="182">
        <f>2*1</f>
        <v>2</v>
      </c>
      <c r="F1957" s="183">
        <v>1.97</v>
      </c>
      <c r="G1957" s="183">
        <f t="shared" si="65"/>
        <v>3.94</v>
      </c>
      <c r="H1957" s="184" t="s">
        <v>390</v>
      </c>
      <c r="I1957" s="185"/>
      <c r="J1957" s="180"/>
      <c r="K1957" s="124"/>
      <c r="L1957" s="125"/>
      <c r="M1957" s="126"/>
      <c r="N1957" s="127"/>
      <c r="O1957" s="128"/>
      <c r="P1957" s="128"/>
      <c r="Q1957" s="126"/>
      <c r="R1957" s="55"/>
      <c r="S1957" s="129"/>
      <c r="T1957" s="156"/>
      <c r="U1957" s="126"/>
      <c r="AF1957" s="8"/>
      <c r="AG1957" s="8"/>
      <c r="AH1957" s="8"/>
      <c r="AI1957" s="8"/>
      <c r="AJ1957" s="8"/>
      <c r="AK1957" s="8"/>
      <c r="AL1957" s="8"/>
      <c r="AM1957" s="8"/>
    </row>
    <row r="1958" spans="1:39" x14ac:dyDescent="0.2">
      <c r="A1958" s="148" t="s">
        <v>379</v>
      </c>
      <c r="B1958" s="162" t="s">
        <v>1598</v>
      </c>
      <c r="C1958" s="181" t="s">
        <v>405</v>
      </c>
      <c r="D1958" s="182" t="s">
        <v>406</v>
      </c>
      <c r="E1958" s="182">
        <f>1*1</f>
        <v>1</v>
      </c>
      <c r="F1958" s="183">
        <v>8.09</v>
      </c>
      <c r="G1958" s="183">
        <f t="shared" si="65"/>
        <v>8.09</v>
      </c>
      <c r="H1958" s="184"/>
      <c r="I1958" s="185"/>
      <c r="J1958" s="180"/>
      <c r="K1958" s="124"/>
      <c r="L1958" s="125"/>
      <c r="M1958" s="126"/>
      <c r="N1958" s="127"/>
      <c r="O1958" s="128"/>
      <c r="P1958" s="128"/>
      <c r="Q1958" s="126"/>
      <c r="R1958" s="55"/>
      <c r="S1958" s="129"/>
      <c r="T1958" s="156"/>
      <c r="U1958" s="126"/>
      <c r="AF1958" s="8"/>
      <c r="AG1958" s="8"/>
      <c r="AH1958" s="8"/>
      <c r="AI1958" s="8"/>
      <c r="AJ1958" s="8"/>
      <c r="AK1958" s="8"/>
      <c r="AL1958" s="8"/>
      <c r="AM1958" s="8"/>
    </row>
    <row r="1959" spans="1:39" x14ac:dyDescent="0.2">
      <c r="A1959" s="161" t="s">
        <v>382</v>
      </c>
      <c r="B1959" s="162" t="s">
        <v>1599</v>
      </c>
      <c r="C1959" s="163" t="s">
        <v>408</v>
      </c>
      <c r="D1959" s="164" t="s">
        <v>409</v>
      </c>
      <c r="E1959" s="164" t="s">
        <v>410</v>
      </c>
      <c r="F1959" s="167"/>
      <c r="G1959" s="167" t="str">
        <f>""</f>
        <v/>
      </c>
      <c r="H1959" s="161"/>
      <c r="I1959" s="165"/>
      <c r="J1959" s="166"/>
      <c r="K1959" s="124"/>
      <c r="L1959" s="125"/>
      <c r="M1959" s="126"/>
      <c r="N1959" s="127"/>
      <c r="O1959" s="128"/>
      <c r="P1959" s="128"/>
      <c r="Q1959" s="126"/>
      <c r="R1959" s="55"/>
      <c r="S1959" s="129"/>
      <c r="T1959" s="156"/>
      <c r="U1959" s="126"/>
      <c r="AF1959" s="8"/>
      <c r="AG1959" s="8"/>
      <c r="AH1959" s="8"/>
      <c r="AI1959" s="8"/>
      <c r="AJ1959" s="8"/>
      <c r="AK1959" s="8"/>
      <c r="AL1959" s="8"/>
      <c r="AM1959" s="8"/>
    </row>
    <row r="1960" spans="1:39" x14ac:dyDescent="0.2">
      <c r="A1960" s="161" t="s">
        <v>386</v>
      </c>
      <c r="B1960" s="162" t="s">
        <v>1600</v>
      </c>
      <c r="C1960" s="168" t="s">
        <v>412</v>
      </c>
      <c r="D1960" s="169" t="s">
        <v>413</v>
      </c>
      <c r="E1960" s="169">
        <f>1*1</f>
        <v>1</v>
      </c>
      <c r="F1960" s="170">
        <v>19.420000000000002</v>
      </c>
      <c r="G1960" s="170">
        <f>F1960*E1960</f>
        <v>19.420000000000002</v>
      </c>
      <c r="H1960" s="171" t="s">
        <v>414</v>
      </c>
      <c r="I1960" s="172"/>
      <c r="J1960" s="173"/>
      <c r="K1960" s="124"/>
      <c r="L1960" s="125"/>
      <c r="M1960" s="126"/>
      <c r="N1960" s="127"/>
      <c r="O1960" s="128"/>
      <c r="P1960" s="128"/>
      <c r="Q1960" s="126"/>
      <c r="R1960" s="55"/>
      <c r="S1960" s="129"/>
      <c r="T1960" s="156"/>
      <c r="U1960" s="126"/>
      <c r="AF1960" s="8"/>
      <c r="AG1960" s="8"/>
      <c r="AH1960" s="8"/>
      <c r="AI1960" s="8"/>
      <c r="AJ1960" s="8"/>
      <c r="AK1960" s="8"/>
      <c r="AL1960" s="8"/>
      <c r="AM1960" s="8"/>
    </row>
    <row r="1961" spans="1:39" x14ac:dyDescent="0.2">
      <c r="A1961" s="161" t="s">
        <v>386</v>
      </c>
      <c r="B1961" s="162" t="s">
        <v>1601</v>
      </c>
      <c r="C1961" s="168" t="s">
        <v>416</v>
      </c>
      <c r="D1961" s="169" t="s">
        <v>417</v>
      </c>
      <c r="E1961" s="169">
        <f>1*1</f>
        <v>1</v>
      </c>
      <c r="F1961" s="170">
        <v>4.05</v>
      </c>
      <c r="G1961" s="170">
        <f>F1961*E1961</f>
        <v>4.05</v>
      </c>
      <c r="H1961" s="171" t="s">
        <v>414</v>
      </c>
      <c r="I1961" s="172"/>
      <c r="J1961" s="173"/>
      <c r="K1961" s="124"/>
      <c r="L1961" s="125"/>
      <c r="M1961" s="126"/>
      <c r="N1961" s="127"/>
      <c r="O1961" s="128"/>
      <c r="P1961" s="128"/>
      <c r="Q1961" s="126"/>
      <c r="R1961" s="55"/>
      <c r="S1961" s="129"/>
      <c r="T1961" s="156"/>
      <c r="U1961" s="126"/>
      <c r="AF1961" s="8"/>
      <c r="AG1961" s="8"/>
      <c r="AH1961" s="8"/>
      <c r="AI1961" s="8"/>
      <c r="AJ1961" s="8"/>
      <c r="AK1961" s="8"/>
      <c r="AL1961" s="8"/>
      <c r="AM1961" s="8"/>
    </row>
    <row r="1962" spans="1:39" x14ac:dyDescent="0.2">
      <c r="A1962" s="161" t="s">
        <v>386</v>
      </c>
      <c r="B1962" s="162" t="s">
        <v>1602</v>
      </c>
      <c r="C1962" s="168" t="s">
        <v>419</v>
      </c>
      <c r="D1962" s="169" t="s">
        <v>420</v>
      </c>
      <c r="E1962" s="169">
        <f>1*1</f>
        <v>1</v>
      </c>
      <c r="F1962" s="170">
        <v>0.37</v>
      </c>
      <c r="G1962" s="170">
        <f>F1962*E1962</f>
        <v>0.37</v>
      </c>
      <c r="H1962" s="171" t="s">
        <v>414</v>
      </c>
      <c r="I1962" s="172"/>
      <c r="J1962" s="173"/>
      <c r="K1962" s="124"/>
      <c r="L1962" s="125"/>
      <c r="M1962" s="126"/>
      <c r="N1962" s="127"/>
      <c r="O1962" s="128"/>
      <c r="P1962" s="128"/>
      <c r="Q1962" s="126"/>
      <c r="R1962" s="55"/>
      <c r="S1962" s="129"/>
      <c r="T1962" s="156"/>
      <c r="U1962" s="126"/>
      <c r="AF1962" s="8"/>
      <c r="AG1962" s="8"/>
      <c r="AH1962" s="8"/>
      <c r="AI1962" s="8"/>
      <c r="AJ1962" s="8"/>
      <c r="AK1962" s="8"/>
      <c r="AL1962" s="8"/>
      <c r="AM1962" s="8"/>
    </row>
    <row r="1963" spans="1:39" x14ac:dyDescent="0.2">
      <c r="A1963" s="161" t="s">
        <v>386</v>
      </c>
      <c r="B1963" s="162" t="s">
        <v>1603</v>
      </c>
      <c r="C1963" s="168" t="s">
        <v>422</v>
      </c>
      <c r="D1963" s="169" t="s">
        <v>423</v>
      </c>
      <c r="E1963" s="169">
        <f>1*1</f>
        <v>1</v>
      </c>
      <c r="F1963" s="170">
        <v>0.04</v>
      </c>
      <c r="G1963" s="170">
        <f>F1963*E1963</f>
        <v>0.04</v>
      </c>
      <c r="H1963" s="171" t="s">
        <v>414</v>
      </c>
      <c r="I1963" s="172"/>
      <c r="J1963" s="173"/>
      <c r="K1963" s="124"/>
      <c r="L1963" s="125"/>
      <c r="M1963" s="126"/>
      <c r="N1963" s="127"/>
      <c r="O1963" s="128"/>
      <c r="P1963" s="128"/>
      <c r="Q1963" s="126"/>
      <c r="R1963" s="55"/>
      <c r="S1963" s="129"/>
      <c r="T1963" s="156"/>
      <c r="U1963" s="126"/>
      <c r="AF1963" s="8"/>
      <c r="AG1963" s="8"/>
      <c r="AH1963" s="8"/>
      <c r="AI1963" s="8"/>
      <c r="AJ1963" s="8"/>
      <c r="AK1963" s="8"/>
      <c r="AL1963" s="8"/>
      <c r="AM1963" s="8"/>
    </row>
    <row r="1964" spans="1:39" x14ac:dyDescent="0.2">
      <c r="A1964" s="161" t="s">
        <v>403</v>
      </c>
      <c r="B1964" s="162" t="s">
        <v>1604</v>
      </c>
      <c r="C1964" s="174" t="s">
        <v>425</v>
      </c>
      <c r="D1964" s="175" t="s">
        <v>426</v>
      </c>
      <c r="E1964" s="175">
        <f>1*1</f>
        <v>1</v>
      </c>
      <c r="F1964" s="176">
        <v>0.01</v>
      </c>
      <c r="G1964" s="176">
        <f>F1964*E1964</f>
        <v>0.01</v>
      </c>
      <c r="H1964" s="177"/>
      <c r="I1964" s="178"/>
      <c r="J1964" s="179"/>
      <c r="K1964" s="124"/>
      <c r="L1964" s="125"/>
      <c r="M1964" s="126"/>
      <c r="N1964" s="127"/>
      <c r="O1964" s="128"/>
      <c r="P1964" s="128"/>
      <c r="Q1964" s="126"/>
      <c r="R1964" s="55"/>
      <c r="S1964" s="129"/>
      <c r="T1964" s="156"/>
      <c r="U1964" s="126"/>
      <c r="AF1964" s="8"/>
      <c r="AG1964" s="8"/>
      <c r="AH1964" s="8"/>
      <c r="AI1964" s="8"/>
      <c r="AJ1964" s="8"/>
      <c r="AK1964" s="8"/>
      <c r="AL1964" s="8"/>
      <c r="AM1964" s="8"/>
    </row>
    <row r="1965" spans="1:39" x14ac:dyDescent="0.2">
      <c r="A1965" s="148" t="s">
        <v>379</v>
      </c>
      <c r="B1965" s="162" t="s">
        <v>1605</v>
      </c>
      <c r="C1965" s="181" t="s">
        <v>428</v>
      </c>
      <c r="D1965" s="182" t="s">
        <v>429</v>
      </c>
      <c r="E1965" s="182" t="s">
        <v>410</v>
      </c>
      <c r="F1965" s="183"/>
      <c r="G1965" s="183" t="str">
        <f>""</f>
        <v/>
      </c>
      <c r="H1965" s="184"/>
      <c r="I1965" s="185"/>
      <c r="J1965" s="180"/>
      <c r="K1965" s="124"/>
      <c r="L1965" s="125"/>
      <c r="M1965" s="126"/>
      <c r="N1965" s="127"/>
      <c r="O1965" s="128"/>
      <c r="P1965" s="128"/>
      <c r="Q1965" s="126"/>
      <c r="R1965" s="55"/>
      <c r="S1965" s="129"/>
      <c r="T1965" s="156"/>
      <c r="U1965" s="126"/>
      <c r="AF1965" s="8"/>
      <c r="AG1965" s="8"/>
      <c r="AH1965" s="8"/>
      <c r="AI1965" s="8"/>
      <c r="AJ1965" s="8"/>
      <c r="AK1965" s="8"/>
      <c r="AL1965" s="8"/>
      <c r="AM1965" s="8"/>
    </row>
    <row r="1966" spans="1:39" x14ac:dyDescent="0.2">
      <c r="A1966" s="148" t="s">
        <v>379</v>
      </c>
      <c r="B1966" s="162" t="s">
        <v>1606</v>
      </c>
      <c r="C1966" s="181" t="s">
        <v>431</v>
      </c>
      <c r="D1966" s="182" t="s">
        <v>432</v>
      </c>
      <c r="E1966" s="182">
        <f>1*1</f>
        <v>1</v>
      </c>
      <c r="F1966" s="183">
        <v>10.41</v>
      </c>
      <c r="G1966" s="183">
        <f>F1966*E1966</f>
        <v>10.41</v>
      </c>
      <c r="H1966" s="184" t="s">
        <v>390</v>
      </c>
      <c r="I1966" s="185"/>
      <c r="J1966" s="180"/>
      <c r="K1966" s="124"/>
      <c r="L1966" s="125"/>
      <c r="M1966" s="126"/>
      <c r="N1966" s="127"/>
      <c r="O1966" s="128"/>
      <c r="P1966" s="128"/>
      <c r="Q1966" s="126"/>
      <c r="R1966" s="55"/>
      <c r="S1966" s="129"/>
      <c r="T1966" s="156"/>
      <c r="U1966" s="126"/>
      <c r="AF1966" s="8"/>
      <c r="AG1966" s="8"/>
      <c r="AH1966" s="8"/>
      <c r="AI1966" s="8"/>
      <c r="AJ1966" s="8"/>
      <c r="AK1966" s="8"/>
      <c r="AL1966" s="8"/>
      <c r="AM1966" s="8"/>
    </row>
    <row r="1967" spans="1:39" x14ac:dyDescent="0.2">
      <c r="A1967" s="148" t="s">
        <v>379</v>
      </c>
      <c r="B1967" s="162" t="s">
        <v>1607</v>
      </c>
      <c r="C1967" s="181" t="s">
        <v>434</v>
      </c>
      <c r="D1967" s="182" t="s">
        <v>435</v>
      </c>
      <c r="E1967" s="182">
        <f>2*1</f>
        <v>2</v>
      </c>
      <c r="F1967" s="183">
        <v>0.03</v>
      </c>
      <c r="G1967" s="183">
        <f>F1967*E1967</f>
        <v>0.06</v>
      </c>
      <c r="H1967" s="184" t="s">
        <v>414</v>
      </c>
      <c r="I1967" s="185"/>
      <c r="J1967" s="180"/>
      <c r="K1967" s="124"/>
      <c r="L1967" s="125"/>
      <c r="M1967" s="126"/>
      <c r="N1967" s="127"/>
      <c r="O1967" s="128"/>
      <c r="P1967" s="128"/>
      <c r="Q1967" s="126"/>
      <c r="R1967" s="55"/>
      <c r="S1967" s="129"/>
      <c r="T1967" s="156"/>
      <c r="U1967" s="126"/>
      <c r="AF1967" s="8"/>
      <c r="AG1967" s="8"/>
      <c r="AH1967" s="8"/>
      <c r="AI1967" s="8"/>
      <c r="AJ1967" s="8"/>
      <c r="AK1967" s="8"/>
      <c r="AL1967" s="8"/>
      <c r="AM1967" s="8"/>
    </row>
    <row r="1968" spans="1:39" x14ac:dyDescent="0.2">
      <c r="A1968" s="148" t="s">
        <v>379</v>
      </c>
      <c r="B1968" s="162" t="s">
        <v>1608</v>
      </c>
      <c r="C1968" s="181" t="s">
        <v>425</v>
      </c>
      <c r="D1968" s="182" t="s">
        <v>437</v>
      </c>
      <c r="E1968" s="182">
        <f>1*1</f>
        <v>1</v>
      </c>
      <c r="F1968" s="183">
        <v>0.02</v>
      </c>
      <c r="G1968" s="183">
        <f>F1968*E1968</f>
        <v>0.02</v>
      </c>
      <c r="H1968" s="184"/>
      <c r="I1968" s="185"/>
      <c r="J1968" s="180"/>
      <c r="K1968" s="124"/>
      <c r="L1968" s="125"/>
      <c r="M1968" s="126"/>
      <c r="N1968" s="127"/>
      <c r="O1968" s="128"/>
      <c r="P1968" s="128"/>
      <c r="Q1968" s="126"/>
      <c r="R1968" s="55"/>
      <c r="S1968" s="129"/>
      <c r="T1968" s="156"/>
      <c r="U1968" s="126"/>
      <c r="AF1968" s="8"/>
      <c r="AG1968" s="8"/>
      <c r="AH1968" s="8"/>
      <c r="AI1968" s="8"/>
      <c r="AJ1968" s="8"/>
      <c r="AK1968" s="8"/>
      <c r="AL1968" s="8"/>
      <c r="AM1968" s="8"/>
    </row>
    <row r="1969" spans="1:39" x14ac:dyDescent="0.2">
      <c r="A1969" s="161" t="s">
        <v>382</v>
      </c>
      <c r="B1969" s="162" t="s">
        <v>1609</v>
      </c>
      <c r="C1969" s="163" t="s">
        <v>439</v>
      </c>
      <c r="D1969" s="164" t="s">
        <v>440</v>
      </c>
      <c r="E1969" s="164">
        <v>1</v>
      </c>
      <c r="F1969" s="167"/>
      <c r="G1969" s="167" t="str">
        <f>""</f>
        <v/>
      </c>
      <c r="H1969" s="161"/>
      <c r="I1969" s="165"/>
      <c r="J1969" s="166"/>
      <c r="K1969" s="124"/>
      <c r="L1969" s="125"/>
      <c r="M1969" s="126"/>
      <c r="N1969" s="127"/>
      <c r="O1969" s="128"/>
      <c r="P1969" s="128"/>
      <c r="Q1969" s="126"/>
      <c r="R1969" s="55"/>
      <c r="S1969" s="129"/>
      <c r="T1969" s="156"/>
      <c r="U1969" s="126"/>
      <c r="AF1969" s="8"/>
      <c r="AG1969" s="8"/>
      <c r="AH1969" s="8"/>
      <c r="AI1969" s="8"/>
      <c r="AJ1969" s="8"/>
      <c r="AK1969" s="8"/>
      <c r="AL1969" s="8"/>
      <c r="AM1969" s="8"/>
    </row>
    <row r="1970" spans="1:39" x14ac:dyDescent="0.2">
      <c r="A1970" s="161" t="s">
        <v>386</v>
      </c>
      <c r="B1970" s="162" t="s">
        <v>1610</v>
      </c>
      <c r="C1970" s="168" t="s">
        <v>442</v>
      </c>
      <c r="D1970" s="169" t="s">
        <v>443</v>
      </c>
      <c r="E1970" s="169">
        <f>1*1</f>
        <v>1</v>
      </c>
      <c r="F1970" s="170">
        <v>11.31</v>
      </c>
      <c r="G1970" s="170">
        <f>F1970*E1970</f>
        <v>11.31</v>
      </c>
      <c r="H1970" s="171" t="s">
        <v>414</v>
      </c>
      <c r="I1970" s="172"/>
      <c r="J1970" s="173"/>
      <c r="K1970" s="124"/>
      <c r="L1970" s="125"/>
      <c r="M1970" s="126"/>
      <c r="N1970" s="127"/>
      <c r="O1970" s="128"/>
      <c r="P1970" s="128"/>
      <c r="Q1970" s="126"/>
      <c r="R1970" s="55"/>
      <c r="S1970" s="129"/>
      <c r="T1970" s="156"/>
      <c r="U1970" s="126"/>
      <c r="AF1970" s="8"/>
      <c r="AG1970" s="8"/>
      <c r="AH1970" s="8"/>
      <c r="AI1970" s="8"/>
      <c r="AJ1970" s="8"/>
      <c r="AK1970" s="8"/>
      <c r="AL1970" s="8"/>
      <c r="AM1970" s="8"/>
    </row>
    <row r="1971" spans="1:39" x14ac:dyDescent="0.2">
      <c r="A1971" s="161" t="s">
        <v>386</v>
      </c>
      <c r="B1971" s="162" t="s">
        <v>1611</v>
      </c>
      <c r="C1971" s="168" t="s">
        <v>445</v>
      </c>
      <c r="D1971" s="169" t="s">
        <v>446</v>
      </c>
      <c r="E1971" s="169">
        <f>2*1</f>
        <v>2</v>
      </c>
      <c r="F1971" s="170">
        <v>2.2200000000000002</v>
      </c>
      <c r="G1971" s="170">
        <f>F1971*E1971</f>
        <v>4.4400000000000004</v>
      </c>
      <c r="H1971" s="171" t="s">
        <v>414</v>
      </c>
      <c r="I1971" s="172"/>
      <c r="J1971" s="173"/>
      <c r="K1971" s="124"/>
      <c r="L1971" s="125"/>
      <c r="M1971" s="126"/>
      <c r="N1971" s="127"/>
      <c r="O1971" s="128"/>
      <c r="P1971" s="128"/>
      <c r="Q1971" s="126"/>
      <c r="R1971" s="55"/>
      <c r="S1971" s="129"/>
      <c r="T1971" s="156"/>
      <c r="U1971" s="126"/>
      <c r="AF1971" s="8"/>
      <c r="AG1971" s="8"/>
      <c r="AH1971" s="8"/>
      <c r="AI1971" s="8"/>
      <c r="AJ1971" s="8"/>
      <c r="AK1971" s="8"/>
      <c r="AL1971" s="8"/>
      <c r="AM1971" s="8"/>
    </row>
    <row r="1972" spans="1:39" x14ac:dyDescent="0.2">
      <c r="A1972" s="161" t="s">
        <v>403</v>
      </c>
      <c r="B1972" s="162" t="s">
        <v>1612</v>
      </c>
      <c r="C1972" s="174" t="s">
        <v>425</v>
      </c>
      <c r="D1972" s="175" t="s">
        <v>448</v>
      </c>
      <c r="E1972" s="175">
        <f>4*1</f>
        <v>4</v>
      </c>
      <c r="F1972" s="176">
        <v>0.01</v>
      </c>
      <c r="G1972" s="176">
        <f>F1972*E1972</f>
        <v>0.04</v>
      </c>
      <c r="H1972" s="177"/>
      <c r="I1972" s="178"/>
      <c r="J1972" s="179"/>
      <c r="K1972" s="124"/>
      <c r="L1972" s="125"/>
      <c r="M1972" s="126"/>
      <c r="N1972" s="127"/>
      <c r="O1972" s="128"/>
      <c r="P1972" s="128"/>
      <c r="Q1972" s="126"/>
      <c r="R1972" s="55"/>
      <c r="S1972" s="129"/>
      <c r="T1972" s="156"/>
      <c r="U1972" s="126"/>
      <c r="AF1972" s="8"/>
      <c r="AG1972" s="8"/>
      <c r="AH1972" s="8"/>
      <c r="AI1972" s="8"/>
      <c r="AJ1972" s="8"/>
      <c r="AK1972" s="8"/>
      <c r="AL1972" s="8"/>
      <c r="AM1972" s="8"/>
    </row>
    <row r="1973" spans="1:39" x14ac:dyDescent="0.2">
      <c r="A1973" s="161" t="s">
        <v>403</v>
      </c>
      <c r="B1973" s="162" t="s">
        <v>1613</v>
      </c>
      <c r="C1973" s="174" t="s">
        <v>425</v>
      </c>
      <c r="D1973" s="175" t="s">
        <v>450</v>
      </c>
      <c r="E1973" s="175">
        <f>8*1</f>
        <v>8</v>
      </c>
      <c r="F1973" s="176">
        <v>0.04</v>
      </c>
      <c r="G1973" s="176">
        <f>F1973*E1973</f>
        <v>0.32</v>
      </c>
      <c r="H1973" s="177"/>
      <c r="I1973" s="178"/>
      <c r="J1973" s="179"/>
      <c r="K1973" s="124"/>
      <c r="L1973" s="125"/>
      <c r="M1973" s="126"/>
      <c r="N1973" s="127"/>
      <c r="O1973" s="128"/>
      <c r="P1973" s="128"/>
      <c r="Q1973" s="126"/>
      <c r="R1973" s="55"/>
      <c r="S1973" s="129"/>
      <c r="T1973" s="156"/>
      <c r="U1973" s="126"/>
      <c r="AF1973" s="8"/>
      <c r="AG1973" s="8"/>
      <c r="AH1973" s="8"/>
      <c r="AI1973" s="8"/>
      <c r="AJ1973" s="8"/>
      <c r="AK1973" s="8"/>
      <c r="AL1973" s="8"/>
      <c r="AM1973" s="8"/>
    </row>
    <row r="1974" spans="1:39" x14ac:dyDescent="0.2">
      <c r="A1974" s="161" t="s">
        <v>382</v>
      </c>
      <c r="B1974" s="162" t="s">
        <v>1614</v>
      </c>
      <c r="C1974" s="163" t="s">
        <v>452</v>
      </c>
      <c r="D1974" s="164" t="s">
        <v>453</v>
      </c>
      <c r="E1974" s="164">
        <v>3</v>
      </c>
      <c r="F1974" s="167"/>
      <c r="G1974" s="167" t="str">
        <f>""</f>
        <v/>
      </c>
      <c r="H1974" s="161"/>
      <c r="I1974" s="165"/>
      <c r="J1974" s="166"/>
      <c r="K1974" s="124"/>
      <c r="L1974" s="125"/>
      <c r="M1974" s="126"/>
      <c r="N1974" s="127"/>
      <c r="O1974" s="128"/>
      <c r="P1974" s="128"/>
      <c r="Q1974" s="126"/>
      <c r="R1974" s="55"/>
      <c r="S1974" s="129"/>
      <c r="T1974" s="156"/>
      <c r="U1974" s="126"/>
      <c r="AF1974" s="8"/>
      <c r="AG1974" s="8"/>
      <c r="AH1974" s="8"/>
      <c r="AI1974" s="8"/>
      <c r="AJ1974" s="8"/>
      <c r="AK1974" s="8"/>
      <c r="AL1974" s="8"/>
      <c r="AM1974" s="8"/>
    </row>
    <row r="1975" spans="1:39" x14ac:dyDescent="0.2">
      <c r="A1975" s="161" t="s">
        <v>386</v>
      </c>
      <c r="B1975" s="162" t="s">
        <v>1615</v>
      </c>
      <c r="C1975" s="168" t="s">
        <v>442</v>
      </c>
      <c r="D1975" s="169" t="s">
        <v>443</v>
      </c>
      <c r="E1975" s="169">
        <f>1*3</f>
        <v>3</v>
      </c>
      <c r="F1975" s="170">
        <v>11.31</v>
      </c>
      <c r="G1975" s="170">
        <f>F1975*E1975</f>
        <v>33.93</v>
      </c>
      <c r="H1975" s="171" t="s">
        <v>414</v>
      </c>
      <c r="I1975" s="172"/>
      <c r="J1975" s="173"/>
      <c r="K1975" s="124"/>
      <c r="L1975" s="125"/>
      <c r="M1975" s="126"/>
      <c r="N1975" s="127"/>
      <c r="O1975" s="128"/>
      <c r="P1975" s="128"/>
      <c r="Q1975" s="126"/>
      <c r="R1975" s="55"/>
      <c r="S1975" s="129"/>
      <c r="T1975" s="156"/>
      <c r="U1975" s="126"/>
      <c r="AF1975" s="8"/>
      <c r="AG1975" s="8"/>
      <c r="AH1975" s="8"/>
      <c r="AI1975" s="8"/>
      <c r="AJ1975" s="8"/>
      <c r="AK1975" s="8"/>
      <c r="AL1975" s="8"/>
      <c r="AM1975" s="8"/>
    </row>
    <row r="1976" spans="1:39" x14ac:dyDescent="0.2">
      <c r="A1976" s="161" t="s">
        <v>386</v>
      </c>
      <c r="B1976" s="162" t="s">
        <v>1616</v>
      </c>
      <c r="C1976" s="168" t="s">
        <v>456</v>
      </c>
      <c r="D1976" s="169" t="s">
        <v>457</v>
      </c>
      <c r="E1976" s="169">
        <f>2*3</f>
        <v>6</v>
      </c>
      <c r="F1976" s="170">
        <v>1.28</v>
      </c>
      <c r="G1976" s="170">
        <f>F1976*E1976</f>
        <v>7.68</v>
      </c>
      <c r="H1976" s="171" t="s">
        <v>414</v>
      </c>
      <c r="I1976" s="172"/>
      <c r="J1976" s="173"/>
      <c r="K1976" s="124"/>
      <c r="L1976" s="125"/>
      <c r="M1976" s="126"/>
      <c r="N1976" s="127"/>
      <c r="O1976" s="128"/>
      <c r="P1976" s="128"/>
      <c r="Q1976" s="126"/>
      <c r="R1976" s="55"/>
      <c r="S1976" s="129"/>
      <c r="T1976" s="156"/>
      <c r="U1976" s="126"/>
      <c r="AF1976" s="8"/>
      <c r="AG1976" s="8"/>
      <c r="AH1976" s="8"/>
      <c r="AI1976" s="8"/>
      <c r="AJ1976" s="8"/>
      <c r="AK1976" s="8"/>
      <c r="AL1976" s="8"/>
      <c r="AM1976" s="8"/>
    </row>
    <row r="1977" spans="1:39" x14ac:dyDescent="0.2">
      <c r="A1977" s="148" t="s">
        <v>379</v>
      </c>
      <c r="B1977" s="162" t="s">
        <v>1617</v>
      </c>
      <c r="C1977" s="181" t="s">
        <v>459</v>
      </c>
      <c r="D1977" s="182" t="s">
        <v>460</v>
      </c>
      <c r="E1977" s="182">
        <v>1</v>
      </c>
      <c r="F1977" s="183">
        <v>3.27927539</v>
      </c>
      <c r="G1977" s="183">
        <f>F1977*E1977</f>
        <v>3.27927539</v>
      </c>
      <c r="H1977" s="184" t="s">
        <v>390</v>
      </c>
      <c r="I1977" s="185"/>
      <c r="J1977" s="180"/>
      <c r="K1977" s="124"/>
      <c r="L1977" s="125"/>
      <c r="M1977" s="126"/>
      <c r="N1977" s="127"/>
      <c r="O1977" s="128"/>
      <c r="P1977" s="128"/>
      <c r="Q1977" s="126"/>
      <c r="R1977" s="55"/>
      <c r="S1977" s="129"/>
      <c r="T1977" s="156"/>
      <c r="U1977" s="126"/>
      <c r="AF1977" s="8"/>
      <c r="AG1977" s="8"/>
      <c r="AH1977" s="8"/>
      <c r="AI1977" s="8"/>
      <c r="AJ1977" s="8"/>
      <c r="AK1977" s="8"/>
      <c r="AL1977" s="8"/>
      <c r="AM1977" s="8"/>
    </row>
    <row r="1978" spans="1:39" x14ac:dyDescent="0.2">
      <c r="A1978" s="148" t="s">
        <v>379</v>
      </c>
      <c r="B1978" s="162" t="s">
        <v>1618</v>
      </c>
      <c r="C1978" s="181" t="s">
        <v>462</v>
      </c>
      <c r="D1978" s="182" t="s">
        <v>463</v>
      </c>
      <c r="E1978" s="182">
        <v>1</v>
      </c>
      <c r="F1978" s="183">
        <v>0.65714972000000005</v>
      </c>
      <c r="G1978" s="183">
        <f>F1978*E1978</f>
        <v>0.65714972000000005</v>
      </c>
      <c r="H1978" s="184" t="s">
        <v>414</v>
      </c>
      <c r="I1978" s="185"/>
      <c r="J1978" s="180"/>
      <c r="K1978" s="124"/>
      <c r="L1978" s="125"/>
      <c r="M1978" s="126"/>
      <c r="N1978" s="127"/>
      <c r="O1978" s="128"/>
      <c r="P1978" s="128"/>
      <c r="Q1978" s="126"/>
      <c r="R1978" s="55"/>
      <c r="S1978" s="129"/>
      <c r="T1978" s="156"/>
      <c r="U1978" s="126"/>
      <c r="AF1978" s="8"/>
      <c r="AG1978" s="8"/>
      <c r="AH1978" s="8"/>
      <c r="AI1978" s="8"/>
      <c r="AJ1978" s="8"/>
      <c r="AK1978" s="8"/>
      <c r="AL1978" s="8"/>
      <c r="AM1978" s="8"/>
    </row>
    <row r="1979" spans="1:39" x14ac:dyDescent="0.2">
      <c r="A1979" s="161" t="s">
        <v>382</v>
      </c>
      <c r="B1979" s="162" t="s">
        <v>1619</v>
      </c>
      <c r="C1979" s="163" t="s">
        <v>465</v>
      </c>
      <c r="D1979" s="164" t="s">
        <v>466</v>
      </c>
      <c r="E1979" s="164" t="s">
        <v>410</v>
      </c>
      <c r="F1979" s="167"/>
      <c r="G1979" s="167" t="str">
        <f>""</f>
        <v/>
      </c>
      <c r="H1979" s="161"/>
      <c r="I1979" s="165"/>
      <c r="J1979" s="166"/>
      <c r="K1979" s="124"/>
      <c r="L1979" s="125"/>
      <c r="M1979" s="126"/>
      <c r="N1979" s="127"/>
      <c r="O1979" s="128"/>
      <c r="P1979" s="128"/>
      <c r="Q1979" s="126"/>
      <c r="R1979" s="55"/>
      <c r="S1979" s="129"/>
      <c r="T1979" s="156"/>
      <c r="U1979" s="126"/>
      <c r="AF1979" s="8"/>
      <c r="AG1979" s="8"/>
      <c r="AH1979" s="8"/>
      <c r="AI1979" s="8"/>
      <c r="AJ1979" s="8"/>
      <c r="AK1979" s="8"/>
      <c r="AL1979" s="8"/>
      <c r="AM1979" s="8"/>
    </row>
    <row r="1980" spans="1:39" x14ac:dyDescent="0.2">
      <c r="A1980" s="161" t="s">
        <v>386</v>
      </c>
      <c r="B1980" s="162" t="s">
        <v>1620</v>
      </c>
      <c r="C1980" s="168" t="s">
        <v>468</v>
      </c>
      <c r="D1980" s="169" t="s">
        <v>469</v>
      </c>
      <c r="E1980" s="169" t="s">
        <v>410</v>
      </c>
      <c r="F1980" s="170">
        <v>0.5</v>
      </c>
      <c r="G1980" s="170">
        <f>F1980*2</f>
        <v>1</v>
      </c>
      <c r="H1980" s="171" t="s">
        <v>414</v>
      </c>
      <c r="I1980" s="172"/>
      <c r="J1980" s="173"/>
      <c r="K1980" s="124"/>
      <c r="L1980" s="125"/>
      <c r="M1980" s="126"/>
      <c r="N1980" s="127"/>
      <c r="O1980" s="128"/>
      <c r="P1980" s="128"/>
      <c r="Q1980" s="126"/>
      <c r="R1980" s="55"/>
      <c r="S1980" s="129"/>
      <c r="T1980" s="156"/>
      <c r="U1980" s="126"/>
      <c r="AF1980" s="8"/>
      <c r="AG1980" s="8"/>
      <c r="AH1980" s="8"/>
      <c r="AI1980" s="8"/>
      <c r="AJ1980" s="8"/>
      <c r="AK1980" s="8"/>
      <c r="AL1980" s="8"/>
      <c r="AM1980" s="8"/>
    </row>
    <row r="1981" spans="1:39" x14ac:dyDescent="0.2">
      <c r="A1981" s="161" t="s">
        <v>386</v>
      </c>
      <c r="B1981" s="162" t="s">
        <v>1621</v>
      </c>
      <c r="C1981" s="168" t="s">
        <v>471</v>
      </c>
      <c r="D1981" s="169" t="s">
        <v>472</v>
      </c>
      <c r="E1981" s="169">
        <v>2</v>
      </c>
      <c r="F1981" s="170">
        <v>0.01</v>
      </c>
      <c r="G1981" s="170">
        <f>F1981*E1981</f>
        <v>0.02</v>
      </c>
      <c r="H1981" s="171" t="s">
        <v>414</v>
      </c>
      <c r="I1981" s="172"/>
      <c r="J1981" s="173"/>
      <c r="K1981" s="124"/>
      <c r="L1981" s="125"/>
      <c r="M1981" s="126"/>
      <c r="N1981" s="127"/>
      <c r="O1981" s="128"/>
      <c r="P1981" s="128"/>
      <c r="Q1981" s="126"/>
      <c r="R1981" s="55"/>
      <c r="S1981" s="129"/>
      <c r="T1981" s="156"/>
      <c r="U1981" s="126"/>
      <c r="AF1981" s="8"/>
      <c r="AG1981" s="8"/>
      <c r="AH1981" s="8"/>
      <c r="AI1981" s="8"/>
      <c r="AJ1981" s="8"/>
      <c r="AK1981" s="8"/>
      <c r="AL1981" s="8"/>
      <c r="AM1981" s="8"/>
    </row>
    <row r="1982" spans="1:39" x14ac:dyDescent="0.2">
      <c r="A1982" s="161" t="s">
        <v>382</v>
      </c>
      <c r="B1982" s="162" t="s">
        <v>1622</v>
      </c>
      <c r="C1982" s="163" t="s">
        <v>474</v>
      </c>
      <c r="D1982" s="164" t="s">
        <v>475</v>
      </c>
      <c r="E1982" s="164">
        <v>2</v>
      </c>
      <c r="F1982" s="167">
        <v>0.59990093</v>
      </c>
      <c r="G1982" s="167">
        <f>F1982*E1982</f>
        <v>1.19980186</v>
      </c>
      <c r="H1982" s="161" t="s">
        <v>414</v>
      </c>
      <c r="I1982" s="165"/>
      <c r="J1982" s="166"/>
      <c r="K1982" s="124"/>
      <c r="L1982" s="125"/>
      <c r="M1982" s="126"/>
      <c r="N1982" s="127"/>
      <c r="O1982" s="128"/>
      <c r="P1982" s="128"/>
      <c r="Q1982" s="126"/>
      <c r="R1982" s="55"/>
      <c r="S1982" s="129"/>
      <c r="T1982" s="156"/>
      <c r="U1982" s="126"/>
      <c r="AF1982" s="8"/>
      <c r="AG1982" s="8"/>
      <c r="AH1982" s="8"/>
      <c r="AI1982" s="8"/>
      <c r="AJ1982" s="8"/>
      <c r="AK1982" s="8"/>
      <c r="AL1982" s="8"/>
      <c r="AM1982" s="8"/>
    </row>
    <row r="1983" spans="1:39" x14ac:dyDescent="0.2">
      <c r="A1983" s="161" t="s">
        <v>382</v>
      </c>
      <c r="B1983" s="162" t="s">
        <v>1623</v>
      </c>
      <c r="C1983" s="163" t="s">
        <v>821</v>
      </c>
      <c r="D1983" s="164" t="s">
        <v>822</v>
      </c>
      <c r="E1983" s="164">
        <v>1</v>
      </c>
      <c r="F1983" s="167"/>
      <c r="G1983" s="167" t="str">
        <f>""</f>
        <v/>
      </c>
      <c r="H1983" s="161"/>
      <c r="I1983" s="165"/>
      <c r="J1983" s="166"/>
      <c r="K1983" s="124"/>
      <c r="L1983" s="125"/>
      <c r="M1983" s="126"/>
      <c r="N1983" s="127"/>
      <c r="O1983" s="128"/>
      <c r="P1983" s="128"/>
      <c r="Q1983" s="126"/>
      <c r="R1983" s="55"/>
      <c r="S1983" s="129"/>
      <c r="T1983" s="156"/>
      <c r="U1983" s="126"/>
      <c r="AF1983" s="8"/>
      <c r="AG1983" s="8"/>
      <c r="AH1983" s="8"/>
      <c r="AI1983" s="8"/>
      <c r="AJ1983" s="8"/>
      <c r="AK1983" s="8"/>
      <c r="AL1983" s="8"/>
      <c r="AM1983" s="8"/>
    </row>
    <row r="1984" spans="1:39" x14ac:dyDescent="0.2">
      <c r="A1984" s="161" t="s">
        <v>382</v>
      </c>
      <c r="B1984" s="162" t="s">
        <v>1624</v>
      </c>
      <c r="C1984" s="163" t="s">
        <v>824</v>
      </c>
      <c r="D1984" s="164" t="s">
        <v>825</v>
      </c>
      <c r="E1984" s="164">
        <f>1*1</f>
        <v>1</v>
      </c>
      <c r="F1984" s="167"/>
      <c r="G1984" s="167" t="str">
        <f>""</f>
        <v/>
      </c>
      <c r="H1984" s="161"/>
      <c r="I1984" s="165"/>
      <c r="J1984" s="166"/>
      <c r="K1984" s="124"/>
      <c r="L1984" s="125"/>
      <c r="M1984" s="126"/>
      <c r="N1984" s="127"/>
      <c r="O1984" s="128"/>
      <c r="P1984" s="128"/>
      <c r="Q1984" s="126"/>
      <c r="R1984" s="55"/>
      <c r="S1984" s="129"/>
      <c r="T1984" s="156"/>
      <c r="U1984" s="126"/>
      <c r="AF1984" s="8"/>
      <c r="AG1984" s="8"/>
      <c r="AH1984" s="8"/>
      <c r="AI1984" s="8"/>
      <c r="AJ1984" s="8"/>
      <c r="AK1984" s="8"/>
      <c r="AL1984" s="8"/>
      <c r="AM1984" s="8"/>
    </row>
    <row r="1985" spans="1:39" x14ac:dyDescent="0.2">
      <c r="A1985" s="161" t="s">
        <v>386</v>
      </c>
      <c r="B1985" s="162" t="s">
        <v>1625</v>
      </c>
      <c r="C1985" s="168" t="s">
        <v>827</v>
      </c>
      <c r="D1985" s="169" t="s">
        <v>828</v>
      </c>
      <c r="E1985" s="169">
        <f>1*1</f>
        <v>1</v>
      </c>
      <c r="F1985" s="170">
        <v>6.92</v>
      </c>
      <c r="G1985" s="170">
        <f t="shared" ref="G1985:G1994" si="66">F1985*E1985</f>
        <v>6.92</v>
      </c>
      <c r="H1985" s="171" t="s">
        <v>414</v>
      </c>
      <c r="I1985" s="172"/>
      <c r="J1985" s="173"/>
      <c r="K1985" s="124"/>
      <c r="L1985" s="125"/>
      <c r="M1985" s="126"/>
      <c r="N1985" s="127"/>
      <c r="O1985" s="128"/>
      <c r="P1985" s="128"/>
      <c r="Q1985" s="126"/>
      <c r="R1985" s="55"/>
      <c r="S1985" s="129"/>
      <c r="T1985" s="156"/>
      <c r="U1985" s="126"/>
      <c r="AF1985" s="8"/>
      <c r="AG1985" s="8"/>
      <c r="AH1985" s="8"/>
      <c r="AI1985" s="8"/>
      <c r="AJ1985" s="8"/>
      <c r="AK1985" s="8"/>
      <c r="AL1985" s="8"/>
      <c r="AM1985" s="8"/>
    </row>
    <row r="1986" spans="1:39" x14ac:dyDescent="0.2">
      <c r="A1986" s="161" t="s">
        <v>386</v>
      </c>
      <c r="B1986" s="162" t="s">
        <v>1626</v>
      </c>
      <c r="C1986" s="168" t="s">
        <v>830</v>
      </c>
      <c r="D1986" s="169" t="s">
        <v>831</v>
      </c>
      <c r="E1986" s="169">
        <f>2*1</f>
        <v>2</v>
      </c>
      <c r="F1986" s="170">
        <v>0.28000000000000003</v>
      </c>
      <c r="G1986" s="170">
        <f t="shared" si="66"/>
        <v>0.56000000000000005</v>
      </c>
      <c r="H1986" s="171" t="s">
        <v>414</v>
      </c>
      <c r="I1986" s="172"/>
      <c r="J1986" s="173"/>
      <c r="K1986" s="124"/>
      <c r="L1986" s="125"/>
      <c r="M1986" s="126"/>
      <c r="N1986" s="127"/>
      <c r="O1986" s="128"/>
      <c r="P1986" s="128"/>
      <c r="Q1986" s="126"/>
      <c r="R1986" s="55"/>
      <c r="S1986" s="129"/>
      <c r="T1986" s="156"/>
      <c r="U1986" s="126"/>
      <c r="AF1986" s="8"/>
      <c r="AG1986" s="8"/>
      <c r="AH1986" s="8"/>
      <c r="AI1986" s="8"/>
      <c r="AJ1986" s="8"/>
      <c r="AK1986" s="8"/>
      <c r="AL1986" s="8"/>
      <c r="AM1986" s="8"/>
    </row>
    <row r="1987" spans="1:39" x14ac:dyDescent="0.2">
      <c r="A1987" s="161" t="s">
        <v>382</v>
      </c>
      <c r="B1987" s="162" t="s">
        <v>1627</v>
      </c>
      <c r="C1987" s="163" t="s">
        <v>510</v>
      </c>
      <c r="D1987" s="164" t="s">
        <v>511</v>
      </c>
      <c r="E1987" s="164">
        <f>1*1</f>
        <v>1</v>
      </c>
      <c r="F1987" s="167">
        <v>3.31</v>
      </c>
      <c r="G1987" s="167">
        <f t="shared" si="66"/>
        <v>3.31</v>
      </c>
      <c r="H1987" s="161" t="s">
        <v>414</v>
      </c>
      <c r="I1987" s="165"/>
      <c r="J1987" s="166"/>
      <c r="K1987" s="124"/>
      <c r="L1987" s="125"/>
      <c r="M1987" s="126"/>
      <c r="N1987" s="127"/>
      <c r="O1987" s="128"/>
      <c r="P1987" s="128"/>
      <c r="Q1987" s="126"/>
      <c r="R1987" s="55"/>
      <c r="S1987" s="129"/>
      <c r="T1987" s="156"/>
      <c r="U1987" s="126"/>
      <c r="AF1987" s="8"/>
      <c r="AG1987" s="8"/>
      <c r="AH1987" s="8"/>
      <c r="AI1987" s="8"/>
      <c r="AJ1987" s="8"/>
      <c r="AK1987" s="8"/>
      <c r="AL1987" s="8"/>
      <c r="AM1987" s="8"/>
    </row>
    <row r="1988" spans="1:39" x14ac:dyDescent="0.2">
      <c r="A1988" s="161" t="s">
        <v>403</v>
      </c>
      <c r="B1988" s="162" t="s">
        <v>1628</v>
      </c>
      <c r="C1988" s="174" t="s">
        <v>834</v>
      </c>
      <c r="D1988" s="175" t="s">
        <v>835</v>
      </c>
      <c r="E1988" s="175">
        <f>1*1</f>
        <v>1</v>
      </c>
      <c r="F1988" s="176">
        <v>1.81</v>
      </c>
      <c r="G1988" s="176">
        <f t="shared" si="66"/>
        <v>1.81</v>
      </c>
      <c r="H1988" s="177"/>
      <c r="I1988" s="178"/>
      <c r="J1988" s="179"/>
      <c r="K1988" s="124"/>
      <c r="L1988" s="125"/>
      <c r="M1988" s="126"/>
      <c r="N1988" s="127"/>
      <c r="O1988" s="128"/>
      <c r="P1988" s="128"/>
      <c r="Q1988" s="126"/>
      <c r="R1988" s="55"/>
      <c r="S1988" s="129"/>
      <c r="T1988" s="156"/>
      <c r="U1988" s="126"/>
      <c r="AF1988" s="8"/>
      <c r="AG1988" s="8"/>
      <c r="AH1988" s="8"/>
      <c r="AI1988" s="8"/>
      <c r="AJ1988" s="8"/>
      <c r="AK1988" s="8"/>
      <c r="AL1988" s="8"/>
      <c r="AM1988" s="8"/>
    </row>
    <row r="1989" spans="1:39" x14ac:dyDescent="0.2">
      <c r="A1989" s="161" t="s">
        <v>403</v>
      </c>
      <c r="B1989" s="162" t="s">
        <v>1629</v>
      </c>
      <c r="C1989" s="174" t="s">
        <v>677</v>
      </c>
      <c r="D1989" s="175" t="s">
        <v>837</v>
      </c>
      <c r="E1989" s="175">
        <f>6*1</f>
        <v>6</v>
      </c>
      <c r="F1989" s="176">
        <v>0.02</v>
      </c>
      <c r="G1989" s="176">
        <f t="shared" si="66"/>
        <v>0.12</v>
      </c>
      <c r="H1989" s="177"/>
      <c r="I1989" s="178"/>
      <c r="J1989" s="179"/>
      <c r="K1989" s="124"/>
      <c r="L1989" s="125"/>
      <c r="M1989" s="126"/>
      <c r="N1989" s="127"/>
      <c r="O1989" s="128"/>
      <c r="P1989" s="128"/>
      <c r="Q1989" s="126"/>
      <c r="R1989" s="55"/>
      <c r="S1989" s="129"/>
      <c r="T1989" s="156"/>
      <c r="U1989" s="126"/>
      <c r="AF1989" s="8"/>
      <c r="AG1989" s="8"/>
      <c r="AH1989" s="8"/>
      <c r="AI1989" s="8"/>
      <c r="AJ1989" s="8"/>
      <c r="AK1989" s="8"/>
      <c r="AL1989" s="8"/>
      <c r="AM1989" s="8"/>
    </row>
    <row r="1990" spans="1:39" x14ac:dyDescent="0.2">
      <c r="A1990" s="161" t="s">
        <v>403</v>
      </c>
      <c r="B1990" s="162" t="s">
        <v>1630</v>
      </c>
      <c r="C1990" s="174" t="s">
        <v>525</v>
      </c>
      <c r="D1990" s="175" t="s">
        <v>526</v>
      </c>
      <c r="E1990" s="175">
        <f>6*1</f>
        <v>6</v>
      </c>
      <c r="F1990" s="176">
        <v>0.01</v>
      </c>
      <c r="G1990" s="176">
        <f t="shared" si="66"/>
        <v>0.06</v>
      </c>
      <c r="H1990" s="177"/>
      <c r="I1990" s="178"/>
      <c r="J1990" s="179"/>
      <c r="K1990" s="124"/>
      <c r="L1990" s="125"/>
      <c r="M1990" s="126"/>
      <c r="N1990" s="127"/>
      <c r="O1990" s="128"/>
      <c r="P1990" s="128"/>
      <c r="Q1990" s="126"/>
      <c r="R1990" s="55"/>
      <c r="S1990" s="129"/>
      <c r="T1990" s="156"/>
      <c r="U1990" s="126"/>
      <c r="AF1990" s="8"/>
      <c r="AG1990" s="8"/>
      <c r="AH1990" s="8"/>
      <c r="AI1990" s="8"/>
      <c r="AJ1990" s="8"/>
      <c r="AK1990" s="8"/>
      <c r="AL1990" s="8"/>
      <c r="AM1990" s="8"/>
    </row>
    <row r="1991" spans="1:39" x14ac:dyDescent="0.2">
      <c r="A1991" s="161" t="s">
        <v>403</v>
      </c>
      <c r="B1991" s="162" t="s">
        <v>1631</v>
      </c>
      <c r="C1991" s="174" t="s">
        <v>528</v>
      </c>
      <c r="D1991" s="175" t="s">
        <v>529</v>
      </c>
      <c r="E1991" s="175">
        <f>6*1</f>
        <v>6</v>
      </c>
      <c r="F1991" s="176">
        <v>0</v>
      </c>
      <c r="G1991" s="176">
        <f t="shared" si="66"/>
        <v>0</v>
      </c>
      <c r="H1991" s="177"/>
      <c r="I1991" s="178"/>
      <c r="J1991" s="179"/>
      <c r="K1991" s="124"/>
      <c r="L1991" s="125"/>
      <c r="M1991" s="126"/>
      <c r="N1991" s="127"/>
      <c r="O1991" s="128"/>
      <c r="P1991" s="128"/>
      <c r="Q1991" s="126"/>
      <c r="R1991" s="55"/>
      <c r="S1991" s="129"/>
      <c r="T1991" s="156"/>
      <c r="U1991" s="126"/>
      <c r="AF1991" s="8"/>
      <c r="AG1991" s="8"/>
      <c r="AH1991" s="8"/>
      <c r="AI1991" s="8"/>
      <c r="AJ1991" s="8"/>
      <c r="AK1991" s="8"/>
      <c r="AL1991" s="8"/>
      <c r="AM1991" s="8"/>
    </row>
    <row r="1992" spans="1:39" x14ac:dyDescent="0.2">
      <c r="A1992" s="161" t="s">
        <v>382</v>
      </c>
      <c r="B1992" s="162" t="s">
        <v>1632</v>
      </c>
      <c r="C1992" s="163" t="s">
        <v>477</v>
      </c>
      <c r="D1992" s="164" t="s">
        <v>478</v>
      </c>
      <c r="E1992" s="164">
        <v>6</v>
      </c>
      <c r="F1992" s="167">
        <v>2.8096894699999999</v>
      </c>
      <c r="G1992" s="167">
        <f t="shared" si="66"/>
        <v>16.858136819999999</v>
      </c>
      <c r="H1992" s="161" t="s">
        <v>414</v>
      </c>
      <c r="I1992" s="165"/>
      <c r="J1992" s="166"/>
      <c r="K1992" s="124"/>
      <c r="L1992" s="125"/>
      <c r="M1992" s="126"/>
      <c r="N1992" s="127"/>
      <c r="O1992" s="128"/>
      <c r="P1992" s="128"/>
      <c r="Q1992" s="126"/>
      <c r="R1992" s="55"/>
      <c r="S1992" s="129"/>
      <c r="T1992" s="156"/>
      <c r="U1992" s="126"/>
      <c r="AF1992" s="8"/>
      <c r="AG1992" s="8"/>
      <c r="AH1992" s="8"/>
      <c r="AI1992" s="8"/>
      <c r="AJ1992" s="8"/>
      <c r="AK1992" s="8"/>
      <c r="AL1992" s="8"/>
      <c r="AM1992" s="8"/>
    </row>
    <row r="1993" spans="1:39" x14ac:dyDescent="0.2">
      <c r="A1993" s="161" t="s">
        <v>382</v>
      </c>
      <c r="B1993" s="162" t="s">
        <v>1633</v>
      </c>
      <c r="C1993" s="163" t="s">
        <v>480</v>
      </c>
      <c r="D1993" s="164" t="s">
        <v>481</v>
      </c>
      <c r="E1993" s="164">
        <v>6</v>
      </c>
      <c r="F1993" s="167">
        <v>1.0767407899999999</v>
      </c>
      <c r="G1993" s="167">
        <f t="shared" si="66"/>
        <v>6.4604447399999998</v>
      </c>
      <c r="H1993" s="161" t="s">
        <v>414</v>
      </c>
      <c r="I1993" s="165"/>
      <c r="J1993" s="166"/>
      <c r="K1993" s="124"/>
      <c r="L1993" s="125"/>
      <c r="M1993" s="126"/>
      <c r="N1993" s="127"/>
      <c r="O1993" s="128"/>
      <c r="P1993" s="128"/>
      <c r="Q1993" s="126"/>
      <c r="R1993" s="55"/>
      <c r="S1993" s="129"/>
      <c r="T1993" s="156"/>
      <c r="U1993" s="126"/>
      <c r="AF1993" s="8"/>
      <c r="AG1993" s="8"/>
      <c r="AH1993" s="8"/>
      <c r="AI1993" s="8"/>
      <c r="AJ1993" s="8"/>
      <c r="AK1993" s="8"/>
      <c r="AL1993" s="8"/>
      <c r="AM1993" s="8"/>
    </row>
    <row r="1994" spans="1:39" x14ac:dyDescent="0.2">
      <c r="A1994" s="161" t="s">
        <v>382</v>
      </c>
      <c r="B1994" s="162" t="s">
        <v>1634</v>
      </c>
      <c r="C1994" s="163" t="s">
        <v>483</v>
      </c>
      <c r="D1994" s="164" t="s">
        <v>484</v>
      </c>
      <c r="E1994" s="164">
        <v>10</v>
      </c>
      <c r="F1994" s="167">
        <v>0.33108987000000001</v>
      </c>
      <c r="G1994" s="167">
        <f t="shared" si="66"/>
        <v>3.3108987000000001</v>
      </c>
      <c r="H1994" s="161" t="s">
        <v>414</v>
      </c>
      <c r="I1994" s="165"/>
      <c r="J1994" s="166"/>
      <c r="K1994" s="124"/>
      <c r="L1994" s="125"/>
      <c r="M1994" s="126"/>
      <c r="N1994" s="127"/>
      <c r="O1994" s="128"/>
      <c r="P1994" s="128"/>
      <c r="Q1994" s="126"/>
      <c r="R1994" s="55"/>
      <c r="S1994" s="129"/>
      <c r="T1994" s="156"/>
      <c r="U1994" s="126"/>
      <c r="AF1994" s="8"/>
      <c r="AG1994" s="8"/>
      <c r="AH1994" s="8"/>
      <c r="AI1994" s="8"/>
      <c r="AJ1994" s="8"/>
      <c r="AK1994" s="8"/>
      <c r="AL1994" s="8"/>
      <c r="AM1994" s="8"/>
    </row>
    <row r="1995" spans="1:39" x14ac:dyDescent="0.2">
      <c r="A1995" s="161" t="s">
        <v>382</v>
      </c>
      <c r="B1995" s="162" t="s">
        <v>1635</v>
      </c>
      <c r="C1995" s="163" t="s">
        <v>486</v>
      </c>
      <c r="D1995" s="164" t="s">
        <v>487</v>
      </c>
      <c r="E1995" s="164" t="s">
        <v>410</v>
      </c>
      <c r="F1995" s="167">
        <v>1.75006756</v>
      </c>
      <c r="G1995" s="167">
        <f>F1995*2</f>
        <v>3.5001351199999999</v>
      </c>
      <c r="H1995" s="161" t="s">
        <v>414</v>
      </c>
      <c r="I1995" s="165"/>
      <c r="J1995" s="166"/>
      <c r="K1995" s="124"/>
      <c r="L1995" s="125"/>
      <c r="M1995" s="126"/>
      <c r="N1995" s="127"/>
      <c r="O1995" s="128"/>
      <c r="P1995" s="128"/>
      <c r="Q1995" s="126"/>
      <c r="R1995" s="55"/>
      <c r="S1995" s="129"/>
      <c r="T1995" s="156"/>
      <c r="U1995" s="126"/>
      <c r="AF1995" s="8"/>
      <c r="AG1995" s="8"/>
      <c r="AH1995" s="8"/>
      <c r="AI1995" s="8"/>
      <c r="AJ1995" s="8"/>
      <c r="AK1995" s="8"/>
      <c r="AL1995" s="8"/>
      <c r="AM1995" s="8"/>
    </row>
    <row r="1996" spans="1:39" x14ac:dyDescent="0.2">
      <c r="A1996" s="161" t="s">
        <v>382</v>
      </c>
      <c r="B1996" s="162" t="s">
        <v>1636</v>
      </c>
      <c r="C1996" s="163" t="s">
        <v>489</v>
      </c>
      <c r="D1996" s="164" t="s">
        <v>490</v>
      </c>
      <c r="E1996" s="164">
        <v>4</v>
      </c>
      <c r="F1996" s="167"/>
      <c r="G1996" s="167" t="str">
        <f>""</f>
        <v/>
      </c>
      <c r="H1996" s="161"/>
      <c r="I1996" s="165"/>
      <c r="J1996" s="166"/>
      <c r="K1996" s="124"/>
      <c r="L1996" s="125"/>
      <c r="M1996" s="126"/>
      <c r="N1996" s="127"/>
      <c r="O1996" s="128"/>
      <c r="P1996" s="128"/>
      <c r="Q1996" s="126"/>
      <c r="R1996" s="55"/>
      <c r="S1996" s="129"/>
      <c r="T1996" s="156"/>
      <c r="U1996" s="126"/>
      <c r="AF1996" s="8"/>
      <c r="AG1996" s="8"/>
      <c r="AH1996" s="8"/>
      <c r="AI1996" s="8"/>
      <c r="AJ1996" s="8"/>
      <c r="AK1996" s="8"/>
      <c r="AL1996" s="8"/>
      <c r="AM1996" s="8"/>
    </row>
    <row r="1997" spans="1:39" x14ac:dyDescent="0.2">
      <c r="A1997" s="161" t="s">
        <v>386</v>
      </c>
      <c r="B1997" s="162" t="s">
        <v>1637</v>
      </c>
      <c r="C1997" s="168" t="s">
        <v>492</v>
      </c>
      <c r="D1997" s="169" t="s">
        <v>493</v>
      </c>
      <c r="E1997" s="169">
        <f>1*4</f>
        <v>4</v>
      </c>
      <c r="F1997" s="170">
        <v>0.38</v>
      </c>
      <c r="G1997" s="170">
        <f>F1997*E1997</f>
        <v>1.52</v>
      </c>
      <c r="H1997" s="171" t="s">
        <v>414</v>
      </c>
      <c r="I1997" s="172"/>
      <c r="J1997" s="173"/>
      <c r="K1997" s="124"/>
      <c r="L1997" s="125"/>
      <c r="M1997" s="126"/>
      <c r="N1997" s="127"/>
      <c r="O1997" s="128"/>
      <c r="P1997" s="128"/>
      <c r="Q1997" s="126"/>
      <c r="R1997" s="55"/>
      <c r="S1997" s="129"/>
      <c r="T1997" s="156"/>
      <c r="U1997" s="126"/>
      <c r="AF1997" s="8"/>
      <c r="AG1997" s="8"/>
      <c r="AH1997" s="8"/>
      <c r="AI1997" s="8"/>
      <c r="AJ1997" s="8"/>
      <c r="AK1997" s="8"/>
      <c r="AL1997" s="8"/>
      <c r="AM1997" s="8"/>
    </row>
    <row r="1998" spans="1:39" x14ac:dyDescent="0.2">
      <c r="A1998" s="161" t="s">
        <v>386</v>
      </c>
      <c r="B1998" s="162" t="s">
        <v>1638</v>
      </c>
      <c r="C1998" s="168" t="s">
        <v>495</v>
      </c>
      <c r="D1998" s="169" t="s">
        <v>496</v>
      </c>
      <c r="E1998" s="169">
        <f>1*4</f>
        <v>4</v>
      </c>
      <c r="F1998" s="170">
        <v>0.25</v>
      </c>
      <c r="G1998" s="170">
        <f>F1998*E1998</f>
        <v>1</v>
      </c>
      <c r="H1998" s="171" t="s">
        <v>414</v>
      </c>
      <c r="I1998" s="172"/>
      <c r="J1998" s="173"/>
      <c r="K1998" s="124"/>
      <c r="L1998" s="125"/>
      <c r="M1998" s="126"/>
      <c r="N1998" s="127"/>
      <c r="O1998" s="128"/>
      <c r="P1998" s="128"/>
      <c r="Q1998" s="126"/>
      <c r="R1998" s="55"/>
      <c r="S1998" s="129"/>
      <c r="T1998" s="156"/>
      <c r="U1998" s="126"/>
      <c r="AF1998" s="8"/>
      <c r="AG1998" s="8"/>
      <c r="AH1998" s="8"/>
      <c r="AI1998" s="8"/>
      <c r="AJ1998" s="8"/>
      <c r="AK1998" s="8"/>
      <c r="AL1998" s="8"/>
      <c r="AM1998" s="8"/>
    </row>
    <row r="1999" spans="1:39" x14ac:dyDescent="0.2">
      <c r="A1999" s="161" t="s">
        <v>382</v>
      </c>
      <c r="B1999" s="162" t="s">
        <v>1639</v>
      </c>
      <c r="C1999" s="163" t="s">
        <v>531</v>
      </c>
      <c r="D1999" s="164" t="s">
        <v>532</v>
      </c>
      <c r="E1999" s="164">
        <v>1</v>
      </c>
      <c r="F1999" s="167"/>
      <c r="G1999" s="167" t="str">
        <f>""</f>
        <v/>
      </c>
      <c r="H1999" s="161"/>
      <c r="I1999" s="165"/>
      <c r="J1999" s="166"/>
      <c r="K1999" s="124"/>
      <c r="L1999" s="125"/>
      <c r="M1999" s="126"/>
      <c r="N1999" s="127"/>
      <c r="O1999" s="128"/>
      <c r="P1999" s="128"/>
      <c r="Q1999" s="126"/>
      <c r="R1999" s="55"/>
      <c r="S1999" s="129"/>
      <c r="T1999" s="156"/>
      <c r="U1999" s="126"/>
      <c r="AF1999" s="8"/>
      <c r="AG1999" s="8"/>
      <c r="AH1999" s="8"/>
      <c r="AI1999" s="8"/>
      <c r="AJ1999" s="8"/>
      <c r="AK1999" s="8"/>
      <c r="AL1999" s="8"/>
      <c r="AM1999" s="8"/>
    </row>
    <row r="2000" spans="1:39" x14ac:dyDescent="0.2">
      <c r="A2000" s="161" t="s">
        <v>386</v>
      </c>
      <c r="B2000" s="162" t="s">
        <v>1640</v>
      </c>
      <c r="C2000" s="168" t="s">
        <v>534</v>
      </c>
      <c r="D2000" s="169" t="s">
        <v>535</v>
      </c>
      <c r="E2000" s="169">
        <f>2*1</f>
        <v>2</v>
      </c>
      <c r="F2000" s="170">
        <v>2.2200000000000002</v>
      </c>
      <c r="G2000" s="170">
        <f>F2000*E2000</f>
        <v>4.4400000000000004</v>
      </c>
      <c r="H2000" s="171" t="s">
        <v>390</v>
      </c>
      <c r="I2000" s="172"/>
      <c r="J2000" s="173"/>
      <c r="K2000" s="124"/>
      <c r="L2000" s="125"/>
      <c r="M2000" s="126"/>
      <c r="N2000" s="127"/>
      <c r="O2000" s="128"/>
      <c r="P2000" s="128"/>
      <c r="Q2000" s="126"/>
      <c r="R2000" s="55"/>
      <c r="S2000" s="129"/>
      <c r="T2000" s="156"/>
      <c r="U2000" s="126"/>
      <c r="AF2000" s="8"/>
      <c r="AG2000" s="8"/>
      <c r="AH2000" s="8"/>
      <c r="AI2000" s="8"/>
      <c r="AJ2000" s="8"/>
      <c r="AK2000" s="8"/>
      <c r="AL2000" s="8"/>
      <c r="AM2000" s="8"/>
    </row>
    <row r="2001" spans="1:39" x14ac:dyDescent="0.2">
      <c r="A2001" s="161" t="s">
        <v>386</v>
      </c>
      <c r="B2001" s="162" t="s">
        <v>1641</v>
      </c>
      <c r="C2001" s="168" t="s">
        <v>537</v>
      </c>
      <c r="D2001" s="169" t="s">
        <v>538</v>
      </c>
      <c r="E2001" s="169">
        <f>1*1</f>
        <v>1</v>
      </c>
      <c r="F2001" s="170">
        <v>6.38</v>
      </c>
      <c r="G2001" s="170">
        <f>F2001*E2001</f>
        <v>6.38</v>
      </c>
      <c r="H2001" s="171" t="s">
        <v>390</v>
      </c>
      <c r="I2001" s="172"/>
      <c r="J2001" s="173"/>
      <c r="K2001" s="124"/>
      <c r="L2001" s="125"/>
      <c r="M2001" s="126"/>
      <c r="N2001" s="127"/>
      <c r="O2001" s="128"/>
      <c r="P2001" s="128"/>
      <c r="Q2001" s="126"/>
      <c r="R2001" s="55"/>
      <c r="S2001" s="129"/>
      <c r="T2001" s="156"/>
      <c r="U2001" s="126"/>
      <c r="AF2001" s="8"/>
      <c r="AG2001" s="8"/>
      <c r="AH2001" s="8"/>
      <c r="AI2001" s="8"/>
      <c r="AJ2001" s="8"/>
      <c r="AK2001" s="8"/>
      <c r="AL2001" s="8"/>
      <c r="AM2001" s="8"/>
    </row>
    <row r="2002" spans="1:39" x14ac:dyDescent="0.2">
      <c r="A2002" s="161" t="s">
        <v>386</v>
      </c>
      <c r="B2002" s="162" t="s">
        <v>1642</v>
      </c>
      <c r="C2002" s="168" t="s">
        <v>540</v>
      </c>
      <c r="D2002" s="169" t="s">
        <v>541</v>
      </c>
      <c r="E2002" s="169">
        <f>1*1</f>
        <v>1</v>
      </c>
      <c r="F2002" s="170">
        <v>46.26</v>
      </c>
      <c r="G2002" s="170">
        <f>F2002*E2002</f>
        <v>46.26</v>
      </c>
      <c r="H2002" s="171" t="s">
        <v>390</v>
      </c>
      <c r="I2002" s="172"/>
      <c r="J2002" s="173"/>
      <c r="K2002" s="124"/>
      <c r="L2002" s="125"/>
      <c r="M2002" s="126"/>
      <c r="N2002" s="127"/>
      <c r="O2002" s="128"/>
      <c r="P2002" s="128"/>
      <c r="Q2002" s="126"/>
      <c r="R2002" s="55"/>
      <c r="S2002" s="129"/>
      <c r="T2002" s="156"/>
      <c r="U2002" s="126"/>
      <c r="AF2002" s="8"/>
      <c r="AG2002" s="8"/>
      <c r="AH2002" s="8"/>
      <c r="AI2002" s="8"/>
      <c r="AJ2002" s="8"/>
      <c r="AK2002" s="8"/>
      <c r="AL2002" s="8"/>
      <c r="AM2002" s="8"/>
    </row>
    <row r="2003" spans="1:39" x14ac:dyDescent="0.2">
      <c r="A2003" s="161" t="s">
        <v>386</v>
      </c>
      <c r="B2003" s="162" t="s">
        <v>1643</v>
      </c>
      <c r="C2003" s="168" t="s">
        <v>401</v>
      </c>
      <c r="D2003" s="169" t="s">
        <v>402</v>
      </c>
      <c r="E2003" s="169">
        <f>2*1</f>
        <v>2</v>
      </c>
      <c r="F2003" s="170">
        <v>1.97</v>
      </c>
      <c r="G2003" s="170">
        <f>F2003*E2003</f>
        <v>3.94</v>
      </c>
      <c r="H2003" s="171" t="s">
        <v>390</v>
      </c>
      <c r="I2003" s="172"/>
      <c r="J2003" s="173"/>
      <c r="K2003" s="124"/>
      <c r="L2003" s="125"/>
      <c r="M2003" s="126"/>
      <c r="N2003" s="127"/>
      <c r="O2003" s="128"/>
      <c r="P2003" s="128"/>
      <c r="Q2003" s="126"/>
      <c r="R2003" s="55"/>
      <c r="S2003" s="129"/>
      <c r="T2003" s="156"/>
      <c r="U2003" s="126"/>
      <c r="AF2003" s="8"/>
      <c r="AG2003" s="8"/>
      <c r="AH2003" s="8"/>
      <c r="AI2003" s="8"/>
      <c r="AJ2003" s="8"/>
      <c r="AK2003" s="8"/>
      <c r="AL2003" s="8"/>
      <c r="AM2003" s="8"/>
    </row>
    <row r="2004" spans="1:39" x14ac:dyDescent="0.2">
      <c r="A2004" s="161" t="s">
        <v>382</v>
      </c>
      <c r="B2004" s="162" t="s">
        <v>1644</v>
      </c>
      <c r="C2004" s="163" t="s">
        <v>544</v>
      </c>
      <c r="D2004" s="164" t="s">
        <v>545</v>
      </c>
      <c r="E2004" s="164" t="s">
        <v>410</v>
      </c>
      <c r="F2004" s="167"/>
      <c r="G2004" s="167" t="str">
        <f>""</f>
        <v/>
      </c>
      <c r="H2004" s="161"/>
      <c r="I2004" s="165"/>
      <c r="J2004" s="166"/>
      <c r="K2004" s="124"/>
      <c r="L2004" s="125"/>
      <c r="M2004" s="126"/>
      <c r="N2004" s="127"/>
      <c r="O2004" s="128"/>
      <c r="P2004" s="128"/>
      <c r="Q2004" s="126"/>
      <c r="R2004" s="55"/>
      <c r="S2004" s="129"/>
      <c r="T2004" s="156"/>
      <c r="U2004" s="126"/>
      <c r="AF2004" s="8"/>
      <c r="AG2004" s="8"/>
      <c r="AH2004" s="8"/>
      <c r="AI2004" s="8"/>
      <c r="AJ2004" s="8"/>
      <c r="AK2004" s="8"/>
      <c r="AL2004" s="8"/>
      <c r="AM2004" s="8"/>
    </row>
    <row r="2005" spans="1:39" x14ac:dyDescent="0.2">
      <c r="A2005" s="161" t="s">
        <v>386</v>
      </c>
      <c r="B2005" s="162" t="s">
        <v>1645</v>
      </c>
      <c r="C2005" s="168" t="s">
        <v>547</v>
      </c>
      <c r="D2005" s="169" t="s">
        <v>548</v>
      </c>
      <c r="E2005" s="169" t="s">
        <v>410</v>
      </c>
      <c r="F2005" s="170">
        <v>20.329999999999998</v>
      </c>
      <c r="G2005" s="170">
        <f>F2005*2</f>
        <v>40.659999999999997</v>
      </c>
      <c r="H2005" s="171" t="s">
        <v>414</v>
      </c>
      <c r="I2005" s="172"/>
      <c r="J2005" s="173"/>
      <c r="K2005" s="124"/>
      <c r="L2005" s="125"/>
      <c r="M2005" s="126"/>
      <c r="N2005" s="127"/>
      <c r="O2005" s="128"/>
      <c r="P2005" s="128"/>
      <c r="Q2005" s="126"/>
      <c r="R2005" s="55"/>
      <c r="S2005" s="129"/>
      <c r="T2005" s="156"/>
      <c r="U2005" s="126"/>
      <c r="AF2005" s="8"/>
      <c r="AG2005" s="8"/>
      <c r="AH2005" s="8"/>
      <c r="AI2005" s="8"/>
      <c r="AJ2005" s="8"/>
      <c r="AK2005" s="8"/>
      <c r="AL2005" s="8"/>
      <c r="AM2005" s="8"/>
    </row>
    <row r="2006" spans="1:39" x14ac:dyDescent="0.2">
      <c r="A2006" s="161" t="s">
        <v>386</v>
      </c>
      <c r="B2006" s="162" t="s">
        <v>1646</v>
      </c>
      <c r="C2006" s="168" t="s">
        <v>419</v>
      </c>
      <c r="D2006" s="169" t="s">
        <v>420</v>
      </c>
      <c r="E2006" s="169">
        <v>2</v>
      </c>
      <c r="F2006" s="170">
        <v>0.37</v>
      </c>
      <c r="G2006" s="170">
        <f>F2006*E2006</f>
        <v>0.74</v>
      </c>
      <c r="H2006" s="171" t="s">
        <v>414</v>
      </c>
      <c r="I2006" s="172"/>
      <c r="J2006" s="173"/>
      <c r="K2006" s="124"/>
      <c r="L2006" s="125"/>
      <c r="M2006" s="126"/>
      <c r="N2006" s="127"/>
      <c r="O2006" s="128"/>
      <c r="P2006" s="128"/>
      <c r="Q2006" s="126"/>
      <c r="R2006" s="55"/>
      <c r="S2006" s="129"/>
      <c r="T2006" s="156"/>
      <c r="U2006" s="126"/>
      <c r="AF2006" s="8"/>
      <c r="AG2006" s="8"/>
      <c r="AH2006" s="8"/>
      <c r="AI2006" s="8"/>
      <c r="AJ2006" s="8"/>
      <c r="AK2006" s="8"/>
      <c r="AL2006" s="8"/>
      <c r="AM2006" s="8"/>
    </row>
    <row r="2007" spans="1:39" x14ac:dyDescent="0.2">
      <c r="A2007" s="161" t="s">
        <v>403</v>
      </c>
      <c r="B2007" s="162" t="s">
        <v>1647</v>
      </c>
      <c r="C2007" s="174" t="s">
        <v>425</v>
      </c>
      <c r="D2007" s="175" t="s">
        <v>426</v>
      </c>
      <c r="E2007" s="175">
        <v>4</v>
      </c>
      <c r="F2007" s="176">
        <v>0.01</v>
      </c>
      <c r="G2007" s="176">
        <f>F2007*E2007</f>
        <v>0.04</v>
      </c>
      <c r="H2007" s="177"/>
      <c r="I2007" s="178"/>
      <c r="J2007" s="179"/>
      <c r="K2007" s="124"/>
      <c r="L2007" s="125"/>
      <c r="M2007" s="126"/>
      <c r="N2007" s="127"/>
      <c r="O2007" s="128"/>
      <c r="P2007" s="128"/>
      <c r="Q2007" s="126"/>
      <c r="R2007" s="55"/>
      <c r="S2007" s="129"/>
      <c r="T2007" s="156"/>
      <c r="U2007" s="126"/>
      <c r="AF2007" s="8"/>
      <c r="AG2007" s="8"/>
      <c r="AH2007" s="8"/>
      <c r="AI2007" s="8"/>
      <c r="AJ2007" s="8"/>
      <c r="AK2007" s="8"/>
      <c r="AL2007" s="8"/>
      <c r="AM2007" s="8"/>
    </row>
    <row r="2008" spans="1:39" x14ac:dyDescent="0.2">
      <c r="A2008" s="161" t="s">
        <v>382</v>
      </c>
      <c r="B2008" s="162" t="s">
        <v>1648</v>
      </c>
      <c r="C2008" s="163" t="s">
        <v>857</v>
      </c>
      <c r="D2008" s="164" t="s">
        <v>858</v>
      </c>
      <c r="E2008" s="164">
        <v>1</v>
      </c>
      <c r="F2008" s="167">
        <v>23.598088740000001</v>
      </c>
      <c r="G2008" s="167">
        <f>F2008*E2008</f>
        <v>23.598088740000001</v>
      </c>
      <c r="H2008" s="161" t="s">
        <v>414</v>
      </c>
      <c r="I2008" s="165"/>
      <c r="J2008" s="166"/>
      <c r="K2008" s="124"/>
      <c r="L2008" s="125"/>
      <c r="M2008" s="126"/>
      <c r="N2008" s="127"/>
      <c r="O2008" s="128"/>
      <c r="P2008" s="128"/>
      <c r="Q2008" s="126"/>
      <c r="R2008" s="55"/>
      <c r="S2008" s="129"/>
      <c r="T2008" s="156"/>
      <c r="U2008" s="126"/>
      <c r="AF2008" s="8"/>
      <c r="AG2008" s="8"/>
      <c r="AH2008" s="8"/>
      <c r="AI2008" s="8"/>
      <c r="AJ2008" s="8"/>
      <c r="AK2008" s="8"/>
      <c r="AL2008" s="8"/>
      <c r="AM2008" s="8"/>
    </row>
    <row r="2009" spans="1:39" x14ac:dyDescent="0.2">
      <c r="A2009" s="161" t="s">
        <v>382</v>
      </c>
      <c r="B2009" s="162" t="s">
        <v>1649</v>
      </c>
      <c r="C2009" s="163" t="s">
        <v>555</v>
      </c>
      <c r="D2009" s="164" t="s">
        <v>556</v>
      </c>
      <c r="E2009" s="164">
        <v>1</v>
      </c>
      <c r="F2009" s="167"/>
      <c r="G2009" s="167" t="str">
        <f>""</f>
        <v/>
      </c>
      <c r="H2009" s="161"/>
      <c r="I2009" s="165"/>
      <c r="J2009" s="166"/>
      <c r="K2009" s="124"/>
      <c r="L2009" s="125"/>
      <c r="M2009" s="126"/>
      <c r="N2009" s="127"/>
      <c r="O2009" s="128"/>
      <c r="P2009" s="128"/>
      <c r="Q2009" s="126"/>
      <c r="R2009" s="55"/>
      <c r="S2009" s="129"/>
      <c r="T2009" s="156"/>
      <c r="U2009" s="126"/>
      <c r="AF2009" s="8"/>
      <c r="AG2009" s="8"/>
      <c r="AH2009" s="8"/>
      <c r="AI2009" s="8"/>
      <c r="AJ2009" s="8"/>
      <c r="AK2009" s="8"/>
      <c r="AL2009" s="8"/>
      <c r="AM2009" s="8"/>
    </row>
    <row r="2010" spans="1:39" x14ac:dyDescent="0.2">
      <c r="A2010" s="161" t="s">
        <v>386</v>
      </c>
      <c r="B2010" s="162" t="s">
        <v>1650</v>
      </c>
      <c r="C2010" s="168" t="s">
        <v>442</v>
      </c>
      <c r="D2010" s="169" t="s">
        <v>443</v>
      </c>
      <c r="E2010" s="169">
        <f>1*1</f>
        <v>1</v>
      </c>
      <c r="F2010" s="170">
        <v>11.31</v>
      </c>
      <c r="G2010" s="170">
        <f>F2010*E2010</f>
        <v>11.31</v>
      </c>
      <c r="H2010" s="171" t="s">
        <v>414</v>
      </c>
      <c r="I2010" s="172"/>
      <c r="J2010" s="173"/>
      <c r="K2010" s="124"/>
      <c r="L2010" s="125"/>
      <c r="M2010" s="126"/>
      <c r="N2010" s="127"/>
      <c r="O2010" s="128"/>
      <c r="P2010" s="128"/>
      <c r="Q2010" s="126"/>
      <c r="R2010" s="55"/>
      <c r="S2010" s="129"/>
      <c r="T2010" s="156"/>
      <c r="U2010" s="126"/>
      <c r="AF2010" s="8"/>
      <c r="AG2010" s="8"/>
      <c r="AH2010" s="8"/>
      <c r="AI2010" s="8"/>
      <c r="AJ2010" s="8"/>
      <c r="AK2010" s="8"/>
      <c r="AL2010" s="8"/>
      <c r="AM2010" s="8"/>
    </row>
    <row r="2011" spans="1:39" x14ac:dyDescent="0.2">
      <c r="A2011" s="161" t="s">
        <v>386</v>
      </c>
      <c r="B2011" s="162" t="s">
        <v>1651</v>
      </c>
      <c r="C2011" s="168" t="s">
        <v>559</v>
      </c>
      <c r="D2011" s="169" t="s">
        <v>560</v>
      </c>
      <c r="E2011" s="169">
        <f>2*1</f>
        <v>2</v>
      </c>
      <c r="F2011" s="170">
        <v>1.39</v>
      </c>
      <c r="G2011" s="170">
        <f>F2011*E2011</f>
        <v>2.78</v>
      </c>
      <c r="H2011" s="171" t="s">
        <v>414</v>
      </c>
      <c r="I2011" s="172"/>
      <c r="J2011" s="173"/>
      <c r="K2011" s="124"/>
      <c r="L2011" s="125"/>
      <c r="M2011" s="126"/>
      <c r="N2011" s="127"/>
      <c r="O2011" s="128"/>
      <c r="P2011" s="128"/>
      <c r="Q2011" s="126"/>
      <c r="R2011" s="55"/>
      <c r="S2011" s="129"/>
      <c r="T2011" s="156"/>
      <c r="U2011" s="126"/>
      <c r="AF2011" s="8"/>
      <c r="AG2011" s="8"/>
      <c r="AH2011" s="8"/>
      <c r="AI2011" s="8"/>
      <c r="AJ2011" s="8"/>
      <c r="AK2011" s="8"/>
      <c r="AL2011" s="8"/>
      <c r="AM2011" s="8"/>
    </row>
    <row r="2012" spans="1:39" x14ac:dyDescent="0.2">
      <c r="A2012" s="161" t="s">
        <v>382</v>
      </c>
      <c r="B2012" s="162" t="s">
        <v>1652</v>
      </c>
      <c r="C2012" s="163" t="s">
        <v>562</v>
      </c>
      <c r="D2012" s="164" t="s">
        <v>563</v>
      </c>
      <c r="E2012" s="164">
        <v>4</v>
      </c>
      <c r="F2012" s="167">
        <v>3.3256407800000001</v>
      </c>
      <c r="G2012" s="167">
        <f>F2012*E2012</f>
        <v>13.30256312</v>
      </c>
      <c r="H2012" s="161" t="s">
        <v>414</v>
      </c>
      <c r="I2012" s="165"/>
      <c r="J2012" s="166"/>
      <c r="K2012" s="124"/>
      <c r="L2012" s="125"/>
      <c r="M2012" s="126"/>
      <c r="N2012" s="127"/>
      <c r="O2012" s="128"/>
      <c r="P2012" s="128"/>
      <c r="Q2012" s="126"/>
      <c r="R2012" s="55"/>
      <c r="S2012" s="129"/>
      <c r="T2012" s="156"/>
      <c r="U2012" s="126"/>
      <c r="AF2012" s="8"/>
      <c r="AG2012" s="8"/>
      <c r="AH2012" s="8"/>
      <c r="AI2012" s="8"/>
      <c r="AJ2012" s="8"/>
      <c r="AK2012" s="8"/>
      <c r="AL2012" s="8"/>
      <c r="AM2012" s="8"/>
    </row>
    <row r="2013" spans="1:39" x14ac:dyDescent="0.2">
      <c r="A2013" s="161" t="s">
        <v>382</v>
      </c>
      <c r="B2013" s="162" t="s">
        <v>1653</v>
      </c>
      <c r="C2013" s="163" t="s">
        <v>565</v>
      </c>
      <c r="D2013" s="164" t="s">
        <v>566</v>
      </c>
      <c r="E2013" s="164">
        <v>4</v>
      </c>
      <c r="F2013" s="167">
        <v>0.61767559999999999</v>
      </c>
      <c r="G2013" s="167">
        <f>F2013*E2013</f>
        <v>2.4707024</v>
      </c>
      <c r="H2013" s="161" t="s">
        <v>414</v>
      </c>
      <c r="I2013" s="165"/>
      <c r="J2013" s="166"/>
      <c r="K2013" s="124"/>
      <c r="L2013" s="125"/>
      <c r="M2013" s="126"/>
      <c r="N2013" s="127"/>
      <c r="O2013" s="128"/>
      <c r="P2013" s="128"/>
      <c r="Q2013" s="126"/>
      <c r="R2013" s="55"/>
      <c r="S2013" s="129"/>
      <c r="T2013" s="156"/>
      <c r="U2013" s="126"/>
      <c r="AF2013" s="8"/>
      <c r="AG2013" s="8"/>
      <c r="AH2013" s="8"/>
      <c r="AI2013" s="8"/>
      <c r="AJ2013" s="8"/>
      <c r="AK2013" s="8"/>
      <c r="AL2013" s="8"/>
      <c r="AM2013" s="8"/>
    </row>
    <row r="2014" spans="1:39" x14ac:dyDescent="0.2">
      <c r="A2014" s="161" t="s">
        <v>382</v>
      </c>
      <c r="B2014" s="162" t="s">
        <v>1654</v>
      </c>
      <c r="C2014" s="163" t="s">
        <v>568</v>
      </c>
      <c r="D2014" s="164" t="s">
        <v>569</v>
      </c>
      <c r="E2014" s="164">
        <v>2</v>
      </c>
      <c r="F2014" s="167"/>
      <c r="G2014" s="167" t="str">
        <f>""</f>
        <v/>
      </c>
      <c r="H2014" s="161"/>
      <c r="I2014" s="165"/>
      <c r="J2014" s="166"/>
      <c r="K2014" s="124"/>
      <c r="L2014" s="125"/>
      <c r="M2014" s="126"/>
      <c r="N2014" s="127"/>
      <c r="O2014" s="128"/>
      <c r="P2014" s="128"/>
      <c r="Q2014" s="126"/>
      <c r="R2014" s="55"/>
      <c r="S2014" s="129"/>
      <c r="T2014" s="156"/>
      <c r="U2014" s="126"/>
      <c r="AF2014" s="8"/>
      <c r="AG2014" s="8"/>
      <c r="AH2014" s="8"/>
      <c r="AI2014" s="8"/>
      <c r="AJ2014" s="8"/>
      <c r="AK2014" s="8"/>
      <c r="AL2014" s="8"/>
      <c r="AM2014" s="8"/>
    </row>
    <row r="2015" spans="1:39" x14ac:dyDescent="0.2">
      <c r="A2015" s="161" t="s">
        <v>386</v>
      </c>
      <c r="B2015" s="162" t="s">
        <v>1655</v>
      </c>
      <c r="C2015" s="168" t="s">
        <v>571</v>
      </c>
      <c r="D2015" s="169" t="s">
        <v>572</v>
      </c>
      <c r="E2015" s="169">
        <f>1*2</f>
        <v>2</v>
      </c>
      <c r="F2015" s="170">
        <v>0.89</v>
      </c>
      <c r="G2015" s="170">
        <f>F2015*E2015</f>
        <v>1.78</v>
      </c>
      <c r="H2015" s="171" t="s">
        <v>414</v>
      </c>
      <c r="I2015" s="172"/>
      <c r="J2015" s="173"/>
      <c r="K2015" s="124"/>
      <c r="L2015" s="125"/>
      <c r="M2015" s="126"/>
      <c r="N2015" s="127"/>
      <c r="O2015" s="128"/>
      <c r="P2015" s="128"/>
      <c r="Q2015" s="126"/>
      <c r="R2015" s="55"/>
      <c r="S2015" s="129"/>
      <c r="T2015" s="156"/>
      <c r="U2015" s="126"/>
      <c r="AF2015" s="8"/>
      <c r="AG2015" s="8"/>
      <c r="AH2015" s="8"/>
      <c r="AI2015" s="8"/>
      <c r="AJ2015" s="8"/>
      <c r="AK2015" s="8"/>
      <c r="AL2015" s="8"/>
      <c r="AM2015" s="8"/>
    </row>
    <row r="2016" spans="1:39" x14ac:dyDescent="0.2">
      <c r="A2016" s="161" t="s">
        <v>386</v>
      </c>
      <c r="B2016" s="162" t="s">
        <v>1656</v>
      </c>
      <c r="C2016" s="168" t="s">
        <v>574</v>
      </c>
      <c r="D2016" s="169" t="s">
        <v>575</v>
      </c>
      <c r="E2016" s="169">
        <f>2*2</f>
        <v>4</v>
      </c>
      <c r="F2016" s="170">
        <v>0.09</v>
      </c>
      <c r="G2016" s="170">
        <f>F2016*E2016</f>
        <v>0.36</v>
      </c>
      <c r="H2016" s="171" t="s">
        <v>414</v>
      </c>
      <c r="I2016" s="172"/>
      <c r="J2016" s="173"/>
      <c r="K2016" s="124"/>
      <c r="L2016" s="125"/>
      <c r="M2016" s="126"/>
      <c r="N2016" s="127"/>
      <c r="O2016" s="128"/>
      <c r="P2016" s="128"/>
      <c r="Q2016" s="126"/>
      <c r="R2016" s="55"/>
      <c r="S2016" s="129"/>
      <c r="T2016" s="156"/>
      <c r="U2016" s="126"/>
      <c r="AF2016" s="8"/>
      <c r="AG2016" s="8"/>
      <c r="AH2016" s="8"/>
      <c r="AI2016" s="8"/>
      <c r="AJ2016" s="8"/>
      <c r="AK2016" s="8"/>
      <c r="AL2016" s="8"/>
      <c r="AM2016" s="8"/>
    </row>
    <row r="2017" spans="1:39" x14ac:dyDescent="0.2">
      <c r="A2017" s="161" t="s">
        <v>382</v>
      </c>
      <c r="B2017" s="162" t="s">
        <v>1657</v>
      </c>
      <c r="C2017" s="163" t="s">
        <v>577</v>
      </c>
      <c r="D2017" s="164" t="s">
        <v>578</v>
      </c>
      <c r="E2017" s="164">
        <v>1</v>
      </c>
      <c r="F2017" s="167">
        <v>6.3872718900000001</v>
      </c>
      <c r="G2017" s="167">
        <f>F2017*E2017</f>
        <v>6.3872718900000001</v>
      </c>
      <c r="H2017" s="161" t="s">
        <v>414</v>
      </c>
      <c r="I2017" s="165"/>
      <c r="J2017" s="166"/>
      <c r="K2017" s="124"/>
      <c r="L2017" s="125"/>
      <c r="M2017" s="126"/>
      <c r="N2017" s="127"/>
      <c r="O2017" s="128"/>
      <c r="P2017" s="128"/>
      <c r="Q2017" s="126"/>
      <c r="R2017" s="55"/>
      <c r="S2017" s="129"/>
      <c r="T2017" s="156"/>
      <c r="U2017" s="126"/>
      <c r="AF2017" s="8"/>
      <c r="AG2017" s="8"/>
      <c r="AH2017" s="8"/>
      <c r="AI2017" s="8"/>
      <c r="AJ2017" s="8"/>
      <c r="AK2017" s="8"/>
      <c r="AL2017" s="8"/>
      <c r="AM2017" s="8"/>
    </row>
    <row r="2018" spans="1:39" x14ac:dyDescent="0.2">
      <c r="A2018" s="161" t="s">
        <v>382</v>
      </c>
      <c r="B2018" s="162" t="s">
        <v>1658</v>
      </c>
      <c r="C2018" s="163" t="s">
        <v>580</v>
      </c>
      <c r="D2018" s="164" t="s">
        <v>581</v>
      </c>
      <c r="E2018" s="164">
        <v>1</v>
      </c>
      <c r="F2018" s="167">
        <v>13.463815520000001</v>
      </c>
      <c r="G2018" s="167">
        <f>F2018*E2018</f>
        <v>13.463815520000001</v>
      </c>
      <c r="H2018" s="161" t="s">
        <v>414</v>
      </c>
      <c r="I2018" s="165"/>
      <c r="J2018" s="166"/>
      <c r="K2018" s="124"/>
      <c r="L2018" s="125"/>
      <c r="M2018" s="126"/>
      <c r="N2018" s="127"/>
      <c r="O2018" s="128"/>
      <c r="P2018" s="128"/>
      <c r="Q2018" s="126"/>
      <c r="R2018" s="55"/>
      <c r="S2018" s="129"/>
      <c r="T2018" s="156"/>
      <c r="U2018" s="126"/>
      <c r="AF2018" s="8"/>
      <c r="AG2018" s="8"/>
      <c r="AH2018" s="8"/>
      <c r="AI2018" s="8"/>
      <c r="AJ2018" s="8"/>
      <c r="AK2018" s="8"/>
      <c r="AL2018" s="8"/>
      <c r="AM2018" s="8"/>
    </row>
    <row r="2019" spans="1:39" x14ac:dyDescent="0.2">
      <c r="A2019" s="161" t="s">
        <v>382</v>
      </c>
      <c r="B2019" s="162" t="s">
        <v>1659</v>
      </c>
      <c r="C2019" s="163" t="s">
        <v>583</v>
      </c>
      <c r="D2019" s="164" t="s">
        <v>584</v>
      </c>
      <c r="E2019" s="164" t="s">
        <v>410</v>
      </c>
      <c r="F2019" s="167">
        <v>5.3824199999999998</v>
      </c>
      <c r="G2019" s="167">
        <f>F2019*2</f>
        <v>10.76484</v>
      </c>
      <c r="H2019" s="161" t="s">
        <v>414</v>
      </c>
      <c r="I2019" s="165"/>
      <c r="J2019" s="166"/>
      <c r="K2019" s="124"/>
      <c r="L2019" s="125"/>
      <c r="M2019" s="126"/>
      <c r="N2019" s="127"/>
      <c r="O2019" s="128"/>
      <c r="P2019" s="128"/>
      <c r="Q2019" s="126"/>
      <c r="R2019" s="55"/>
      <c r="S2019" s="129"/>
      <c r="T2019" s="156"/>
      <c r="U2019" s="126"/>
      <c r="AF2019" s="8"/>
      <c r="AG2019" s="8"/>
      <c r="AH2019" s="8"/>
      <c r="AI2019" s="8"/>
      <c r="AJ2019" s="8"/>
      <c r="AK2019" s="8"/>
      <c r="AL2019" s="8"/>
      <c r="AM2019" s="8"/>
    </row>
    <row r="2020" spans="1:39" x14ac:dyDescent="0.2">
      <c r="A2020" s="161" t="s">
        <v>403</v>
      </c>
      <c r="B2020" s="162" t="s">
        <v>1660</v>
      </c>
      <c r="C2020" s="174" t="s">
        <v>586</v>
      </c>
      <c r="D2020" s="175" t="s">
        <v>587</v>
      </c>
      <c r="E2020" s="175">
        <v>2</v>
      </c>
      <c r="F2020" s="176">
        <v>1.23280217</v>
      </c>
      <c r="G2020" s="176">
        <f>F2020*E2020</f>
        <v>2.4656043400000001</v>
      </c>
      <c r="H2020" s="177" t="s">
        <v>414</v>
      </c>
      <c r="I2020" s="178"/>
      <c r="J2020" s="179"/>
      <c r="K2020" s="124"/>
      <c r="L2020" s="125"/>
      <c r="M2020" s="126"/>
      <c r="N2020" s="127"/>
      <c r="O2020" s="128"/>
      <c r="P2020" s="128"/>
      <c r="Q2020" s="126"/>
      <c r="R2020" s="55"/>
      <c r="S2020" s="129"/>
      <c r="T2020" s="156"/>
      <c r="U2020" s="126"/>
      <c r="AF2020" s="8"/>
      <c r="AG2020" s="8"/>
      <c r="AH2020" s="8"/>
      <c r="AI2020" s="8"/>
      <c r="AJ2020" s="8"/>
      <c r="AK2020" s="8"/>
      <c r="AL2020" s="8"/>
      <c r="AM2020" s="8"/>
    </row>
    <row r="2021" spans="1:39" x14ac:dyDescent="0.2">
      <c r="A2021" s="148" t="s">
        <v>379</v>
      </c>
      <c r="B2021" s="162" t="s">
        <v>1661</v>
      </c>
      <c r="C2021" s="181" t="s">
        <v>589</v>
      </c>
      <c r="D2021" s="182" t="s">
        <v>590</v>
      </c>
      <c r="E2021" s="182">
        <v>1</v>
      </c>
      <c r="F2021" s="183">
        <v>11.16462001</v>
      </c>
      <c r="G2021" s="183">
        <f>F2021*E2021</f>
        <v>11.16462001</v>
      </c>
      <c r="H2021" s="184" t="s">
        <v>414</v>
      </c>
      <c r="I2021" s="185"/>
      <c r="J2021" s="180"/>
      <c r="K2021" s="124"/>
      <c r="L2021" s="125"/>
      <c r="M2021" s="126"/>
      <c r="N2021" s="127"/>
      <c r="O2021" s="128"/>
      <c r="P2021" s="128"/>
      <c r="Q2021" s="126"/>
      <c r="R2021" s="55"/>
      <c r="S2021" s="129"/>
      <c r="T2021" s="156"/>
      <c r="U2021" s="126"/>
      <c r="AF2021" s="8"/>
      <c r="AG2021" s="8"/>
      <c r="AH2021" s="8"/>
      <c r="AI2021" s="8"/>
      <c r="AJ2021" s="8"/>
      <c r="AK2021" s="8"/>
      <c r="AL2021" s="8"/>
      <c r="AM2021" s="8"/>
    </row>
    <row r="2022" spans="1:39" x14ac:dyDescent="0.2">
      <c r="A2022" s="161" t="s">
        <v>382</v>
      </c>
      <c r="B2022" s="162" t="s">
        <v>1662</v>
      </c>
      <c r="C2022" s="163" t="s">
        <v>592</v>
      </c>
      <c r="D2022" s="164" t="s">
        <v>593</v>
      </c>
      <c r="E2022" s="164" t="s">
        <v>410</v>
      </c>
      <c r="F2022" s="167">
        <v>0.26693822</v>
      </c>
      <c r="G2022" s="167">
        <f>F2022*2</f>
        <v>0.53387644000000001</v>
      </c>
      <c r="H2022" s="161" t="s">
        <v>414</v>
      </c>
      <c r="I2022" s="165"/>
      <c r="J2022" s="166"/>
      <c r="K2022" s="124"/>
      <c r="L2022" s="125"/>
      <c r="M2022" s="126"/>
      <c r="N2022" s="127"/>
      <c r="O2022" s="128"/>
      <c r="P2022" s="128"/>
      <c r="Q2022" s="126"/>
      <c r="R2022" s="55"/>
      <c r="S2022" s="129"/>
      <c r="T2022" s="156"/>
      <c r="U2022" s="126"/>
      <c r="AF2022" s="8"/>
      <c r="AG2022" s="8"/>
      <c r="AH2022" s="8"/>
      <c r="AI2022" s="8"/>
      <c r="AJ2022" s="8"/>
      <c r="AK2022" s="8"/>
      <c r="AL2022" s="8"/>
      <c r="AM2022" s="8"/>
    </row>
    <row r="2023" spans="1:39" x14ac:dyDescent="0.2">
      <c r="A2023" s="161" t="s">
        <v>382</v>
      </c>
      <c r="B2023" s="162" t="s">
        <v>1663</v>
      </c>
      <c r="C2023" s="163" t="s">
        <v>595</v>
      </c>
      <c r="D2023" s="164" t="s">
        <v>596</v>
      </c>
      <c r="E2023" s="164">
        <v>1</v>
      </c>
      <c r="F2023" s="167">
        <v>33.361609420000001</v>
      </c>
      <c r="G2023" s="167">
        <f>F2023*E2023</f>
        <v>33.361609420000001</v>
      </c>
      <c r="H2023" s="161" t="s">
        <v>414</v>
      </c>
      <c r="I2023" s="165"/>
      <c r="J2023" s="166"/>
      <c r="K2023" s="124"/>
      <c r="L2023" s="125"/>
      <c r="M2023" s="126"/>
      <c r="N2023" s="127"/>
      <c r="O2023" s="128"/>
      <c r="P2023" s="128"/>
      <c r="Q2023" s="126"/>
      <c r="R2023" s="55"/>
      <c r="S2023" s="129"/>
      <c r="T2023" s="156"/>
      <c r="U2023" s="126"/>
      <c r="AF2023" s="8"/>
      <c r="AG2023" s="8"/>
      <c r="AH2023" s="8"/>
      <c r="AI2023" s="8"/>
      <c r="AJ2023" s="8"/>
      <c r="AK2023" s="8"/>
      <c r="AL2023" s="8"/>
      <c r="AM2023" s="8"/>
    </row>
    <row r="2024" spans="1:39" x14ac:dyDescent="0.2">
      <c r="A2024" s="161" t="s">
        <v>382</v>
      </c>
      <c r="B2024" s="162" t="s">
        <v>1664</v>
      </c>
      <c r="C2024" s="163" t="s">
        <v>598</v>
      </c>
      <c r="D2024" s="164" t="s">
        <v>599</v>
      </c>
      <c r="E2024" s="164">
        <v>1</v>
      </c>
      <c r="F2024" s="167"/>
      <c r="G2024" s="167" t="str">
        <f>""</f>
        <v/>
      </c>
      <c r="H2024" s="161"/>
      <c r="I2024" s="165"/>
      <c r="J2024" s="166"/>
      <c r="K2024" s="124"/>
      <c r="L2024" s="125"/>
      <c r="M2024" s="126"/>
      <c r="N2024" s="127"/>
      <c r="O2024" s="128"/>
      <c r="P2024" s="128"/>
      <c r="Q2024" s="126"/>
      <c r="R2024" s="55"/>
      <c r="S2024" s="129"/>
      <c r="T2024" s="156"/>
      <c r="U2024" s="126"/>
      <c r="AF2024" s="8"/>
      <c r="AG2024" s="8"/>
      <c r="AH2024" s="8"/>
      <c r="AI2024" s="8"/>
      <c r="AJ2024" s="8"/>
      <c r="AK2024" s="8"/>
      <c r="AL2024" s="8"/>
      <c r="AM2024" s="8"/>
    </row>
    <row r="2025" spans="1:39" x14ac:dyDescent="0.2">
      <c r="A2025" s="161" t="s">
        <v>386</v>
      </c>
      <c r="B2025" s="162" t="s">
        <v>1665</v>
      </c>
      <c r="C2025" s="168" t="s">
        <v>601</v>
      </c>
      <c r="D2025" s="169" t="s">
        <v>596</v>
      </c>
      <c r="E2025" s="169">
        <f>1*1</f>
        <v>1</v>
      </c>
      <c r="F2025" s="170">
        <v>34.090000000000003</v>
      </c>
      <c r="G2025" s="170">
        <f t="shared" ref="G2025:G2056" si="67">F2025*E2025</f>
        <v>34.090000000000003</v>
      </c>
      <c r="H2025" s="171" t="s">
        <v>414</v>
      </c>
      <c r="I2025" s="172"/>
      <c r="J2025" s="173"/>
      <c r="K2025" s="124"/>
      <c r="L2025" s="125"/>
      <c r="M2025" s="126"/>
      <c r="N2025" s="127"/>
      <c r="O2025" s="128"/>
      <c r="P2025" s="128"/>
      <c r="Q2025" s="126"/>
      <c r="R2025" s="55"/>
      <c r="S2025" s="129"/>
      <c r="T2025" s="156"/>
      <c r="U2025" s="126"/>
      <c r="AF2025" s="8"/>
      <c r="AG2025" s="8"/>
      <c r="AH2025" s="8"/>
      <c r="AI2025" s="8"/>
      <c r="AJ2025" s="8"/>
      <c r="AK2025" s="8"/>
      <c r="AL2025" s="8"/>
      <c r="AM2025" s="8"/>
    </row>
    <row r="2026" spans="1:39" x14ac:dyDescent="0.2">
      <c r="A2026" s="161" t="s">
        <v>403</v>
      </c>
      <c r="B2026" s="162" t="s">
        <v>1666</v>
      </c>
      <c r="C2026" s="174" t="s">
        <v>425</v>
      </c>
      <c r="D2026" s="175" t="s">
        <v>437</v>
      </c>
      <c r="E2026" s="175">
        <f>1*1</f>
        <v>1</v>
      </c>
      <c r="F2026" s="176">
        <v>0.02</v>
      </c>
      <c r="G2026" s="176">
        <f t="shared" si="67"/>
        <v>0.02</v>
      </c>
      <c r="H2026" s="177"/>
      <c r="I2026" s="178"/>
      <c r="J2026" s="179"/>
      <c r="K2026" s="124"/>
      <c r="L2026" s="125"/>
      <c r="M2026" s="126"/>
      <c r="N2026" s="127"/>
      <c r="O2026" s="128"/>
      <c r="P2026" s="128"/>
      <c r="Q2026" s="126"/>
      <c r="R2026" s="55"/>
      <c r="S2026" s="129"/>
      <c r="T2026" s="156"/>
      <c r="U2026" s="126"/>
      <c r="AF2026" s="8"/>
      <c r="AG2026" s="8"/>
      <c r="AH2026" s="8"/>
      <c r="AI2026" s="8"/>
      <c r="AJ2026" s="8"/>
      <c r="AK2026" s="8"/>
      <c r="AL2026" s="8"/>
      <c r="AM2026" s="8"/>
    </row>
    <row r="2027" spans="1:39" x14ac:dyDescent="0.2">
      <c r="A2027" s="161" t="s">
        <v>382</v>
      </c>
      <c r="B2027" s="162" t="s">
        <v>1667</v>
      </c>
      <c r="C2027" s="163" t="s">
        <v>604</v>
      </c>
      <c r="D2027" s="164" t="s">
        <v>596</v>
      </c>
      <c r="E2027" s="164">
        <v>1</v>
      </c>
      <c r="F2027" s="167">
        <v>33.535422400000002</v>
      </c>
      <c r="G2027" s="167">
        <f t="shared" si="67"/>
        <v>33.535422400000002</v>
      </c>
      <c r="H2027" s="161" t="s">
        <v>414</v>
      </c>
      <c r="I2027" s="165"/>
      <c r="J2027" s="166"/>
      <c r="K2027" s="124"/>
      <c r="L2027" s="125"/>
      <c r="M2027" s="126"/>
      <c r="N2027" s="127"/>
      <c r="O2027" s="128"/>
      <c r="P2027" s="128"/>
      <c r="Q2027" s="126"/>
      <c r="R2027" s="55"/>
      <c r="S2027" s="129"/>
      <c r="T2027" s="156"/>
      <c r="U2027" s="126"/>
      <c r="AF2027" s="8"/>
      <c r="AG2027" s="8"/>
      <c r="AH2027" s="8"/>
      <c r="AI2027" s="8"/>
      <c r="AJ2027" s="8"/>
      <c r="AK2027" s="8"/>
      <c r="AL2027" s="8"/>
      <c r="AM2027" s="8"/>
    </row>
    <row r="2028" spans="1:39" x14ac:dyDescent="0.2">
      <c r="A2028" s="161" t="s">
        <v>382</v>
      </c>
      <c r="B2028" s="162" t="s">
        <v>1668</v>
      </c>
      <c r="C2028" s="163" t="s">
        <v>606</v>
      </c>
      <c r="D2028" s="164" t="s">
        <v>596</v>
      </c>
      <c r="E2028" s="164">
        <v>1</v>
      </c>
      <c r="F2028" s="167">
        <v>34.262435670000002</v>
      </c>
      <c r="G2028" s="167">
        <f t="shared" si="67"/>
        <v>34.262435670000002</v>
      </c>
      <c r="H2028" s="161" t="s">
        <v>414</v>
      </c>
      <c r="I2028" s="165"/>
      <c r="J2028" s="166"/>
      <c r="K2028" s="124"/>
      <c r="L2028" s="125"/>
      <c r="M2028" s="126"/>
      <c r="N2028" s="127"/>
      <c r="O2028" s="128"/>
      <c r="P2028" s="128"/>
      <c r="Q2028" s="126"/>
      <c r="R2028" s="55"/>
      <c r="S2028" s="129"/>
      <c r="T2028" s="156"/>
      <c r="U2028" s="126"/>
      <c r="AF2028" s="8"/>
      <c r="AG2028" s="8"/>
      <c r="AH2028" s="8"/>
      <c r="AI2028" s="8"/>
      <c r="AJ2028" s="8"/>
      <c r="AK2028" s="8"/>
      <c r="AL2028" s="8"/>
      <c r="AM2028" s="8"/>
    </row>
    <row r="2029" spans="1:39" x14ac:dyDescent="0.2">
      <c r="A2029" s="161" t="s">
        <v>382</v>
      </c>
      <c r="B2029" s="162" t="s">
        <v>1669</v>
      </c>
      <c r="C2029" s="163" t="s">
        <v>608</v>
      </c>
      <c r="D2029" s="164" t="s">
        <v>609</v>
      </c>
      <c r="E2029" s="164">
        <v>1</v>
      </c>
      <c r="F2029" s="167">
        <v>5.3244521599999999</v>
      </c>
      <c r="G2029" s="167">
        <f t="shared" si="67"/>
        <v>5.3244521599999999</v>
      </c>
      <c r="H2029" s="161" t="s">
        <v>414</v>
      </c>
      <c r="I2029" s="165"/>
      <c r="J2029" s="166"/>
      <c r="K2029" s="124"/>
      <c r="L2029" s="125"/>
      <c r="M2029" s="126"/>
      <c r="N2029" s="127"/>
      <c r="O2029" s="128"/>
      <c r="P2029" s="128"/>
      <c r="Q2029" s="126"/>
      <c r="R2029" s="55"/>
      <c r="S2029" s="129"/>
      <c r="T2029" s="156"/>
      <c r="U2029" s="126"/>
      <c r="AF2029" s="8"/>
      <c r="AG2029" s="8"/>
      <c r="AH2029" s="8"/>
      <c r="AI2029" s="8"/>
      <c r="AJ2029" s="8"/>
      <c r="AK2029" s="8"/>
      <c r="AL2029" s="8"/>
      <c r="AM2029" s="8"/>
    </row>
    <row r="2030" spans="1:39" x14ac:dyDescent="0.2">
      <c r="A2030" s="161" t="s">
        <v>382</v>
      </c>
      <c r="B2030" s="162" t="s">
        <v>1670</v>
      </c>
      <c r="C2030" s="163" t="s">
        <v>611</v>
      </c>
      <c r="D2030" s="164" t="s">
        <v>612</v>
      </c>
      <c r="E2030" s="164">
        <v>1</v>
      </c>
      <c r="F2030" s="167">
        <v>1.4036537600000001</v>
      </c>
      <c r="G2030" s="167">
        <f t="shared" si="67"/>
        <v>1.4036537600000001</v>
      </c>
      <c r="H2030" s="161" t="s">
        <v>414</v>
      </c>
      <c r="I2030" s="165"/>
      <c r="J2030" s="166"/>
      <c r="K2030" s="124"/>
      <c r="L2030" s="125"/>
      <c r="M2030" s="126"/>
      <c r="N2030" s="127"/>
      <c r="O2030" s="128"/>
      <c r="P2030" s="128"/>
      <c r="Q2030" s="126"/>
      <c r="R2030" s="55"/>
      <c r="S2030" s="129"/>
      <c r="T2030" s="156"/>
      <c r="U2030" s="126"/>
      <c r="AF2030" s="8"/>
      <c r="AG2030" s="8"/>
      <c r="AH2030" s="8"/>
      <c r="AI2030" s="8"/>
      <c r="AJ2030" s="8"/>
      <c r="AK2030" s="8"/>
      <c r="AL2030" s="8"/>
      <c r="AM2030" s="8"/>
    </row>
    <row r="2031" spans="1:39" x14ac:dyDescent="0.2">
      <c r="A2031" s="161" t="s">
        <v>382</v>
      </c>
      <c r="B2031" s="162" t="s">
        <v>1671</v>
      </c>
      <c r="C2031" s="163" t="s">
        <v>614</v>
      </c>
      <c r="D2031" s="164" t="s">
        <v>615</v>
      </c>
      <c r="E2031" s="164">
        <v>2</v>
      </c>
      <c r="F2031" s="167">
        <v>0.153006</v>
      </c>
      <c r="G2031" s="167">
        <f t="shared" si="67"/>
        <v>0.30601200000000001</v>
      </c>
      <c r="H2031" s="161" t="s">
        <v>414</v>
      </c>
      <c r="I2031" s="165"/>
      <c r="J2031" s="166"/>
      <c r="K2031" s="124"/>
      <c r="L2031" s="125"/>
      <c r="M2031" s="126"/>
      <c r="N2031" s="127"/>
      <c r="O2031" s="128"/>
      <c r="P2031" s="128"/>
      <c r="Q2031" s="126"/>
      <c r="R2031" s="55"/>
      <c r="S2031" s="129"/>
      <c r="T2031" s="156"/>
      <c r="U2031" s="126"/>
      <c r="AF2031" s="8"/>
      <c r="AG2031" s="8"/>
      <c r="AH2031" s="8"/>
      <c r="AI2031" s="8"/>
      <c r="AJ2031" s="8"/>
      <c r="AK2031" s="8"/>
      <c r="AL2031" s="8"/>
      <c r="AM2031" s="8"/>
    </row>
    <row r="2032" spans="1:39" x14ac:dyDescent="0.2">
      <c r="A2032" s="161" t="s">
        <v>403</v>
      </c>
      <c r="B2032" s="162" t="s">
        <v>1672</v>
      </c>
      <c r="C2032" s="174" t="s">
        <v>617</v>
      </c>
      <c r="D2032" s="175" t="s">
        <v>618</v>
      </c>
      <c r="E2032" s="175">
        <v>2</v>
      </c>
      <c r="F2032" s="176">
        <v>0.16417498</v>
      </c>
      <c r="G2032" s="176">
        <f t="shared" si="67"/>
        <v>0.32834996</v>
      </c>
      <c r="H2032" s="177" t="s">
        <v>414</v>
      </c>
      <c r="I2032" s="178"/>
      <c r="J2032" s="179"/>
      <c r="K2032" s="124"/>
      <c r="L2032" s="125"/>
      <c r="M2032" s="126"/>
      <c r="N2032" s="127"/>
      <c r="O2032" s="128"/>
      <c r="P2032" s="128"/>
      <c r="Q2032" s="126"/>
      <c r="R2032" s="55"/>
      <c r="S2032" s="129"/>
      <c r="T2032" s="156"/>
      <c r="U2032" s="126"/>
      <c r="AF2032" s="8"/>
      <c r="AG2032" s="8"/>
      <c r="AH2032" s="8"/>
      <c r="AI2032" s="8"/>
      <c r="AJ2032" s="8"/>
      <c r="AK2032" s="8"/>
      <c r="AL2032" s="8"/>
      <c r="AM2032" s="8"/>
    </row>
    <row r="2033" spans="1:39" x14ac:dyDescent="0.2">
      <c r="A2033" s="161" t="s">
        <v>403</v>
      </c>
      <c r="B2033" s="162" t="s">
        <v>1673</v>
      </c>
      <c r="C2033" s="174" t="s">
        <v>620</v>
      </c>
      <c r="D2033" s="175" t="s">
        <v>621</v>
      </c>
      <c r="E2033" s="175">
        <v>1</v>
      </c>
      <c r="F2033" s="176">
        <v>2.7454958</v>
      </c>
      <c r="G2033" s="176">
        <f t="shared" si="67"/>
        <v>2.7454958</v>
      </c>
      <c r="H2033" s="177"/>
      <c r="I2033" s="178"/>
      <c r="J2033" s="179"/>
      <c r="K2033" s="124"/>
      <c r="L2033" s="125"/>
      <c r="M2033" s="126"/>
      <c r="N2033" s="127"/>
      <c r="O2033" s="128"/>
      <c r="P2033" s="128"/>
      <c r="Q2033" s="126"/>
      <c r="R2033" s="55"/>
      <c r="S2033" s="129"/>
      <c r="T2033" s="156"/>
      <c r="U2033" s="126"/>
      <c r="AF2033" s="8"/>
      <c r="AG2033" s="8"/>
      <c r="AH2033" s="8"/>
      <c r="AI2033" s="8"/>
      <c r="AJ2033" s="8"/>
      <c r="AK2033" s="8"/>
      <c r="AL2033" s="8"/>
      <c r="AM2033" s="8"/>
    </row>
    <row r="2034" spans="1:39" x14ac:dyDescent="0.2">
      <c r="A2034" s="161" t="s">
        <v>403</v>
      </c>
      <c r="B2034" s="162" t="s">
        <v>1674</v>
      </c>
      <c r="C2034" s="174" t="s">
        <v>623</v>
      </c>
      <c r="D2034" s="175" t="s">
        <v>624</v>
      </c>
      <c r="E2034" s="175">
        <v>1</v>
      </c>
      <c r="F2034" s="176">
        <v>9.1339580000000004E-2</v>
      </c>
      <c r="G2034" s="176">
        <f t="shared" si="67"/>
        <v>9.1339580000000004E-2</v>
      </c>
      <c r="H2034" s="177" t="s">
        <v>625</v>
      </c>
      <c r="I2034" s="178"/>
      <c r="J2034" s="179"/>
      <c r="K2034" s="124"/>
      <c r="L2034" s="125"/>
      <c r="M2034" s="126"/>
      <c r="N2034" s="127"/>
      <c r="O2034" s="128"/>
      <c r="P2034" s="128"/>
      <c r="Q2034" s="126"/>
      <c r="R2034" s="55"/>
      <c r="S2034" s="129"/>
      <c r="T2034" s="156"/>
      <c r="U2034" s="126"/>
      <c r="AF2034" s="8"/>
      <c r="AG2034" s="8"/>
      <c r="AH2034" s="8"/>
      <c r="AI2034" s="8"/>
      <c r="AJ2034" s="8"/>
      <c r="AK2034" s="8"/>
      <c r="AL2034" s="8"/>
      <c r="AM2034" s="8"/>
    </row>
    <row r="2035" spans="1:39" x14ac:dyDescent="0.2">
      <c r="A2035" s="161" t="s">
        <v>382</v>
      </c>
      <c r="B2035" s="162" t="s">
        <v>1675</v>
      </c>
      <c r="C2035" s="163" t="s">
        <v>627</v>
      </c>
      <c r="D2035" s="164" t="s">
        <v>628</v>
      </c>
      <c r="E2035" s="164">
        <v>4</v>
      </c>
      <c r="F2035" s="167">
        <v>0.41937333999999998</v>
      </c>
      <c r="G2035" s="167">
        <f t="shared" si="67"/>
        <v>1.6774933599999999</v>
      </c>
      <c r="H2035" s="161" t="s">
        <v>414</v>
      </c>
      <c r="I2035" s="165"/>
      <c r="J2035" s="166"/>
      <c r="K2035" s="124"/>
      <c r="L2035" s="125"/>
      <c r="M2035" s="126"/>
      <c r="N2035" s="127"/>
      <c r="O2035" s="128"/>
      <c r="P2035" s="128"/>
      <c r="Q2035" s="126"/>
      <c r="R2035" s="55"/>
      <c r="S2035" s="129"/>
      <c r="T2035" s="156"/>
      <c r="U2035" s="126"/>
      <c r="AF2035" s="8"/>
      <c r="AG2035" s="8"/>
      <c r="AH2035" s="8"/>
      <c r="AI2035" s="8"/>
      <c r="AJ2035" s="8"/>
      <c r="AK2035" s="8"/>
      <c r="AL2035" s="8"/>
      <c r="AM2035" s="8"/>
    </row>
    <row r="2036" spans="1:39" x14ac:dyDescent="0.2">
      <c r="A2036" s="161" t="s">
        <v>382</v>
      </c>
      <c r="B2036" s="162" t="s">
        <v>1676</v>
      </c>
      <c r="C2036" s="163" t="s">
        <v>630</v>
      </c>
      <c r="D2036" s="164" t="s">
        <v>631</v>
      </c>
      <c r="E2036" s="164">
        <v>6</v>
      </c>
      <c r="F2036" s="167">
        <v>3.2398108900000002</v>
      </c>
      <c r="G2036" s="167">
        <f t="shared" si="67"/>
        <v>19.43886534</v>
      </c>
      <c r="H2036" s="161" t="s">
        <v>414</v>
      </c>
      <c r="I2036" s="165"/>
      <c r="J2036" s="166"/>
      <c r="K2036" s="124"/>
      <c r="L2036" s="125"/>
      <c r="M2036" s="126"/>
      <c r="N2036" s="127"/>
      <c r="O2036" s="128"/>
      <c r="P2036" s="128"/>
      <c r="Q2036" s="126"/>
      <c r="R2036" s="55"/>
      <c r="S2036" s="129"/>
      <c r="T2036" s="156"/>
      <c r="U2036" s="126"/>
      <c r="AF2036" s="8"/>
      <c r="AG2036" s="8"/>
      <c r="AH2036" s="8"/>
      <c r="AI2036" s="8"/>
      <c r="AJ2036" s="8"/>
      <c r="AK2036" s="8"/>
      <c r="AL2036" s="8"/>
      <c r="AM2036" s="8"/>
    </row>
    <row r="2037" spans="1:39" x14ac:dyDescent="0.2">
      <c r="A2037" s="161" t="s">
        <v>382</v>
      </c>
      <c r="B2037" s="162" t="s">
        <v>1677</v>
      </c>
      <c r="C2037" s="163" t="s">
        <v>887</v>
      </c>
      <c r="D2037" s="164" t="s">
        <v>637</v>
      </c>
      <c r="E2037" s="164">
        <v>1</v>
      </c>
      <c r="F2037" s="167">
        <v>15.65597623</v>
      </c>
      <c r="G2037" s="167">
        <f t="shared" si="67"/>
        <v>15.65597623</v>
      </c>
      <c r="H2037" s="161" t="s">
        <v>414</v>
      </c>
      <c r="I2037" s="165"/>
      <c r="J2037" s="166"/>
      <c r="K2037" s="124"/>
      <c r="L2037" s="125"/>
      <c r="M2037" s="126"/>
      <c r="N2037" s="127"/>
      <c r="O2037" s="128"/>
      <c r="P2037" s="128"/>
      <c r="Q2037" s="126"/>
      <c r="R2037" s="55"/>
      <c r="S2037" s="129"/>
      <c r="T2037" s="156"/>
      <c r="U2037" s="126"/>
      <c r="AF2037" s="8"/>
      <c r="AG2037" s="8"/>
      <c r="AH2037" s="8"/>
      <c r="AI2037" s="8"/>
      <c r="AJ2037" s="8"/>
      <c r="AK2037" s="8"/>
      <c r="AL2037" s="8"/>
      <c r="AM2037" s="8"/>
    </row>
    <row r="2038" spans="1:39" x14ac:dyDescent="0.2">
      <c r="A2038" s="161" t="s">
        <v>403</v>
      </c>
      <c r="B2038" s="162" t="s">
        <v>1678</v>
      </c>
      <c r="C2038" s="174" t="s">
        <v>639</v>
      </c>
      <c r="D2038" s="175" t="s">
        <v>640</v>
      </c>
      <c r="E2038" s="175">
        <v>16</v>
      </c>
      <c r="F2038" s="176">
        <v>9.6615160000000005E-2</v>
      </c>
      <c r="G2038" s="176">
        <f t="shared" si="67"/>
        <v>1.5458425600000001</v>
      </c>
      <c r="H2038" s="177" t="s">
        <v>414</v>
      </c>
      <c r="I2038" s="178"/>
      <c r="J2038" s="179"/>
      <c r="K2038" s="124"/>
      <c r="L2038" s="125"/>
      <c r="M2038" s="126"/>
      <c r="N2038" s="127"/>
      <c r="O2038" s="128"/>
      <c r="P2038" s="128"/>
      <c r="Q2038" s="126"/>
      <c r="R2038" s="55"/>
      <c r="S2038" s="129"/>
      <c r="T2038" s="156"/>
      <c r="U2038" s="126"/>
      <c r="AF2038" s="8"/>
      <c r="AG2038" s="8"/>
      <c r="AH2038" s="8"/>
      <c r="AI2038" s="8"/>
      <c r="AJ2038" s="8"/>
      <c r="AK2038" s="8"/>
      <c r="AL2038" s="8"/>
      <c r="AM2038" s="8"/>
    </row>
    <row r="2039" spans="1:39" x14ac:dyDescent="0.2">
      <c r="A2039" s="161" t="s">
        <v>382</v>
      </c>
      <c r="B2039" s="162" t="s">
        <v>1679</v>
      </c>
      <c r="C2039" s="163" t="s">
        <v>642</v>
      </c>
      <c r="D2039" s="164" t="s">
        <v>643</v>
      </c>
      <c r="E2039" s="164">
        <v>2</v>
      </c>
      <c r="F2039" s="167">
        <v>1.20161546</v>
      </c>
      <c r="G2039" s="167">
        <f t="shared" si="67"/>
        <v>2.4032309199999999</v>
      </c>
      <c r="H2039" s="161" t="s">
        <v>414</v>
      </c>
      <c r="I2039" s="165"/>
      <c r="J2039" s="166"/>
      <c r="K2039" s="124"/>
      <c r="L2039" s="125"/>
      <c r="M2039" s="126"/>
      <c r="N2039" s="127"/>
      <c r="O2039" s="128"/>
      <c r="P2039" s="128"/>
      <c r="Q2039" s="126"/>
      <c r="R2039" s="55"/>
      <c r="S2039" s="129"/>
      <c r="T2039" s="156"/>
      <c r="U2039" s="126"/>
      <c r="AF2039" s="8"/>
      <c r="AG2039" s="8"/>
      <c r="AH2039" s="8"/>
      <c r="AI2039" s="8"/>
      <c r="AJ2039" s="8"/>
      <c r="AK2039" s="8"/>
      <c r="AL2039" s="8"/>
      <c r="AM2039" s="8"/>
    </row>
    <row r="2040" spans="1:39" x14ac:dyDescent="0.2">
      <c r="A2040" s="161" t="s">
        <v>382</v>
      </c>
      <c r="B2040" s="162" t="s">
        <v>1680</v>
      </c>
      <c r="C2040" s="163" t="s">
        <v>645</v>
      </c>
      <c r="D2040" s="164" t="s">
        <v>646</v>
      </c>
      <c r="E2040" s="164">
        <v>2</v>
      </c>
      <c r="F2040" s="167">
        <v>1.0010149699999999</v>
      </c>
      <c r="G2040" s="167">
        <f t="shared" si="67"/>
        <v>2.0020299399999999</v>
      </c>
      <c r="H2040" s="161" t="s">
        <v>414</v>
      </c>
      <c r="I2040" s="165"/>
      <c r="J2040" s="166"/>
      <c r="K2040" s="124"/>
      <c r="L2040" s="125"/>
      <c r="M2040" s="126"/>
      <c r="N2040" s="127"/>
      <c r="O2040" s="128"/>
      <c r="P2040" s="128"/>
      <c r="Q2040" s="126"/>
      <c r="R2040" s="55"/>
      <c r="S2040" s="129"/>
      <c r="T2040" s="156"/>
      <c r="U2040" s="126"/>
      <c r="AF2040" s="8"/>
      <c r="AG2040" s="8"/>
      <c r="AH2040" s="8"/>
      <c r="AI2040" s="8"/>
      <c r="AJ2040" s="8"/>
      <c r="AK2040" s="8"/>
      <c r="AL2040" s="8"/>
      <c r="AM2040" s="8"/>
    </row>
    <row r="2041" spans="1:39" x14ac:dyDescent="0.2">
      <c r="A2041" s="161" t="s">
        <v>382</v>
      </c>
      <c r="B2041" s="162" t="s">
        <v>1681</v>
      </c>
      <c r="C2041" s="163" t="s">
        <v>648</v>
      </c>
      <c r="D2041" s="164" t="s">
        <v>649</v>
      </c>
      <c r="E2041" s="164">
        <v>4</v>
      </c>
      <c r="F2041" s="167">
        <v>2.00912837</v>
      </c>
      <c r="G2041" s="167">
        <f t="shared" si="67"/>
        <v>8.03651348</v>
      </c>
      <c r="H2041" s="161" t="s">
        <v>414</v>
      </c>
      <c r="I2041" s="165"/>
      <c r="J2041" s="166"/>
      <c r="K2041" s="124"/>
      <c r="L2041" s="125"/>
      <c r="M2041" s="126"/>
      <c r="N2041" s="127"/>
      <c r="O2041" s="128"/>
      <c r="P2041" s="128"/>
      <c r="Q2041" s="126"/>
      <c r="R2041" s="55"/>
      <c r="S2041" s="129"/>
      <c r="T2041" s="156"/>
      <c r="U2041" s="126"/>
      <c r="AF2041" s="8"/>
      <c r="AG2041" s="8"/>
      <c r="AH2041" s="8"/>
      <c r="AI2041" s="8"/>
      <c r="AJ2041" s="8"/>
      <c r="AK2041" s="8"/>
      <c r="AL2041" s="8"/>
      <c r="AM2041" s="8"/>
    </row>
    <row r="2042" spans="1:39" x14ac:dyDescent="0.2">
      <c r="A2042" s="161" t="s">
        <v>382</v>
      </c>
      <c r="B2042" s="162" t="s">
        <v>1682</v>
      </c>
      <c r="C2042" s="163" t="s">
        <v>894</v>
      </c>
      <c r="D2042" s="164" t="s">
        <v>895</v>
      </c>
      <c r="E2042" s="164">
        <v>1</v>
      </c>
      <c r="F2042" s="167">
        <v>1.8244523800000001</v>
      </c>
      <c r="G2042" s="167">
        <f t="shared" si="67"/>
        <v>1.8244523800000001</v>
      </c>
      <c r="H2042" s="161" t="s">
        <v>414</v>
      </c>
      <c r="I2042" s="165"/>
      <c r="J2042" s="166"/>
      <c r="K2042" s="124"/>
      <c r="L2042" s="125"/>
      <c r="M2042" s="126"/>
      <c r="N2042" s="127"/>
      <c r="O2042" s="128"/>
      <c r="P2042" s="128"/>
      <c r="Q2042" s="126"/>
      <c r="R2042" s="55"/>
      <c r="S2042" s="129"/>
      <c r="T2042" s="156"/>
      <c r="U2042" s="126"/>
      <c r="AF2042" s="8"/>
      <c r="AG2042" s="8"/>
      <c r="AH2042" s="8"/>
      <c r="AI2042" s="8"/>
      <c r="AJ2042" s="8"/>
      <c r="AK2042" s="8"/>
      <c r="AL2042" s="8"/>
      <c r="AM2042" s="8"/>
    </row>
    <row r="2043" spans="1:39" x14ac:dyDescent="0.2">
      <c r="A2043" s="161" t="s">
        <v>382</v>
      </c>
      <c r="B2043" s="162" t="s">
        <v>1683</v>
      </c>
      <c r="C2043" s="163" t="s">
        <v>654</v>
      </c>
      <c r="D2043" s="164" t="s">
        <v>655</v>
      </c>
      <c r="E2043" s="164">
        <v>2</v>
      </c>
      <c r="F2043" s="167">
        <v>2.8816543999999999</v>
      </c>
      <c r="G2043" s="167">
        <f t="shared" si="67"/>
        <v>5.7633087999999999</v>
      </c>
      <c r="H2043" s="161" t="s">
        <v>414</v>
      </c>
      <c r="I2043" s="165"/>
      <c r="J2043" s="166"/>
      <c r="K2043" s="124"/>
      <c r="L2043" s="125"/>
      <c r="M2043" s="126"/>
      <c r="N2043" s="127"/>
      <c r="O2043" s="128"/>
      <c r="P2043" s="128"/>
      <c r="Q2043" s="126"/>
      <c r="R2043" s="55"/>
      <c r="S2043" s="129"/>
      <c r="T2043" s="156"/>
      <c r="U2043" s="126"/>
      <c r="AF2043" s="8"/>
      <c r="AG2043" s="8"/>
      <c r="AH2043" s="8"/>
      <c r="AI2043" s="8"/>
      <c r="AJ2043" s="8"/>
      <c r="AK2043" s="8"/>
      <c r="AL2043" s="8"/>
      <c r="AM2043" s="8"/>
    </row>
    <row r="2044" spans="1:39" x14ac:dyDescent="0.2">
      <c r="A2044" s="161" t="s">
        <v>382</v>
      </c>
      <c r="B2044" s="162" t="s">
        <v>1684</v>
      </c>
      <c r="C2044" s="163" t="s">
        <v>657</v>
      </c>
      <c r="D2044" s="164" t="s">
        <v>658</v>
      </c>
      <c r="E2044" s="164">
        <v>2</v>
      </c>
      <c r="F2044" s="167">
        <v>5.7822221499999999</v>
      </c>
      <c r="G2044" s="167">
        <f t="shared" si="67"/>
        <v>11.5644443</v>
      </c>
      <c r="H2044" s="161" t="s">
        <v>414</v>
      </c>
      <c r="I2044" s="165"/>
      <c r="J2044" s="166"/>
      <c r="K2044" s="124"/>
      <c r="L2044" s="125"/>
      <c r="M2044" s="126"/>
      <c r="N2044" s="127"/>
      <c r="O2044" s="128"/>
      <c r="P2044" s="128"/>
      <c r="Q2044" s="126"/>
      <c r="R2044" s="55"/>
      <c r="S2044" s="129"/>
      <c r="T2044" s="156"/>
      <c r="U2044" s="126"/>
      <c r="AF2044" s="8"/>
      <c r="AG2044" s="8"/>
      <c r="AH2044" s="8"/>
      <c r="AI2044" s="8"/>
      <c r="AJ2044" s="8"/>
      <c r="AK2044" s="8"/>
      <c r="AL2044" s="8"/>
      <c r="AM2044" s="8"/>
    </row>
    <row r="2045" spans="1:39" x14ac:dyDescent="0.2">
      <c r="A2045" s="161" t="s">
        <v>382</v>
      </c>
      <c r="B2045" s="162" t="s">
        <v>1685</v>
      </c>
      <c r="C2045" s="163" t="s">
        <v>660</v>
      </c>
      <c r="D2045" s="164" t="s">
        <v>661</v>
      </c>
      <c r="E2045" s="164">
        <v>1</v>
      </c>
      <c r="F2045" s="167">
        <v>5.2826215899999998</v>
      </c>
      <c r="G2045" s="167">
        <f t="shared" si="67"/>
        <v>5.2826215899999998</v>
      </c>
      <c r="H2045" s="161" t="s">
        <v>414</v>
      </c>
      <c r="I2045" s="165"/>
      <c r="J2045" s="166"/>
      <c r="K2045" s="124"/>
      <c r="L2045" s="125"/>
      <c r="M2045" s="126"/>
      <c r="N2045" s="127"/>
      <c r="O2045" s="128"/>
      <c r="P2045" s="128"/>
      <c r="Q2045" s="126"/>
      <c r="R2045" s="55"/>
      <c r="S2045" s="129"/>
      <c r="T2045" s="156"/>
      <c r="U2045" s="126"/>
      <c r="AF2045" s="8"/>
      <c r="AG2045" s="8"/>
      <c r="AH2045" s="8"/>
      <c r="AI2045" s="8"/>
      <c r="AJ2045" s="8"/>
      <c r="AK2045" s="8"/>
      <c r="AL2045" s="8"/>
      <c r="AM2045" s="8"/>
    </row>
    <row r="2046" spans="1:39" x14ac:dyDescent="0.2">
      <c r="A2046" s="161" t="s">
        <v>382</v>
      </c>
      <c r="B2046" s="162" t="s">
        <v>1686</v>
      </c>
      <c r="C2046" s="163" t="s">
        <v>663</v>
      </c>
      <c r="D2046" s="164" t="s">
        <v>664</v>
      </c>
      <c r="E2046" s="164">
        <v>2</v>
      </c>
      <c r="F2046" s="167">
        <v>1.1285739800000001</v>
      </c>
      <c r="G2046" s="167">
        <f t="shared" si="67"/>
        <v>2.2571479600000002</v>
      </c>
      <c r="H2046" s="161" t="s">
        <v>414</v>
      </c>
      <c r="I2046" s="165"/>
      <c r="J2046" s="166"/>
      <c r="K2046" s="124"/>
      <c r="L2046" s="125"/>
      <c r="M2046" s="126"/>
      <c r="N2046" s="127"/>
      <c r="O2046" s="128"/>
      <c r="P2046" s="128"/>
      <c r="Q2046" s="126"/>
      <c r="R2046" s="55"/>
      <c r="S2046" s="129"/>
      <c r="T2046" s="156"/>
      <c r="U2046" s="126"/>
      <c r="AF2046" s="8"/>
      <c r="AG2046" s="8"/>
      <c r="AH2046" s="8"/>
      <c r="AI2046" s="8"/>
      <c r="AJ2046" s="8"/>
      <c r="AK2046" s="8"/>
      <c r="AL2046" s="8"/>
      <c r="AM2046" s="8"/>
    </row>
    <row r="2047" spans="1:39" x14ac:dyDescent="0.2">
      <c r="A2047" s="161" t="s">
        <v>382</v>
      </c>
      <c r="B2047" s="162" t="s">
        <v>1687</v>
      </c>
      <c r="C2047" s="163" t="s">
        <v>666</v>
      </c>
      <c r="D2047" s="164" t="s">
        <v>667</v>
      </c>
      <c r="E2047" s="164">
        <v>1</v>
      </c>
      <c r="F2047" s="167">
        <v>0.66411412000000003</v>
      </c>
      <c r="G2047" s="167">
        <f t="shared" si="67"/>
        <v>0.66411412000000003</v>
      </c>
      <c r="H2047" s="161" t="s">
        <v>414</v>
      </c>
      <c r="I2047" s="165"/>
      <c r="J2047" s="166"/>
      <c r="K2047" s="124"/>
      <c r="L2047" s="125"/>
      <c r="M2047" s="126"/>
      <c r="N2047" s="127"/>
      <c r="O2047" s="128"/>
      <c r="P2047" s="128"/>
      <c r="Q2047" s="126"/>
      <c r="R2047" s="55"/>
      <c r="S2047" s="129"/>
      <c r="T2047" s="156"/>
      <c r="U2047" s="126"/>
      <c r="AF2047" s="8"/>
      <c r="AG2047" s="8"/>
      <c r="AH2047" s="8"/>
      <c r="AI2047" s="8"/>
      <c r="AJ2047" s="8"/>
      <c r="AK2047" s="8"/>
      <c r="AL2047" s="8"/>
      <c r="AM2047" s="8"/>
    </row>
    <row r="2048" spans="1:39" x14ac:dyDescent="0.2">
      <c r="A2048" s="161" t="s">
        <v>403</v>
      </c>
      <c r="B2048" s="162" t="s">
        <v>1688</v>
      </c>
      <c r="C2048" s="174" t="s">
        <v>902</v>
      </c>
      <c r="D2048" s="175" t="s">
        <v>903</v>
      </c>
      <c r="E2048" s="175">
        <v>1</v>
      </c>
      <c r="F2048" s="176">
        <v>2.3695618899999999</v>
      </c>
      <c r="G2048" s="176">
        <f t="shared" si="67"/>
        <v>2.3695618899999999</v>
      </c>
      <c r="H2048" s="177"/>
      <c r="I2048" s="178"/>
      <c r="J2048" s="179"/>
      <c r="K2048" s="124"/>
      <c r="L2048" s="125"/>
      <c r="M2048" s="126"/>
      <c r="N2048" s="127"/>
      <c r="O2048" s="128"/>
      <c r="P2048" s="128"/>
      <c r="Q2048" s="126"/>
      <c r="R2048" s="55"/>
      <c r="S2048" s="129"/>
      <c r="T2048" s="156"/>
      <c r="U2048" s="126"/>
      <c r="AF2048" s="8"/>
      <c r="AG2048" s="8"/>
      <c r="AH2048" s="8"/>
      <c r="AI2048" s="8"/>
      <c r="AJ2048" s="8"/>
      <c r="AK2048" s="8"/>
      <c r="AL2048" s="8"/>
      <c r="AM2048" s="8"/>
    </row>
    <row r="2049" spans="1:39" x14ac:dyDescent="0.2">
      <c r="A2049" s="148" t="s">
        <v>379</v>
      </c>
      <c r="B2049" s="162" t="s">
        <v>1689</v>
      </c>
      <c r="C2049" s="181" t="s">
        <v>686</v>
      </c>
      <c r="D2049" s="182" t="s">
        <v>687</v>
      </c>
      <c r="E2049" s="182">
        <v>1</v>
      </c>
      <c r="F2049" s="183">
        <v>43</v>
      </c>
      <c r="G2049" s="183">
        <f t="shared" si="67"/>
        <v>43</v>
      </c>
      <c r="H2049" s="184" t="s">
        <v>688</v>
      </c>
      <c r="I2049" s="185"/>
      <c r="J2049" s="180"/>
      <c r="K2049" s="124"/>
      <c r="L2049" s="125"/>
      <c r="M2049" s="126"/>
      <c r="N2049" s="127"/>
      <c r="O2049" s="128"/>
      <c r="P2049" s="128"/>
      <c r="Q2049" s="126"/>
      <c r="R2049" s="55"/>
      <c r="S2049" s="129"/>
      <c r="T2049" s="156"/>
      <c r="U2049" s="126"/>
      <c r="AF2049" s="8"/>
      <c r="AG2049" s="8"/>
      <c r="AH2049" s="8"/>
      <c r="AI2049" s="8"/>
      <c r="AJ2049" s="8"/>
      <c r="AK2049" s="8"/>
      <c r="AL2049" s="8"/>
      <c r="AM2049" s="8"/>
    </row>
    <row r="2050" spans="1:39" ht="25.5" x14ac:dyDescent="0.2">
      <c r="A2050" s="161" t="s">
        <v>403</v>
      </c>
      <c r="B2050" s="162" t="s">
        <v>1690</v>
      </c>
      <c r="C2050" s="174"/>
      <c r="D2050" s="175" t="s">
        <v>1691</v>
      </c>
      <c r="E2050" s="175">
        <v>1</v>
      </c>
      <c r="F2050" s="176">
        <v>88.784521990000002</v>
      </c>
      <c r="G2050" s="176">
        <f t="shared" si="67"/>
        <v>88.784521990000002</v>
      </c>
      <c r="H2050" s="177"/>
      <c r="I2050" s="178"/>
      <c r="J2050" s="179"/>
      <c r="K2050" s="124"/>
      <c r="L2050" s="125"/>
      <c r="M2050" s="126"/>
      <c r="N2050" s="127"/>
      <c r="O2050" s="128"/>
      <c r="P2050" s="128"/>
      <c r="Q2050" s="126"/>
      <c r="R2050" s="55"/>
      <c r="S2050" s="129"/>
      <c r="T2050" s="156"/>
      <c r="U2050" s="126"/>
      <c r="AF2050" s="8"/>
      <c r="AG2050" s="8"/>
      <c r="AH2050" s="8"/>
      <c r="AI2050" s="8"/>
      <c r="AJ2050" s="8"/>
      <c r="AK2050" s="8"/>
      <c r="AL2050" s="8"/>
      <c r="AM2050" s="8"/>
    </row>
    <row r="2051" spans="1:39" x14ac:dyDescent="0.2">
      <c r="A2051" s="161" t="s">
        <v>403</v>
      </c>
      <c r="B2051" s="162" t="s">
        <v>1692</v>
      </c>
      <c r="C2051" s="174"/>
      <c r="D2051" s="175" t="s">
        <v>700</v>
      </c>
      <c r="E2051" s="175">
        <v>2</v>
      </c>
      <c r="F2051" s="176">
        <v>0.32693049000000002</v>
      </c>
      <c r="G2051" s="176">
        <f t="shared" si="67"/>
        <v>0.65386098000000004</v>
      </c>
      <c r="H2051" s="177"/>
      <c r="I2051" s="178"/>
      <c r="J2051" s="179"/>
      <c r="K2051" s="124"/>
      <c r="L2051" s="125"/>
      <c r="M2051" s="126"/>
      <c r="N2051" s="127"/>
      <c r="O2051" s="128"/>
      <c r="P2051" s="128"/>
      <c r="Q2051" s="126"/>
      <c r="R2051" s="55"/>
      <c r="S2051" s="129"/>
      <c r="T2051" s="156"/>
      <c r="U2051" s="126"/>
      <c r="AF2051" s="8"/>
      <c r="AG2051" s="8"/>
      <c r="AH2051" s="8"/>
      <c r="AI2051" s="8"/>
      <c r="AJ2051" s="8"/>
      <c r="AK2051" s="8"/>
      <c r="AL2051" s="8"/>
      <c r="AM2051" s="8"/>
    </row>
    <row r="2052" spans="1:39" x14ac:dyDescent="0.2">
      <c r="A2052" s="148" t="s">
        <v>379</v>
      </c>
      <c r="B2052" s="162" t="s">
        <v>1693</v>
      </c>
      <c r="C2052" s="181"/>
      <c r="D2052" s="182" t="s">
        <v>696</v>
      </c>
      <c r="E2052" s="182">
        <v>2</v>
      </c>
      <c r="F2052" s="183">
        <v>2.27335121</v>
      </c>
      <c r="G2052" s="183">
        <f t="shared" si="67"/>
        <v>4.5467024199999999</v>
      </c>
      <c r="H2052" s="184"/>
      <c r="I2052" s="185"/>
      <c r="J2052" s="180"/>
      <c r="K2052" s="124"/>
      <c r="L2052" s="125"/>
      <c r="M2052" s="126"/>
      <c r="N2052" s="127"/>
      <c r="O2052" s="128"/>
      <c r="P2052" s="128"/>
      <c r="Q2052" s="126"/>
      <c r="R2052" s="55"/>
      <c r="S2052" s="129"/>
      <c r="T2052" s="156"/>
      <c r="U2052" s="126"/>
      <c r="AF2052" s="8"/>
      <c r="AG2052" s="8"/>
      <c r="AH2052" s="8"/>
      <c r="AI2052" s="8"/>
      <c r="AJ2052" s="8"/>
      <c r="AK2052" s="8"/>
      <c r="AL2052" s="8"/>
      <c r="AM2052" s="8"/>
    </row>
    <row r="2053" spans="1:39" x14ac:dyDescent="0.2">
      <c r="A2053" s="161" t="s">
        <v>403</v>
      </c>
      <c r="B2053" s="162" t="s">
        <v>1694</v>
      </c>
      <c r="C2053" s="174"/>
      <c r="D2053" s="175" t="s">
        <v>698</v>
      </c>
      <c r="E2053" s="175">
        <v>2</v>
      </c>
      <c r="F2053" s="176">
        <v>3.9519828000000001</v>
      </c>
      <c r="G2053" s="176">
        <f t="shared" si="67"/>
        <v>7.9039656000000003</v>
      </c>
      <c r="H2053" s="177"/>
      <c r="I2053" s="178"/>
      <c r="J2053" s="179"/>
      <c r="K2053" s="124"/>
      <c r="L2053" s="125"/>
      <c r="M2053" s="126"/>
      <c r="N2053" s="127"/>
      <c r="O2053" s="128"/>
      <c r="P2053" s="128"/>
      <c r="Q2053" s="126"/>
      <c r="R2053" s="55"/>
      <c r="S2053" s="129"/>
      <c r="T2053" s="156"/>
      <c r="U2053" s="126"/>
      <c r="AF2053" s="8"/>
      <c r="AG2053" s="8"/>
      <c r="AH2053" s="8"/>
      <c r="AI2053" s="8"/>
      <c r="AJ2053" s="8"/>
      <c r="AK2053" s="8"/>
      <c r="AL2053" s="8"/>
      <c r="AM2053" s="8"/>
    </row>
    <row r="2054" spans="1:39" x14ac:dyDescent="0.2">
      <c r="A2054" s="161" t="s">
        <v>403</v>
      </c>
      <c r="B2054" s="162" t="s">
        <v>1695</v>
      </c>
      <c r="C2054" s="174"/>
      <c r="D2054" s="175" t="s">
        <v>713</v>
      </c>
      <c r="E2054" s="175">
        <v>2</v>
      </c>
      <c r="F2054" s="176">
        <v>1.413823E-2</v>
      </c>
      <c r="G2054" s="176">
        <f t="shared" si="67"/>
        <v>2.827646E-2</v>
      </c>
      <c r="H2054" s="177"/>
      <c r="I2054" s="178"/>
      <c r="J2054" s="179"/>
      <c r="K2054" s="124"/>
      <c r="L2054" s="125"/>
      <c r="M2054" s="126"/>
      <c r="N2054" s="127"/>
      <c r="O2054" s="128"/>
      <c r="P2054" s="128"/>
      <c r="Q2054" s="126"/>
      <c r="R2054" s="55"/>
      <c r="S2054" s="129"/>
      <c r="T2054" s="156"/>
      <c r="U2054" s="126"/>
      <c r="AF2054" s="8"/>
      <c r="AG2054" s="8"/>
      <c r="AH2054" s="8"/>
      <c r="AI2054" s="8"/>
      <c r="AJ2054" s="8"/>
      <c r="AK2054" s="8"/>
      <c r="AL2054" s="8"/>
      <c r="AM2054" s="8"/>
    </row>
    <row r="2055" spans="1:39" x14ac:dyDescent="0.2">
      <c r="A2055" s="161" t="s">
        <v>403</v>
      </c>
      <c r="B2055" s="162" t="s">
        <v>1696</v>
      </c>
      <c r="C2055" s="174" t="s">
        <v>702</v>
      </c>
      <c r="D2055" s="175" t="s">
        <v>703</v>
      </c>
      <c r="E2055" s="175">
        <v>8</v>
      </c>
      <c r="F2055" s="176">
        <v>12</v>
      </c>
      <c r="G2055" s="176">
        <f t="shared" si="67"/>
        <v>96</v>
      </c>
      <c r="H2055" s="177"/>
      <c r="I2055" s="178"/>
      <c r="J2055" s="179"/>
      <c r="K2055" s="124"/>
      <c r="L2055" s="125"/>
      <c r="M2055" s="126"/>
      <c r="N2055" s="127"/>
      <c r="O2055" s="128"/>
      <c r="P2055" s="128"/>
      <c r="Q2055" s="126"/>
      <c r="R2055" s="55"/>
      <c r="S2055" s="129"/>
      <c r="T2055" s="156"/>
      <c r="U2055" s="126"/>
      <c r="AF2055" s="8"/>
      <c r="AG2055" s="8"/>
      <c r="AH2055" s="8"/>
      <c r="AI2055" s="8"/>
      <c r="AJ2055" s="8"/>
      <c r="AK2055" s="8"/>
      <c r="AL2055" s="8"/>
      <c r="AM2055" s="8"/>
    </row>
    <row r="2056" spans="1:39" x14ac:dyDescent="0.2">
      <c r="A2056" s="161" t="s">
        <v>403</v>
      </c>
      <c r="B2056" s="162" t="s">
        <v>1697</v>
      </c>
      <c r="C2056" s="174" t="s">
        <v>708</v>
      </c>
      <c r="D2056" s="175" t="s">
        <v>709</v>
      </c>
      <c r="E2056" s="175">
        <v>4</v>
      </c>
      <c r="F2056" s="176">
        <v>1.9</v>
      </c>
      <c r="G2056" s="176">
        <f t="shared" si="67"/>
        <v>7.6</v>
      </c>
      <c r="H2056" s="177"/>
      <c r="I2056" s="178"/>
      <c r="J2056" s="179"/>
      <c r="K2056" s="124"/>
      <c r="L2056" s="125"/>
      <c r="M2056" s="126"/>
      <c r="N2056" s="127"/>
      <c r="O2056" s="128"/>
      <c r="P2056" s="128"/>
      <c r="Q2056" s="126"/>
      <c r="R2056" s="55"/>
      <c r="S2056" s="129"/>
      <c r="T2056" s="156"/>
      <c r="U2056" s="126"/>
      <c r="AF2056" s="8"/>
      <c r="AG2056" s="8"/>
      <c r="AH2056" s="8"/>
      <c r="AI2056" s="8"/>
      <c r="AJ2056" s="8"/>
      <c r="AK2056" s="8"/>
      <c r="AL2056" s="8"/>
      <c r="AM2056" s="8"/>
    </row>
    <row r="2057" spans="1:39" ht="25.5" x14ac:dyDescent="0.2">
      <c r="A2057" s="161" t="s">
        <v>403</v>
      </c>
      <c r="B2057" s="162" t="s">
        <v>1698</v>
      </c>
      <c r="C2057" s="174" t="s">
        <v>915</v>
      </c>
      <c r="D2057" s="175" t="s">
        <v>916</v>
      </c>
      <c r="E2057" s="175">
        <v>2</v>
      </c>
      <c r="F2057" s="176">
        <v>55.646453309999998</v>
      </c>
      <c r="G2057" s="176">
        <f t="shared" ref="G2057:G2088" si="68">F2057*E2057</f>
        <v>111.29290662</v>
      </c>
      <c r="H2057" s="177"/>
      <c r="I2057" s="178"/>
      <c r="J2057" s="179"/>
      <c r="K2057" s="124"/>
      <c r="L2057" s="125"/>
      <c r="M2057" s="126"/>
      <c r="N2057" s="127"/>
      <c r="O2057" s="128"/>
      <c r="P2057" s="128"/>
      <c r="Q2057" s="126"/>
      <c r="R2057" s="55"/>
      <c r="S2057" s="129"/>
      <c r="T2057" s="156"/>
      <c r="U2057" s="126"/>
      <c r="AF2057" s="8"/>
      <c r="AG2057" s="8"/>
      <c r="AH2057" s="8"/>
      <c r="AI2057" s="8"/>
      <c r="AJ2057" s="8"/>
      <c r="AK2057" s="8"/>
      <c r="AL2057" s="8"/>
      <c r="AM2057" s="8"/>
    </row>
    <row r="2058" spans="1:39" x14ac:dyDescent="0.2">
      <c r="A2058" s="161" t="s">
        <v>403</v>
      </c>
      <c r="B2058" s="162" t="s">
        <v>1699</v>
      </c>
      <c r="C2058" s="174"/>
      <c r="D2058" s="175" t="s">
        <v>711</v>
      </c>
      <c r="E2058" s="175">
        <v>2</v>
      </c>
      <c r="F2058" s="176">
        <v>1.8403369999999999E-2</v>
      </c>
      <c r="G2058" s="176">
        <f t="shared" si="68"/>
        <v>3.6806739999999998E-2</v>
      </c>
      <c r="H2058" s="177"/>
      <c r="I2058" s="178"/>
      <c r="J2058" s="179"/>
      <c r="K2058" s="124"/>
      <c r="L2058" s="125"/>
      <c r="M2058" s="126"/>
      <c r="N2058" s="127"/>
      <c r="O2058" s="128"/>
      <c r="P2058" s="128"/>
      <c r="Q2058" s="126"/>
      <c r="R2058" s="55"/>
      <c r="S2058" s="129"/>
      <c r="T2058" s="156"/>
      <c r="U2058" s="126"/>
      <c r="AF2058" s="8"/>
      <c r="AG2058" s="8"/>
      <c r="AH2058" s="8"/>
      <c r="AI2058" s="8"/>
      <c r="AJ2058" s="8"/>
      <c r="AK2058" s="8"/>
      <c r="AL2058" s="8"/>
      <c r="AM2058" s="8"/>
    </row>
    <row r="2059" spans="1:39" x14ac:dyDescent="0.2">
      <c r="A2059" s="161" t="s">
        <v>403</v>
      </c>
      <c r="B2059" s="162" t="s">
        <v>1700</v>
      </c>
      <c r="C2059" s="174"/>
      <c r="D2059" s="175" t="s">
        <v>718</v>
      </c>
      <c r="E2059" s="175">
        <v>8</v>
      </c>
      <c r="F2059" s="176">
        <v>2.9523020000000001E-2</v>
      </c>
      <c r="G2059" s="176">
        <f t="shared" si="68"/>
        <v>0.23618416</v>
      </c>
      <c r="H2059" s="177"/>
      <c r="I2059" s="178"/>
      <c r="J2059" s="179"/>
      <c r="K2059" s="124"/>
      <c r="L2059" s="125"/>
      <c r="M2059" s="126"/>
      <c r="N2059" s="127"/>
      <c r="O2059" s="128"/>
      <c r="P2059" s="128"/>
      <c r="Q2059" s="126"/>
      <c r="R2059" s="55"/>
      <c r="S2059" s="129"/>
      <c r="T2059" s="156"/>
      <c r="U2059" s="126"/>
      <c r="AF2059" s="8"/>
      <c r="AG2059" s="8"/>
      <c r="AH2059" s="8"/>
      <c r="AI2059" s="8"/>
      <c r="AJ2059" s="8"/>
      <c r="AK2059" s="8"/>
      <c r="AL2059" s="8"/>
      <c r="AM2059" s="8"/>
    </row>
    <row r="2060" spans="1:39" x14ac:dyDescent="0.2">
      <c r="A2060" s="161" t="s">
        <v>403</v>
      </c>
      <c r="B2060" s="162" t="s">
        <v>1701</v>
      </c>
      <c r="C2060" s="174"/>
      <c r="D2060" s="175" t="s">
        <v>720</v>
      </c>
      <c r="E2060" s="175">
        <v>2</v>
      </c>
      <c r="F2060" s="176">
        <v>9.6445200000000002E-3</v>
      </c>
      <c r="G2060" s="176">
        <f t="shared" si="68"/>
        <v>1.928904E-2</v>
      </c>
      <c r="H2060" s="177"/>
      <c r="I2060" s="178"/>
      <c r="J2060" s="179"/>
      <c r="K2060" s="124"/>
      <c r="L2060" s="125"/>
      <c r="M2060" s="126"/>
      <c r="N2060" s="127"/>
      <c r="O2060" s="128"/>
      <c r="P2060" s="128"/>
      <c r="Q2060" s="126"/>
      <c r="R2060" s="55"/>
      <c r="S2060" s="129"/>
      <c r="T2060" s="156"/>
      <c r="U2060" s="126"/>
      <c r="AF2060" s="8"/>
      <c r="AG2060" s="8"/>
      <c r="AH2060" s="8"/>
      <c r="AI2060" s="8"/>
      <c r="AJ2060" s="8"/>
      <c r="AK2060" s="8"/>
      <c r="AL2060" s="8"/>
      <c r="AM2060" s="8"/>
    </row>
    <row r="2061" spans="1:39" x14ac:dyDescent="0.2">
      <c r="A2061" s="161" t="s">
        <v>403</v>
      </c>
      <c r="B2061" s="162" t="s">
        <v>1702</v>
      </c>
      <c r="C2061" s="174"/>
      <c r="D2061" s="175" t="s">
        <v>1703</v>
      </c>
      <c r="E2061" s="175">
        <v>2</v>
      </c>
      <c r="F2061" s="176">
        <v>1.4415497900000001</v>
      </c>
      <c r="G2061" s="176">
        <f t="shared" si="68"/>
        <v>2.8830995800000001</v>
      </c>
      <c r="H2061" s="177"/>
      <c r="I2061" s="178"/>
      <c r="J2061" s="179"/>
      <c r="K2061" s="124"/>
      <c r="L2061" s="125"/>
      <c r="M2061" s="126"/>
      <c r="N2061" s="127"/>
      <c r="O2061" s="128"/>
      <c r="P2061" s="128"/>
      <c r="Q2061" s="126"/>
      <c r="R2061" s="55"/>
      <c r="S2061" s="129"/>
      <c r="T2061" s="156"/>
      <c r="U2061" s="126"/>
      <c r="AF2061" s="8"/>
      <c r="AG2061" s="8"/>
      <c r="AH2061" s="8"/>
      <c r="AI2061" s="8"/>
      <c r="AJ2061" s="8"/>
      <c r="AK2061" s="8"/>
      <c r="AL2061" s="8"/>
      <c r="AM2061" s="8"/>
    </row>
    <row r="2062" spans="1:39" x14ac:dyDescent="0.2">
      <c r="A2062" s="161" t="s">
        <v>403</v>
      </c>
      <c r="B2062" s="162" t="s">
        <v>1704</v>
      </c>
      <c r="C2062" s="174"/>
      <c r="D2062" s="175" t="s">
        <v>906</v>
      </c>
      <c r="E2062" s="175">
        <v>1</v>
      </c>
      <c r="F2062" s="176">
        <v>0.43401498999999999</v>
      </c>
      <c r="G2062" s="176">
        <f t="shared" si="68"/>
        <v>0.43401498999999999</v>
      </c>
      <c r="H2062" s="177"/>
      <c r="I2062" s="178"/>
      <c r="J2062" s="179"/>
      <c r="K2062" s="124"/>
      <c r="L2062" s="125"/>
      <c r="M2062" s="126"/>
      <c r="N2062" s="127"/>
      <c r="O2062" s="128"/>
      <c r="P2062" s="128"/>
      <c r="Q2062" s="126"/>
      <c r="R2062" s="55"/>
      <c r="S2062" s="129"/>
      <c r="T2062" s="156"/>
      <c r="U2062" s="126"/>
      <c r="AF2062" s="8"/>
      <c r="AG2062" s="8"/>
      <c r="AH2062" s="8"/>
      <c r="AI2062" s="8"/>
      <c r="AJ2062" s="8"/>
      <c r="AK2062" s="8"/>
      <c r="AL2062" s="8"/>
      <c r="AM2062" s="8"/>
    </row>
    <row r="2063" spans="1:39" x14ac:dyDescent="0.2">
      <c r="A2063" s="161" t="s">
        <v>403</v>
      </c>
      <c r="B2063" s="162" t="s">
        <v>1705</v>
      </c>
      <c r="C2063" s="174"/>
      <c r="D2063" s="175" t="s">
        <v>716</v>
      </c>
      <c r="E2063" s="175">
        <v>2</v>
      </c>
      <c r="F2063" s="176">
        <v>3.9988100900000001</v>
      </c>
      <c r="G2063" s="176">
        <f t="shared" si="68"/>
        <v>7.9976201800000002</v>
      </c>
      <c r="H2063" s="177"/>
      <c r="I2063" s="178"/>
      <c r="J2063" s="179"/>
      <c r="K2063" s="124"/>
      <c r="L2063" s="125"/>
      <c r="M2063" s="126"/>
      <c r="N2063" s="127"/>
      <c r="O2063" s="128"/>
      <c r="P2063" s="128"/>
      <c r="Q2063" s="126"/>
      <c r="R2063" s="55"/>
      <c r="S2063" s="129"/>
      <c r="T2063" s="156"/>
      <c r="U2063" s="126"/>
      <c r="AF2063" s="8"/>
      <c r="AG2063" s="8"/>
      <c r="AH2063" s="8"/>
      <c r="AI2063" s="8"/>
      <c r="AJ2063" s="8"/>
      <c r="AK2063" s="8"/>
      <c r="AL2063" s="8"/>
      <c r="AM2063" s="8"/>
    </row>
    <row r="2064" spans="1:39" x14ac:dyDescent="0.2">
      <c r="A2064" s="148" t="s">
        <v>379</v>
      </c>
      <c r="B2064" s="162" t="s">
        <v>1706</v>
      </c>
      <c r="C2064" s="181" t="s">
        <v>722</v>
      </c>
      <c r="D2064" s="182" t="s">
        <v>723</v>
      </c>
      <c r="E2064" s="182">
        <v>1</v>
      </c>
      <c r="F2064" s="183">
        <v>6.138147E-2</v>
      </c>
      <c r="G2064" s="183">
        <f t="shared" si="68"/>
        <v>6.138147E-2</v>
      </c>
      <c r="H2064" s="184"/>
      <c r="I2064" s="185"/>
      <c r="J2064" s="180"/>
      <c r="K2064" s="124"/>
      <c r="L2064" s="125"/>
      <c r="M2064" s="126"/>
      <c r="N2064" s="127"/>
      <c r="O2064" s="128"/>
      <c r="P2064" s="128"/>
      <c r="Q2064" s="126"/>
      <c r="R2064" s="55"/>
      <c r="S2064" s="129"/>
      <c r="T2064" s="156"/>
      <c r="U2064" s="126"/>
      <c r="AF2064" s="8"/>
      <c r="AG2064" s="8"/>
      <c r="AH2064" s="8"/>
      <c r="AI2064" s="8"/>
      <c r="AJ2064" s="8"/>
      <c r="AK2064" s="8"/>
      <c r="AL2064" s="8"/>
      <c r="AM2064" s="8"/>
    </row>
    <row r="2065" spans="1:39" x14ac:dyDescent="0.2">
      <c r="A2065" s="161" t="s">
        <v>403</v>
      </c>
      <c r="B2065" s="162" t="s">
        <v>1707</v>
      </c>
      <c r="C2065" s="174" t="s">
        <v>684</v>
      </c>
      <c r="D2065" s="175" t="s">
        <v>634</v>
      </c>
      <c r="E2065" s="175">
        <v>4</v>
      </c>
      <c r="F2065" s="176">
        <v>13.036198779999999</v>
      </c>
      <c r="G2065" s="176">
        <f t="shared" si="68"/>
        <v>52.144795119999998</v>
      </c>
      <c r="H2065" s="177"/>
      <c r="I2065" s="178"/>
      <c r="J2065" s="179"/>
      <c r="K2065" s="124"/>
      <c r="L2065" s="125"/>
      <c r="M2065" s="126"/>
      <c r="N2065" s="127"/>
      <c r="O2065" s="128"/>
      <c r="P2065" s="128"/>
      <c r="Q2065" s="126"/>
      <c r="R2065" s="55"/>
      <c r="S2065" s="129"/>
      <c r="T2065" s="156"/>
      <c r="U2065" s="126"/>
      <c r="AF2065" s="8"/>
      <c r="AG2065" s="8"/>
      <c r="AH2065" s="8"/>
      <c r="AI2065" s="8"/>
      <c r="AJ2065" s="8"/>
      <c r="AK2065" s="8"/>
      <c r="AL2065" s="8"/>
      <c r="AM2065" s="8"/>
    </row>
    <row r="2066" spans="1:39" x14ac:dyDescent="0.2">
      <c r="A2066" s="161" t="s">
        <v>403</v>
      </c>
      <c r="B2066" s="162" t="s">
        <v>1708</v>
      </c>
      <c r="C2066" s="174" t="s">
        <v>677</v>
      </c>
      <c r="D2066" s="175" t="s">
        <v>732</v>
      </c>
      <c r="E2066" s="175">
        <v>12</v>
      </c>
      <c r="F2066" s="176">
        <v>0.12559807000000001</v>
      </c>
      <c r="G2066" s="176">
        <f t="shared" si="68"/>
        <v>1.5071768400000001</v>
      </c>
      <c r="H2066" s="177"/>
      <c r="I2066" s="178"/>
      <c r="J2066" s="179"/>
      <c r="K2066" s="124"/>
      <c r="L2066" s="125"/>
      <c r="M2066" s="126"/>
      <c r="N2066" s="127"/>
      <c r="O2066" s="128"/>
      <c r="P2066" s="128"/>
      <c r="Q2066" s="126"/>
      <c r="R2066" s="55"/>
      <c r="S2066" s="129"/>
      <c r="T2066" s="156"/>
      <c r="U2066" s="126"/>
      <c r="AF2066" s="8"/>
      <c r="AG2066" s="8"/>
      <c r="AH2066" s="8"/>
      <c r="AI2066" s="8"/>
      <c r="AJ2066" s="8"/>
      <c r="AK2066" s="8"/>
      <c r="AL2066" s="8"/>
      <c r="AM2066" s="8"/>
    </row>
    <row r="2067" spans="1:39" x14ac:dyDescent="0.2">
      <c r="A2067" s="161" t="s">
        <v>403</v>
      </c>
      <c r="B2067" s="162" t="s">
        <v>1709</v>
      </c>
      <c r="C2067" s="174" t="s">
        <v>677</v>
      </c>
      <c r="D2067" s="175" t="s">
        <v>734</v>
      </c>
      <c r="E2067" s="175">
        <v>4</v>
      </c>
      <c r="F2067" s="176">
        <v>0.10981471</v>
      </c>
      <c r="G2067" s="176">
        <f t="shared" si="68"/>
        <v>0.43925883999999998</v>
      </c>
      <c r="H2067" s="177"/>
      <c r="I2067" s="178"/>
      <c r="J2067" s="179"/>
      <c r="K2067" s="124"/>
      <c r="L2067" s="125"/>
      <c r="M2067" s="126"/>
      <c r="N2067" s="127"/>
      <c r="O2067" s="128"/>
      <c r="P2067" s="128"/>
      <c r="Q2067" s="126"/>
      <c r="R2067" s="55"/>
      <c r="S2067" s="129"/>
      <c r="T2067" s="156"/>
      <c r="U2067" s="126"/>
      <c r="AF2067" s="8"/>
      <c r="AG2067" s="8"/>
      <c r="AH2067" s="8"/>
      <c r="AI2067" s="8"/>
      <c r="AJ2067" s="8"/>
      <c r="AK2067" s="8"/>
      <c r="AL2067" s="8"/>
      <c r="AM2067" s="8"/>
    </row>
    <row r="2068" spans="1:39" x14ac:dyDescent="0.2">
      <c r="A2068" s="161" t="s">
        <v>403</v>
      </c>
      <c r="B2068" s="162" t="s">
        <v>1710</v>
      </c>
      <c r="C2068" s="174" t="s">
        <v>677</v>
      </c>
      <c r="D2068" s="175" t="s">
        <v>736</v>
      </c>
      <c r="E2068" s="175">
        <v>2</v>
      </c>
      <c r="F2068" s="176">
        <v>7.4135400000000004E-2</v>
      </c>
      <c r="G2068" s="176">
        <f t="shared" si="68"/>
        <v>0.14827080000000001</v>
      </c>
      <c r="H2068" s="177"/>
      <c r="I2068" s="178"/>
      <c r="J2068" s="179"/>
      <c r="K2068" s="124"/>
      <c r="L2068" s="125"/>
      <c r="M2068" s="126"/>
      <c r="N2068" s="127"/>
      <c r="O2068" s="128"/>
      <c r="P2068" s="128"/>
      <c r="Q2068" s="126"/>
      <c r="R2068" s="55"/>
      <c r="S2068" s="129"/>
      <c r="T2068" s="156"/>
      <c r="U2068" s="126"/>
      <c r="AF2068" s="8"/>
      <c r="AG2068" s="8"/>
      <c r="AH2068" s="8"/>
      <c r="AI2068" s="8"/>
      <c r="AJ2068" s="8"/>
      <c r="AK2068" s="8"/>
      <c r="AL2068" s="8"/>
      <c r="AM2068" s="8"/>
    </row>
    <row r="2069" spans="1:39" x14ac:dyDescent="0.2">
      <c r="A2069" s="161" t="s">
        <v>403</v>
      </c>
      <c r="B2069" s="162" t="s">
        <v>1711</v>
      </c>
      <c r="C2069" s="174" t="s">
        <v>677</v>
      </c>
      <c r="D2069" s="175" t="s">
        <v>678</v>
      </c>
      <c r="E2069" s="175">
        <v>4</v>
      </c>
      <c r="F2069" s="176">
        <v>4.296759E-2</v>
      </c>
      <c r="G2069" s="176">
        <f t="shared" si="68"/>
        <v>0.17187036</v>
      </c>
      <c r="H2069" s="177"/>
      <c r="I2069" s="178"/>
      <c r="J2069" s="179"/>
      <c r="K2069" s="124"/>
      <c r="L2069" s="125"/>
      <c r="M2069" s="126"/>
      <c r="N2069" s="127"/>
      <c r="O2069" s="128"/>
      <c r="P2069" s="128"/>
      <c r="Q2069" s="126"/>
      <c r="R2069" s="55"/>
      <c r="S2069" s="129"/>
      <c r="T2069" s="156"/>
      <c r="U2069" s="126"/>
      <c r="AF2069" s="8"/>
      <c r="AG2069" s="8"/>
      <c r="AH2069" s="8"/>
      <c r="AI2069" s="8"/>
      <c r="AJ2069" s="8"/>
      <c r="AK2069" s="8"/>
      <c r="AL2069" s="8"/>
      <c r="AM2069" s="8"/>
    </row>
    <row r="2070" spans="1:39" x14ac:dyDescent="0.2">
      <c r="A2070" s="161" t="s">
        <v>403</v>
      </c>
      <c r="B2070" s="162" t="s">
        <v>1712</v>
      </c>
      <c r="C2070" s="174" t="s">
        <v>677</v>
      </c>
      <c r="D2070" s="175" t="s">
        <v>739</v>
      </c>
      <c r="E2070" s="175">
        <v>3</v>
      </c>
      <c r="F2070" s="176">
        <v>5.4240669999999998E-2</v>
      </c>
      <c r="G2070" s="176">
        <f t="shared" si="68"/>
        <v>0.16272201</v>
      </c>
      <c r="H2070" s="177"/>
      <c r="I2070" s="178"/>
      <c r="J2070" s="179"/>
      <c r="K2070" s="124"/>
      <c r="L2070" s="125"/>
      <c r="M2070" s="126"/>
      <c r="N2070" s="127"/>
      <c r="O2070" s="128"/>
      <c r="P2070" s="128"/>
      <c r="Q2070" s="126"/>
      <c r="R2070" s="55"/>
      <c r="S2070" s="129"/>
      <c r="T2070" s="156"/>
      <c r="U2070" s="126"/>
      <c r="AF2070" s="8"/>
      <c r="AG2070" s="8"/>
      <c r="AH2070" s="8"/>
      <c r="AI2070" s="8"/>
      <c r="AJ2070" s="8"/>
      <c r="AK2070" s="8"/>
      <c r="AL2070" s="8"/>
      <c r="AM2070" s="8"/>
    </row>
    <row r="2071" spans="1:39" x14ac:dyDescent="0.2">
      <c r="A2071" s="161" t="s">
        <v>403</v>
      </c>
      <c r="B2071" s="162" t="s">
        <v>1713</v>
      </c>
      <c r="C2071" s="174" t="s">
        <v>677</v>
      </c>
      <c r="D2071" s="175" t="s">
        <v>741</v>
      </c>
      <c r="E2071" s="175">
        <v>8</v>
      </c>
      <c r="F2071" s="176">
        <v>2.6461140000000001E-2</v>
      </c>
      <c r="G2071" s="176">
        <f t="shared" si="68"/>
        <v>0.21168912000000001</v>
      </c>
      <c r="H2071" s="177"/>
      <c r="I2071" s="178"/>
      <c r="J2071" s="179"/>
      <c r="K2071" s="124"/>
      <c r="L2071" s="125"/>
      <c r="M2071" s="126"/>
      <c r="N2071" s="127"/>
      <c r="O2071" s="128"/>
      <c r="P2071" s="128"/>
      <c r="Q2071" s="126"/>
      <c r="R2071" s="55"/>
      <c r="S2071" s="129"/>
      <c r="T2071" s="156"/>
      <c r="U2071" s="126"/>
      <c r="AF2071" s="8"/>
      <c r="AG2071" s="8"/>
      <c r="AH2071" s="8"/>
      <c r="AI2071" s="8"/>
      <c r="AJ2071" s="8"/>
      <c r="AK2071" s="8"/>
      <c r="AL2071" s="8"/>
      <c r="AM2071" s="8"/>
    </row>
    <row r="2072" spans="1:39" x14ac:dyDescent="0.2">
      <c r="A2072" s="161" t="s">
        <v>403</v>
      </c>
      <c r="B2072" s="162" t="s">
        <v>1714</v>
      </c>
      <c r="C2072" s="174" t="s">
        <v>677</v>
      </c>
      <c r="D2072" s="175" t="s">
        <v>743</v>
      </c>
      <c r="E2072" s="175">
        <v>19</v>
      </c>
      <c r="F2072" s="176">
        <v>1.393254E-2</v>
      </c>
      <c r="G2072" s="176">
        <f t="shared" si="68"/>
        <v>0.26471825999999998</v>
      </c>
      <c r="H2072" s="177"/>
      <c r="I2072" s="178"/>
      <c r="J2072" s="179"/>
      <c r="K2072" s="124"/>
      <c r="L2072" s="125"/>
      <c r="M2072" s="126"/>
      <c r="N2072" s="127"/>
      <c r="O2072" s="128"/>
      <c r="P2072" s="128"/>
      <c r="Q2072" s="126"/>
      <c r="R2072" s="55"/>
      <c r="S2072" s="129"/>
      <c r="T2072" s="156"/>
      <c r="U2072" s="126"/>
      <c r="AF2072" s="8"/>
      <c r="AG2072" s="8"/>
      <c r="AH2072" s="8"/>
      <c r="AI2072" s="8"/>
      <c r="AJ2072" s="8"/>
      <c r="AK2072" s="8"/>
      <c r="AL2072" s="8"/>
      <c r="AM2072" s="8"/>
    </row>
    <row r="2073" spans="1:39" x14ac:dyDescent="0.2">
      <c r="A2073" s="161" t="s">
        <v>403</v>
      </c>
      <c r="B2073" s="162" t="s">
        <v>1715</v>
      </c>
      <c r="C2073" s="174" t="s">
        <v>684</v>
      </c>
      <c r="D2073" s="175" t="s">
        <v>728</v>
      </c>
      <c r="E2073" s="175">
        <v>5</v>
      </c>
      <c r="F2073" s="176">
        <v>3.5662310000000003E-2</v>
      </c>
      <c r="G2073" s="176">
        <f t="shared" si="68"/>
        <v>0.17831155000000001</v>
      </c>
      <c r="H2073" s="177"/>
      <c r="I2073" s="178"/>
      <c r="J2073" s="179"/>
      <c r="K2073" s="124"/>
      <c r="L2073" s="125"/>
      <c r="M2073" s="126"/>
      <c r="N2073" s="127"/>
      <c r="O2073" s="128"/>
      <c r="P2073" s="128"/>
      <c r="Q2073" s="126"/>
      <c r="R2073" s="55"/>
      <c r="S2073" s="129"/>
      <c r="T2073" s="156"/>
      <c r="U2073" s="126"/>
      <c r="AF2073" s="8"/>
      <c r="AG2073" s="8"/>
      <c r="AH2073" s="8"/>
      <c r="AI2073" s="8"/>
      <c r="AJ2073" s="8"/>
      <c r="AK2073" s="8"/>
      <c r="AL2073" s="8"/>
      <c r="AM2073" s="8"/>
    </row>
    <row r="2074" spans="1:39" x14ac:dyDescent="0.2">
      <c r="A2074" s="161" t="s">
        <v>403</v>
      </c>
      <c r="B2074" s="162" t="s">
        <v>1716</v>
      </c>
      <c r="C2074" s="174" t="s">
        <v>684</v>
      </c>
      <c r="D2074" s="175" t="s">
        <v>730</v>
      </c>
      <c r="E2074" s="175">
        <v>4</v>
      </c>
      <c r="F2074" s="176">
        <v>3.3686880000000002E-2</v>
      </c>
      <c r="G2074" s="176">
        <f t="shared" si="68"/>
        <v>0.13474752000000001</v>
      </c>
      <c r="H2074" s="177"/>
      <c r="I2074" s="178"/>
      <c r="J2074" s="179"/>
      <c r="K2074" s="124"/>
      <c r="L2074" s="125"/>
      <c r="M2074" s="126"/>
      <c r="N2074" s="127"/>
      <c r="O2074" s="128"/>
      <c r="P2074" s="128"/>
      <c r="Q2074" s="126"/>
      <c r="R2074" s="55"/>
      <c r="S2074" s="129"/>
      <c r="T2074" s="156"/>
      <c r="U2074" s="126"/>
      <c r="AF2074" s="8"/>
      <c r="AG2074" s="8"/>
      <c r="AH2074" s="8"/>
      <c r="AI2074" s="8"/>
      <c r="AJ2074" s="8"/>
      <c r="AK2074" s="8"/>
      <c r="AL2074" s="8"/>
      <c r="AM2074" s="8"/>
    </row>
    <row r="2075" spans="1:39" x14ac:dyDescent="0.2">
      <c r="A2075" s="161" t="s">
        <v>403</v>
      </c>
      <c r="B2075" s="162" t="s">
        <v>1717</v>
      </c>
      <c r="C2075" s="174" t="s">
        <v>677</v>
      </c>
      <c r="D2075" s="175" t="s">
        <v>745</v>
      </c>
      <c r="E2075" s="175">
        <v>8</v>
      </c>
      <c r="F2075" s="176">
        <v>1.1562019999999999E-2</v>
      </c>
      <c r="G2075" s="176">
        <f t="shared" si="68"/>
        <v>9.2496159999999994E-2</v>
      </c>
      <c r="H2075" s="177"/>
      <c r="I2075" s="178"/>
      <c r="J2075" s="179"/>
      <c r="K2075" s="124"/>
      <c r="L2075" s="125"/>
      <c r="M2075" s="126"/>
      <c r="N2075" s="127"/>
      <c r="O2075" s="128"/>
      <c r="P2075" s="128"/>
      <c r="Q2075" s="126"/>
      <c r="R2075" s="55"/>
      <c r="S2075" s="129"/>
      <c r="T2075" s="156"/>
      <c r="U2075" s="126"/>
      <c r="AF2075" s="8"/>
      <c r="AG2075" s="8"/>
      <c r="AH2075" s="8"/>
      <c r="AI2075" s="8"/>
      <c r="AJ2075" s="8"/>
      <c r="AK2075" s="8"/>
      <c r="AL2075" s="8"/>
      <c r="AM2075" s="8"/>
    </row>
    <row r="2076" spans="1:39" x14ac:dyDescent="0.2">
      <c r="A2076" s="161" t="s">
        <v>403</v>
      </c>
      <c r="B2076" s="162" t="s">
        <v>1718</v>
      </c>
      <c r="C2076" s="174" t="s">
        <v>677</v>
      </c>
      <c r="D2076" s="175" t="s">
        <v>747</v>
      </c>
      <c r="E2076" s="175">
        <v>4</v>
      </c>
      <c r="F2076" s="176">
        <v>1.9086800000000001E-3</v>
      </c>
      <c r="G2076" s="176">
        <f t="shared" si="68"/>
        <v>7.6347200000000002E-3</v>
      </c>
      <c r="H2076" s="177"/>
      <c r="I2076" s="178"/>
      <c r="J2076" s="179"/>
      <c r="K2076" s="124"/>
      <c r="L2076" s="125"/>
      <c r="M2076" s="126"/>
      <c r="N2076" s="127"/>
      <c r="O2076" s="128"/>
      <c r="P2076" s="128"/>
      <c r="Q2076" s="126"/>
      <c r="R2076" s="55"/>
      <c r="S2076" s="129"/>
      <c r="T2076" s="156"/>
      <c r="U2076" s="126"/>
      <c r="AF2076" s="8"/>
      <c r="AG2076" s="8"/>
      <c r="AH2076" s="8"/>
      <c r="AI2076" s="8"/>
      <c r="AJ2076" s="8"/>
      <c r="AK2076" s="8"/>
      <c r="AL2076" s="8"/>
      <c r="AM2076" s="8"/>
    </row>
    <row r="2077" spans="1:39" ht="25.5" x14ac:dyDescent="0.2">
      <c r="A2077" s="161" t="s">
        <v>403</v>
      </c>
      <c r="B2077" s="162" t="s">
        <v>1719</v>
      </c>
      <c r="C2077" s="174" t="s">
        <v>522</v>
      </c>
      <c r="D2077" s="175" t="s">
        <v>937</v>
      </c>
      <c r="E2077" s="175">
        <v>52</v>
      </c>
      <c r="F2077" s="176">
        <v>5.7602159999999999E-2</v>
      </c>
      <c r="G2077" s="176">
        <f t="shared" si="68"/>
        <v>2.99531232</v>
      </c>
      <c r="H2077" s="177"/>
      <c r="I2077" s="178"/>
      <c r="J2077" s="179"/>
      <c r="K2077" s="124"/>
      <c r="L2077" s="125"/>
      <c r="M2077" s="126"/>
      <c r="N2077" s="127"/>
      <c r="O2077" s="128"/>
      <c r="P2077" s="128"/>
      <c r="Q2077" s="126"/>
      <c r="R2077" s="55"/>
      <c r="S2077" s="129"/>
      <c r="T2077" s="156"/>
      <c r="U2077" s="126"/>
      <c r="AF2077" s="8"/>
      <c r="AG2077" s="8"/>
      <c r="AH2077" s="8"/>
      <c r="AI2077" s="8"/>
      <c r="AJ2077" s="8"/>
      <c r="AK2077" s="8"/>
      <c r="AL2077" s="8"/>
      <c r="AM2077" s="8"/>
    </row>
    <row r="2078" spans="1:39" ht="25.5" x14ac:dyDescent="0.2">
      <c r="A2078" s="161" t="s">
        <v>403</v>
      </c>
      <c r="B2078" s="162" t="s">
        <v>1720</v>
      </c>
      <c r="C2078" s="174" t="s">
        <v>522</v>
      </c>
      <c r="D2078" s="175" t="s">
        <v>939</v>
      </c>
      <c r="E2078" s="175">
        <v>8</v>
      </c>
      <c r="F2078" s="176">
        <v>2.8221969999999999E-2</v>
      </c>
      <c r="G2078" s="176">
        <f t="shared" si="68"/>
        <v>0.22577575999999999</v>
      </c>
      <c r="H2078" s="177"/>
      <c r="I2078" s="178"/>
      <c r="J2078" s="179"/>
      <c r="K2078" s="124"/>
      <c r="L2078" s="125"/>
      <c r="M2078" s="126"/>
      <c r="N2078" s="127"/>
      <c r="O2078" s="128"/>
      <c r="P2078" s="128"/>
      <c r="Q2078" s="126"/>
      <c r="R2078" s="55"/>
      <c r="S2078" s="129"/>
      <c r="T2078" s="156"/>
      <c r="U2078" s="126"/>
      <c r="AF2078" s="8"/>
      <c r="AG2078" s="8"/>
      <c r="AH2078" s="8"/>
      <c r="AI2078" s="8"/>
      <c r="AJ2078" s="8"/>
      <c r="AK2078" s="8"/>
      <c r="AL2078" s="8"/>
      <c r="AM2078" s="8"/>
    </row>
    <row r="2079" spans="1:39" ht="25.5" x14ac:dyDescent="0.2">
      <c r="A2079" s="161" t="s">
        <v>403</v>
      </c>
      <c r="B2079" s="162" t="s">
        <v>1721</v>
      </c>
      <c r="C2079" s="174" t="s">
        <v>522</v>
      </c>
      <c r="D2079" s="175" t="s">
        <v>941</v>
      </c>
      <c r="E2079" s="175">
        <v>38</v>
      </c>
      <c r="F2079" s="176">
        <v>2.2449110000000001E-2</v>
      </c>
      <c r="G2079" s="176">
        <f t="shared" si="68"/>
        <v>0.85306618000000001</v>
      </c>
      <c r="H2079" s="177"/>
      <c r="I2079" s="178"/>
      <c r="J2079" s="179"/>
      <c r="K2079" s="124"/>
      <c r="L2079" s="125"/>
      <c r="M2079" s="126"/>
      <c r="N2079" s="127"/>
      <c r="O2079" s="128"/>
      <c r="P2079" s="128"/>
      <c r="Q2079" s="126"/>
      <c r="R2079" s="55"/>
      <c r="S2079" s="129"/>
      <c r="T2079" s="156"/>
      <c r="U2079" s="126"/>
      <c r="AF2079" s="8"/>
      <c r="AG2079" s="8"/>
      <c r="AH2079" s="8"/>
      <c r="AI2079" s="8"/>
      <c r="AJ2079" s="8"/>
      <c r="AK2079" s="8"/>
      <c r="AL2079" s="8"/>
      <c r="AM2079" s="8"/>
    </row>
    <row r="2080" spans="1:39" ht="25.5" x14ac:dyDescent="0.2">
      <c r="A2080" s="161" t="s">
        <v>403</v>
      </c>
      <c r="B2080" s="162" t="s">
        <v>1722</v>
      </c>
      <c r="C2080" s="174" t="s">
        <v>944</v>
      </c>
      <c r="D2080" s="175" t="s">
        <v>945</v>
      </c>
      <c r="E2080" s="175">
        <v>34</v>
      </c>
      <c r="F2080" s="176">
        <v>1.8321469999999999E-2</v>
      </c>
      <c r="G2080" s="176">
        <f t="shared" si="68"/>
        <v>0.62292997999999999</v>
      </c>
      <c r="H2080" s="177"/>
      <c r="I2080" s="178"/>
      <c r="J2080" s="179"/>
      <c r="K2080" s="124"/>
      <c r="L2080" s="125"/>
      <c r="M2080" s="126"/>
      <c r="N2080" s="127"/>
      <c r="O2080" s="128"/>
      <c r="P2080" s="128"/>
      <c r="Q2080" s="126"/>
      <c r="R2080" s="55"/>
      <c r="S2080" s="129"/>
      <c r="T2080" s="156"/>
      <c r="U2080" s="126"/>
      <c r="AF2080" s="8"/>
      <c r="AG2080" s="8"/>
      <c r="AH2080" s="8"/>
      <c r="AI2080" s="8"/>
      <c r="AJ2080" s="8"/>
      <c r="AK2080" s="8"/>
      <c r="AL2080" s="8"/>
      <c r="AM2080" s="8"/>
    </row>
    <row r="2081" spans="1:39" ht="25.5" x14ac:dyDescent="0.2">
      <c r="A2081" s="161" t="s">
        <v>403</v>
      </c>
      <c r="B2081" s="162" t="s">
        <v>1723</v>
      </c>
      <c r="C2081" s="174" t="s">
        <v>522</v>
      </c>
      <c r="D2081" s="175" t="s">
        <v>757</v>
      </c>
      <c r="E2081" s="175">
        <v>56</v>
      </c>
      <c r="F2081" s="176">
        <v>1.6348540000000002E-2</v>
      </c>
      <c r="G2081" s="176">
        <f t="shared" si="68"/>
        <v>0.91551824000000015</v>
      </c>
      <c r="H2081" s="177"/>
      <c r="I2081" s="178"/>
      <c r="J2081" s="179"/>
      <c r="K2081" s="124"/>
      <c r="L2081" s="125"/>
      <c r="M2081" s="126"/>
      <c r="N2081" s="127"/>
      <c r="O2081" s="128"/>
      <c r="P2081" s="128"/>
      <c r="Q2081" s="126"/>
      <c r="R2081" s="55"/>
      <c r="S2081" s="129"/>
      <c r="T2081" s="156"/>
      <c r="U2081" s="126"/>
      <c r="AF2081" s="8"/>
      <c r="AG2081" s="8"/>
      <c r="AH2081" s="8"/>
      <c r="AI2081" s="8"/>
      <c r="AJ2081" s="8"/>
      <c r="AK2081" s="8"/>
      <c r="AL2081" s="8"/>
      <c r="AM2081" s="8"/>
    </row>
    <row r="2082" spans="1:39" ht="25.5" x14ac:dyDescent="0.2">
      <c r="A2082" s="161" t="s">
        <v>403</v>
      </c>
      <c r="B2082" s="162" t="s">
        <v>1724</v>
      </c>
      <c r="C2082" s="174" t="s">
        <v>522</v>
      </c>
      <c r="D2082" s="175" t="s">
        <v>726</v>
      </c>
      <c r="E2082" s="175">
        <v>24</v>
      </c>
      <c r="F2082" s="176">
        <v>2.0473680000000001E-2</v>
      </c>
      <c r="G2082" s="176">
        <f t="shared" si="68"/>
        <v>0.49136832000000003</v>
      </c>
      <c r="H2082" s="177"/>
      <c r="I2082" s="178"/>
      <c r="J2082" s="179"/>
      <c r="K2082" s="124"/>
      <c r="L2082" s="125"/>
      <c r="M2082" s="126"/>
      <c r="N2082" s="127"/>
      <c r="O2082" s="128"/>
      <c r="P2082" s="128"/>
      <c r="Q2082" s="126"/>
      <c r="R2082" s="55"/>
      <c r="S2082" s="129"/>
      <c r="T2082" s="156"/>
      <c r="U2082" s="126"/>
      <c r="AF2082" s="8"/>
      <c r="AG2082" s="8"/>
      <c r="AH2082" s="8"/>
      <c r="AI2082" s="8"/>
      <c r="AJ2082" s="8"/>
      <c r="AK2082" s="8"/>
      <c r="AL2082" s="8"/>
      <c r="AM2082" s="8"/>
    </row>
    <row r="2083" spans="1:39" x14ac:dyDescent="0.2">
      <c r="A2083" s="161" t="s">
        <v>403</v>
      </c>
      <c r="B2083" s="162" t="s">
        <v>1725</v>
      </c>
      <c r="C2083" s="174" t="s">
        <v>759</v>
      </c>
      <c r="D2083" s="175" t="s">
        <v>760</v>
      </c>
      <c r="E2083" s="175">
        <v>16</v>
      </c>
      <c r="F2083" s="176">
        <v>1.7374069999999998E-2</v>
      </c>
      <c r="G2083" s="176">
        <f t="shared" si="68"/>
        <v>0.27798511999999997</v>
      </c>
      <c r="H2083" s="177"/>
      <c r="I2083" s="178"/>
      <c r="J2083" s="179"/>
      <c r="K2083" s="124"/>
      <c r="L2083" s="125"/>
      <c r="M2083" s="126"/>
      <c r="N2083" s="127"/>
      <c r="O2083" s="128"/>
      <c r="P2083" s="128"/>
      <c r="Q2083" s="126"/>
      <c r="R2083" s="55"/>
      <c r="S2083" s="129"/>
      <c r="T2083" s="156"/>
      <c r="U2083" s="126"/>
      <c r="AF2083" s="8"/>
      <c r="AG2083" s="8"/>
      <c r="AH2083" s="8"/>
      <c r="AI2083" s="8"/>
      <c r="AJ2083" s="8"/>
      <c r="AK2083" s="8"/>
      <c r="AL2083" s="8"/>
      <c r="AM2083" s="8"/>
    </row>
    <row r="2084" spans="1:39" x14ac:dyDescent="0.2">
      <c r="A2084" s="161" t="s">
        <v>403</v>
      </c>
      <c r="B2084" s="162" t="s">
        <v>1726</v>
      </c>
      <c r="C2084" s="174" t="s">
        <v>525</v>
      </c>
      <c r="D2084" s="175" t="s">
        <v>762</v>
      </c>
      <c r="E2084" s="175">
        <v>12</v>
      </c>
      <c r="F2084" s="176">
        <v>7.6006699999999996E-2</v>
      </c>
      <c r="G2084" s="176">
        <f t="shared" si="68"/>
        <v>0.91208040000000001</v>
      </c>
      <c r="H2084" s="177"/>
      <c r="I2084" s="178"/>
      <c r="J2084" s="179"/>
      <c r="K2084" s="124"/>
      <c r="L2084" s="125"/>
      <c r="M2084" s="126"/>
      <c r="N2084" s="127"/>
      <c r="O2084" s="128"/>
      <c r="P2084" s="128"/>
      <c r="Q2084" s="126"/>
      <c r="R2084" s="55"/>
      <c r="S2084" s="129"/>
      <c r="T2084" s="156"/>
      <c r="U2084" s="126"/>
      <c r="AF2084" s="8"/>
      <c r="AG2084" s="8"/>
      <c r="AH2084" s="8"/>
      <c r="AI2084" s="8"/>
      <c r="AJ2084" s="8"/>
      <c r="AK2084" s="8"/>
      <c r="AL2084" s="8"/>
      <c r="AM2084" s="8"/>
    </row>
    <row r="2085" spans="1:39" x14ac:dyDescent="0.2">
      <c r="A2085" s="161" t="s">
        <v>403</v>
      </c>
      <c r="B2085" s="162" t="s">
        <v>1727</v>
      </c>
      <c r="C2085" s="174" t="s">
        <v>525</v>
      </c>
      <c r="D2085" s="175" t="s">
        <v>764</v>
      </c>
      <c r="E2085" s="175">
        <v>16</v>
      </c>
      <c r="F2085" s="176">
        <v>4.0010209999999997E-2</v>
      </c>
      <c r="G2085" s="176">
        <f t="shared" si="68"/>
        <v>0.64016335999999996</v>
      </c>
      <c r="H2085" s="177"/>
      <c r="I2085" s="178"/>
      <c r="J2085" s="179"/>
      <c r="K2085" s="124"/>
      <c r="L2085" s="125"/>
      <c r="M2085" s="126"/>
      <c r="N2085" s="127"/>
      <c r="O2085" s="128"/>
      <c r="P2085" s="128"/>
      <c r="Q2085" s="126"/>
      <c r="R2085" s="55"/>
      <c r="S2085" s="129"/>
      <c r="T2085" s="156"/>
      <c r="U2085" s="126"/>
      <c r="AF2085" s="8"/>
      <c r="AG2085" s="8"/>
      <c r="AH2085" s="8"/>
      <c r="AI2085" s="8"/>
      <c r="AJ2085" s="8"/>
      <c r="AK2085" s="8"/>
      <c r="AL2085" s="8"/>
      <c r="AM2085" s="8"/>
    </row>
    <row r="2086" spans="1:39" x14ac:dyDescent="0.2">
      <c r="A2086" s="161" t="s">
        <v>403</v>
      </c>
      <c r="B2086" s="162" t="s">
        <v>1728</v>
      </c>
      <c r="C2086" s="174" t="s">
        <v>525</v>
      </c>
      <c r="D2086" s="175" t="s">
        <v>679</v>
      </c>
      <c r="E2086" s="175">
        <v>64</v>
      </c>
      <c r="F2086" s="176">
        <v>1.6751530000000001E-2</v>
      </c>
      <c r="G2086" s="176">
        <f t="shared" si="68"/>
        <v>1.07209792</v>
      </c>
      <c r="H2086" s="177"/>
      <c r="I2086" s="178"/>
      <c r="J2086" s="179"/>
      <c r="K2086" s="124"/>
      <c r="L2086" s="125"/>
      <c r="M2086" s="126"/>
      <c r="N2086" s="127"/>
      <c r="O2086" s="128"/>
      <c r="P2086" s="128"/>
      <c r="Q2086" s="126"/>
      <c r="R2086" s="55"/>
      <c r="S2086" s="129"/>
      <c r="T2086" s="156"/>
      <c r="U2086" s="126"/>
      <c r="AF2086" s="8"/>
      <c r="AG2086" s="8"/>
      <c r="AH2086" s="8"/>
      <c r="AI2086" s="8"/>
      <c r="AJ2086" s="8"/>
      <c r="AK2086" s="8"/>
      <c r="AL2086" s="8"/>
      <c r="AM2086" s="8"/>
    </row>
    <row r="2087" spans="1:39" x14ac:dyDescent="0.2">
      <c r="A2087" s="161" t="s">
        <v>403</v>
      </c>
      <c r="B2087" s="162" t="s">
        <v>1729</v>
      </c>
      <c r="C2087" s="174" t="s">
        <v>525</v>
      </c>
      <c r="D2087" s="175" t="s">
        <v>767</v>
      </c>
      <c r="E2087" s="175">
        <v>9</v>
      </c>
      <c r="F2087" s="176">
        <v>1.084597E-2</v>
      </c>
      <c r="G2087" s="176">
        <f t="shared" si="68"/>
        <v>9.7613729999999996E-2</v>
      </c>
      <c r="H2087" s="177"/>
      <c r="I2087" s="178"/>
      <c r="J2087" s="179"/>
      <c r="K2087" s="124"/>
      <c r="L2087" s="125"/>
      <c r="M2087" s="126"/>
      <c r="N2087" s="127"/>
      <c r="O2087" s="128"/>
      <c r="P2087" s="128"/>
      <c r="Q2087" s="126"/>
      <c r="R2087" s="55"/>
      <c r="S2087" s="129"/>
      <c r="T2087" s="156"/>
      <c r="U2087" s="126"/>
      <c r="AF2087" s="8"/>
      <c r="AG2087" s="8"/>
      <c r="AH2087" s="8"/>
      <c r="AI2087" s="8"/>
      <c r="AJ2087" s="8"/>
      <c r="AK2087" s="8"/>
      <c r="AL2087" s="8"/>
      <c r="AM2087" s="8"/>
    </row>
    <row r="2088" spans="1:39" x14ac:dyDescent="0.2">
      <c r="A2088" s="161" t="s">
        <v>403</v>
      </c>
      <c r="B2088" s="162" t="s">
        <v>1730</v>
      </c>
      <c r="C2088" s="174" t="s">
        <v>525</v>
      </c>
      <c r="D2088" s="175" t="s">
        <v>526</v>
      </c>
      <c r="E2088" s="175">
        <v>273</v>
      </c>
      <c r="F2088" s="176">
        <v>5.88405E-3</v>
      </c>
      <c r="G2088" s="176">
        <f t="shared" si="68"/>
        <v>1.60634565</v>
      </c>
      <c r="H2088" s="177"/>
      <c r="I2088" s="178"/>
      <c r="J2088" s="179"/>
      <c r="K2088" s="124"/>
      <c r="L2088" s="125"/>
      <c r="M2088" s="126"/>
      <c r="N2088" s="127"/>
      <c r="O2088" s="128"/>
      <c r="P2088" s="128"/>
      <c r="Q2088" s="126"/>
      <c r="R2088" s="55"/>
      <c r="S2088" s="129"/>
      <c r="T2088" s="156"/>
      <c r="U2088" s="126"/>
      <c r="AF2088" s="8"/>
      <c r="AG2088" s="8"/>
      <c r="AH2088" s="8"/>
      <c r="AI2088" s="8"/>
      <c r="AJ2088" s="8"/>
      <c r="AK2088" s="8"/>
      <c r="AL2088" s="8"/>
      <c r="AM2088" s="8"/>
    </row>
    <row r="2089" spans="1:39" x14ac:dyDescent="0.2">
      <c r="A2089" s="161" t="s">
        <v>403</v>
      </c>
      <c r="B2089" s="162" t="s">
        <v>1731</v>
      </c>
      <c r="C2089" s="174" t="s">
        <v>525</v>
      </c>
      <c r="D2089" s="175" t="s">
        <v>770</v>
      </c>
      <c r="E2089" s="175">
        <v>4</v>
      </c>
      <c r="F2089" s="176">
        <v>8.4562000000000005E-4</v>
      </c>
      <c r="G2089" s="176">
        <f t="shared" ref="G2089:G2099" si="69">F2089*E2089</f>
        <v>3.3824800000000002E-3</v>
      </c>
      <c r="H2089" s="177"/>
      <c r="I2089" s="178"/>
      <c r="J2089" s="179"/>
      <c r="K2089" s="124"/>
      <c r="L2089" s="125"/>
      <c r="M2089" s="126"/>
      <c r="N2089" s="127"/>
      <c r="O2089" s="128"/>
      <c r="P2089" s="128"/>
      <c r="Q2089" s="126"/>
      <c r="R2089" s="55"/>
      <c r="S2089" s="129"/>
      <c r="T2089" s="156"/>
      <c r="U2089" s="126"/>
      <c r="AF2089" s="8"/>
      <c r="AG2089" s="8"/>
      <c r="AH2089" s="8"/>
      <c r="AI2089" s="8"/>
      <c r="AJ2089" s="8"/>
      <c r="AK2089" s="8"/>
      <c r="AL2089" s="8"/>
      <c r="AM2089" s="8"/>
    </row>
    <row r="2090" spans="1:39" x14ac:dyDescent="0.2">
      <c r="A2090" s="161" t="s">
        <v>403</v>
      </c>
      <c r="B2090" s="162" t="s">
        <v>1732</v>
      </c>
      <c r="C2090" s="174" t="s">
        <v>528</v>
      </c>
      <c r="D2090" s="175" t="s">
        <v>772</v>
      </c>
      <c r="E2090" s="175">
        <v>16</v>
      </c>
      <c r="F2090" s="176">
        <v>6.9577099999999998E-3</v>
      </c>
      <c r="G2090" s="176">
        <f t="shared" si="69"/>
        <v>0.11132336</v>
      </c>
      <c r="H2090" s="177"/>
      <c r="I2090" s="178"/>
      <c r="J2090" s="179"/>
      <c r="K2090" s="124"/>
      <c r="L2090" s="125"/>
      <c r="M2090" s="126"/>
      <c r="N2090" s="127"/>
      <c r="O2090" s="128"/>
      <c r="P2090" s="128"/>
      <c r="Q2090" s="126"/>
      <c r="R2090" s="55"/>
      <c r="S2090" s="129"/>
      <c r="T2090" s="156"/>
      <c r="U2090" s="126"/>
      <c r="AF2090" s="8"/>
      <c r="AG2090" s="8"/>
      <c r="AH2090" s="8"/>
      <c r="AI2090" s="8"/>
      <c r="AJ2090" s="8"/>
      <c r="AK2090" s="8"/>
      <c r="AL2090" s="8"/>
      <c r="AM2090" s="8"/>
    </row>
    <row r="2091" spans="1:39" x14ac:dyDescent="0.2">
      <c r="A2091" s="161" t="s">
        <v>403</v>
      </c>
      <c r="B2091" s="162" t="s">
        <v>1733</v>
      </c>
      <c r="C2091" s="174" t="s">
        <v>528</v>
      </c>
      <c r="D2091" s="175" t="s">
        <v>680</v>
      </c>
      <c r="E2091" s="175">
        <v>56</v>
      </c>
      <c r="F2091" s="176">
        <v>3.9662300000000003E-3</v>
      </c>
      <c r="G2091" s="176">
        <f t="shared" si="69"/>
        <v>0.22210888000000001</v>
      </c>
      <c r="H2091" s="177"/>
      <c r="I2091" s="178"/>
      <c r="J2091" s="179"/>
      <c r="K2091" s="124"/>
      <c r="L2091" s="125"/>
      <c r="M2091" s="126"/>
      <c r="N2091" s="127"/>
      <c r="O2091" s="128"/>
      <c r="P2091" s="128"/>
      <c r="Q2091" s="126"/>
      <c r="R2091" s="55"/>
      <c r="S2091" s="129"/>
      <c r="T2091" s="156"/>
      <c r="U2091" s="126"/>
      <c r="AF2091" s="8"/>
      <c r="AG2091" s="8"/>
      <c r="AH2091" s="8"/>
      <c r="AI2091" s="8"/>
      <c r="AJ2091" s="8"/>
      <c r="AK2091" s="8"/>
      <c r="AL2091" s="8"/>
      <c r="AM2091" s="8"/>
    </row>
    <row r="2092" spans="1:39" x14ac:dyDescent="0.2">
      <c r="A2092" s="161" t="s">
        <v>403</v>
      </c>
      <c r="B2092" s="162" t="s">
        <v>1734</v>
      </c>
      <c r="C2092" s="174" t="s">
        <v>528</v>
      </c>
      <c r="D2092" s="175" t="s">
        <v>775</v>
      </c>
      <c r="E2092" s="175">
        <v>9</v>
      </c>
      <c r="F2092" s="176">
        <v>2.3824300000000001E-3</v>
      </c>
      <c r="G2092" s="176">
        <f t="shared" si="69"/>
        <v>2.1441870000000002E-2</v>
      </c>
      <c r="H2092" s="177"/>
      <c r="I2092" s="178"/>
      <c r="J2092" s="179"/>
      <c r="K2092" s="124"/>
      <c r="L2092" s="125"/>
      <c r="M2092" s="126"/>
      <c r="N2092" s="127"/>
      <c r="O2092" s="128"/>
      <c r="P2092" s="128"/>
      <c r="Q2092" s="126"/>
      <c r="R2092" s="55"/>
      <c r="S2092" s="129"/>
      <c r="T2092" s="156"/>
      <c r="U2092" s="126"/>
      <c r="AF2092" s="8"/>
      <c r="AG2092" s="8"/>
      <c r="AH2092" s="8"/>
      <c r="AI2092" s="8"/>
      <c r="AJ2092" s="8"/>
      <c r="AK2092" s="8"/>
      <c r="AL2092" s="8"/>
      <c r="AM2092" s="8"/>
    </row>
    <row r="2093" spans="1:39" x14ac:dyDescent="0.2">
      <c r="A2093" s="161" t="s">
        <v>403</v>
      </c>
      <c r="B2093" s="162" t="s">
        <v>1735</v>
      </c>
      <c r="C2093" s="174" t="s">
        <v>528</v>
      </c>
      <c r="D2093" s="175" t="s">
        <v>529</v>
      </c>
      <c r="E2093" s="175">
        <v>185</v>
      </c>
      <c r="F2093" s="176">
        <v>1.25136E-3</v>
      </c>
      <c r="G2093" s="176">
        <f t="shared" si="69"/>
        <v>0.2315016</v>
      </c>
      <c r="H2093" s="177"/>
      <c r="I2093" s="178"/>
      <c r="J2093" s="179"/>
      <c r="K2093" s="124"/>
      <c r="L2093" s="125"/>
      <c r="M2093" s="126"/>
      <c r="N2093" s="127"/>
      <c r="O2093" s="128"/>
      <c r="P2093" s="128"/>
      <c r="Q2093" s="126"/>
      <c r="R2093" s="55"/>
      <c r="S2093" s="129"/>
      <c r="T2093" s="156"/>
      <c r="U2093" s="126"/>
      <c r="AF2093" s="8"/>
      <c r="AG2093" s="8"/>
      <c r="AH2093" s="8"/>
      <c r="AI2093" s="8"/>
      <c r="AJ2093" s="8"/>
      <c r="AK2093" s="8"/>
      <c r="AL2093" s="8"/>
      <c r="AM2093" s="8"/>
    </row>
    <row r="2094" spans="1:39" x14ac:dyDescent="0.2">
      <c r="A2094" s="161" t="s">
        <v>403</v>
      </c>
      <c r="B2094" s="162" t="s">
        <v>1736</v>
      </c>
      <c r="C2094" s="174" t="s">
        <v>528</v>
      </c>
      <c r="D2094" s="175" t="s">
        <v>778</v>
      </c>
      <c r="E2094" s="175">
        <v>4</v>
      </c>
      <c r="F2094" s="176">
        <v>1.8382000000000001E-4</v>
      </c>
      <c r="G2094" s="176">
        <f t="shared" si="69"/>
        <v>7.3528000000000005E-4</v>
      </c>
      <c r="H2094" s="177"/>
      <c r="I2094" s="178"/>
      <c r="J2094" s="179"/>
      <c r="K2094" s="124"/>
      <c r="L2094" s="125"/>
      <c r="M2094" s="126"/>
      <c r="N2094" s="127"/>
      <c r="O2094" s="128"/>
      <c r="P2094" s="128"/>
      <c r="Q2094" s="126"/>
      <c r="R2094" s="55"/>
      <c r="S2094" s="129"/>
      <c r="T2094" s="156"/>
      <c r="U2094" s="126"/>
      <c r="AF2094" s="8"/>
      <c r="AG2094" s="8"/>
      <c r="AH2094" s="8"/>
      <c r="AI2094" s="8"/>
      <c r="AJ2094" s="8"/>
      <c r="AK2094" s="8"/>
      <c r="AL2094" s="8"/>
      <c r="AM2094" s="8"/>
    </row>
    <row r="2095" spans="1:39" x14ac:dyDescent="0.2">
      <c r="A2095" s="161" t="s">
        <v>403</v>
      </c>
      <c r="B2095" s="162" t="s">
        <v>1737</v>
      </c>
      <c r="C2095" s="174" t="s">
        <v>681</v>
      </c>
      <c r="D2095" s="175" t="s">
        <v>780</v>
      </c>
      <c r="E2095" s="175">
        <v>4</v>
      </c>
      <c r="F2095" s="176">
        <v>1.7164410000000001E-2</v>
      </c>
      <c r="G2095" s="176">
        <f t="shared" si="69"/>
        <v>6.8657640000000006E-2</v>
      </c>
      <c r="H2095" s="177"/>
      <c r="I2095" s="178"/>
      <c r="J2095" s="179"/>
      <c r="K2095" s="124"/>
      <c r="L2095" s="125"/>
      <c r="M2095" s="126"/>
      <c r="N2095" s="127"/>
      <c r="O2095" s="128"/>
      <c r="P2095" s="128"/>
      <c r="Q2095" s="126"/>
      <c r="R2095" s="55"/>
      <c r="S2095" s="129"/>
      <c r="T2095" s="156"/>
      <c r="U2095" s="126"/>
      <c r="AF2095" s="8"/>
      <c r="AG2095" s="8"/>
      <c r="AH2095" s="8"/>
      <c r="AI2095" s="8"/>
      <c r="AJ2095" s="8"/>
      <c r="AK2095" s="8"/>
      <c r="AL2095" s="8"/>
      <c r="AM2095" s="8"/>
    </row>
    <row r="2096" spans="1:39" x14ac:dyDescent="0.2">
      <c r="A2096" s="161" t="s">
        <v>403</v>
      </c>
      <c r="B2096" s="162" t="s">
        <v>1738</v>
      </c>
      <c r="C2096" s="174" t="s">
        <v>681</v>
      </c>
      <c r="D2096" s="175" t="s">
        <v>782</v>
      </c>
      <c r="E2096" s="175">
        <v>8</v>
      </c>
      <c r="F2096" s="176">
        <v>1.130113E-2</v>
      </c>
      <c r="G2096" s="176">
        <f t="shared" si="69"/>
        <v>9.0409039999999996E-2</v>
      </c>
      <c r="H2096" s="177"/>
      <c r="I2096" s="178"/>
      <c r="J2096" s="179"/>
      <c r="K2096" s="124"/>
      <c r="L2096" s="125"/>
      <c r="M2096" s="126"/>
      <c r="N2096" s="127"/>
      <c r="O2096" s="128"/>
      <c r="P2096" s="128"/>
      <c r="Q2096" s="126"/>
      <c r="R2096" s="55"/>
      <c r="S2096" s="129"/>
      <c r="T2096" s="156"/>
      <c r="U2096" s="126"/>
      <c r="AF2096" s="8"/>
      <c r="AG2096" s="8"/>
      <c r="AH2096" s="8"/>
      <c r="AI2096" s="8"/>
      <c r="AJ2096" s="8"/>
      <c r="AK2096" s="8"/>
      <c r="AL2096" s="8"/>
      <c r="AM2096" s="8"/>
    </row>
    <row r="2097" spans="1:39" x14ac:dyDescent="0.2">
      <c r="A2097" s="161" t="s">
        <v>403</v>
      </c>
      <c r="B2097" s="162" t="s">
        <v>1739</v>
      </c>
      <c r="C2097" s="174" t="s">
        <v>681</v>
      </c>
      <c r="D2097" s="175" t="s">
        <v>784</v>
      </c>
      <c r="E2097" s="175">
        <v>4</v>
      </c>
      <c r="F2097" s="176">
        <v>4.0784000000000003E-3</v>
      </c>
      <c r="G2097" s="176">
        <f t="shared" si="69"/>
        <v>1.6313600000000001E-2</v>
      </c>
      <c r="H2097" s="177"/>
      <c r="I2097" s="178"/>
      <c r="J2097" s="179"/>
      <c r="K2097" s="124"/>
      <c r="L2097" s="125"/>
      <c r="M2097" s="126"/>
      <c r="N2097" s="127"/>
      <c r="O2097" s="128"/>
      <c r="P2097" s="128"/>
      <c r="Q2097" s="126"/>
      <c r="R2097" s="55"/>
      <c r="S2097" s="129"/>
      <c r="T2097" s="156"/>
      <c r="U2097" s="126"/>
      <c r="AF2097" s="8"/>
      <c r="AG2097" s="8"/>
      <c r="AH2097" s="8"/>
      <c r="AI2097" s="8"/>
      <c r="AJ2097" s="8"/>
      <c r="AK2097" s="8"/>
      <c r="AL2097" s="8"/>
      <c r="AM2097" s="8"/>
    </row>
    <row r="2098" spans="1:39" x14ac:dyDescent="0.2">
      <c r="A2098" s="161" t="s">
        <v>403</v>
      </c>
      <c r="B2098" s="162" t="s">
        <v>1740</v>
      </c>
      <c r="C2098" s="174" t="s">
        <v>681</v>
      </c>
      <c r="D2098" s="175" t="s">
        <v>786</v>
      </c>
      <c r="E2098" s="175">
        <v>29</v>
      </c>
      <c r="F2098" s="176">
        <v>2.1575700000000001E-3</v>
      </c>
      <c r="G2098" s="176">
        <f t="shared" si="69"/>
        <v>6.2569529999999998E-2</v>
      </c>
      <c r="H2098" s="177"/>
      <c r="I2098" s="178"/>
      <c r="J2098" s="179"/>
      <c r="K2098" s="124"/>
      <c r="L2098" s="125"/>
      <c r="M2098" s="126"/>
      <c r="N2098" s="127"/>
      <c r="O2098" s="128"/>
      <c r="P2098" s="128"/>
      <c r="Q2098" s="126"/>
      <c r="R2098" s="55"/>
      <c r="S2098" s="129"/>
      <c r="T2098" s="156"/>
      <c r="U2098" s="126"/>
      <c r="AF2098" s="8"/>
      <c r="AG2098" s="8"/>
      <c r="AH2098" s="8"/>
      <c r="AI2098" s="8"/>
      <c r="AJ2098" s="8"/>
      <c r="AK2098" s="8"/>
      <c r="AL2098" s="8"/>
      <c r="AM2098" s="8"/>
    </row>
    <row r="2099" spans="1:39" x14ac:dyDescent="0.2">
      <c r="A2099" s="161" t="s">
        <v>403</v>
      </c>
      <c r="B2099" s="162" t="s">
        <v>1741</v>
      </c>
      <c r="C2099" s="174" t="s">
        <v>788</v>
      </c>
      <c r="D2099" s="175" t="s">
        <v>789</v>
      </c>
      <c r="E2099" s="175">
        <v>2</v>
      </c>
      <c r="F2099" s="176">
        <v>5.0836500000000003E-3</v>
      </c>
      <c r="G2099" s="176">
        <f t="shared" si="69"/>
        <v>1.0167300000000001E-2</v>
      </c>
      <c r="H2099" s="177"/>
      <c r="I2099" s="178"/>
      <c r="J2099" s="179"/>
      <c r="K2099" s="124"/>
      <c r="L2099" s="125"/>
      <c r="M2099" s="126"/>
      <c r="N2099" s="127"/>
      <c r="O2099" s="128"/>
      <c r="P2099" s="128"/>
      <c r="Q2099" s="126"/>
      <c r="R2099" s="55"/>
      <c r="S2099" s="129"/>
      <c r="T2099" s="156"/>
      <c r="U2099" s="126"/>
      <c r="AF2099" s="8"/>
      <c r="AG2099" s="8"/>
      <c r="AH2099" s="8"/>
      <c r="AI2099" s="8"/>
      <c r="AJ2099" s="8"/>
      <c r="AK2099" s="8"/>
      <c r="AL2099" s="8"/>
      <c r="AM2099" s="8"/>
    </row>
    <row r="2100" spans="1:39" x14ac:dyDescent="0.2">
      <c r="A2100" s="148" t="s">
        <v>379</v>
      </c>
      <c r="B2100" s="162" t="s">
        <v>1742</v>
      </c>
      <c r="C2100" s="181" t="s">
        <v>683</v>
      </c>
      <c r="D2100" s="182" t="s">
        <v>676</v>
      </c>
      <c r="E2100" s="182">
        <v>1</v>
      </c>
      <c r="F2100" s="183"/>
      <c r="G2100" s="183" t="str">
        <f>""</f>
        <v/>
      </c>
      <c r="H2100" s="184"/>
      <c r="I2100" s="185"/>
      <c r="J2100" s="180"/>
      <c r="K2100" s="124"/>
      <c r="L2100" s="125"/>
      <c r="M2100" s="126"/>
      <c r="N2100" s="127"/>
      <c r="O2100" s="128"/>
      <c r="P2100" s="128"/>
      <c r="Q2100" s="126"/>
      <c r="R2100" s="55"/>
      <c r="S2100" s="129"/>
      <c r="T2100" s="156"/>
      <c r="U2100" s="126"/>
      <c r="AF2100" s="8"/>
      <c r="AG2100" s="8"/>
      <c r="AH2100" s="8"/>
      <c r="AI2100" s="8"/>
      <c r="AJ2100" s="8"/>
      <c r="AK2100" s="8"/>
      <c r="AL2100" s="8"/>
      <c r="AM2100" s="8"/>
    </row>
    <row r="2101" spans="1:39" x14ac:dyDescent="0.2">
      <c r="A2101" s="148" t="s">
        <v>379</v>
      </c>
      <c r="B2101" s="162" t="s">
        <v>1743</v>
      </c>
      <c r="C2101" s="181" t="s">
        <v>675</v>
      </c>
      <c r="D2101" s="182" t="s">
        <v>676</v>
      </c>
      <c r="E2101" s="182">
        <v>1</v>
      </c>
      <c r="F2101" s="183"/>
      <c r="G2101" s="183" t="str">
        <f>""</f>
        <v/>
      </c>
      <c r="H2101" s="184"/>
      <c r="I2101" s="185"/>
      <c r="J2101" s="180"/>
      <c r="K2101" s="124"/>
      <c r="L2101" s="125"/>
      <c r="M2101" s="126"/>
      <c r="N2101" s="127"/>
      <c r="O2101" s="128"/>
      <c r="P2101" s="128"/>
      <c r="Q2101" s="126"/>
      <c r="R2101" s="55"/>
      <c r="S2101" s="129"/>
      <c r="T2101" s="156"/>
      <c r="U2101" s="126"/>
      <c r="AF2101" s="8"/>
      <c r="AG2101" s="8"/>
      <c r="AH2101" s="8"/>
      <c r="AI2101" s="8"/>
      <c r="AJ2101" s="8"/>
      <c r="AK2101" s="8"/>
      <c r="AL2101" s="8"/>
      <c r="AM2101" s="8"/>
    </row>
    <row r="2102" spans="1:39" ht="25.5" x14ac:dyDescent="0.2">
      <c r="A2102" s="148" t="s">
        <v>379</v>
      </c>
      <c r="B2102" s="150">
        <v>47</v>
      </c>
      <c r="C2102" s="151" t="s">
        <v>199</v>
      </c>
      <c r="D2102" s="152" t="s">
        <v>200</v>
      </c>
      <c r="E2102" s="105">
        <v>1</v>
      </c>
      <c r="F2102" s="153"/>
      <c r="G2102" s="110"/>
      <c r="H2102" s="154"/>
      <c r="I2102" s="111"/>
      <c r="J2102" s="155"/>
      <c r="K2102" s="124"/>
      <c r="L2102" s="125"/>
      <c r="M2102" s="126"/>
      <c r="N2102" s="127"/>
      <c r="O2102" s="128"/>
      <c r="P2102" s="128"/>
      <c r="Q2102" s="126"/>
      <c r="R2102" s="55"/>
      <c r="S2102" s="129"/>
      <c r="T2102" s="156"/>
      <c r="U2102" s="126"/>
      <c r="AF2102" s="8"/>
      <c r="AG2102" s="8"/>
      <c r="AH2102" s="8"/>
      <c r="AI2102" s="8"/>
      <c r="AJ2102" s="8"/>
      <c r="AK2102" s="8"/>
      <c r="AL2102" s="8"/>
      <c r="AM2102" s="8"/>
    </row>
    <row r="2103" spans="1:39" x14ac:dyDescent="0.2">
      <c r="A2103" s="148" t="s">
        <v>379</v>
      </c>
      <c r="B2103" s="162" t="s">
        <v>1744</v>
      </c>
      <c r="C2103" s="181" t="s">
        <v>384</v>
      </c>
      <c r="D2103" s="182" t="s">
        <v>385</v>
      </c>
      <c r="E2103" s="182">
        <v>1</v>
      </c>
      <c r="F2103" s="183"/>
      <c r="G2103" s="183" t="str">
        <f>""</f>
        <v/>
      </c>
      <c r="H2103" s="184"/>
      <c r="I2103" s="185"/>
      <c r="J2103" s="180"/>
      <c r="K2103" s="124"/>
      <c r="L2103" s="125"/>
      <c r="M2103" s="126"/>
      <c r="N2103" s="127"/>
      <c r="O2103" s="128"/>
      <c r="P2103" s="128"/>
      <c r="Q2103" s="126"/>
      <c r="R2103" s="55"/>
      <c r="S2103" s="129"/>
      <c r="T2103" s="156"/>
      <c r="U2103" s="126"/>
      <c r="AF2103" s="8"/>
      <c r="AG2103" s="8"/>
      <c r="AH2103" s="8"/>
      <c r="AI2103" s="8"/>
      <c r="AJ2103" s="8"/>
      <c r="AK2103" s="8"/>
      <c r="AL2103" s="8"/>
      <c r="AM2103" s="8"/>
    </row>
    <row r="2104" spans="1:39" x14ac:dyDescent="0.2">
      <c r="A2104" s="148" t="s">
        <v>379</v>
      </c>
      <c r="B2104" s="162" t="s">
        <v>1745</v>
      </c>
      <c r="C2104" s="181" t="s">
        <v>388</v>
      </c>
      <c r="D2104" s="182" t="s">
        <v>389</v>
      </c>
      <c r="E2104" s="182">
        <v>1</v>
      </c>
      <c r="F2104" s="183">
        <v>3.8</v>
      </c>
      <c r="G2104" s="183">
        <f t="shared" ref="G2104:G2109" si="70">F2104*E2104</f>
        <v>3.8</v>
      </c>
      <c r="H2104" s="184" t="s">
        <v>390</v>
      </c>
      <c r="I2104" s="185"/>
      <c r="J2104" s="180"/>
      <c r="K2104" s="124"/>
      <c r="L2104" s="125"/>
      <c r="M2104" s="126"/>
      <c r="N2104" s="127"/>
      <c r="O2104" s="128"/>
      <c r="P2104" s="128"/>
      <c r="Q2104" s="126"/>
      <c r="R2104" s="55"/>
      <c r="S2104" s="129"/>
      <c r="T2104" s="156"/>
      <c r="U2104" s="126"/>
      <c r="AF2104" s="8"/>
      <c r="AG2104" s="8"/>
      <c r="AH2104" s="8"/>
      <c r="AI2104" s="8"/>
      <c r="AJ2104" s="8"/>
      <c r="AK2104" s="8"/>
      <c r="AL2104" s="8"/>
      <c r="AM2104" s="8"/>
    </row>
    <row r="2105" spans="1:39" x14ac:dyDescent="0.2">
      <c r="A2105" s="148" t="s">
        <v>379</v>
      </c>
      <c r="B2105" s="162" t="s">
        <v>1746</v>
      </c>
      <c r="C2105" s="181" t="s">
        <v>392</v>
      </c>
      <c r="D2105" s="182" t="s">
        <v>393</v>
      </c>
      <c r="E2105" s="182">
        <v>1</v>
      </c>
      <c r="F2105" s="183">
        <v>2.65</v>
      </c>
      <c r="G2105" s="183">
        <f t="shared" si="70"/>
        <v>2.65</v>
      </c>
      <c r="H2105" s="184" t="s">
        <v>390</v>
      </c>
      <c r="I2105" s="185"/>
      <c r="J2105" s="180"/>
      <c r="K2105" s="124"/>
      <c r="L2105" s="125"/>
      <c r="M2105" s="126"/>
      <c r="N2105" s="127"/>
      <c r="O2105" s="128"/>
      <c r="P2105" s="128"/>
      <c r="Q2105" s="126"/>
      <c r="R2105" s="55"/>
      <c r="S2105" s="129"/>
      <c r="T2105" s="156"/>
      <c r="U2105" s="126"/>
      <c r="AF2105" s="8"/>
      <c r="AG2105" s="8"/>
      <c r="AH2105" s="8"/>
      <c r="AI2105" s="8"/>
      <c r="AJ2105" s="8"/>
      <c r="AK2105" s="8"/>
      <c r="AL2105" s="8"/>
      <c r="AM2105" s="8"/>
    </row>
    <row r="2106" spans="1:39" x14ac:dyDescent="0.2">
      <c r="A2106" s="148" t="s">
        <v>379</v>
      </c>
      <c r="B2106" s="162" t="s">
        <v>1747</v>
      </c>
      <c r="C2106" s="181" t="s">
        <v>395</v>
      </c>
      <c r="D2106" s="182" t="s">
        <v>396</v>
      </c>
      <c r="E2106" s="182">
        <v>1</v>
      </c>
      <c r="F2106" s="183">
        <v>5.45</v>
      </c>
      <c r="G2106" s="183">
        <f t="shared" si="70"/>
        <v>5.45</v>
      </c>
      <c r="H2106" s="184" t="s">
        <v>390</v>
      </c>
      <c r="I2106" s="185"/>
      <c r="J2106" s="180"/>
      <c r="K2106" s="124"/>
      <c r="L2106" s="125"/>
      <c r="M2106" s="126"/>
      <c r="N2106" s="127"/>
      <c r="O2106" s="128"/>
      <c r="P2106" s="128"/>
      <c r="Q2106" s="126"/>
      <c r="R2106" s="55"/>
      <c r="S2106" s="129"/>
      <c r="T2106" s="156"/>
      <c r="U2106" s="126"/>
      <c r="AF2106" s="8"/>
      <c r="AG2106" s="8"/>
      <c r="AH2106" s="8"/>
      <c r="AI2106" s="8"/>
      <c r="AJ2106" s="8"/>
      <c r="AK2106" s="8"/>
      <c r="AL2106" s="8"/>
      <c r="AM2106" s="8"/>
    </row>
    <row r="2107" spans="1:39" x14ac:dyDescent="0.2">
      <c r="A2107" s="148" t="s">
        <v>379</v>
      </c>
      <c r="B2107" s="162" t="s">
        <v>1748</v>
      </c>
      <c r="C2107" s="181" t="s">
        <v>398</v>
      </c>
      <c r="D2107" s="182" t="s">
        <v>399</v>
      </c>
      <c r="E2107" s="182">
        <v>1</v>
      </c>
      <c r="F2107" s="183">
        <v>39.75</v>
      </c>
      <c r="G2107" s="183">
        <f t="shared" si="70"/>
        <v>39.75</v>
      </c>
      <c r="H2107" s="184" t="s">
        <v>390</v>
      </c>
      <c r="I2107" s="185"/>
      <c r="J2107" s="180"/>
      <c r="K2107" s="124"/>
      <c r="L2107" s="125"/>
      <c r="M2107" s="126"/>
      <c r="N2107" s="127"/>
      <c r="O2107" s="128"/>
      <c r="P2107" s="128"/>
      <c r="Q2107" s="126"/>
      <c r="R2107" s="55"/>
      <c r="S2107" s="129"/>
      <c r="T2107" s="156"/>
      <c r="U2107" s="126"/>
      <c r="AF2107" s="8"/>
      <c r="AG2107" s="8"/>
      <c r="AH2107" s="8"/>
      <c r="AI2107" s="8"/>
      <c r="AJ2107" s="8"/>
      <c r="AK2107" s="8"/>
      <c r="AL2107" s="8"/>
      <c r="AM2107" s="8"/>
    </row>
    <row r="2108" spans="1:39" x14ac:dyDescent="0.2">
      <c r="A2108" s="148" t="s">
        <v>379</v>
      </c>
      <c r="B2108" s="162" t="s">
        <v>1749</v>
      </c>
      <c r="C2108" s="181" t="s">
        <v>401</v>
      </c>
      <c r="D2108" s="182" t="s">
        <v>402</v>
      </c>
      <c r="E2108" s="182">
        <v>2</v>
      </c>
      <c r="F2108" s="183">
        <v>1.97</v>
      </c>
      <c r="G2108" s="183">
        <f t="shared" si="70"/>
        <v>3.94</v>
      </c>
      <c r="H2108" s="184" t="s">
        <v>390</v>
      </c>
      <c r="I2108" s="185"/>
      <c r="J2108" s="180"/>
      <c r="K2108" s="124"/>
      <c r="L2108" s="125"/>
      <c r="M2108" s="126"/>
      <c r="N2108" s="127"/>
      <c r="O2108" s="128"/>
      <c r="P2108" s="128"/>
      <c r="Q2108" s="126"/>
      <c r="R2108" s="55"/>
      <c r="S2108" s="129"/>
      <c r="T2108" s="156"/>
      <c r="U2108" s="126"/>
      <c r="AF2108" s="8"/>
      <c r="AG2108" s="8"/>
      <c r="AH2108" s="8"/>
      <c r="AI2108" s="8"/>
      <c r="AJ2108" s="8"/>
      <c r="AK2108" s="8"/>
      <c r="AL2108" s="8"/>
      <c r="AM2108" s="8"/>
    </row>
    <row r="2109" spans="1:39" x14ac:dyDescent="0.2">
      <c r="A2109" s="148" t="s">
        <v>379</v>
      </c>
      <c r="B2109" s="162" t="s">
        <v>1750</v>
      </c>
      <c r="C2109" s="181" t="s">
        <v>405</v>
      </c>
      <c r="D2109" s="182" t="s">
        <v>406</v>
      </c>
      <c r="E2109" s="182">
        <v>1</v>
      </c>
      <c r="F2109" s="183">
        <v>8.09</v>
      </c>
      <c r="G2109" s="183">
        <f t="shared" si="70"/>
        <v>8.09</v>
      </c>
      <c r="H2109" s="184"/>
      <c r="I2109" s="185"/>
      <c r="J2109" s="180"/>
      <c r="K2109" s="124"/>
      <c r="L2109" s="125"/>
      <c r="M2109" s="126"/>
      <c r="N2109" s="127"/>
      <c r="O2109" s="128"/>
      <c r="P2109" s="128"/>
      <c r="Q2109" s="126"/>
      <c r="R2109" s="55"/>
      <c r="S2109" s="129"/>
      <c r="T2109" s="156"/>
      <c r="U2109" s="126"/>
      <c r="AF2109" s="8"/>
      <c r="AG2109" s="8"/>
      <c r="AH2109" s="8"/>
      <c r="AI2109" s="8"/>
      <c r="AJ2109" s="8"/>
      <c r="AK2109" s="8"/>
      <c r="AL2109" s="8"/>
      <c r="AM2109" s="8"/>
    </row>
    <row r="2110" spans="1:39" x14ac:dyDescent="0.2">
      <c r="A2110" s="161" t="s">
        <v>382</v>
      </c>
      <c r="B2110" s="162" t="s">
        <v>1751</v>
      </c>
      <c r="C2110" s="163" t="s">
        <v>408</v>
      </c>
      <c r="D2110" s="164" t="s">
        <v>409</v>
      </c>
      <c r="E2110" s="164" t="s">
        <v>410</v>
      </c>
      <c r="F2110" s="167"/>
      <c r="G2110" s="167" t="str">
        <f>""</f>
        <v/>
      </c>
      <c r="H2110" s="161"/>
      <c r="I2110" s="165"/>
      <c r="J2110" s="166"/>
      <c r="K2110" s="124"/>
      <c r="L2110" s="125"/>
      <c r="M2110" s="126"/>
      <c r="N2110" s="127"/>
      <c r="O2110" s="128"/>
      <c r="P2110" s="128"/>
      <c r="Q2110" s="126"/>
      <c r="R2110" s="55"/>
      <c r="S2110" s="129"/>
      <c r="T2110" s="156"/>
      <c r="U2110" s="126"/>
      <c r="AF2110" s="8"/>
      <c r="AG2110" s="8"/>
      <c r="AH2110" s="8"/>
      <c r="AI2110" s="8"/>
      <c r="AJ2110" s="8"/>
      <c r="AK2110" s="8"/>
      <c r="AL2110" s="8"/>
      <c r="AM2110" s="8"/>
    </row>
    <row r="2111" spans="1:39" x14ac:dyDescent="0.2">
      <c r="A2111" s="161" t="s">
        <v>386</v>
      </c>
      <c r="B2111" s="162" t="s">
        <v>1752</v>
      </c>
      <c r="C2111" s="168" t="s">
        <v>412</v>
      </c>
      <c r="D2111" s="169" t="s">
        <v>413</v>
      </c>
      <c r="E2111" s="169" t="s">
        <v>410</v>
      </c>
      <c r="F2111" s="170">
        <v>19.420000000000002</v>
      </c>
      <c r="G2111" s="170">
        <f>F2111*2</f>
        <v>38.840000000000003</v>
      </c>
      <c r="H2111" s="171" t="s">
        <v>414</v>
      </c>
      <c r="I2111" s="172"/>
      <c r="J2111" s="173"/>
      <c r="K2111" s="124"/>
      <c r="L2111" s="125"/>
      <c r="M2111" s="126"/>
      <c r="N2111" s="127"/>
      <c r="O2111" s="128"/>
      <c r="P2111" s="128"/>
      <c r="Q2111" s="126"/>
      <c r="R2111" s="55"/>
      <c r="S2111" s="129"/>
      <c r="T2111" s="156"/>
      <c r="U2111" s="126"/>
      <c r="AF2111" s="8"/>
      <c r="AG2111" s="8"/>
      <c r="AH2111" s="8"/>
      <c r="AI2111" s="8"/>
      <c r="AJ2111" s="8"/>
      <c r="AK2111" s="8"/>
      <c r="AL2111" s="8"/>
      <c r="AM2111" s="8"/>
    </row>
    <row r="2112" spans="1:39" x14ac:dyDescent="0.2">
      <c r="A2112" s="161" t="s">
        <v>386</v>
      </c>
      <c r="B2112" s="162" t="s">
        <v>1753</v>
      </c>
      <c r="C2112" s="168" t="s">
        <v>416</v>
      </c>
      <c r="D2112" s="169" t="s">
        <v>417</v>
      </c>
      <c r="E2112" s="169" t="s">
        <v>410</v>
      </c>
      <c r="F2112" s="170">
        <v>4.05</v>
      </c>
      <c r="G2112" s="170">
        <f>F2112*2</f>
        <v>8.1</v>
      </c>
      <c r="H2112" s="171" t="s">
        <v>414</v>
      </c>
      <c r="I2112" s="172"/>
      <c r="J2112" s="173"/>
      <c r="K2112" s="124"/>
      <c r="L2112" s="125"/>
      <c r="M2112" s="126"/>
      <c r="N2112" s="127"/>
      <c r="O2112" s="128"/>
      <c r="P2112" s="128"/>
      <c r="Q2112" s="126"/>
      <c r="R2112" s="55"/>
      <c r="S2112" s="129"/>
      <c r="T2112" s="156"/>
      <c r="U2112" s="126"/>
      <c r="AF2112" s="8"/>
      <c r="AG2112" s="8"/>
      <c r="AH2112" s="8"/>
      <c r="AI2112" s="8"/>
      <c r="AJ2112" s="8"/>
      <c r="AK2112" s="8"/>
      <c r="AL2112" s="8"/>
      <c r="AM2112" s="8"/>
    </row>
    <row r="2113" spans="1:39" x14ac:dyDescent="0.2">
      <c r="A2113" s="161" t="s">
        <v>386</v>
      </c>
      <c r="B2113" s="162" t="s">
        <v>1754</v>
      </c>
      <c r="C2113" s="168" t="s">
        <v>419</v>
      </c>
      <c r="D2113" s="169" t="s">
        <v>420</v>
      </c>
      <c r="E2113" s="169">
        <v>2</v>
      </c>
      <c r="F2113" s="170">
        <v>0.37</v>
      </c>
      <c r="G2113" s="170">
        <f>F2113*E2113</f>
        <v>0.74</v>
      </c>
      <c r="H2113" s="171" t="s">
        <v>414</v>
      </c>
      <c r="I2113" s="172"/>
      <c r="J2113" s="173"/>
      <c r="K2113" s="124"/>
      <c r="L2113" s="125"/>
      <c r="M2113" s="126"/>
      <c r="N2113" s="127"/>
      <c r="O2113" s="128"/>
      <c r="P2113" s="128"/>
      <c r="Q2113" s="126"/>
      <c r="R2113" s="55"/>
      <c r="S2113" s="129"/>
      <c r="T2113" s="156"/>
      <c r="U2113" s="126"/>
      <c r="AF2113" s="8"/>
      <c r="AG2113" s="8"/>
      <c r="AH2113" s="8"/>
      <c r="AI2113" s="8"/>
      <c r="AJ2113" s="8"/>
      <c r="AK2113" s="8"/>
      <c r="AL2113" s="8"/>
      <c r="AM2113" s="8"/>
    </row>
    <row r="2114" spans="1:39" x14ac:dyDescent="0.2">
      <c r="A2114" s="161" t="s">
        <v>386</v>
      </c>
      <c r="B2114" s="162" t="s">
        <v>1755</v>
      </c>
      <c r="C2114" s="168" t="s">
        <v>422</v>
      </c>
      <c r="D2114" s="169" t="s">
        <v>423</v>
      </c>
      <c r="E2114" s="169">
        <v>2</v>
      </c>
      <c r="F2114" s="170">
        <v>0.04</v>
      </c>
      <c r="G2114" s="170">
        <f>F2114*E2114</f>
        <v>0.08</v>
      </c>
      <c r="H2114" s="171" t="s">
        <v>414</v>
      </c>
      <c r="I2114" s="172"/>
      <c r="J2114" s="173"/>
      <c r="K2114" s="124"/>
      <c r="L2114" s="125"/>
      <c r="M2114" s="126"/>
      <c r="N2114" s="127"/>
      <c r="O2114" s="128"/>
      <c r="P2114" s="128"/>
      <c r="Q2114" s="126"/>
      <c r="R2114" s="55"/>
      <c r="S2114" s="129"/>
      <c r="T2114" s="156"/>
      <c r="U2114" s="126"/>
      <c r="AF2114" s="8"/>
      <c r="AG2114" s="8"/>
      <c r="AH2114" s="8"/>
      <c r="AI2114" s="8"/>
      <c r="AJ2114" s="8"/>
      <c r="AK2114" s="8"/>
      <c r="AL2114" s="8"/>
      <c r="AM2114" s="8"/>
    </row>
    <row r="2115" spans="1:39" x14ac:dyDescent="0.2">
      <c r="A2115" s="161" t="s">
        <v>403</v>
      </c>
      <c r="B2115" s="162" t="s">
        <v>1756</v>
      </c>
      <c r="C2115" s="174" t="s">
        <v>425</v>
      </c>
      <c r="D2115" s="175" t="s">
        <v>426</v>
      </c>
      <c r="E2115" s="175">
        <v>2</v>
      </c>
      <c r="F2115" s="176">
        <v>0.01</v>
      </c>
      <c r="G2115" s="176">
        <f>F2115*E2115</f>
        <v>0.02</v>
      </c>
      <c r="H2115" s="177"/>
      <c r="I2115" s="178"/>
      <c r="J2115" s="179"/>
      <c r="K2115" s="124"/>
      <c r="L2115" s="125"/>
      <c r="M2115" s="126"/>
      <c r="N2115" s="127"/>
      <c r="O2115" s="128"/>
      <c r="P2115" s="128"/>
      <c r="Q2115" s="126"/>
      <c r="R2115" s="55"/>
      <c r="S2115" s="129"/>
      <c r="T2115" s="156"/>
      <c r="U2115" s="126"/>
      <c r="AF2115" s="8"/>
      <c r="AG2115" s="8"/>
      <c r="AH2115" s="8"/>
      <c r="AI2115" s="8"/>
      <c r="AJ2115" s="8"/>
      <c r="AK2115" s="8"/>
      <c r="AL2115" s="8"/>
      <c r="AM2115" s="8"/>
    </row>
    <row r="2116" spans="1:39" x14ac:dyDescent="0.2">
      <c r="A2116" s="148" t="s">
        <v>379</v>
      </c>
      <c r="B2116" s="162" t="s">
        <v>1757</v>
      </c>
      <c r="C2116" s="181" t="s">
        <v>428</v>
      </c>
      <c r="D2116" s="182" t="s">
        <v>429</v>
      </c>
      <c r="E2116" s="182" t="s">
        <v>410</v>
      </c>
      <c r="F2116" s="183"/>
      <c r="G2116" s="183" t="str">
        <f>""</f>
        <v/>
      </c>
      <c r="H2116" s="184"/>
      <c r="I2116" s="185"/>
      <c r="J2116" s="180"/>
      <c r="K2116" s="124"/>
      <c r="L2116" s="125"/>
      <c r="M2116" s="126"/>
      <c r="N2116" s="127"/>
      <c r="O2116" s="128"/>
      <c r="P2116" s="128"/>
      <c r="Q2116" s="126"/>
      <c r="R2116" s="55"/>
      <c r="S2116" s="129"/>
      <c r="T2116" s="156"/>
      <c r="U2116" s="126"/>
      <c r="AF2116" s="8"/>
      <c r="AG2116" s="8"/>
      <c r="AH2116" s="8"/>
      <c r="AI2116" s="8"/>
      <c r="AJ2116" s="8"/>
      <c r="AK2116" s="8"/>
      <c r="AL2116" s="8"/>
      <c r="AM2116" s="8"/>
    </row>
    <row r="2117" spans="1:39" x14ac:dyDescent="0.2">
      <c r="A2117" s="148" t="s">
        <v>379</v>
      </c>
      <c r="B2117" s="162" t="s">
        <v>1758</v>
      </c>
      <c r="C2117" s="181" t="s">
        <v>431</v>
      </c>
      <c r="D2117" s="182" t="s">
        <v>432</v>
      </c>
      <c r="E2117" s="182">
        <f>1*1</f>
        <v>1</v>
      </c>
      <c r="F2117" s="183">
        <v>10.41</v>
      </c>
      <c r="G2117" s="183">
        <f>F2117*E2117</f>
        <v>10.41</v>
      </c>
      <c r="H2117" s="184" t="s">
        <v>390</v>
      </c>
      <c r="I2117" s="185"/>
      <c r="J2117" s="180"/>
      <c r="K2117" s="124"/>
      <c r="L2117" s="125"/>
      <c r="M2117" s="126"/>
      <c r="N2117" s="127"/>
      <c r="O2117" s="128"/>
      <c r="P2117" s="128"/>
      <c r="Q2117" s="126"/>
      <c r="R2117" s="55"/>
      <c r="S2117" s="129"/>
      <c r="T2117" s="156"/>
      <c r="U2117" s="126"/>
      <c r="AF2117" s="8"/>
      <c r="AG2117" s="8"/>
      <c r="AH2117" s="8"/>
      <c r="AI2117" s="8"/>
      <c r="AJ2117" s="8"/>
      <c r="AK2117" s="8"/>
      <c r="AL2117" s="8"/>
      <c r="AM2117" s="8"/>
    </row>
    <row r="2118" spans="1:39" x14ac:dyDescent="0.2">
      <c r="A2118" s="148" t="s">
        <v>379</v>
      </c>
      <c r="B2118" s="162" t="s">
        <v>1759</v>
      </c>
      <c r="C2118" s="181" t="s">
        <v>434</v>
      </c>
      <c r="D2118" s="182" t="s">
        <v>435</v>
      </c>
      <c r="E2118" s="182">
        <f>2*1</f>
        <v>2</v>
      </c>
      <c r="F2118" s="183">
        <v>0.03</v>
      </c>
      <c r="G2118" s="183">
        <f>F2118*E2118</f>
        <v>0.06</v>
      </c>
      <c r="H2118" s="184" t="s">
        <v>414</v>
      </c>
      <c r="I2118" s="185"/>
      <c r="J2118" s="180"/>
      <c r="K2118" s="124"/>
      <c r="L2118" s="125"/>
      <c r="M2118" s="126"/>
      <c r="N2118" s="127"/>
      <c r="O2118" s="128"/>
      <c r="P2118" s="128"/>
      <c r="Q2118" s="126"/>
      <c r="R2118" s="55"/>
      <c r="S2118" s="129"/>
      <c r="T2118" s="156"/>
      <c r="U2118" s="126"/>
      <c r="AF2118" s="8"/>
      <c r="AG2118" s="8"/>
      <c r="AH2118" s="8"/>
      <c r="AI2118" s="8"/>
      <c r="AJ2118" s="8"/>
      <c r="AK2118" s="8"/>
      <c r="AL2118" s="8"/>
      <c r="AM2118" s="8"/>
    </row>
    <row r="2119" spans="1:39" x14ac:dyDescent="0.2">
      <c r="A2119" s="148" t="s">
        <v>379</v>
      </c>
      <c r="B2119" s="162" t="s">
        <v>1760</v>
      </c>
      <c r="C2119" s="181" t="s">
        <v>425</v>
      </c>
      <c r="D2119" s="182" t="s">
        <v>437</v>
      </c>
      <c r="E2119" s="182">
        <f>1*1</f>
        <v>1</v>
      </c>
      <c r="F2119" s="183">
        <v>0.02</v>
      </c>
      <c r="G2119" s="183">
        <f>F2119*E2119</f>
        <v>0.02</v>
      </c>
      <c r="H2119" s="184"/>
      <c r="I2119" s="185"/>
      <c r="J2119" s="180"/>
      <c r="K2119" s="124"/>
      <c r="L2119" s="125"/>
      <c r="M2119" s="126"/>
      <c r="N2119" s="127"/>
      <c r="O2119" s="128"/>
      <c r="P2119" s="128"/>
      <c r="Q2119" s="126"/>
      <c r="R2119" s="55"/>
      <c r="S2119" s="129"/>
      <c r="T2119" s="156"/>
      <c r="U2119" s="126"/>
      <c r="AF2119" s="8"/>
      <c r="AG2119" s="8"/>
      <c r="AH2119" s="8"/>
      <c r="AI2119" s="8"/>
      <c r="AJ2119" s="8"/>
      <c r="AK2119" s="8"/>
      <c r="AL2119" s="8"/>
      <c r="AM2119" s="8"/>
    </row>
    <row r="2120" spans="1:39" x14ac:dyDescent="0.2">
      <c r="A2120" s="161" t="s">
        <v>382</v>
      </c>
      <c r="B2120" s="162" t="s">
        <v>1761</v>
      </c>
      <c r="C2120" s="163" t="s">
        <v>439</v>
      </c>
      <c r="D2120" s="164" t="s">
        <v>440</v>
      </c>
      <c r="E2120" s="164">
        <v>1</v>
      </c>
      <c r="F2120" s="167"/>
      <c r="G2120" s="167" t="str">
        <f>""</f>
        <v/>
      </c>
      <c r="H2120" s="161"/>
      <c r="I2120" s="165"/>
      <c r="J2120" s="166"/>
      <c r="K2120" s="124"/>
      <c r="L2120" s="125"/>
      <c r="M2120" s="126"/>
      <c r="N2120" s="127"/>
      <c r="O2120" s="128"/>
      <c r="P2120" s="128"/>
      <c r="Q2120" s="126"/>
      <c r="R2120" s="55"/>
      <c r="S2120" s="129"/>
      <c r="T2120" s="156"/>
      <c r="U2120" s="126"/>
      <c r="AF2120" s="8"/>
      <c r="AG2120" s="8"/>
      <c r="AH2120" s="8"/>
      <c r="AI2120" s="8"/>
      <c r="AJ2120" s="8"/>
      <c r="AK2120" s="8"/>
      <c r="AL2120" s="8"/>
      <c r="AM2120" s="8"/>
    </row>
    <row r="2121" spans="1:39" x14ac:dyDescent="0.2">
      <c r="A2121" s="161" t="s">
        <v>386</v>
      </c>
      <c r="B2121" s="162" t="s">
        <v>1762</v>
      </c>
      <c r="C2121" s="168" t="s">
        <v>442</v>
      </c>
      <c r="D2121" s="169" t="s">
        <v>443</v>
      </c>
      <c r="E2121" s="169">
        <v>1</v>
      </c>
      <c r="F2121" s="170">
        <v>11.31</v>
      </c>
      <c r="G2121" s="170">
        <f>F2121*E2121</f>
        <v>11.31</v>
      </c>
      <c r="H2121" s="171" t="s">
        <v>414</v>
      </c>
      <c r="I2121" s="172"/>
      <c r="J2121" s="173"/>
      <c r="K2121" s="124"/>
      <c r="L2121" s="125"/>
      <c r="M2121" s="126"/>
      <c r="N2121" s="127"/>
      <c r="O2121" s="128"/>
      <c r="P2121" s="128"/>
      <c r="Q2121" s="126"/>
      <c r="R2121" s="55"/>
      <c r="S2121" s="129"/>
      <c r="T2121" s="156"/>
      <c r="U2121" s="126"/>
      <c r="AF2121" s="8"/>
      <c r="AG2121" s="8"/>
      <c r="AH2121" s="8"/>
      <c r="AI2121" s="8"/>
      <c r="AJ2121" s="8"/>
      <c r="AK2121" s="8"/>
      <c r="AL2121" s="8"/>
      <c r="AM2121" s="8"/>
    </row>
    <row r="2122" spans="1:39" x14ac:dyDescent="0.2">
      <c r="A2122" s="161" t="s">
        <v>386</v>
      </c>
      <c r="B2122" s="162" t="s">
        <v>1763</v>
      </c>
      <c r="C2122" s="168" t="s">
        <v>445</v>
      </c>
      <c r="D2122" s="169" t="s">
        <v>446</v>
      </c>
      <c r="E2122" s="169">
        <v>2</v>
      </c>
      <c r="F2122" s="170">
        <v>2.2200000000000002</v>
      </c>
      <c r="G2122" s="170">
        <f>F2122*E2122</f>
        <v>4.4400000000000004</v>
      </c>
      <c r="H2122" s="171" t="s">
        <v>414</v>
      </c>
      <c r="I2122" s="172"/>
      <c r="J2122" s="173"/>
      <c r="K2122" s="124"/>
      <c r="L2122" s="125"/>
      <c r="M2122" s="126"/>
      <c r="N2122" s="127"/>
      <c r="O2122" s="128"/>
      <c r="P2122" s="128"/>
      <c r="Q2122" s="126"/>
      <c r="R2122" s="55"/>
      <c r="S2122" s="129"/>
      <c r="T2122" s="156"/>
      <c r="U2122" s="126"/>
      <c r="AF2122" s="8"/>
      <c r="AG2122" s="8"/>
      <c r="AH2122" s="8"/>
      <c r="AI2122" s="8"/>
      <c r="AJ2122" s="8"/>
      <c r="AK2122" s="8"/>
      <c r="AL2122" s="8"/>
      <c r="AM2122" s="8"/>
    </row>
    <row r="2123" spans="1:39" x14ac:dyDescent="0.2">
      <c r="A2123" s="161" t="s">
        <v>403</v>
      </c>
      <c r="B2123" s="162" t="s">
        <v>1764</v>
      </c>
      <c r="C2123" s="174" t="s">
        <v>425</v>
      </c>
      <c r="D2123" s="175" t="s">
        <v>448</v>
      </c>
      <c r="E2123" s="175">
        <v>4</v>
      </c>
      <c r="F2123" s="176">
        <v>0.01</v>
      </c>
      <c r="G2123" s="176">
        <f>F2123*E2123</f>
        <v>0.04</v>
      </c>
      <c r="H2123" s="177"/>
      <c r="I2123" s="178"/>
      <c r="J2123" s="179"/>
      <c r="K2123" s="124"/>
      <c r="L2123" s="125"/>
      <c r="M2123" s="126"/>
      <c r="N2123" s="127"/>
      <c r="O2123" s="128"/>
      <c r="P2123" s="128"/>
      <c r="Q2123" s="126"/>
      <c r="R2123" s="55"/>
      <c r="S2123" s="129"/>
      <c r="T2123" s="156"/>
      <c r="U2123" s="126"/>
      <c r="AF2123" s="8"/>
      <c r="AG2123" s="8"/>
      <c r="AH2123" s="8"/>
      <c r="AI2123" s="8"/>
      <c r="AJ2123" s="8"/>
      <c r="AK2123" s="8"/>
      <c r="AL2123" s="8"/>
      <c r="AM2123" s="8"/>
    </row>
    <row r="2124" spans="1:39" x14ac:dyDescent="0.2">
      <c r="A2124" s="161" t="s">
        <v>403</v>
      </c>
      <c r="B2124" s="162" t="s">
        <v>1765</v>
      </c>
      <c r="C2124" s="174" t="s">
        <v>425</v>
      </c>
      <c r="D2124" s="175" t="s">
        <v>450</v>
      </c>
      <c r="E2124" s="175">
        <v>8</v>
      </c>
      <c r="F2124" s="176">
        <v>0.04</v>
      </c>
      <c r="G2124" s="176">
        <f>F2124*E2124</f>
        <v>0.32</v>
      </c>
      <c r="H2124" s="177"/>
      <c r="I2124" s="178"/>
      <c r="J2124" s="179"/>
      <c r="K2124" s="124"/>
      <c r="L2124" s="125"/>
      <c r="M2124" s="126"/>
      <c r="N2124" s="127"/>
      <c r="O2124" s="128"/>
      <c r="P2124" s="128"/>
      <c r="Q2124" s="126"/>
      <c r="R2124" s="55"/>
      <c r="S2124" s="129"/>
      <c r="T2124" s="156"/>
      <c r="U2124" s="126"/>
      <c r="AF2124" s="8"/>
      <c r="AG2124" s="8"/>
      <c r="AH2124" s="8"/>
      <c r="AI2124" s="8"/>
      <c r="AJ2124" s="8"/>
      <c r="AK2124" s="8"/>
      <c r="AL2124" s="8"/>
      <c r="AM2124" s="8"/>
    </row>
    <row r="2125" spans="1:39" x14ac:dyDescent="0.2">
      <c r="A2125" s="161" t="s">
        <v>382</v>
      </c>
      <c r="B2125" s="162" t="s">
        <v>1766</v>
      </c>
      <c r="C2125" s="163" t="s">
        <v>452</v>
      </c>
      <c r="D2125" s="164" t="s">
        <v>453</v>
      </c>
      <c r="E2125" s="164">
        <v>6</v>
      </c>
      <c r="F2125" s="167"/>
      <c r="G2125" s="167" t="str">
        <f>""</f>
        <v/>
      </c>
      <c r="H2125" s="161"/>
      <c r="I2125" s="165"/>
      <c r="J2125" s="166"/>
      <c r="K2125" s="124"/>
      <c r="L2125" s="125"/>
      <c r="M2125" s="126"/>
      <c r="N2125" s="127"/>
      <c r="O2125" s="128"/>
      <c r="P2125" s="128"/>
      <c r="Q2125" s="126"/>
      <c r="R2125" s="55"/>
      <c r="S2125" s="129"/>
      <c r="T2125" s="156"/>
      <c r="U2125" s="126"/>
      <c r="AF2125" s="8"/>
      <c r="AG2125" s="8"/>
      <c r="AH2125" s="8"/>
      <c r="AI2125" s="8"/>
      <c r="AJ2125" s="8"/>
      <c r="AK2125" s="8"/>
      <c r="AL2125" s="8"/>
      <c r="AM2125" s="8"/>
    </row>
    <row r="2126" spans="1:39" x14ac:dyDescent="0.2">
      <c r="A2126" s="161" t="s">
        <v>386</v>
      </c>
      <c r="B2126" s="162" t="s">
        <v>1767</v>
      </c>
      <c r="C2126" s="168" t="s">
        <v>442</v>
      </c>
      <c r="D2126" s="169" t="s">
        <v>443</v>
      </c>
      <c r="E2126" s="169">
        <v>6</v>
      </c>
      <c r="F2126" s="170">
        <v>11.31</v>
      </c>
      <c r="G2126" s="170">
        <f>F2126*E2126</f>
        <v>67.86</v>
      </c>
      <c r="H2126" s="171" t="s">
        <v>414</v>
      </c>
      <c r="I2126" s="172"/>
      <c r="J2126" s="173"/>
      <c r="K2126" s="124"/>
      <c r="L2126" s="125"/>
      <c r="M2126" s="126"/>
      <c r="N2126" s="127"/>
      <c r="O2126" s="128"/>
      <c r="P2126" s="128"/>
      <c r="Q2126" s="126"/>
      <c r="R2126" s="55"/>
      <c r="S2126" s="129"/>
      <c r="T2126" s="156"/>
      <c r="U2126" s="126"/>
      <c r="AF2126" s="8"/>
      <c r="AG2126" s="8"/>
      <c r="AH2126" s="8"/>
      <c r="AI2126" s="8"/>
      <c r="AJ2126" s="8"/>
      <c r="AK2126" s="8"/>
      <c r="AL2126" s="8"/>
      <c r="AM2126" s="8"/>
    </row>
    <row r="2127" spans="1:39" x14ac:dyDescent="0.2">
      <c r="A2127" s="161" t="s">
        <v>386</v>
      </c>
      <c r="B2127" s="162" t="s">
        <v>1768</v>
      </c>
      <c r="C2127" s="168" t="s">
        <v>456</v>
      </c>
      <c r="D2127" s="169" t="s">
        <v>457</v>
      </c>
      <c r="E2127" s="169">
        <v>12</v>
      </c>
      <c r="F2127" s="170">
        <v>1.28</v>
      </c>
      <c r="G2127" s="170">
        <f>F2127*E2127</f>
        <v>15.36</v>
      </c>
      <c r="H2127" s="171" t="s">
        <v>414</v>
      </c>
      <c r="I2127" s="172"/>
      <c r="J2127" s="173"/>
      <c r="K2127" s="124"/>
      <c r="L2127" s="125"/>
      <c r="M2127" s="126"/>
      <c r="N2127" s="127"/>
      <c r="O2127" s="128"/>
      <c r="P2127" s="128"/>
      <c r="Q2127" s="126"/>
      <c r="R2127" s="55"/>
      <c r="S2127" s="129"/>
      <c r="T2127" s="156"/>
      <c r="U2127" s="126"/>
      <c r="AF2127" s="8"/>
      <c r="AG2127" s="8"/>
      <c r="AH2127" s="8"/>
      <c r="AI2127" s="8"/>
      <c r="AJ2127" s="8"/>
      <c r="AK2127" s="8"/>
      <c r="AL2127" s="8"/>
      <c r="AM2127" s="8"/>
    </row>
    <row r="2128" spans="1:39" x14ac:dyDescent="0.2">
      <c r="A2128" s="148" t="s">
        <v>379</v>
      </c>
      <c r="B2128" s="162" t="s">
        <v>1769</v>
      </c>
      <c r="C2128" s="181" t="s">
        <v>459</v>
      </c>
      <c r="D2128" s="182" t="s">
        <v>460</v>
      </c>
      <c r="E2128" s="182">
        <v>1</v>
      </c>
      <c r="F2128" s="183">
        <v>3.27927539</v>
      </c>
      <c r="G2128" s="183">
        <f>F2128*E2128</f>
        <v>3.27927539</v>
      </c>
      <c r="H2128" s="184" t="s">
        <v>390</v>
      </c>
      <c r="I2128" s="185"/>
      <c r="J2128" s="180"/>
      <c r="K2128" s="124"/>
      <c r="L2128" s="125"/>
      <c r="M2128" s="126"/>
      <c r="N2128" s="127"/>
      <c r="O2128" s="128"/>
      <c r="P2128" s="128"/>
      <c r="Q2128" s="126"/>
      <c r="R2128" s="55"/>
      <c r="S2128" s="129"/>
      <c r="T2128" s="156"/>
      <c r="U2128" s="126"/>
      <c r="AF2128" s="8"/>
      <c r="AG2128" s="8"/>
      <c r="AH2128" s="8"/>
      <c r="AI2128" s="8"/>
      <c r="AJ2128" s="8"/>
      <c r="AK2128" s="8"/>
      <c r="AL2128" s="8"/>
      <c r="AM2128" s="8"/>
    </row>
    <row r="2129" spans="1:39" x14ac:dyDescent="0.2">
      <c r="A2129" s="148" t="s">
        <v>379</v>
      </c>
      <c r="B2129" s="162" t="s">
        <v>1770</v>
      </c>
      <c r="C2129" s="181" t="s">
        <v>462</v>
      </c>
      <c r="D2129" s="182" t="s">
        <v>463</v>
      </c>
      <c r="E2129" s="182">
        <v>1</v>
      </c>
      <c r="F2129" s="183">
        <v>0.65714972000000005</v>
      </c>
      <c r="G2129" s="183">
        <f>F2129*E2129</f>
        <v>0.65714972000000005</v>
      </c>
      <c r="H2129" s="184" t="s">
        <v>414</v>
      </c>
      <c r="I2129" s="185"/>
      <c r="J2129" s="180"/>
      <c r="K2129" s="124"/>
      <c r="L2129" s="125"/>
      <c r="M2129" s="126"/>
      <c r="N2129" s="127"/>
      <c r="O2129" s="128"/>
      <c r="P2129" s="128"/>
      <c r="Q2129" s="126"/>
      <c r="R2129" s="55"/>
      <c r="S2129" s="129"/>
      <c r="T2129" s="156"/>
      <c r="U2129" s="126"/>
      <c r="AF2129" s="8"/>
      <c r="AG2129" s="8"/>
      <c r="AH2129" s="8"/>
      <c r="AI2129" s="8"/>
      <c r="AJ2129" s="8"/>
      <c r="AK2129" s="8"/>
      <c r="AL2129" s="8"/>
      <c r="AM2129" s="8"/>
    </row>
    <row r="2130" spans="1:39" x14ac:dyDescent="0.2">
      <c r="A2130" s="161" t="s">
        <v>382</v>
      </c>
      <c r="B2130" s="162" t="s">
        <v>1771</v>
      </c>
      <c r="C2130" s="163" t="s">
        <v>465</v>
      </c>
      <c r="D2130" s="164" t="s">
        <v>466</v>
      </c>
      <c r="E2130" s="164" t="s">
        <v>410</v>
      </c>
      <c r="F2130" s="167"/>
      <c r="G2130" s="167" t="str">
        <f>""</f>
        <v/>
      </c>
      <c r="H2130" s="161"/>
      <c r="I2130" s="165"/>
      <c r="J2130" s="166"/>
      <c r="K2130" s="124"/>
      <c r="L2130" s="125"/>
      <c r="M2130" s="126"/>
      <c r="N2130" s="127"/>
      <c r="O2130" s="128"/>
      <c r="P2130" s="128"/>
      <c r="Q2130" s="126"/>
      <c r="R2130" s="55"/>
      <c r="S2130" s="129"/>
      <c r="T2130" s="156"/>
      <c r="U2130" s="126"/>
      <c r="AF2130" s="8"/>
      <c r="AG2130" s="8"/>
      <c r="AH2130" s="8"/>
      <c r="AI2130" s="8"/>
      <c r="AJ2130" s="8"/>
      <c r="AK2130" s="8"/>
      <c r="AL2130" s="8"/>
      <c r="AM2130" s="8"/>
    </row>
    <row r="2131" spans="1:39" x14ac:dyDescent="0.2">
      <c r="A2131" s="161" t="s">
        <v>386</v>
      </c>
      <c r="B2131" s="162" t="s">
        <v>1772</v>
      </c>
      <c r="C2131" s="168" t="s">
        <v>468</v>
      </c>
      <c r="D2131" s="169" t="s">
        <v>469</v>
      </c>
      <c r="E2131" s="169" t="s">
        <v>410</v>
      </c>
      <c r="F2131" s="170">
        <v>0.5</v>
      </c>
      <c r="G2131" s="170">
        <f>F2131*2</f>
        <v>1</v>
      </c>
      <c r="H2131" s="171" t="s">
        <v>414</v>
      </c>
      <c r="I2131" s="172"/>
      <c r="J2131" s="173"/>
      <c r="K2131" s="124"/>
      <c r="L2131" s="125"/>
      <c r="M2131" s="126"/>
      <c r="N2131" s="127"/>
      <c r="O2131" s="128"/>
      <c r="P2131" s="128"/>
      <c r="Q2131" s="126"/>
      <c r="R2131" s="55"/>
      <c r="S2131" s="129"/>
      <c r="T2131" s="156"/>
      <c r="U2131" s="126"/>
      <c r="AF2131" s="8"/>
      <c r="AG2131" s="8"/>
      <c r="AH2131" s="8"/>
      <c r="AI2131" s="8"/>
      <c r="AJ2131" s="8"/>
      <c r="AK2131" s="8"/>
      <c r="AL2131" s="8"/>
      <c r="AM2131" s="8"/>
    </row>
    <row r="2132" spans="1:39" x14ac:dyDescent="0.2">
      <c r="A2132" s="161" t="s">
        <v>386</v>
      </c>
      <c r="B2132" s="162" t="s">
        <v>1773</v>
      </c>
      <c r="C2132" s="168" t="s">
        <v>471</v>
      </c>
      <c r="D2132" s="169" t="s">
        <v>472</v>
      </c>
      <c r="E2132" s="169">
        <v>2</v>
      </c>
      <c r="F2132" s="170">
        <v>0.01</v>
      </c>
      <c r="G2132" s="170">
        <f>F2132*E2132</f>
        <v>0.02</v>
      </c>
      <c r="H2132" s="171" t="s">
        <v>414</v>
      </c>
      <c r="I2132" s="172"/>
      <c r="J2132" s="173"/>
      <c r="K2132" s="124"/>
      <c r="L2132" s="125"/>
      <c r="M2132" s="126"/>
      <c r="N2132" s="127"/>
      <c r="O2132" s="128"/>
      <c r="P2132" s="128"/>
      <c r="Q2132" s="126"/>
      <c r="R2132" s="55"/>
      <c r="S2132" s="129"/>
      <c r="T2132" s="156"/>
      <c r="U2132" s="126"/>
      <c r="AF2132" s="8"/>
      <c r="AG2132" s="8"/>
      <c r="AH2132" s="8"/>
      <c r="AI2132" s="8"/>
      <c r="AJ2132" s="8"/>
      <c r="AK2132" s="8"/>
      <c r="AL2132" s="8"/>
      <c r="AM2132" s="8"/>
    </row>
    <row r="2133" spans="1:39" x14ac:dyDescent="0.2">
      <c r="A2133" s="161" t="s">
        <v>382</v>
      </c>
      <c r="B2133" s="162" t="s">
        <v>1774</v>
      </c>
      <c r="C2133" s="163" t="s">
        <v>474</v>
      </c>
      <c r="D2133" s="164" t="s">
        <v>475</v>
      </c>
      <c r="E2133" s="164">
        <v>2</v>
      </c>
      <c r="F2133" s="167">
        <v>0.59990093</v>
      </c>
      <c r="G2133" s="167">
        <f>F2133*E2133</f>
        <v>1.19980186</v>
      </c>
      <c r="H2133" s="161" t="s">
        <v>414</v>
      </c>
      <c r="I2133" s="165"/>
      <c r="J2133" s="166"/>
      <c r="K2133" s="124"/>
      <c r="L2133" s="125"/>
      <c r="M2133" s="126"/>
      <c r="N2133" s="127"/>
      <c r="O2133" s="128"/>
      <c r="P2133" s="128"/>
      <c r="Q2133" s="126"/>
      <c r="R2133" s="55"/>
      <c r="S2133" s="129"/>
      <c r="T2133" s="156"/>
      <c r="U2133" s="126"/>
      <c r="AF2133" s="8"/>
      <c r="AG2133" s="8"/>
      <c r="AH2133" s="8"/>
      <c r="AI2133" s="8"/>
      <c r="AJ2133" s="8"/>
      <c r="AK2133" s="8"/>
      <c r="AL2133" s="8"/>
      <c r="AM2133" s="8"/>
    </row>
    <row r="2134" spans="1:39" x14ac:dyDescent="0.2">
      <c r="A2134" s="161" t="s">
        <v>382</v>
      </c>
      <c r="B2134" s="162" t="s">
        <v>1775</v>
      </c>
      <c r="C2134" s="163" t="s">
        <v>477</v>
      </c>
      <c r="D2134" s="164" t="s">
        <v>478</v>
      </c>
      <c r="E2134" s="164">
        <v>12</v>
      </c>
      <c r="F2134" s="167">
        <v>2.8096894699999999</v>
      </c>
      <c r="G2134" s="167">
        <f>F2134*E2134</f>
        <v>33.716273639999997</v>
      </c>
      <c r="H2134" s="161" t="s">
        <v>414</v>
      </c>
      <c r="I2134" s="165"/>
      <c r="J2134" s="166"/>
      <c r="K2134" s="124"/>
      <c r="L2134" s="125"/>
      <c r="M2134" s="126"/>
      <c r="N2134" s="127"/>
      <c r="O2134" s="128"/>
      <c r="P2134" s="128"/>
      <c r="Q2134" s="126"/>
      <c r="R2134" s="55"/>
      <c r="S2134" s="129"/>
      <c r="T2134" s="156"/>
      <c r="U2134" s="126"/>
      <c r="AF2134" s="8"/>
      <c r="AG2134" s="8"/>
      <c r="AH2134" s="8"/>
      <c r="AI2134" s="8"/>
      <c r="AJ2134" s="8"/>
      <c r="AK2134" s="8"/>
      <c r="AL2134" s="8"/>
      <c r="AM2134" s="8"/>
    </row>
    <row r="2135" spans="1:39" x14ac:dyDescent="0.2">
      <c r="A2135" s="161" t="s">
        <v>382</v>
      </c>
      <c r="B2135" s="162" t="s">
        <v>1776</v>
      </c>
      <c r="C2135" s="163" t="s">
        <v>480</v>
      </c>
      <c r="D2135" s="164" t="s">
        <v>481</v>
      </c>
      <c r="E2135" s="164">
        <v>12</v>
      </c>
      <c r="F2135" s="167">
        <v>1.0767407899999999</v>
      </c>
      <c r="G2135" s="167">
        <f>F2135*E2135</f>
        <v>12.92088948</v>
      </c>
      <c r="H2135" s="161" t="s">
        <v>414</v>
      </c>
      <c r="I2135" s="165"/>
      <c r="J2135" s="166"/>
      <c r="K2135" s="124"/>
      <c r="L2135" s="125"/>
      <c r="M2135" s="126"/>
      <c r="N2135" s="127"/>
      <c r="O2135" s="128"/>
      <c r="P2135" s="128"/>
      <c r="Q2135" s="126"/>
      <c r="R2135" s="55"/>
      <c r="S2135" s="129"/>
      <c r="T2135" s="156"/>
      <c r="U2135" s="126"/>
      <c r="AF2135" s="8"/>
      <c r="AG2135" s="8"/>
      <c r="AH2135" s="8"/>
      <c r="AI2135" s="8"/>
      <c r="AJ2135" s="8"/>
      <c r="AK2135" s="8"/>
      <c r="AL2135" s="8"/>
      <c r="AM2135" s="8"/>
    </row>
    <row r="2136" spans="1:39" x14ac:dyDescent="0.2">
      <c r="A2136" s="161" t="s">
        <v>382</v>
      </c>
      <c r="B2136" s="162" t="s">
        <v>1777</v>
      </c>
      <c r="C2136" s="163" t="s">
        <v>483</v>
      </c>
      <c r="D2136" s="164" t="s">
        <v>484</v>
      </c>
      <c r="E2136" s="164">
        <v>19</v>
      </c>
      <c r="F2136" s="167">
        <v>0.33108987000000001</v>
      </c>
      <c r="G2136" s="167">
        <f>F2136*E2136</f>
        <v>6.2907075300000006</v>
      </c>
      <c r="H2136" s="161" t="s">
        <v>414</v>
      </c>
      <c r="I2136" s="165"/>
      <c r="J2136" s="166"/>
      <c r="K2136" s="124"/>
      <c r="L2136" s="125"/>
      <c r="M2136" s="126"/>
      <c r="N2136" s="127"/>
      <c r="O2136" s="128"/>
      <c r="P2136" s="128"/>
      <c r="Q2136" s="126"/>
      <c r="R2136" s="55"/>
      <c r="S2136" s="129"/>
      <c r="T2136" s="156"/>
      <c r="U2136" s="126"/>
      <c r="AF2136" s="8"/>
      <c r="AG2136" s="8"/>
      <c r="AH2136" s="8"/>
      <c r="AI2136" s="8"/>
      <c r="AJ2136" s="8"/>
      <c r="AK2136" s="8"/>
      <c r="AL2136" s="8"/>
      <c r="AM2136" s="8"/>
    </row>
    <row r="2137" spans="1:39" x14ac:dyDescent="0.2">
      <c r="A2137" s="161" t="s">
        <v>382</v>
      </c>
      <c r="B2137" s="162" t="s">
        <v>1778</v>
      </c>
      <c r="C2137" s="163" t="s">
        <v>486</v>
      </c>
      <c r="D2137" s="164" t="s">
        <v>487</v>
      </c>
      <c r="E2137" s="164" t="s">
        <v>410</v>
      </c>
      <c r="F2137" s="167">
        <v>1.75006756</v>
      </c>
      <c r="G2137" s="167">
        <f>F2137*2</f>
        <v>3.5001351199999999</v>
      </c>
      <c r="H2137" s="161" t="s">
        <v>414</v>
      </c>
      <c r="I2137" s="165"/>
      <c r="J2137" s="166"/>
      <c r="K2137" s="124"/>
      <c r="L2137" s="125"/>
      <c r="M2137" s="126"/>
      <c r="N2137" s="127"/>
      <c r="O2137" s="128"/>
      <c r="P2137" s="128"/>
      <c r="Q2137" s="126"/>
      <c r="R2137" s="55"/>
      <c r="S2137" s="129"/>
      <c r="T2137" s="156"/>
      <c r="U2137" s="126"/>
      <c r="AF2137" s="8"/>
      <c r="AG2137" s="8"/>
      <c r="AH2137" s="8"/>
      <c r="AI2137" s="8"/>
      <c r="AJ2137" s="8"/>
      <c r="AK2137" s="8"/>
      <c r="AL2137" s="8"/>
      <c r="AM2137" s="8"/>
    </row>
    <row r="2138" spans="1:39" x14ac:dyDescent="0.2">
      <c r="A2138" s="161" t="s">
        <v>382</v>
      </c>
      <c r="B2138" s="162" t="s">
        <v>1779</v>
      </c>
      <c r="C2138" s="163" t="s">
        <v>489</v>
      </c>
      <c r="D2138" s="164" t="s">
        <v>490</v>
      </c>
      <c r="E2138" s="164">
        <v>4</v>
      </c>
      <c r="F2138" s="167"/>
      <c r="G2138" s="167" t="str">
        <f>""</f>
        <v/>
      </c>
      <c r="H2138" s="161"/>
      <c r="I2138" s="165"/>
      <c r="J2138" s="166"/>
      <c r="K2138" s="124"/>
      <c r="L2138" s="125"/>
      <c r="M2138" s="126"/>
      <c r="N2138" s="127"/>
      <c r="O2138" s="128"/>
      <c r="P2138" s="128"/>
      <c r="Q2138" s="126"/>
      <c r="R2138" s="55"/>
      <c r="S2138" s="129"/>
      <c r="T2138" s="156"/>
      <c r="U2138" s="126"/>
      <c r="AF2138" s="8"/>
      <c r="AG2138" s="8"/>
      <c r="AH2138" s="8"/>
      <c r="AI2138" s="8"/>
      <c r="AJ2138" s="8"/>
      <c r="AK2138" s="8"/>
      <c r="AL2138" s="8"/>
      <c r="AM2138" s="8"/>
    </row>
    <row r="2139" spans="1:39" x14ac:dyDescent="0.2">
      <c r="A2139" s="161" t="s">
        <v>386</v>
      </c>
      <c r="B2139" s="162" t="s">
        <v>1780</v>
      </c>
      <c r="C2139" s="168" t="s">
        <v>492</v>
      </c>
      <c r="D2139" s="169" t="s">
        <v>493</v>
      </c>
      <c r="E2139" s="169">
        <v>4</v>
      </c>
      <c r="F2139" s="170">
        <v>0.38</v>
      </c>
      <c r="G2139" s="170">
        <f>F2139*E2139</f>
        <v>1.52</v>
      </c>
      <c r="H2139" s="171" t="s">
        <v>414</v>
      </c>
      <c r="I2139" s="172"/>
      <c r="J2139" s="173"/>
      <c r="K2139" s="124"/>
      <c r="L2139" s="125"/>
      <c r="M2139" s="126"/>
      <c r="N2139" s="127"/>
      <c r="O2139" s="128"/>
      <c r="P2139" s="128"/>
      <c r="Q2139" s="126"/>
      <c r="R2139" s="55"/>
      <c r="S2139" s="129"/>
      <c r="T2139" s="156"/>
      <c r="U2139" s="126"/>
      <c r="AF2139" s="8"/>
      <c r="AG2139" s="8"/>
      <c r="AH2139" s="8"/>
      <c r="AI2139" s="8"/>
      <c r="AJ2139" s="8"/>
      <c r="AK2139" s="8"/>
      <c r="AL2139" s="8"/>
      <c r="AM2139" s="8"/>
    </row>
    <row r="2140" spans="1:39" x14ac:dyDescent="0.2">
      <c r="A2140" s="161" t="s">
        <v>386</v>
      </c>
      <c r="B2140" s="162" t="s">
        <v>1781</v>
      </c>
      <c r="C2140" s="168" t="s">
        <v>495</v>
      </c>
      <c r="D2140" s="169" t="s">
        <v>496</v>
      </c>
      <c r="E2140" s="169">
        <v>4</v>
      </c>
      <c r="F2140" s="170">
        <v>0.25</v>
      </c>
      <c r="G2140" s="170">
        <f>F2140*E2140</f>
        <v>1</v>
      </c>
      <c r="H2140" s="171" t="s">
        <v>414</v>
      </c>
      <c r="I2140" s="172"/>
      <c r="J2140" s="173"/>
      <c r="K2140" s="124"/>
      <c r="L2140" s="125"/>
      <c r="M2140" s="126"/>
      <c r="N2140" s="127"/>
      <c r="O2140" s="128"/>
      <c r="P2140" s="128"/>
      <c r="Q2140" s="126"/>
      <c r="R2140" s="55"/>
      <c r="S2140" s="129"/>
      <c r="T2140" s="156"/>
      <c r="U2140" s="126"/>
      <c r="AF2140" s="8"/>
      <c r="AG2140" s="8"/>
      <c r="AH2140" s="8"/>
      <c r="AI2140" s="8"/>
      <c r="AJ2140" s="8"/>
      <c r="AK2140" s="8"/>
      <c r="AL2140" s="8"/>
      <c r="AM2140" s="8"/>
    </row>
    <row r="2141" spans="1:39" x14ac:dyDescent="0.2">
      <c r="A2141" s="161" t="s">
        <v>382</v>
      </c>
      <c r="B2141" s="162" t="s">
        <v>1782</v>
      </c>
      <c r="C2141" s="163" t="s">
        <v>498</v>
      </c>
      <c r="D2141" s="164" t="s">
        <v>499</v>
      </c>
      <c r="E2141" s="164">
        <v>1</v>
      </c>
      <c r="F2141" s="167"/>
      <c r="G2141" s="167" t="str">
        <f>""</f>
        <v/>
      </c>
      <c r="H2141" s="161"/>
      <c r="I2141" s="165"/>
      <c r="J2141" s="166"/>
      <c r="K2141" s="124"/>
      <c r="L2141" s="125"/>
      <c r="M2141" s="126"/>
      <c r="N2141" s="127"/>
      <c r="O2141" s="128"/>
      <c r="P2141" s="128"/>
      <c r="Q2141" s="126"/>
      <c r="R2141" s="55"/>
      <c r="S2141" s="129"/>
      <c r="T2141" s="156"/>
      <c r="U2141" s="126"/>
      <c r="AF2141" s="8"/>
      <c r="AG2141" s="8"/>
      <c r="AH2141" s="8"/>
      <c r="AI2141" s="8"/>
      <c r="AJ2141" s="8"/>
      <c r="AK2141" s="8"/>
      <c r="AL2141" s="8"/>
      <c r="AM2141" s="8"/>
    </row>
    <row r="2142" spans="1:39" ht="25.5" x14ac:dyDescent="0.2">
      <c r="A2142" s="161" t="s">
        <v>382</v>
      </c>
      <c r="B2142" s="162" t="s">
        <v>1783</v>
      </c>
      <c r="C2142" s="163" t="s">
        <v>501</v>
      </c>
      <c r="D2142" s="164" t="s">
        <v>502</v>
      </c>
      <c r="E2142" s="164">
        <v>1</v>
      </c>
      <c r="F2142" s="167"/>
      <c r="G2142" s="167" t="str">
        <f>""</f>
        <v/>
      </c>
      <c r="H2142" s="161"/>
      <c r="I2142" s="165"/>
      <c r="J2142" s="166"/>
      <c r="K2142" s="124"/>
      <c r="L2142" s="125"/>
      <c r="M2142" s="126"/>
      <c r="N2142" s="127"/>
      <c r="O2142" s="128"/>
      <c r="P2142" s="128"/>
      <c r="Q2142" s="126"/>
      <c r="R2142" s="55"/>
      <c r="S2142" s="129"/>
      <c r="T2142" s="156"/>
      <c r="U2142" s="126"/>
      <c r="AF2142" s="8"/>
      <c r="AG2142" s="8"/>
      <c r="AH2142" s="8"/>
      <c r="AI2142" s="8"/>
      <c r="AJ2142" s="8"/>
      <c r="AK2142" s="8"/>
      <c r="AL2142" s="8"/>
      <c r="AM2142" s="8"/>
    </row>
    <row r="2143" spans="1:39" x14ac:dyDescent="0.2">
      <c r="A2143" s="161" t="s">
        <v>386</v>
      </c>
      <c r="B2143" s="162" t="s">
        <v>1784</v>
      </c>
      <c r="C2143" s="168" t="s">
        <v>504</v>
      </c>
      <c r="D2143" s="169" t="s">
        <v>505</v>
      </c>
      <c r="E2143" s="169">
        <v>2</v>
      </c>
      <c r="F2143" s="170">
        <v>6.68</v>
      </c>
      <c r="G2143" s="170">
        <f t="shared" ref="G2143:G2151" si="71">F2143*E2143</f>
        <v>13.36</v>
      </c>
      <c r="H2143" s="171" t="s">
        <v>414</v>
      </c>
      <c r="I2143" s="172"/>
      <c r="J2143" s="173"/>
      <c r="K2143" s="124"/>
      <c r="L2143" s="125"/>
      <c r="M2143" s="126"/>
      <c r="N2143" s="127"/>
      <c r="O2143" s="128"/>
      <c r="P2143" s="128"/>
      <c r="Q2143" s="126"/>
      <c r="R2143" s="55"/>
      <c r="S2143" s="129"/>
      <c r="T2143" s="156"/>
      <c r="U2143" s="126"/>
      <c r="AF2143" s="8"/>
      <c r="AG2143" s="8"/>
      <c r="AH2143" s="8"/>
      <c r="AI2143" s="8"/>
      <c r="AJ2143" s="8"/>
      <c r="AK2143" s="8"/>
      <c r="AL2143" s="8"/>
      <c r="AM2143" s="8"/>
    </row>
    <row r="2144" spans="1:39" x14ac:dyDescent="0.2">
      <c r="A2144" s="161" t="s">
        <v>386</v>
      </c>
      <c r="B2144" s="162" t="s">
        <v>1785</v>
      </c>
      <c r="C2144" s="168" t="s">
        <v>507</v>
      </c>
      <c r="D2144" s="169" t="s">
        <v>508</v>
      </c>
      <c r="E2144" s="169">
        <v>2</v>
      </c>
      <c r="F2144" s="170">
        <v>0.78</v>
      </c>
      <c r="G2144" s="170">
        <f t="shared" si="71"/>
        <v>1.56</v>
      </c>
      <c r="H2144" s="171" t="s">
        <v>414</v>
      </c>
      <c r="I2144" s="172"/>
      <c r="J2144" s="173"/>
      <c r="K2144" s="124"/>
      <c r="L2144" s="125"/>
      <c r="M2144" s="126"/>
      <c r="N2144" s="127"/>
      <c r="O2144" s="128"/>
      <c r="P2144" s="128"/>
      <c r="Q2144" s="126"/>
      <c r="R2144" s="55"/>
      <c r="S2144" s="129"/>
      <c r="T2144" s="156"/>
      <c r="U2144" s="126"/>
      <c r="AF2144" s="8"/>
      <c r="AG2144" s="8"/>
      <c r="AH2144" s="8"/>
      <c r="AI2144" s="8"/>
      <c r="AJ2144" s="8"/>
      <c r="AK2144" s="8"/>
      <c r="AL2144" s="8"/>
      <c r="AM2144" s="8"/>
    </row>
    <row r="2145" spans="1:39" x14ac:dyDescent="0.2">
      <c r="A2145" s="161" t="s">
        <v>382</v>
      </c>
      <c r="B2145" s="162" t="s">
        <v>1786</v>
      </c>
      <c r="C2145" s="163" t="s">
        <v>510</v>
      </c>
      <c r="D2145" s="164" t="s">
        <v>511</v>
      </c>
      <c r="E2145" s="164">
        <v>2</v>
      </c>
      <c r="F2145" s="167">
        <v>3.31</v>
      </c>
      <c r="G2145" s="167">
        <f t="shared" si="71"/>
        <v>6.62</v>
      </c>
      <c r="H2145" s="161" t="s">
        <v>414</v>
      </c>
      <c r="I2145" s="165"/>
      <c r="J2145" s="166"/>
      <c r="K2145" s="124"/>
      <c r="L2145" s="125"/>
      <c r="M2145" s="126"/>
      <c r="N2145" s="127"/>
      <c r="O2145" s="128"/>
      <c r="P2145" s="128"/>
      <c r="Q2145" s="126"/>
      <c r="R2145" s="55"/>
      <c r="S2145" s="129"/>
      <c r="T2145" s="156"/>
      <c r="U2145" s="126"/>
      <c r="AF2145" s="8"/>
      <c r="AG2145" s="8"/>
      <c r="AH2145" s="8"/>
      <c r="AI2145" s="8"/>
      <c r="AJ2145" s="8"/>
      <c r="AK2145" s="8"/>
      <c r="AL2145" s="8"/>
      <c r="AM2145" s="8"/>
    </row>
    <row r="2146" spans="1:39" x14ac:dyDescent="0.2">
      <c r="A2146" s="161" t="s">
        <v>403</v>
      </c>
      <c r="B2146" s="162" t="s">
        <v>1787</v>
      </c>
      <c r="C2146" s="174" t="s">
        <v>513</v>
      </c>
      <c r="D2146" s="175" t="s">
        <v>514</v>
      </c>
      <c r="E2146" s="175">
        <v>1</v>
      </c>
      <c r="F2146" s="176">
        <v>1.91</v>
      </c>
      <c r="G2146" s="176">
        <f t="shared" si="71"/>
        <v>1.91</v>
      </c>
      <c r="H2146" s="177"/>
      <c r="I2146" s="178"/>
      <c r="J2146" s="179"/>
      <c r="K2146" s="124"/>
      <c r="L2146" s="125"/>
      <c r="M2146" s="126"/>
      <c r="N2146" s="127"/>
      <c r="O2146" s="128"/>
      <c r="P2146" s="128"/>
      <c r="Q2146" s="126"/>
      <c r="R2146" s="55"/>
      <c r="S2146" s="129"/>
      <c r="T2146" s="156"/>
      <c r="U2146" s="126"/>
      <c r="AF2146" s="8"/>
      <c r="AG2146" s="8"/>
      <c r="AH2146" s="8"/>
      <c r="AI2146" s="8"/>
      <c r="AJ2146" s="8"/>
      <c r="AK2146" s="8"/>
      <c r="AL2146" s="8"/>
      <c r="AM2146" s="8"/>
    </row>
    <row r="2147" spans="1:39" x14ac:dyDescent="0.2">
      <c r="A2147" s="161" t="s">
        <v>403</v>
      </c>
      <c r="B2147" s="162" t="s">
        <v>1788</v>
      </c>
      <c r="C2147" s="174" t="s">
        <v>516</v>
      </c>
      <c r="D2147" s="175" t="s">
        <v>517</v>
      </c>
      <c r="E2147" s="175">
        <v>1</v>
      </c>
      <c r="F2147" s="176">
        <v>1.93</v>
      </c>
      <c r="G2147" s="176">
        <f t="shared" si="71"/>
        <v>1.93</v>
      </c>
      <c r="H2147" s="177"/>
      <c r="I2147" s="178"/>
      <c r="J2147" s="179"/>
      <c r="K2147" s="124"/>
      <c r="L2147" s="125"/>
      <c r="M2147" s="126"/>
      <c r="N2147" s="127"/>
      <c r="O2147" s="128"/>
      <c r="P2147" s="128"/>
      <c r="Q2147" s="126"/>
      <c r="R2147" s="55"/>
      <c r="S2147" s="129"/>
      <c r="T2147" s="156"/>
      <c r="U2147" s="126"/>
      <c r="AF2147" s="8"/>
      <c r="AG2147" s="8"/>
      <c r="AH2147" s="8"/>
      <c r="AI2147" s="8"/>
      <c r="AJ2147" s="8"/>
      <c r="AK2147" s="8"/>
      <c r="AL2147" s="8"/>
      <c r="AM2147" s="8"/>
    </row>
    <row r="2148" spans="1:39" x14ac:dyDescent="0.2">
      <c r="A2148" s="161" t="s">
        <v>403</v>
      </c>
      <c r="B2148" s="162" t="s">
        <v>1789</v>
      </c>
      <c r="C2148" s="174" t="s">
        <v>519</v>
      </c>
      <c r="D2148" s="175" t="s">
        <v>520</v>
      </c>
      <c r="E2148" s="175">
        <v>1</v>
      </c>
      <c r="F2148" s="176">
        <v>0.52</v>
      </c>
      <c r="G2148" s="176">
        <f t="shared" si="71"/>
        <v>0.52</v>
      </c>
      <c r="H2148" s="177"/>
      <c r="I2148" s="178"/>
      <c r="J2148" s="179"/>
      <c r="K2148" s="124"/>
      <c r="L2148" s="125"/>
      <c r="M2148" s="126"/>
      <c r="N2148" s="127"/>
      <c r="O2148" s="128"/>
      <c r="P2148" s="128"/>
      <c r="Q2148" s="126"/>
      <c r="R2148" s="55"/>
      <c r="S2148" s="129"/>
      <c r="T2148" s="156"/>
      <c r="U2148" s="126"/>
      <c r="AF2148" s="8"/>
      <c r="AG2148" s="8"/>
      <c r="AH2148" s="8"/>
      <c r="AI2148" s="8"/>
      <c r="AJ2148" s="8"/>
      <c r="AK2148" s="8"/>
      <c r="AL2148" s="8"/>
      <c r="AM2148" s="8"/>
    </row>
    <row r="2149" spans="1:39" ht="25.5" x14ac:dyDescent="0.2">
      <c r="A2149" s="161" t="s">
        <v>403</v>
      </c>
      <c r="B2149" s="162" t="s">
        <v>1790</v>
      </c>
      <c r="C2149" s="174" t="s">
        <v>522</v>
      </c>
      <c r="D2149" s="175" t="s">
        <v>523</v>
      </c>
      <c r="E2149" s="175">
        <v>12</v>
      </c>
      <c r="F2149" s="176">
        <v>0.02</v>
      </c>
      <c r="G2149" s="176">
        <f t="shared" si="71"/>
        <v>0.24</v>
      </c>
      <c r="H2149" s="177"/>
      <c r="I2149" s="178"/>
      <c r="J2149" s="179"/>
      <c r="K2149" s="124"/>
      <c r="L2149" s="125"/>
      <c r="M2149" s="126"/>
      <c r="N2149" s="127"/>
      <c r="O2149" s="128"/>
      <c r="P2149" s="128"/>
      <c r="Q2149" s="126"/>
      <c r="R2149" s="55"/>
      <c r="S2149" s="129"/>
      <c r="T2149" s="156"/>
      <c r="U2149" s="126"/>
      <c r="AF2149" s="8"/>
      <c r="AG2149" s="8"/>
      <c r="AH2149" s="8"/>
      <c r="AI2149" s="8"/>
      <c r="AJ2149" s="8"/>
      <c r="AK2149" s="8"/>
      <c r="AL2149" s="8"/>
      <c r="AM2149" s="8"/>
    </row>
    <row r="2150" spans="1:39" x14ac:dyDescent="0.2">
      <c r="A2150" s="161" t="s">
        <v>403</v>
      </c>
      <c r="B2150" s="162" t="s">
        <v>1791</v>
      </c>
      <c r="C2150" s="174" t="s">
        <v>525</v>
      </c>
      <c r="D2150" s="175" t="s">
        <v>526</v>
      </c>
      <c r="E2150" s="175">
        <v>12</v>
      </c>
      <c r="F2150" s="176">
        <v>0.01</v>
      </c>
      <c r="G2150" s="176">
        <f t="shared" si="71"/>
        <v>0.12</v>
      </c>
      <c r="H2150" s="177"/>
      <c r="I2150" s="178"/>
      <c r="J2150" s="179"/>
      <c r="K2150" s="124"/>
      <c r="L2150" s="125"/>
      <c r="M2150" s="126"/>
      <c r="N2150" s="127"/>
      <c r="O2150" s="128"/>
      <c r="P2150" s="128"/>
      <c r="Q2150" s="126"/>
      <c r="R2150" s="55"/>
      <c r="S2150" s="129"/>
      <c r="T2150" s="156"/>
      <c r="U2150" s="126"/>
      <c r="AF2150" s="8"/>
      <c r="AG2150" s="8"/>
      <c r="AH2150" s="8"/>
      <c r="AI2150" s="8"/>
      <c r="AJ2150" s="8"/>
      <c r="AK2150" s="8"/>
      <c r="AL2150" s="8"/>
      <c r="AM2150" s="8"/>
    </row>
    <row r="2151" spans="1:39" x14ac:dyDescent="0.2">
      <c r="A2151" s="161" t="s">
        <v>403</v>
      </c>
      <c r="B2151" s="162" t="s">
        <v>1792</v>
      </c>
      <c r="C2151" s="174" t="s">
        <v>528</v>
      </c>
      <c r="D2151" s="175" t="s">
        <v>529</v>
      </c>
      <c r="E2151" s="175">
        <v>12</v>
      </c>
      <c r="F2151" s="176">
        <v>0</v>
      </c>
      <c r="G2151" s="176">
        <f t="shared" si="71"/>
        <v>0</v>
      </c>
      <c r="H2151" s="177"/>
      <c r="I2151" s="178"/>
      <c r="J2151" s="179"/>
      <c r="K2151" s="124"/>
      <c r="L2151" s="125"/>
      <c r="M2151" s="126"/>
      <c r="N2151" s="127"/>
      <c r="O2151" s="128"/>
      <c r="P2151" s="128"/>
      <c r="Q2151" s="126"/>
      <c r="R2151" s="55"/>
      <c r="S2151" s="129"/>
      <c r="T2151" s="156"/>
      <c r="U2151" s="126"/>
      <c r="AF2151" s="8"/>
      <c r="AG2151" s="8"/>
      <c r="AH2151" s="8"/>
      <c r="AI2151" s="8"/>
      <c r="AJ2151" s="8"/>
      <c r="AK2151" s="8"/>
      <c r="AL2151" s="8"/>
      <c r="AM2151" s="8"/>
    </row>
    <row r="2152" spans="1:39" x14ac:dyDescent="0.2">
      <c r="A2152" s="161" t="s">
        <v>382</v>
      </c>
      <c r="B2152" s="162" t="s">
        <v>1793</v>
      </c>
      <c r="C2152" s="163" t="s">
        <v>531</v>
      </c>
      <c r="D2152" s="164" t="s">
        <v>532</v>
      </c>
      <c r="E2152" s="164">
        <v>1</v>
      </c>
      <c r="F2152" s="167"/>
      <c r="G2152" s="167" t="str">
        <f>""</f>
        <v/>
      </c>
      <c r="H2152" s="161"/>
      <c r="I2152" s="165"/>
      <c r="J2152" s="166"/>
      <c r="K2152" s="124"/>
      <c r="L2152" s="125"/>
      <c r="M2152" s="126"/>
      <c r="N2152" s="127"/>
      <c r="O2152" s="128"/>
      <c r="P2152" s="128"/>
      <c r="Q2152" s="126"/>
      <c r="R2152" s="55"/>
      <c r="S2152" s="129"/>
      <c r="T2152" s="156"/>
      <c r="U2152" s="126"/>
      <c r="AF2152" s="8"/>
      <c r="AG2152" s="8"/>
      <c r="AH2152" s="8"/>
      <c r="AI2152" s="8"/>
      <c r="AJ2152" s="8"/>
      <c r="AK2152" s="8"/>
      <c r="AL2152" s="8"/>
      <c r="AM2152" s="8"/>
    </row>
    <row r="2153" spans="1:39" x14ac:dyDescent="0.2">
      <c r="A2153" s="161" t="s">
        <v>386</v>
      </c>
      <c r="B2153" s="162" t="s">
        <v>1794</v>
      </c>
      <c r="C2153" s="168" t="s">
        <v>534</v>
      </c>
      <c r="D2153" s="169" t="s">
        <v>535</v>
      </c>
      <c r="E2153" s="169">
        <v>2</v>
      </c>
      <c r="F2153" s="170">
        <v>2.2200000000000002</v>
      </c>
      <c r="G2153" s="170">
        <f>F2153*E2153</f>
        <v>4.4400000000000004</v>
      </c>
      <c r="H2153" s="171" t="s">
        <v>390</v>
      </c>
      <c r="I2153" s="172"/>
      <c r="J2153" s="173"/>
      <c r="K2153" s="124"/>
      <c r="L2153" s="125"/>
      <c r="M2153" s="126"/>
      <c r="N2153" s="127"/>
      <c r="O2153" s="128"/>
      <c r="P2153" s="128"/>
      <c r="Q2153" s="126"/>
      <c r="R2153" s="55"/>
      <c r="S2153" s="129"/>
      <c r="T2153" s="156"/>
      <c r="U2153" s="126"/>
      <c r="AF2153" s="8"/>
      <c r="AG2153" s="8"/>
      <c r="AH2153" s="8"/>
      <c r="AI2153" s="8"/>
      <c r="AJ2153" s="8"/>
      <c r="AK2153" s="8"/>
      <c r="AL2153" s="8"/>
      <c r="AM2153" s="8"/>
    </row>
    <row r="2154" spans="1:39" x14ac:dyDescent="0.2">
      <c r="A2154" s="161" t="s">
        <v>386</v>
      </c>
      <c r="B2154" s="162" t="s">
        <v>1795</v>
      </c>
      <c r="C2154" s="168" t="s">
        <v>537</v>
      </c>
      <c r="D2154" s="169" t="s">
        <v>538</v>
      </c>
      <c r="E2154" s="169">
        <v>1</v>
      </c>
      <c r="F2154" s="170">
        <v>6.38</v>
      </c>
      <c r="G2154" s="170">
        <f>F2154*E2154</f>
        <v>6.38</v>
      </c>
      <c r="H2154" s="171" t="s">
        <v>390</v>
      </c>
      <c r="I2154" s="172"/>
      <c r="J2154" s="173"/>
      <c r="K2154" s="124"/>
      <c r="L2154" s="125"/>
      <c r="M2154" s="126"/>
      <c r="N2154" s="127"/>
      <c r="O2154" s="128"/>
      <c r="P2154" s="128"/>
      <c r="Q2154" s="126"/>
      <c r="R2154" s="55"/>
      <c r="S2154" s="129"/>
      <c r="T2154" s="156"/>
      <c r="U2154" s="126"/>
      <c r="AF2154" s="8"/>
      <c r="AG2154" s="8"/>
      <c r="AH2154" s="8"/>
      <c r="AI2154" s="8"/>
      <c r="AJ2154" s="8"/>
      <c r="AK2154" s="8"/>
      <c r="AL2154" s="8"/>
      <c r="AM2154" s="8"/>
    </row>
    <row r="2155" spans="1:39" x14ac:dyDescent="0.2">
      <c r="A2155" s="161" t="s">
        <v>386</v>
      </c>
      <c r="B2155" s="162" t="s">
        <v>1796</v>
      </c>
      <c r="C2155" s="168" t="s">
        <v>540</v>
      </c>
      <c r="D2155" s="169" t="s">
        <v>541</v>
      </c>
      <c r="E2155" s="169">
        <v>1</v>
      </c>
      <c r="F2155" s="170">
        <v>46.26</v>
      </c>
      <c r="G2155" s="170">
        <f>F2155*E2155</f>
        <v>46.26</v>
      </c>
      <c r="H2155" s="171" t="s">
        <v>390</v>
      </c>
      <c r="I2155" s="172"/>
      <c r="J2155" s="173"/>
      <c r="K2155" s="124"/>
      <c r="L2155" s="125"/>
      <c r="M2155" s="126"/>
      <c r="N2155" s="127"/>
      <c r="O2155" s="128"/>
      <c r="P2155" s="128"/>
      <c r="Q2155" s="126"/>
      <c r="R2155" s="55"/>
      <c r="S2155" s="129"/>
      <c r="T2155" s="156"/>
      <c r="U2155" s="126"/>
      <c r="AF2155" s="8"/>
      <c r="AG2155" s="8"/>
      <c r="AH2155" s="8"/>
      <c r="AI2155" s="8"/>
      <c r="AJ2155" s="8"/>
      <c r="AK2155" s="8"/>
      <c r="AL2155" s="8"/>
      <c r="AM2155" s="8"/>
    </row>
    <row r="2156" spans="1:39" x14ac:dyDescent="0.2">
      <c r="A2156" s="161" t="s">
        <v>386</v>
      </c>
      <c r="B2156" s="162" t="s">
        <v>1797</v>
      </c>
      <c r="C2156" s="168" t="s">
        <v>401</v>
      </c>
      <c r="D2156" s="169" t="s">
        <v>402</v>
      </c>
      <c r="E2156" s="169">
        <v>2</v>
      </c>
      <c r="F2156" s="170">
        <v>1.97</v>
      </c>
      <c r="G2156" s="170">
        <f>F2156*E2156</f>
        <v>3.94</v>
      </c>
      <c r="H2156" s="171" t="s">
        <v>390</v>
      </c>
      <c r="I2156" s="172"/>
      <c r="J2156" s="173"/>
      <c r="K2156" s="124"/>
      <c r="L2156" s="125"/>
      <c r="M2156" s="126"/>
      <c r="N2156" s="127"/>
      <c r="O2156" s="128"/>
      <c r="P2156" s="128"/>
      <c r="Q2156" s="126"/>
      <c r="R2156" s="55"/>
      <c r="S2156" s="129"/>
      <c r="T2156" s="156"/>
      <c r="U2156" s="126"/>
      <c r="AF2156" s="8"/>
      <c r="AG2156" s="8"/>
      <c r="AH2156" s="8"/>
      <c r="AI2156" s="8"/>
      <c r="AJ2156" s="8"/>
      <c r="AK2156" s="8"/>
      <c r="AL2156" s="8"/>
      <c r="AM2156" s="8"/>
    </row>
    <row r="2157" spans="1:39" x14ac:dyDescent="0.2">
      <c r="A2157" s="161" t="s">
        <v>382</v>
      </c>
      <c r="B2157" s="162" t="s">
        <v>1798</v>
      </c>
      <c r="C2157" s="163" t="s">
        <v>544</v>
      </c>
      <c r="D2157" s="164" t="s">
        <v>545</v>
      </c>
      <c r="E2157" s="164" t="s">
        <v>410</v>
      </c>
      <c r="F2157" s="167"/>
      <c r="G2157" s="167" t="str">
        <f>""</f>
        <v/>
      </c>
      <c r="H2157" s="161"/>
      <c r="I2157" s="165"/>
      <c r="J2157" s="166"/>
      <c r="K2157" s="124"/>
      <c r="L2157" s="125"/>
      <c r="M2157" s="126"/>
      <c r="N2157" s="127"/>
      <c r="O2157" s="128"/>
      <c r="P2157" s="128"/>
      <c r="Q2157" s="126"/>
      <c r="R2157" s="55"/>
      <c r="S2157" s="129"/>
      <c r="T2157" s="156"/>
      <c r="U2157" s="126"/>
      <c r="AF2157" s="8"/>
      <c r="AG2157" s="8"/>
      <c r="AH2157" s="8"/>
      <c r="AI2157" s="8"/>
      <c r="AJ2157" s="8"/>
      <c r="AK2157" s="8"/>
      <c r="AL2157" s="8"/>
      <c r="AM2157" s="8"/>
    </row>
    <row r="2158" spans="1:39" x14ac:dyDescent="0.2">
      <c r="A2158" s="161" t="s">
        <v>386</v>
      </c>
      <c r="B2158" s="162" t="s">
        <v>1799</v>
      </c>
      <c r="C2158" s="168" t="s">
        <v>547</v>
      </c>
      <c r="D2158" s="169" t="s">
        <v>548</v>
      </c>
      <c r="E2158" s="169" t="s">
        <v>410</v>
      </c>
      <c r="F2158" s="170">
        <v>20.329999999999998</v>
      </c>
      <c r="G2158" s="170">
        <f>F2158*2</f>
        <v>40.659999999999997</v>
      </c>
      <c r="H2158" s="171" t="s">
        <v>414</v>
      </c>
      <c r="I2158" s="172"/>
      <c r="J2158" s="173"/>
      <c r="K2158" s="124"/>
      <c r="L2158" s="125"/>
      <c r="M2158" s="126"/>
      <c r="N2158" s="127"/>
      <c r="O2158" s="128"/>
      <c r="P2158" s="128"/>
      <c r="Q2158" s="126"/>
      <c r="R2158" s="55"/>
      <c r="S2158" s="129"/>
      <c r="T2158" s="156"/>
      <c r="U2158" s="126"/>
      <c r="AF2158" s="8"/>
      <c r="AG2158" s="8"/>
      <c r="AH2158" s="8"/>
      <c r="AI2158" s="8"/>
      <c r="AJ2158" s="8"/>
      <c r="AK2158" s="8"/>
      <c r="AL2158" s="8"/>
      <c r="AM2158" s="8"/>
    </row>
    <row r="2159" spans="1:39" x14ac:dyDescent="0.2">
      <c r="A2159" s="161" t="s">
        <v>386</v>
      </c>
      <c r="B2159" s="162" t="s">
        <v>1800</v>
      </c>
      <c r="C2159" s="168" t="s">
        <v>419</v>
      </c>
      <c r="D2159" s="169" t="s">
        <v>420</v>
      </c>
      <c r="E2159" s="169">
        <v>2</v>
      </c>
      <c r="F2159" s="170">
        <v>0.37</v>
      </c>
      <c r="G2159" s="170">
        <f>F2159*E2159</f>
        <v>0.74</v>
      </c>
      <c r="H2159" s="171" t="s">
        <v>414</v>
      </c>
      <c r="I2159" s="172"/>
      <c r="J2159" s="173"/>
      <c r="K2159" s="124"/>
      <c r="L2159" s="125"/>
      <c r="M2159" s="126"/>
      <c r="N2159" s="127"/>
      <c r="O2159" s="128"/>
      <c r="P2159" s="128"/>
      <c r="Q2159" s="126"/>
      <c r="R2159" s="55"/>
      <c r="S2159" s="129"/>
      <c r="T2159" s="156"/>
      <c r="U2159" s="126"/>
      <c r="AF2159" s="8"/>
      <c r="AG2159" s="8"/>
      <c r="AH2159" s="8"/>
      <c r="AI2159" s="8"/>
      <c r="AJ2159" s="8"/>
      <c r="AK2159" s="8"/>
      <c r="AL2159" s="8"/>
      <c r="AM2159" s="8"/>
    </row>
    <row r="2160" spans="1:39" x14ac:dyDescent="0.2">
      <c r="A2160" s="161" t="s">
        <v>403</v>
      </c>
      <c r="B2160" s="162" t="s">
        <v>1801</v>
      </c>
      <c r="C2160" s="174" t="s">
        <v>425</v>
      </c>
      <c r="D2160" s="175" t="s">
        <v>426</v>
      </c>
      <c r="E2160" s="175">
        <v>4</v>
      </c>
      <c r="F2160" s="176">
        <v>0.01</v>
      </c>
      <c r="G2160" s="176">
        <f>F2160*E2160</f>
        <v>0.04</v>
      </c>
      <c r="H2160" s="177"/>
      <c r="I2160" s="178"/>
      <c r="J2160" s="179"/>
      <c r="K2160" s="124"/>
      <c r="L2160" s="125"/>
      <c r="M2160" s="126"/>
      <c r="N2160" s="127"/>
      <c r="O2160" s="128"/>
      <c r="P2160" s="128"/>
      <c r="Q2160" s="126"/>
      <c r="R2160" s="55"/>
      <c r="S2160" s="129"/>
      <c r="T2160" s="156"/>
      <c r="U2160" s="126"/>
      <c r="AF2160" s="8"/>
      <c r="AG2160" s="8"/>
      <c r="AH2160" s="8"/>
      <c r="AI2160" s="8"/>
      <c r="AJ2160" s="8"/>
      <c r="AK2160" s="8"/>
      <c r="AL2160" s="8"/>
      <c r="AM2160" s="8"/>
    </row>
    <row r="2161" spans="1:39" x14ac:dyDescent="0.2">
      <c r="A2161" s="161" t="s">
        <v>382</v>
      </c>
      <c r="B2161" s="162" t="s">
        <v>1802</v>
      </c>
      <c r="C2161" s="163" t="s">
        <v>552</v>
      </c>
      <c r="D2161" s="164" t="s">
        <v>553</v>
      </c>
      <c r="E2161" s="164">
        <v>1</v>
      </c>
      <c r="F2161" s="167">
        <v>20.590681849999999</v>
      </c>
      <c r="G2161" s="167">
        <f>F2161*E2161</f>
        <v>20.590681849999999</v>
      </c>
      <c r="H2161" s="161" t="s">
        <v>414</v>
      </c>
      <c r="I2161" s="165"/>
      <c r="J2161" s="166"/>
      <c r="K2161" s="124"/>
      <c r="L2161" s="125"/>
      <c r="M2161" s="126"/>
      <c r="N2161" s="127"/>
      <c r="O2161" s="128"/>
      <c r="P2161" s="128"/>
      <c r="Q2161" s="126"/>
      <c r="R2161" s="55"/>
      <c r="S2161" s="129"/>
      <c r="T2161" s="156"/>
      <c r="U2161" s="126"/>
      <c r="AF2161" s="8"/>
      <c r="AG2161" s="8"/>
      <c r="AH2161" s="8"/>
      <c r="AI2161" s="8"/>
      <c r="AJ2161" s="8"/>
      <c r="AK2161" s="8"/>
      <c r="AL2161" s="8"/>
      <c r="AM2161" s="8"/>
    </row>
    <row r="2162" spans="1:39" x14ac:dyDescent="0.2">
      <c r="A2162" s="161" t="s">
        <v>382</v>
      </c>
      <c r="B2162" s="162" t="s">
        <v>1803</v>
      </c>
      <c r="C2162" s="163" t="s">
        <v>555</v>
      </c>
      <c r="D2162" s="164" t="s">
        <v>556</v>
      </c>
      <c r="E2162" s="164">
        <v>1</v>
      </c>
      <c r="F2162" s="167"/>
      <c r="G2162" s="167" t="str">
        <f>""</f>
        <v/>
      </c>
      <c r="H2162" s="161"/>
      <c r="I2162" s="165"/>
      <c r="J2162" s="166"/>
      <c r="K2162" s="124"/>
      <c r="L2162" s="125"/>
      <c r="M2162" s="126"/>
      <c r="N2162" s="127"/>
      <c r="O2162" s="128"/>
      <c r="P2162" s="128"/>
      <c r="Q2162" s="126"/>
      <c r="R2162" s="55"/>
      <c r="S2162" s="129"/>
      <c r="T2162" s="156"/>
      <c r="U2162" s="126"/>
      <c r="AF2162" s="8"/>
      <c r="AG2162" s="8"/>
      <c r="AH2162" s="8"/>
      <c r="AI2162" s="8"/>
      <c r="AJ2162" s="8"/>
      <c r="AK2162" s="8"/>
      <c r="AL2162" s="8"/>
      <c r="AM2162" s="8"/>
    </row>
    <row r="2163" spans="1:39" x14ac:dyDescent="0.2">
      <c r="A2163" s="161" t="s">
        <v>386</v>
      </c>
      <c r="B2163" s="162" t="s">
        <v>1804</v>
      </c>
      <c r="C2163" s="168" t="s">
        <v>442</v>
      </c>
      <c r="D2163" s="169" t="s">
        <v>443</v>
      </c>
      <c r="E2163" s="169">
        <v>1</v>
      </c>
      <c r="F2163" s="170">
        <v>11.31</v>
      </c>
      <c r="G2163" s="170">
        <f>F2163*E2163</f>
        <v>11.31</v>
      </c>
      <c r="H2163" s="171" t="s">
        <v>414</v>
      </c>
      <c r="I2163" s="172"/>
      <c r="J2163" s="173"/>
      <c r="K2163" s="124"/>
      <c r="L2163" s="125"/>
      <c r="M2163" s="126"/>
      <c r="N2163" s="127"/>
      <c r="O2163" s="128"/>
      <c r="P2163" s="128"/>
      <c r="Q2163" s="126"/>
      <c r="R2163" s="55"/>
      <c r="S2163" s="129"/>
      <c r="T2163" s="156"/>
      <c r="U2163" s="126"/>
      <c r="AF2163" s="8"/>
      <c r="AG2163" s="8"/>
      <c r="AH2163" s="8"/>
      <c r="AI2163" s="8"/>
      <c r="AJ2163" s="8"/>
      <c r="AK2163" s="8"/>
      <c r="AL2163" s="8"/>
      <c r="AM2163" s="8"/>
    </row>
    <row r="2164" spans="1:39" x14ac:dyDescent="0.2">
      <c r="A2164" s="161" t="s">
        <v>386</v>
      </c>
      <c r="B2164" s="162" t="s">
        <v>1805</v>
      </c>
      <c r="C2164" s="168" t="s">
        <v>559</v>
      </c>
      <c r="D2164" s="169" t="s">
        <v>560</v>
      </c>
      <c r="E2164" s="169">
        <v>2</v>
      </c>
      <c r="F2164" s="170">
        <v>1.39</v>
      </c>
      <c r="G2164" s="170">
        <f>F2164*E2164</f>
        <v>2.78</v>
      </c>
      <c r="H2164" s="171" t="s">
        <v>414</v>
      </c>
      <c r="I2164" s="172"/>
      <c r="J2164" s="173"/>
      <c r="K2164" s="124"/>
      <c r="L2164" s="125"/>
      <c r="M2164" s="126"/>
      <c r="N2164" s="127"/>
      <c r="O2164" s="128"/>
      <c r="P2164" s="128"/>
      <c r="Q2164" s="126"/>
      <c r="R2164" s="55"/>
      <c r="S2164" s="129"/>
      <c r="T2164" s="156"/>
      <c r="U2164" s="126"/>
      <c r="AF2164" s="8"/>
      <c r="AG2164" s="8"/>
      <c r="AH2164" s="8"/>
      <c r="AI2164" s="8"/>
      <c r="AJ2164" s="8"/>
      <c r="AK2164" s="8"/>
      <c r="AL2164" s="8"/>
      <c r="AM2164" s="8"/>
    </row>
    <row r="2165" spans="1:39" x14ac:dyDescent="0.2">
      <c r="A2165" s="161" t="s">
        <v>382</v>
      </c>
      <c r="B2165" s="162" t="s">
        <v>1806</v>
      </c>
      <c r="C2165" s="163" t="s">
        <v>562</v>
      </c>
      <c r="D2165" s="164" t="s">
        <v>563</v>
      </c>
      <c r="E2165" s="164">
        <v>4</v>
      </c>
      <c r="F2165" s="167">
        <v>3.3256407800000001</v>
      </c>
      <c r="G2165" s="167">
        <f>F2165*E2165</f>
        <v>13.30256312</v>
      </c>
      <c r="H2165" s="161" t="s">
        <v>414</v>
      </c>
      <c r="I2165" s="165"/>
      <c r="J2165" s="166"/>
      <c r="K2165" s="124"/>
      <c r="L2165" s="125"/>
      <c r="M2165" s="126"/>
      <c r="N2165" s="127"/>
      <c r="O2165" s="128"/>
      <c r="P2165" s="128"/>
      <c r="Q2165" s="126"/>
      <c r="R2165" s="55"/>
      <c r="S2165" s="129"/>
      <c r="T2165" s="156"/>
      <c r="U2165" s="126"/>
      <c r="AF2165" s="8"/>
      <c r="AG2165" s="8"/>
      <c r="AH2165" s="8"/>
      <c r="AI2165" s="8"/>
      <c r="AJ2165" s="8"/>
      <c r="AK2165" s="8"/>
      <c r="AL2165" s="8"/>
      <c r="AM2165" s="8"/>
    </row>
    <row r="2166" spans="1:39" x14ac:dyDescent="0.2">
      <c r="A2166" s="161" t="s">
        <v>382</v>
      </c>
      <c r="B2166" s="162" t="s">
        <v>1807</v>
      </c>
      <c r="C2166" s="163" t="s">
        <v>565</v>
      </c>
      <c r="D2166" s="164" t="s">
        <v>566</v>
      </c>
      <c r="E2166" s="164">
        <v>4</v>
      </c>
      <c r="F2166" s="167">
        <v>0.61767559999999999</v>
      </c>
      <c r="G2166" s="167">
        <f>F2166*E2166</f>
        <v>2.4707024</v>
      </c>
      <c r="H2166" s="161" t="s">
        <v>414</v>
      </c>
      <c r="I2166" s="165"/>
      <c r="J2166" s="166"/>
      <c r="K2166" s="124"/>
      <c r="L2166" s="125"/>
      <c r="M2166" s="126"/>
      <c r="N2166" s="127"/>
      <c r="O2166" s="128"/>
      <c r="P2166" s="128"/>
      <c r="Q2166" s="126"/>
      <c r="R2166" s="55"/>
      <c r="S2166" s="129"/>
      <c r="T2166" s="156"/>
      <c r="U2166" s="126"/>
      <c r="AF2166" s="8"/>
      <c r="AG2166" s="8"/>
      <c r="AH2166" s="8"/>
      <c r="AI2166" s="8"/>
      <c r="AJ2166" s="8"/>
      <c r="AK2166" s="8"/>
      <c r="AL2166" s="8"/>
      <c r="AM2166" s="8"/>
    </row>
    <row r="2167" spans="1:39" x14ac:dyDescent="0.2">
      <c r="A2167" s="161" t="s">
        <v>382</v>
      </c>
      <c r="B2167" s="162" t="s">
        <v>1808</v>
      </c>
      <c r="C2167" s="163" t="s">
        <v>568</v>
      </c>
      <c r="D2167" s="164" t="s">
        <v>569</v>
      </c>
      <c r="E2167" s="164">
        <v>2</v>
      </c>
      <c r="F2167" s="167"/>
      <c r="G2167" s="167" t="str">
        <f>""</f>
        <v/>
      </c>
      <c r="H2167" s="161"/>
      <c r="I2167" s="165"/>
      <c r="J2167" s="166"/>
      <c r="K2167" s="124"/>
      <c r="L2167" s="125"/>
      <c r="M2167" s="126"/>
      <c r="N2167" s="127"/>
      <c r="O2167" s="128"/>
      <c r="P2167" s="128"/>
      <c r="Q2167" s="126"/>
      <c r="R2167" s="55"/>
      <c r="S2167" s="129"/>
      <c r="T2167" s="156"/>
      <c r="U2167" s="126"/>
      <c r="AF2167" s="8"/>
      <c r="AG2167" s="8"/>
      <c r="AH2167" s="8"/>
      <c r="AI2167" s="8"/>
      <c r="AJ2167" s="8"/>
      <c r="AK2167" s="8"/>
      <c r="AL2167" s="8"/>
      <c r="AM2167" s="8"/>
    </row>
    <row r="2168" spans="1:39" x14ac:dyDescent="0.2">
      <c r="A2168" s="161" t="s">
        <v>386</v>
      </c>
      <c r="B2168" s="162" t="s">
        <v>1809</v>
      </c>
      <c r="C2168" s="168" t="s">
        <v>571</v>
      </c>
      <c r="D2168" s="169" t="s">
        <v>572</v>
      </c>
      <c r="E2168" s="169">
        <v>2</v>
      </c>
      <c r="F2168" s="170">
        <v>0.89</v>
      </c>
      <c r="G2168" s="170">
        <f>F2168*E2168</f>
        <v>1.78</v>
      </c>
      <c r="H2168" s="171" t="s">
        <v>414</v>
      </c>
      <c r="I2168" s="172"/>
      <c r="J2168" s="173"/>
      <c r="K2168" s="124"/>
      <c r="L2168" s="125"/>
      <c r="M2168" s="126"/>
      <c r="N2168" s="127"/>
      <c r="O2168" s="128"/>
      <c r="P2168" s="128"/>
      <c r="Q2168" s="126"/>
      <c r="R2168" s="55"/>
      <c r="S2168" s="129"/>
      <c r="T2168" s="156"/>
      <c r="U2168" s="126"/>
      <c r="AF2168" s="8"/>
      <c r="AG2168" s="8"/>
      <c r="AH2168" s="8"/>
      <c r="AI2168" s="8"/>
      <c r="AJ2168" s="8"/>
      <c r="AK2168" s="8"/>
      <c r="AL2168" s="8"/>
      <c r="AM2168" s="8"/>
    </row>
    <row r="2169" spans="1:39" x14ac:dyDescent="0.2">
      <c r="A2169" s="161" t="s">
        <v>386</v>
      </c>
      <c r="B2169" s="162" t="s">
        <v>1810</v>
      </c>
      <c r="C2169" s="168" t="s">
        <v>574</v>
      </c>
      <c r="D2169" s="169" t="s">
        <v>575</v>
      </c>
      <c r="E2169" s="169">
        <v>4</v>
      </c>
      <c r="F2169" s="170">
        <v>0.09</v>
      </c>
      <c r="G2169" s="170">
        <f>F2169*E2169</f>
        <v>0.36</v>
      </c>
      <c r="H2169" s="171" t="s">
        <v>414</v>
      </c>
      <c r="I2169" s="172"/>
      <c r="J2169" s="173"/>
      <c r="K2169" s="124"/>
      <c r="L2169" s="125"/>
      <c r="M2169" s="126"/>
      <c r="N2169" s="127"/>
      <c r="O2169" s="128"/>
      <c r="P2169" s="128"/>
      <c r="Q2169" s="126"/>
      <c r="R2169" s="55"/>
      <c r="S2169" s="129"/>
      <c r="T2169" s="156"/>
      <c r="U2169" s="126"/>
      <c r="AF2169" s="8"/>
      <c r="AG2169" s="8"/>
      <c r="AH2169" s="8"/>
      <c r="AI2169" s="8"/>
      <c r="AJ2169" s="8"/>
      <c r="AK2169" s="8"/>
      <c r="AL2169" s="8"/>
      <c r="AM2169" s="8"/>
    </row>
    <row r="2170" spans="1:39" x14ac:dyDescent="0.2">
      <c r="A2170" s="161" t="s">
        <v>382</v>
      </c>
      <c r="B2170" s="162" t="s">
        <v>1811</v>
      </c>
      <c r="C2170" s="163" t="s">
        <v>577</v>
      </c>
      <c r="D2170" s="164" t="s">
        <v>578</v>
      </c>
      <c r="E2170" s="164">
        <v>1</v>
      </c>
      <c r="F2170" s="167">
        <v>6.3872718900000001</v>
      </c>
      <c r="G2170" s="167">
        <f>F2170*E2170</f>
        <v>6.3872718900000001</v>
      </c>
      <c r="H2170" s="161" t="s">
        <v>414</v>
      </c>
      <c r="I2170" s="165"/>
      <c r="J2170" s="166"/>
      <c r="K2170" s="124"/>
      <c r="L2170" s="125"/>
      <c r="M2170" s="126"/>
      <c r="N2170" s="127"/>
      <c r="O2170" s="128"/>
      <c r="P2170" s="128"/>
      <c r="Q2170" s="126"/>
      <c r="R2170" s="55"/>
      <c r="S2170" s="129"/>
      <c r="T2170" s="156"/>
      <c r="U2170" s="126"/>
      <c r="AF2170" s="8"/>
      <c r="AG2170" s="8"/>
      <c r="AH2170" s="8"/>
      <c r="AI2170" s="8"/>
      <c r="AJ2170" s="8"/>
      <c r="AK2170" s="8"/>
      <c r="AL2170" s="8"/>
      <c r="AM2170" s="8"/>
    </row>
    <row r="2171" spans="1:39" x14ac:dyDescent="0.2">
      <c r="A2171" s="161" t="s">
        <v>382</v>
      </c>
      <c r="B2171" s="162" t="s">
        <v>1812</v>
      </c>
      <c r="C2171" s="163" t="s">
        <v>580</v>
      </c>
      <c r="D2171" s="164" t="s">
        <v>581</v>
      </c>
      <c r="E2171" s="164">
        <v>1</v>
      </c>
      <c r="F2171" s="167">
        <v>13.463815520000001</v>
      </c>
      <c r="G2171" s="167">
        <f>F2171*E2171</f>
        <v>13.463815520000001</v>
      </c>
      <c r="H2171" s="161" t="s">
        <v>414</v>
      </c>
      <c r="I2171" s="165"/>
      <c r="J2171" s="166"/>
      <c r="K2171" s="124"/>
      <c r="L2171" s="125"/>
      <c r="M2171" s="126"/>
      <c r="N2171" s="127"/>
      <c r="O2171" s="128"/>
      <c r="P2171" s="128"/>
      <c r="Q2171" s="126"/>
      <c r="R2171" s="55"/>
      <c r="S2171" s="129"/>
      <c r="T2171" s="156"/>
      <c r="U2171" s="126"/>
      <c r="AF2171" s="8"/>
      <c r="AG2171" s="8"/>
      <c r="AH2171" s="8"/>
      <c r="AI2171" s="8"/>
      <c r="AJ2171" s="8"/>
      <c r="AK2171" s="8"/>
      <c r="AL2171" s="8"/>
      <c r="AM2171" s="8"/>
    </row>
    <row r="2172" spans="1:39" x14ac:dyDescent="0.2">
      <c r="A2172" s="161" t="s">
        <v>382</v>
      </c>
      <c r="B2172" s="162" t="s">
        <v>1813</v>
      </c>
      <c r="C2172" s="163" t="s">
        <v>583</v>
      </c>
      <c r="D2172" s="164" t="s">
        <v>584</v>
      </c>
      <c r="E2172" s="164" t="s">
        <v>410</v>
      </c>
      <c r="F2172" s="167">
        <v>5.3824199999999998</v>
      </c>
      <c r="G2172" s="167">
        <f>F2172*2</f>
        <v>10.76484</v>
      </c>
      <c r="H2172" s="161" t="s">
        <v>414</v>
      </c>
      <c r="I2172" s="165"/>
      <c r="J2172" s="166"/>
      <c r="K2172" s="124"/>
      <c r="L2172" s="125"/>
      <c r="M2172" s="126"/>
      <c r="N2172" s="127"/>
      <c r="O2172" s="128"/>
      <c r="P2172" s="128"/>
      <c r="Q2172" s="126"/>
      <c r="R2172" s="55"/>
      <c r="S2172" s="129"/>
      <c r="T2172" s="156"/>
      <c r="U2172" s="126"/>
      <c r="AF2172" s="8"/>
      <c r="AG2172" s="8"/>
      <c r="AH2172" s="8"/>
      <c r="AI2172" s="8"/>
      <c r="AJ2172" s="8"/>
      <c r="AK2172" s="8"/>
      <c r="AL2172" s="8"/>
      <c r="AM2172" s="8"/>
    </row>
    <row r="2173" spans="1:39" x14ac:dyDescent="0.2">
      <c r="A2173" s="161" t="s">
        <v>403</v>
      </c>
      <c r="B2173" s="162" t="s">
        <v>1814</v>
      </c>
      <c r="C2173" s="174" t="s">
        <v>586</v>
      </c>
      <c r="D2173" s="175" t="s">
        <v>587</v>
      </c>
      <c r="E2173" s="175">
        <v>2</v>
      </c>
      <c r="F2173" s="176">
        <v>1.23280217</v>
      </c>
      <c r="G2173" s="176">
        <f>F2173*E2173</f>
        <v>2.4656043400000001</v>
      </c>
      <c r="H2173" s="177" t="s">
        <v>414</v>
      </c>
      <c r="I2173" s="178"/>
      <c r="J2173" s="179"/>
      <c r="K2173" s="124"/>
      <c r="L2173" s="125"/>
      <c r="M2173" s="126"/>
      <c r="N2173" s="127"/>
      <c r="O2173" s="128"/>
      <c r="P2173" s="128"/>
      <c r="Q2173" s="126"/>
      <c r="R2173" s="55"/>
      <c r="S2173" s="129"/>
      <c r="T2173" s="156"/>
      <c r="U2173" s="126"/>
      <c r="AF2173" s="8"/>
      <c r="AG2173" s="8"/>
      <c r="AH2173" s="8"/>
      <c r="AI2173" s="8"/>
      <c r="AJ2173" s="8"/>
      <c r="AK2173" s="8"/>
      <c r="AL2173" s="8"/>
      <c r="AM2173" s="8"/>
    </row>
    <row r="2174" spans="1:39" x14ac:dyDescent="0.2">
      <c r="A2174" s="148" t="s">
        <v>379</v>
      </c>
      <c r="B2174" s="162" t="s">
        <v>1815</v>
      </c>
      <c r="C2174" s="181" t="s">
        <v>589</v>
      </c>
      <c r="D2174" s="182" t="s">
        <v>590</v>
      </c>
      <c r="E2174" s="182">
        <v>1</v>
      </c>
      <c r="F2174" s="183">
        <v>11.16462001</v>
      </c>
      <c r="G2174" s="183">
        <f>F2174*E2174</f>
        <v>11.16462001</v>
      </c>
      <c r="H2174" s="184" t="s">
        <v>414</v>
      </c>
      <c r="I2174" s="185"/>
      <c r="J2174" s="180"/>
      <c r="K2174" s="124"/>
      <c r="L2174" s="125"/>
      <c r="M2174" s="126"/>
      <c r="N2174" s="127"/>
      <c r="O2174" s="128"/>
      <c r="P2174" s="128"/>
      <c r="Q2174" s="126"/>
      <c r="R2174" s="55"/>
      <c r="S2174" s="129"/>
      <c r="T2174" s="156"/>
      <c r="U2174" s="126"/>
      <c r="AF2174" s="8"/>
      <c r="AG2174" s="8"/>
      <c r="AH2174" s="8"/>
      <c r="AI2174" s="8"/>
      <c r="AJ2174" s="8"/>
      <c r="AK2174" s="8"/>
      <c r="AL2174" s="8"/>
      <c r="AM2174" s="8"/>
    </row>
    <row r="2175" spans="1:39" x14ac:dyDescent="0.2">
      <c r="A2175" s="161" t="s">
        <v>382</v>
      </c>
      <c r="B2175" s="162" t="s">
        <v>1816</v>
      </c>
      <c r="C2175" s="163" t="s">
        <v>592</v>
      </c>
      <c r="D2175" s="164" t="s">
        <v>593</v>
      </c>
      <c r="E2175" s="164" t="s">
        <v>410</v>
      </c>
      <c r="F2175" s="167">
        <v>0.26693822</v>
      </c>
      <c r="G2175" s="167">
        <f>F2175*2</f>
        <v>0.53387644000000001</v>
      </c>
      <c r="H2175" s="161" t="s">
        <v>414</v>
      </c>
      <c r="I2175" s="165"/>
      <c r="J2175" s="166"/>
      <c r="K2175" s="124"/>
      <c r="L2175" s="125"/>
      <c r="M2175" s="126"/>
      <c r="N2175" s="127"/>
      <c r="O2175" s="128"/>
      <c r="P2175" s="128"/>
      <c r="Q2175" s="126"/>
      <c r="R2175" s="55"/>
      <c r="S2175" s="129"/>
      <c r="T2175" s="156"/>
      <c r="U2175" s="126"/>
      <c r="AF2175" s="8"/>
      <c r="AG2175" s="8"/>
      <c r="AH2175" s="8"/>
      <c r="AI2175" s="8"/>
      <c r="AJ2175" s="8"/>
      <c r="AK2175" s="8"/>
      <c r="AL2175" s="8"/>
      <c r="AM2175" s="8"/>
    </row>
    <row r="2176" spans="1:39" x14ac:dyDescent="0.2">
      <c r="A2176" s="161" t="s">
        <v>382</v>
      </c>
      <c r="B2176" s="162" t="s">
        <v>1817</v>
      </c>
      <c r="C2176" s="163" t="s">
        <v>595</v>
      </c>
      <c r="D2176" s="164" t="s">
        <v>596</v>
      </c>
      <c r="E2176" s="164">
        <v>1</v>
      </c>
      <c r="F2176" s="167">
        <v>33.361609420000001</v>
      </c>
      <c r="G2176" s="167">
        <f>F2176*E2176</f>
        <v>33.361609420000001</v>
      </c>
      <c r="H2176" s="161" t="s">
        <v>414</v>
      </c>
      <c r="I2176" s="165"/>
      <c r="J2176" s="166"/>
      <c r="K2176" s="124"/>
      <c r="L2176" s="125"/>
      <c r="M2176" s="126"/>
      <c r="N2176" s="127"/>
      <c r="O2176" s="128"/>
      <c r="P2176" s="128"/>
      <c r="Q2176" s="126"/>
      <c r="R2176" s="55"/>
      <c r="S2176" s="129"/>
      <c r="T2176" s="156"/>
      <c r="U2176" s="126"/>
      <c r="AF2176" s="8"/>
      <c r="AG2176" s="8"/>
      <c r="AH2176" s="8"/>
      <c r="AI2176" s="8"/>
      <c r="AJ2176" s="8"/>
      <c r="AK2176" s="8"/>
      <c r="AL2176" s="8"/>
      <c r="AM2176" s="8"/>
    </row>
    <row r="2177" spans="1:39" x14ac:dyDescent="0.2">
      <c r="A2177" s="161" t="s">
        <v>382</v>
      </c>
      <c r="B2177" s="162" t="s">
        <v>1818</v>
      </c>
      <c r="C2177" s="163" t="s">
        <v>598</v>
      </c>
      <c r="D2177" s="164" t="s">
        <v>599</v>
      </c>
      <c r="E2177" s="164">
        <v>1</v>
      </c>
      <c r="F2177" s="167"/>
      <c r="G2177" s="167" t="str">
        <f>""</f>
        <v/>
      </c>
      <c r="H2177" s="161"/>
      <c r="I2177" s="165"/>
      <c r="J2177" s="166"/>
      <c r="K2177" s="124"/>
      <c r="L2177" s="125"/>
      <c r="M2177" s="126"/>
      <c r="N2177" s="127"/>
      <c r="O2177" s="128"/>
      <c r="P2177" s="128"/>
      <c r="Q2177" s="126"/>
      <c r="R2177" s="55"/>
      <c r="S2177" s="129"/>
      <c r="T2177" s="156"/>
      <c r="U2177" s="126"/>
      <c r="AF2177" s="8"/>
      <c r="AG2177" s="8"/>
      <c r="AH2177" s="8"/>
      <c r="AI2177" s="8"/>
      <c r="AJ2177" s="8"/>
      <c r="AK2177" s="8"/>
      <c r="AL2177" s="8"/>
      <c r="AM2177" s="8"/>
    </row>
    <row r="2178" spans="1:39" x14ac:dyDescent="0.2">
      <c r="A2178" s="161" t="s">
        <v>386</v>
      </c>
      <c r="B2178" s="162" t="s">
        <v>1819</v>
      </c>
      <c r="C2178" s="168" t="s">
        <v>601</v>
      </c>
      <c r="D2178" s="169" t="s">
        <v>596</v>
      </c>
      <c r="E2178" s="169">
        <v>1</v>
      </c>
      <c r="F2178" s="170">
        <v>34.090000000000003</v>
      </c>
      <c r="G2178" s="170">
        <f t="shared" ref="G2178:G2203" si="72">F2178*E2178</f>
        <v>34.090000000000003</v>
      </c>
      <c r="H2178" s="171" t="s">
        <v>414</v>
      </c>
      <c r="I2178" s="172"/>
      <c r="J2178" s="173"/>
      <c r="K2178" s="124"/>
      <c r="L2178" s="125"/>
      <c r="M2178" s="126"/>
      <c r="N2178" s="127"/>
      <c r="O2178" s="128"/>
      <c r="P2178" s="128"/>
      <c r="Q2178" s="126"/>
      <c r="R2178" s="55"/>
      <c r="S2178" s="129"/>
      <c r="T2178" s="156"/>
      <c r="U2178" s="126"/>
      <c r="AF2178" s="8"/>
      <c r="AG2178" s="8"/>
      <c r="AH2178" s="8"/>
      <c r="AI2178" s="8"/>
      <c r="AJ2178" s="8"/>
      <c r="AK2178" s="8"/>
      <c r="AL2178" s="8"/>
      <c r="AM2178" s="8"/>
    </row>
    <row r="2179" spans="1:39" x14ac:dyDescent="0.2">
      <c r="A2179" s="161" t="s">
        <v>403</v>
      </c>
      <c r="B2179" s="162" t="s">
        <v>1820</v>
      </c>
      <c r="C2179" s="174" t="s">
        <v>425</v>
      </c>
      <c r="D2179" s="175" t="s">
        <v>437</v>
      </c>
      <c r="E2179" s="175">
        <v>1</v>
      </c>
      <c r="F2179" s="176">
        <v>0.02</v>
      </c>
      <c r="G2179" s="176">
        <f t="shared" si="72"/>
        <v>0.02</v>
      </c>
      <c r="H2179" s="177"/>
      <c r="I2179" s="178"/>
      <c r="J2179" s="179"/>
      <c r="K2179" s="124"/>
      <c r="L2179" s="125"/>
      <c r="M2179" s="126"/>
      <c r="N2179" s="127"/>
      <c r="O2179" s="128"/>
      <c r="P2179" s="128"/>
      <c r="Q2179" s="126"/>
      <c r="R2179" s="55"/>
      <c r="S2179" s="129"/>
      <c r="T2179" s="156"/>
      <c r="U2179" s="126"/>
      <c r="AF2179" s="8"/>
      <c r="AG2179" s="8"/>
      <c r="AH2179" s="8"/>
      <c r="AI2179" s="8"/>
      <c r="AJ2179" s="8"/>
      <c r="AK2179" s="8"/>
      <c r="AL2179" s="8"/>
      <c r="AM2179" s="8"/>
    </row>
    <row r="2180" spans="1:39" x14ac:dyDescent="0.2">
      <c r="A2180" s="161" t="s">
        <v>382</v>
      </c>
      <c r="B2180" s="162" t="s">
        <v>1821</v>
      </c>
      <c r="C2180" s="163" t="s">
        <v>604</v>
      </c>
      <c r="D2180" s="164" t="s">
        <v>596</v>
      </c>
      <c r="E2180" s="164">
        <v>4</v>
      </c>
      <c r="F2180" s="167">
        <v>33.535422400000002</v>
      </c>
      <c r="G2180" s="167">
        <f t="shared" si="72"/>
        <v>134.14168960000001</v>
      </c>
      <c r="H2180" s="161" t="s">
        <v>414</v>
      </c>
      <c r="I2180" s="165"/>
      <c r="J2180" s="166"/>
      <c r="K2180" s="124"/>
      <c r="L2180" s="125"/>
      <c r="M2180" s="126"/>
      <c r="N2180" s="127"/>
      <c r="O2180" s="128"/>
      <c r="P2180" s="128"/>
      <c r="Q2180" s="126"/>
      <c r="R2180" s="55"/>
      <c r="S2180" s="129"/>
      <c r="T2180" s="156"/>
      <c r="U2180" s="126"/>
      <c r="AF2180" s="8"/>
      <c r="AG2180" s="8"/>
      <c r="AH2180" s="8"/>
      <c r="AI2180" s="8"/>
      <c r="AJ2180" s="8"/>
      <c r="AK2180" s="8"/>
      <c r="AL2180" s="8"/>
      <c r="AM2180" s="8"/>
    </row>
    <row r="2181" spans="1:39" x14ac:dyDescent="0.2">
      <c r="A2181" s="161" t="s">
        <v>382</v>
      </c>
      <c r="B2181" s="162" t="s">
        <v>1822</v>
      </c>
      <c r="C2181" s="163" t="s">
        <v>606</v>
      </c>
      <c r="D2181" s="164" t="s">
        <v>596</v>
      </c>
      <c r="E2181" s="164">
        <v>4</v>
      </c>
      <c r="F2181" s="167">
        <v>34.262435670000002</v>
      </c>
      <c r="G2181" s="167">
        <f t="shared" si="72"/>
        <v>137.04974268000001</v>
      </c>
      <c r="H2181" s="161" t="s">
        <v>414</v>
      </c>
      <c r="I2181" s="165"/>
      <c r="J2181" s="166"/>
      <c r="K2181" s="124"/>
      <c r="L2181" s="125"/>
      <c r="M2181" s="126"/>
      <c r="N2181" s="127"/>
      <c r="O2181" s="128"/>
      <c r="P2181" s="128"/>
      <c r="Q2181" s="126"/>
      <c r="R2181" s="55"/>
      <c r="S2181" s="129"/>
      <c r="T2181" s="156"/>
      <c r="U2181" s="126"/>
      <c r="AF2181" s="8"/>
      <c r="AG2181" s="8"/>
      <c r="AH2181" s="8"/>
      <c r="AI2181" s="8"/>
      <c r="AJ2181" s="8"/>
      <c r="AK2181" s="8"/>
      <c r="AL2181" s="8"/>
      <c r="AM2181" s="8"/>
    </row>
    <row r="2182" spans="1:39" x14ac:dyDescent="0.2">
      <c r="A2182" s="161" t="s">
        <v>382</v>
      </c>
      <c r="B2182" s="162" t="s">
        <v>1823</v>
      </c>
      <c r="C2182" s="163" t="s">
        <v>608</v>
      </c>
      <c r="D2182" s="164" t="s">
        <v>609</v>
      </c>
      <c r="E2182" s="164">
        <v>1</v>
      </c>
      <c r="F2182" s="167">
        <v>5.3244521599999999</v>
      </c>
      <c r="G2182" s="167">
        <f t="shared" si="72"/>
        <v>5.3244521599999999</v>
      </c>
      <c r="H2182" s="161" t="s">
        <v>414</v>
      </c>
      <c r="I2182" s="165"/>
      <c r="J2182" s="166"/>
      <c r="K2182" s="124"/>
      <c r="L2182" s="125"/>
      <c r="M2182" s="126"/>
      <c r="N2182" s="127"/>
      <c r="O2182" s="128"/>
      <c r="P2182" s="128"/>
      <c r="Q2182" s="126"/>
      <c r="R2182" s="55"/>
      <c r="S2182" s="129"/>
      <c r="T2182" s="156"/>
      <c r="U2182" s="126"/>
      <c r="AF2182" s="8"/>
      <c r="AG2182" s="8"/>
      <c r="AH2182" s="8"/>
      <c r="AI2182" s="8"/>
      <c r="AJ2182" s="8"/>
      <c r="AK2182" s="8"/>
      <c r="AL2182" s="8"/>
      <c r="AM2182" s="8"/>
    </row>
    <row r="2183" spans="1:39" x14ac:dyDescent="0.2">
      <c r="A2183" s="161" t="s">
        <v>382</v>
      </c>
      <c r="B2183" s="162" t="s">
        <v>1824</v>
      </c>
      <c r="C2183" s="163" t="s">
        <v>611</v>
      </c>
      <c r="D2183" s="164" t="s">
        <v>612</v>
      </c>
      <c r="E2183" s="164">
        <v>1</v>
      </c>
      <c r="F2183" s="167">
        <v>1.4036537600000001</v>
      </c>
      <c r="G2183" s="167">
        <f t="shared" si="72"/>
        <v>1.4036537600000001</v>
      </c>
      <c r="H2183" s="161" t="s">
        <v>414</v>
      </c>
      <c r="I2183" s="165"/>
      <c r="J2183" s="166"/>
      <c r="K2183" s="124"/>
      <c r="L2183" s="125"/>
      <c r="M2183" s="126"/>
      <c r="N2183" s="127"/>
      <c r="O2183" s="128"/>
      <c r="P2183" s="128"/>
      <c r="Q2183" s="126"/>
      <c r="R2183" s="55"/>
      <c r="S2183" s="129"/>
      <c r="T2183" s="156"/>
      <c r="U2183" s="126"/>
      <c r="AF2183" s="8"/>
      <c r="AG2183" s="8"/>
      <c r="AH2183" s="8"/>
      <c r="AI2183" s="8"/>
      <c r="AJ2183" s="8"/>
      <c r="AK2183" s="8"/>
      <c r="AL2183" s="8"/>
      <c r="AM2183" s="8"/>
    </row>
    <row r="2184" spans="1:39" x14ac:dyDescent="0.2">
      <c r="A2184" s="161" t="s">
        <v>382</v>
      </c>
      <c r="B2184" s="162" t="s">
        <v>1825</v>
      </c>
      <c r="C2184" s="163" t="s">
        <v>614</v>
      </c>
      <c r="D2184" s="164" t="s">
        <v>615</v>
      </c>
      <c r="E2184" s="164">
        <v>2</v>
      </c>
      <c r="F2184" s="167">
        <v>0.153006</v>
      </c>
      <c r="G2184" s="167">
        <f t="shared" si="72"/>
        <v>0.30601200000000001</v>
      </c>
      <c r="H2184" s="161" t="s">
        <v>414</v>
      </c>
      <c r="I2184" s="165"/>
      <c r="J2184" s="166"/>
      <c r="K2184" s="124"/>
      <c r="L2184" s="125"/>
      <c r="M2184" s="126"/>
      <c r="N2184" s="127"/>
      <c r="O2184" s="128"/>
      <c r="P2184" s="128"/>
      <c r="Q2184" s="126"/>
      <c r="R2184" s="55"/>
      <c r="S2184" s="129"/>
      <c r="T2184" s="156"/>
      <c r="U2184" s="126"/>
      <c r="AF2184" s="8"/>
      <c r="AG2184" s="8"/>
      <c r="AH2184" s="8"/>
      <c r="AI2184" s="8"/>
      <c r="AJ2184" s="8"/>
      <c r="AK2184" s="8"/>
      <c r="AL2184" s="8"/>
      <c r="AM2184" s="8"/>
    </row>
    <row r="2185" spans="1:39" x14ac:dyDescent="0.2">
      <c r="A2185" s="161" t="s">
        <v>403</v>
      </c>
      <c r="B2185" s="162" t="s">
        <v>1826</v>
      </c>
      <c r="C2185" s="174" t="s">
        <v>617</v>
      </c>
      <c r="D2185" s="175" t="s">
        <v>618</v>
      </c>
      <c r="E2185" s="175">
        <v>2</v>
      </c>
      <c r="F2185" s="176">
        <v>0.16417498</v>
      </c>
      <c r="G2185" s="176">
        <f t="shared" si="72"/>
        <v>0.32834996</v>
      </c>
      <c r="H2185" s="177" t="s">
        <v>414</v>
      </c>
      <c r="I2185" s="178"/>
      <c r="J2185" s="179"/>
      <c r="K2185" s="124"/>
      <c r="L2185" s="125"/>
      <c r="M2185" s="126"/>
      <c r="N2185" s="127"/>
      <c r="O2185" s="128"/>
      <c r="P2185" s="128"/>
      <c r="Q2185" s="126"/>
      <c r="R2185" s="55"/>
      <c r="S2185" s="129"/>
      <c r="T2185" s="156"/>
      <c r="U2185" s="126"/>
      <c r="AF2185" s="8"/>
      <c r="AG2185" s="8"/>
      <c r="AH2185" s="8"/>
      <c r="AI2185" s="8"/>
      <c r="AJ2185" s="8"/>
      <c r="AK2185" s="8"/>
      <c r="AL2185" s="8"/>
      <c r="AM2185" s="8"/>
    </row>
    <row r="2186" spans="1:39" x14ac:dyDescent="0.2">
      <c r="A2186" s="161" t="s">
        <v>403</v>
      </c>
      <c r="B2186" s="162" t="s">
        <v>1827</v>
      </c>
      <c r="C2186" s="174" t="s">
        <v>620</v>
      </c>
      <c r="D2186" s="175" t="s">
        <v>621</v>
      </c>
      <c r="E2186" s="175">
        <v>1</v>
      </c>
      <c r="F2186" s="176">
        <v>2.7454958</v>
      </c>
      <c r="G2186" s="176">
        <f t="shared" si="72"/>
        <v>2.7454958</v>
      </c>
      <c r="H2186" s="177" t="s">
        <v>625</v>
      </c>
      <c r="I2186" s="178"/>
      <c r="J2186" s="179"/>
      <c r="K2186" s="124"/>
      <c r="L2186" s="125"/>
      <c r="M2186" s="126"/>
      <c r="N2186" s="127"/>
      <c r="O2186" s="128"/>
      <c r="P2186" s="128"/>
      <c r="Q2186" s="126"/>
      <c r="R2186" s="55"/>
      <c r="S2186" s="129"/>
      <c r="T2186" s="156"/>
      <c r="U2186" s="126"/>
      <c r="AF2186" s="8"/>
      <c r="AG2186" s="8"/>
      <c r="AH2186" s="8"/>
      <c r="AI2186" s="8"/>
      <c r="AJ2186" s="8"/>
      <c r="AK2186" s="8"/>
      <c r="AL2186" s="8"/>
      <c r="AM2186" s="8"/>
    </row>
    <row r="2187" spans="1:39" x14ac:dyDescent="0.2">
      <c r="A2187" s="161" t="s">
        <v>403</v>
      </c>
      <c r="B2187" s="162" t="s">
        <v>1828</v>
      </c>
      <c r="C2187" s="174" t="s">
        <v>623</v>
      </c>
      <c r="D2187" s="175" t="s">
        <v>624</v>
      </c>
      <c r="E2187" s="175">
        <v>1</v>
      </c>
      <c r="F2187" s="176">
        <v>9.1339580000000004E-2</v>
      </c>
      <c r="G2187" s="176">
        <f t="shared" si="72"/>
        <v>9.1339580000000004E-2</v>
      </c>
      <c r="H2187" s="177" t="s">
        <v>625</v>
      </c>
      <c r="I2187" s="178"/>
      <c r="J2187" s="179"/>
      <c r="K2187" s="124"/>
      <c r="L2187" s="125"/>
      <c r="M2187" s="126"/>
      <c r="N2187" s="127"/>
      <c r="O2187" s="128"/>
      <c r="P2187" s="128"/>
      <c r="Q2187" s="126"/>
      <c r="R2187" s="55"/>
      <c r="S2187" s="129"/>
      <c r="T2187" s="156"/>
      <c r="U2187" s="126"/>
      <c r="AF2187" s="8"/>
      <c r="AG2187" s="8"/>
      <c r="AH2187" s="8"/>
      <c r="AI2187" s="8"/>
      <c r="AJ2187" s="8"/>
      <c r="AK2187" s="8"/>
      <c r="AL2187" s="8"/>
      <c r="AM2187" s="8"/>
    </row>
    <row r="2188" spans="1:39" x14ac:dyDescent="0.2">
      <c r="A2188" s="161" t="s">
        <v>382</v>
      </c>
      <c r="B2188" s="162" t="s">
        <v>1829</v>
      </c>
      <c r="C2188" s="163" t="s">
        <v>627</v>
      </c>
      <c r="D2188" s="164" t="s">
        <v>628</v>
      </c>
      <c r="E2188" s="164">
        <v>10</v>
      </c>
      <c r="F2188" s="167">
        <v>0.41937333999999998</v>
      </c>
      <c r="G2188" s="167">
        <f t="shared" si="72"/>
        <v>4.1937334000000002</v>
      </c>
      <c r="H2188" s="161" t="s">
        <v>414</v>
      </c>
      <c r="I2188" s="165"/>
      <c r="J2188" s="166"/>
      <c r="K2188" s="124"/>
      <c r="L2188" s="125"/>
      <c r="M2188" s="126"/>
      <c r="N2188" s="127"/>
      <c r="O2188" s="128"/>
      <c r="P2188" s="128"/>
      <c r="Q2188" s="126"/>
      <c r="R2188" s="55"/>
      <c r="S2188" s="129"/>
      <c r="T2188" s="156"/>
      <c r="U2188" s="126"/>
      <c r="AF2188" s="8"/>
      <c r="AG2188" s="8"/>
      <c r="AH2188" s="8"/>
      <c r="AI2188" s="8"/>
      <c r="AJ2188" s="8"/>
      <c r="AK2188" s="8"/>
      <c r="AL2188" s="8"/>
      <c r="AM2188" s="8"/>
    </row>
    <row r="2189" spans="1:39" x14ac:dyDescent="0.2">
      <c r="A2189" s="161" t="s">
        <v>382</v>
      </c>
      <c r="B2189" s="162" t="s">
        <v>1830</v>
      </c>
      <c r="C2189" s="163" t="s">
        <v>630</v>
      </c>
      <c r="D2189" s="164" t="s">
        <v>631</v>
      </c>
      <c r="E2189" s="164">
        <v>13</v>
      </c>
      <c r="F2189" s="167">
        <v>3.2398108900000002</v>
      </c>
      <c r="G2189" s="167">
        <f t="shared" si="72"/>
        <v>42.11754157</v>
      </c>
      <c r="H2189" s="161" t="s">
        <v>414</v>
      </c>
      <c r="I2189" s="165"/>
      <c r="J2189" s="166"/>
      <c r="K2189" s="124"/>
      <c r="L2189" s="125"/>
      <c r="M2189" s="126"/>
      <c r="N2189" s="127"/>
      <c r="O2189" s="128"/>
      <c r="P2189" s="128"/>
      <c r="Q2189" s="126"/>
      <c r="R2189" s="55"/>
      <c r="S2189" s="129"/>
      <c r="T2189" s="156"/>
      <c r="U2189" s="126"/>
      <c r="AF2189" s="8"/>
      <c r="AG2189" s="8"/>
      <c r="AH2189" s="8"/>
      <c r="AI2189" s="8"/>
      <c r="AJ2189" s="8"/>
      <c r="AK2189" s="8"/>
      <c r="AL2189" s="8"/>
      <c r="AM2189" s="8"/>
    </row>
    <row r="2190" spans="1:39" x14ac:dyDescent="0.2">
      <c r="A2190" s="161" t="s">
        <v>382</v>
      </c>
      <c r="B2190" s="162" t="s">
        <v>1831</v>
      </c>
      <c r="C2190" s="163" t="s">
        <v>887</v>
      </c>
      <c r="D2190" s="164" t="s">
        <v>637</v>
      </c>
      <c r="E2190" s="164">
        <v>1</v>
      </c>
      <c r="F2190" s="167">
        <v>15.65597623</v>
      </c>
      <c r="G2190" s="167">
        <f t="shared" si="72"/>
        <v>15.65597623</v>
      </c>
      <c r="H2190" s="161" t="s">
        <v>414</v>
      </c>
      <c r="I2190" s="165"/>
      <c r="J2190" s="166"/>
      <c r="K2190" s="124"/>
      <c r="L2190" s="125"/>
      <c r="M2190" s="126"/>
      <c r="N2190" s="127"/>
      <c r="O2190" s="128"/>
      <c r="P2190" s="128"/>
      <c r="Q2190" s="126"/>
      <c r="R2190" s="55"/>
      <c r="S2190" s="129"/>
      <c r="T2190" s="156"/>
      <c r="U2190" s="126"/>
      <c r="AF2190" s="8"/>
      <c r="AG2190" s="8"/>
      <c r="AH2190" s="8"/>
      <c r="AI2190" s="8"/>
      <c r="AJ2190" s="8"/>
      <c r="AK2190" s="8"/>
      <c r="AL2190" s="8"/>
      <c r="AM2190" s="8"/>
    </row>
    <row r="2191" spans="1:39" x14ac:dyDescent="0.2">
      <c r="A2191" s="161" t="s">
        <v>382</v>
      </c>
      <c r="B2191" s="162" t="s">
        <v>1832</v>
      </c>
      <c r="C2191" s="163" t="s">
        <v>633</v>
      </c>
      <c r="D2191" s="164" t="s">
        <v>634</v>
      </c>
      <c r="E2191" s="164">
        <v>11</v>
      </c>
      <c r="F2191" s="167">
        <v>13.036198779999999</v>
      </c>
      <c r="G2191" s="167">
        <f t="shared" si="72"/>
        <v>143.39818657999999</v>
      </c>
      <c r="H2191" s="161" t="s">
        <v>414</v>
      </c>
      <c r="I2191" s="165"/>
      <c r="J2191" s="166"/>
      <c r="K2191" s="124"/>
      <c r="L2191" s="125"/>
      <c r="M2191" s="126"/>
      <c r="N2191" s="127"/>
      <c r="O2191" s="128"/>
      <c r="P2191" s="128"/>
      <c r="Q2191" s="126"/>
      <c r="R2191" s="55"/>
      <c r="S2191" s="129"/>
      <c r="T2191" s="156"/>
      <c r="U2191" s="126"/>
      <c r="AF2191" s="8"/>
      <c r="AG2191" s="8"/>
      <c r="AH2191" s="8"/>
      <c r="AI2191" s="8"/>
      <c r="AJ2191" s="8"/>
      <c r="AK2191" s="8"/>
      <c r="AL2191" s="8"/>
      <c r="AM2191" s="8"/>
    </row>
    <row r="2192" spans="1:39" x14ac:dyDescent="0.2">
      <c r="A2192" s="161" t="s">
        <v>403</v>
      </c>
      <c r="B2192" s="162" t="s">
        <v>1833</v>
      </c>
      <c r="C2192" s="174" t="s">
        <v>639</v>
      </c>
      <c r="D2192" s="175" t="s">
        <v>640</v>
      </c>
      <c r="E2192" s="175">
        <v>26</v>
      </c>
      <c r="F2192" s="176">
        <v>9.6615160000000005E-2</v>
      </c>
      <c r="G2192" s="176">
        <f t="shared" si="72"/>
        <v>2.51199416</v>
      </c>
      <c r="H2192" s="177" t="s">
        <v>414</v>
      </c>
      <c r="I2192" s="178"/>
      <c r="J2192" s="179"/>
      <c r="K2192" s="124"/>
      <c r="L2192" s="125"/>
      <c r="M2192" s="126"/>
      <c r="N2192" s="127"/>
      <c r="O2192" s="128"/>
      <c r="P2192" s="128"/>
      <c r="Q2192" s="126"/>
      <c r="R2192" s="55"/>
      <c r="S2192" s="129"/>
      <c r="T2192" s="156"/>
      <c r="U2192" s="126"/>
      <c r="AF2192" s="8"/>
      <c r="AG2192" s="8"/>
      <c r="AH2192" s="8"/>
      <c r="AI2192" s="8"/>
      <c r="AJ2192" s="8"/>
      <c r="AK2192" s="8"/>
      <c r="AL2192" s="8"/>
      <c r="AM2192" s="8"/>
    </row>
    <row r="2193" spans="1:39" x14ac:dyDescent="0.2">
      <c r="A2193" s="161" t="s">
        <v>382</v>
      </c>
      <c r="B2193" s="162" t="s">
        <v>1834</v>
      </c>
      <c r="C2193" s="163" t="s">
        <v>642</v>
      </c>
      <c r="D2193" s="164" t="s">
        <v>643</v>
      </c>
      <c r="E2193" s="164">
        <v>2</v>
      </c>
      <c r="F2193" s="167">
        <v>1.20161546</v>
      </c>
      <c r="G2193" s="167">
        <f t="shared" si="72"/>
        <v>2.4032309199999999</v>
      </c>
      <c r="H2193" s="161" t="s">
        <v>414</v>
      </c>
      <c r="I2193" s="165"/>
      <c r="J2193" s="166"/>
      <c r="K2193" s="124"/>
      <c r="L2193" s="125"/>
      <c r="M2193" s="126"/>
      <c r="N2193" s="127"/>
      <c r="O2193" s="128"/>
      <c r="P2193" s="128"/>
      <c r="Q2193" s="126"/>
      <c r="R2193" s="55"/>
      <c r="S2193" s="129"/>
      <c r="T2193" s="156"/>
      <c r="U2193" s="126"/>
      <c r="AF2193" s="8"/>
      <c r="AG2193" s="8"/>
      <c r="AH2193" s="8"/>
      <c r="AI2193" s="8"/>
      <c r="AJ2193" s="8"/>
      <c r="AK2193" s="8"/>
      <c r="AL2193" s="8"/>
      <c r="AM2193" s="8"/>
    </row>
    <row r="2194" spans="1:39" x14ac:dyDescent="0.2">
      <c r="A2194" s="161" t="s">
        <v>382</v>
      </c>
      <c r="B2194" s="162" t="s">
        <v>1835</v>
      </c>
      <c r="C2194" s="163" t="s">
        <v>645</v>
      </c>
      <c r="D2194" s="164" t="s">
        <v>646</v>
      </c>
      <c r="E2194" s="164">
        <v>2</v>
      </c>
      <c r="F2194" s="167">
        <v>1.0010149699999999</v>
      </c>
      <c r="G2194" s="167">
        <f t="shared" si="72"/>
        <v>2.0020299399999999</v>
      </c>
      <c r="H2194" s="161" t="s">
        <v>414</v>
      </c>
      <c r="I2194" s="165"/>
      <c r="J2194" s="166"/>
      <c r="K2194" s="124"/>
      <c r="L2194" s="125"/>
      <c r="M2194" s="126"/>
      <c r="N2194" s="127"/>
      <c r="O2194" s="128"/>
      <c r="P2194" s="128"/>
      <c r="Q2194" s="126"/>
      <c r="R2194" s="55"/>
      <c r="S2194" s="129"/>
      <c r="T2194" s="156"/>
      <c r="U2194" s="126"/>
      <c r="AF2194" s="8"/>
      <c r="AG2194" s="8"/>
      <c r="AH2194" s="8"/>
      <c r="AI2194" s="8"/>
      <c r="AJ2194" s="8"/>
      <c r="AK2194" s="8"/>
      <c r="AL2194" s="8"/>
      <c r="AM2194" s="8"/>
    </row>
    <row r="2195" spans="1:39" x14ac:dyDescent="0.2">
      <c r="A2195" s="161" t="s">
        <v>382</v>
      </c>
      <c r="B2195" s="162" t="s">
        <v>1836</v>
      </c>
      <c r="C2195" s="163" t="s">
        <v>648</v>
      </c>
      <c r="D2195" s="164" t="s">
        <v>649</v>
      </c>
      <c r="E2195" s="164">
        <v>10</v>
      </c>
      <c r="F2195" s="167">
        <v>2.00912837</v>
      </c>
      <c r="G2195" s="167">
        <f t="shared" si="72"/>
        <v>20.091283699999998</v>
      </c>
      <c r="H2195" s="161" t="s">
        <v>414</v>
      </c>
      <c r="I2195" s="165"/>
      <c r="J2195" s="166"/>
      <c r="K2195" s="124"/>
      <c r="L2195" s="125"/>
      <c r="M2195" s="126"/>
      <c r="N2195" s="127"/>
      <c r="O2195" s="128"/>
      <c r="P2195" s="128"/>
      <c r="Q2195" s="126"/>
      <c r="R2195" s="55"/>
      <c r="S2195" s="129"/>
      <c r="T2195" s="156"/>
      <c r="U2195" s="126"/>
      <c r="AF2195" s="8"/>
      <c r="AG2195" s="8"/>
      <c r="AH2195" s="8"/>
      <c r="AI2195" s="8"/>
      <c r="AJ2195" s="8"/>
      <c r="AK2195" s="8"/>
      <c r="AL2195" s="8"/>
      <c r="AM2195" s="8"/>
    </row>
    <row r="2196" spans="1:39" x14ac:dyDescent="0.2">
      <c r="A2196" s="161" t="s">
        <v>382</v>
      </c>
      <c r="B2196" s="162" t="s">
        <v>1837</v>
      </c>
      <c r="C2196" s="163" t="s">
        <v>651</v>
      </c>
      <c r="D2196" s="164" t="s">
        <v>652</v>
      </c>
      <c r="E2196" s="164">
        <v>1</v>
      </c>
      <c r="F2196" s="167">
        <v>1.27552139</v>
      </c>
      <c r="G2196" s="167">
        <f t="shared" si="72"/>
        <v>1.27552139</v>
      </c>
      <c r="H2196" s="161" t="s">
        <v>414</v>
      </c>
      <c r="I2196" s="165"/>
      <c r="J2196" s="166"/>
      <c r="K2196" s="124"/>
      <c r="L2196" s="125"/>
      <c r="M2196" s="126"/>
      <c r="N2196" s="127"/>
      <c r="O2196" s="128"/>
      <c r="P2196" s="128"/>
      <c r="Q2196" s="126"/>
      <c r="R2196" s="55"/>
      <c r="S2196" s="129"/>
      <c r="T2196" s="156"/>
      <c r="U2196" s="126"/>
      <c r="AF2196" s="8"/>
      <c r="AG2196" s="8"/>
      <c r="AH2196" s="8"/>
      <c r="AI2196" s="8"/>
      <c r="AJ2196" s="8"/>
      <c r="AK2196" s="8"/>
      <c r="AL2196" s="8"/>
      <c r="AM2196" s="8"/>
    </row>
    <row r="2197" spans="1:39" x14ac:dyDescent="0.2">
      <c r="A2197" s="161" t="s">
        <v>382</v>
      </c>
      <c r="B2197" s="162" t="s">
        <v>1838</v>
      </c>
      <c r="C2197" s="163" t="s">
        <v>654</v>
      </c>
      <c r="D2197" s="164" t="s">
        <v>655</v>
      </c>
      <c r="E2197" s="164">
        <v>2</v>
      </c>
      <c r="F2197" s="167">
        <v>2.8816543999999999</v>
      </c>
      <c r="G2197" s="167">
        <f t="shared" si="72"/>
        <v>5.7633087999999999</v>
      </c>
      <c r="H2197" s="161" t="s">
        <v>414</v>
      </c>
      <c r="I2197" s="165"/>
      <c r="J2197" s="166"/>
      <c r="K2197" s="124"/>
      <c r="L2197" s="125"/>
      <c r="M2197" s="126"/>
      <c r="N2197" s="127"/>
      <c r="O2197" s="128"/>
      <c r="P2197" s="128"/>
      <c r="Q2197" s="126"/>
      <c r="R2197" s="55"/>
      <c r="S2197" s="129"/>
      <c r="T2197" s="156"/>
      <c r="U2197" s="126"/>
      <c r="AF2197" s="8"/>
      <c r="AG2197" s="8"/>
      <c r="AH2197" s="8"/>
      <c r="AI2197" s="8"/>
      <c r="AJ2197" s="8"/>
      <c r="AK2197" s="8"/>
      <c r="AL2197" s="8"/>
      <c r="AM2197" s="8"/>
    </row>
    <row r="2198" spans="1:39" x14ac:dyDescent="0.2">
      <c r="A2198" s="161" t="s">
        <v>382</v>
      </c>
      <c r="B2198" s="162" t="s">
        <v>1839</v>
      </c>
      <c r="C2198" s="163" t="s">
        <v>657</v>
      </c>
      <c r="D2198" s="164" t="s">
        <v>658</v>
      </c>
      <c r="E2198" s="164">
        <v>2</v>
      </c>
      <c r="F2198" s="167">
        <v>5.7822221499999999</v>
      </c>
      <c r="G2198" s="167">
        <f t="shared" si="72"/>
        <v>11.5644443</v>
      </c>
      <c r="H2198" s="161" t="s">
        <v>414</v>
      </c>
      <c r="I2198" s="165"/>
      <c r="J2198" s="166"/>
      <c r="K2198" s="124"/>
      <c r="L2198" s="125"/>
      <c r="M2198" s="126"/>
      <c r="N2198" s="127"/>
      <c r="O2198" s="128"/>
      <c r="P2198" s="128"/>
      <c r="Q2198" s="126"/>
      <c r="R2198" s="55"/>
      <c r="S2198" s="129"/>
      <c r="T2198" s="156"/>
      <c r="U2198" s="126"/>
      <c r="AF2198" s="8"/>
      <c r="AG2198" s="8"/>
      <c r="AH2198" s="8"/>
      <c r="AI2198" s="8"/>
      <c r="AJ2198" s="8"/>
      <c r="AK2198" s="8"/>
      <c r="AL2198" s="8"/>
      <c r="AM2198" s="8"/>
    </row>
    <row r="2199" spans="1:39" x14ac:dyDescent="0.2">
      <c r="A2199" s="161" t="s">
        <v>382</v>
      </c>
      <c r="B2199" s="162" t="s">
        <v>1840</v>
      </c>
      <c r="C2199" s="163" t="s">
        <v>660</v>
      </c>
      <c r="D2199" s="164" t="s">
        <v>661</v>
      </c>
      <c r="E2199" s="164">
        <v>1</v>
      </c>
      <c r="F2199" s="167">
        <v>5.2826215899999998</v>
      </c>
      <c r="G2199" s="167">
        <f t="shared" si="72"/>
        <v>5.2826215899999998</v>
      </c>
      <c r="H2199" s="161" t="s">
        <v>414</v>
      </c>
      <c r="I2199" s="165"/>
      <c r="J2199" s="166"/>
      <c r="K2199" s="124"/>
      <c r="L2199" s="125"/>
      <c r="M2199" s="126"/>
      <c r="N2199" s="127"/>
      <c r="O2199" s="128"/>
      <c r="P2199" s="128"/>
      <c r="Q2199" s="126"/>
      <c r="R2199" s="55"/>
      <c r="S2199" s="129"/>
      <c r="T2199" s="156"/>
      <c r="U2199" s="126"/>
      <c r="AF2199" s="8"/>
      <c r="AG2199" s="8"/>
      <c r="AH2199" s="8"/>
      <c r="AI2199" s="8"/>
      <c r="AJ2199" s="8"/>
      <c r="AK2199" s="8"/>
      <c r="AL2199" s="8"/>
      <c r="AM2199" s="8"/>
    </row>
    <row r="2200" spans="1:39" x14ac:dyDescent="0.2">
      <c r="A2200" s="161" t="s">
        <v>382</v>
      </c>
      <c r="B2200" s="162" t="s">
        <v>1841</v>
      </c>
      <c r="C2200" s="163" t="s">
        <v>663</v>
      </c>
      <c r="D2200" s="164" t="s">
        <v>664</v>
      </c>
      <c r="E2200" s="164">
        <v>2</v>
      </c>
      <c r="F2200" s="167">
        <v>1.1285739800000001</v>
      </c>
      <c r="G2200" s="167">
        <f t="shared" si="72"/>
        <v>2.2571479600000002</v>
      </c>
      <c r="H2200" s="161" t="s">
        <v>414</v>
      </c>
      <c r="I2200" s="165"/>
      <c r="J2200" s="166"/>
      <c r="K2200" s="124"/>
      <c r="L2200" s="125"/>
      <c r="M2200" s="126"/>
      <c r="N2200" s="127"/>
      <c r="O2200" s="128"/>
      <c r="P2200" s="128"/>
      <c r="Q2200" s="126"/>
      <c r="R2200" s="55"/>
      <c r="S2200" s="129"/>
      <c r="T2200" s="156"/>
      <c r="U2200" s="126"/>
      <c r="AF2200" s="8"/>
      <c r="AG2200" s="8"/>
      <c r="AH2200" s="8"/>
      <c r="AI2200" s="8"/>
      <c r="AJ2200" s="8"/>
      <c r="AK2200" s="8"/>
      <c r="AL2200" s="8"/>
      <c r="AM2200" s="8"/>
    </row>
    <row r="2201" spans="1:39" x14ac:dyDescent="0.2">
      <c r="A2201" s="161" t="s">
        <v>382</v>
      </c>
      <c r="B2201" s="162" t="s">
        <v>1842</v>
      </c>
      <c r="C2201" s="163" t="s">
        <v>666</v>
      </c>
      <c r="D2201" s="164" t="s">
        <v>667</v>
      </c>
      <c r="E2201" s="164">
        <v>1</v>
      </c>
      <c r="F2201" s="167">
        <v>0.66411412000000003</v>
      </c>
      <c r="G2201" s="167">
        <f t="shared" si="72"/>
        <v>0.66411412000000003</v>
      </c>
      <c r="H2201" s="161" t="s">
        <v>414</v>
      </c>
      <c r="I2201" s="165"/>
      <c r="J2201" s="166"/>
      <c r="K2201" s="124"/>
      <c r="L2201" s="125"/>
      <c r="M2201" s="126"/>
      <c r="N2201" s="127"/>
      <c r="O2201" s="128"/>
      <c r="P2201" s="128"/>
      <c r="Q2201" s="126"/>
      <c r="R2201" s="55"/>
      <c r="S2201" s="129"/>
      <c r="T2201" s="156"/>
      <c r="U2201" s="126"/>
      <c r="AF2201" s="8"/>
      <c r="AG2201" s="8"/>
      <c r="AH2201" s="8"/>
      <c r="AI2201" s="8"/>
      <c r="AJ2201" s="8"/>
      <c r="AK2201" s="8"/>
      <c r="AL2201" s="8"/>
      <c r="AM2201" s="8"/>
    </row>
    <row r="2202" spans="1:39" x14ac:dyDescent="0.2">
      <c r="A2202" s="161" t="s">
        <v>403</v>
      </c>
      <c r="B2202" s="162" t="s">
        <v>1843</v>
      </c>
      <c r="C2202" s="174" t="s">
        <v>669</v>
      </c>
      <c r="D2202" s="175" t="s">
        <v>670</v>
      </c>
      <c r="E2202" s="175">
        <v>1</v>
      </c>
      <c r="F2202" s="176">
        <v>3.3901756399999998</v>
      </c>
      <c r="G2202" s="176">
        <f t="shared" si="72"/>
        <v>3.3901756399999998</v>
      </c>
      <c r="H2202" s="177" t="s">
        <v>625</v>
      </c>
      <c r="I2202" s="178"/>
      <c r="J2202" s="179"/>
      <c r="K2202" s="124"/>
      <c r="L2202" s="125"/>
      <c r="M2202" s="126"/>
      <c r="N2202" s="127"/>
      <c r="O2202" s="128"/>
      <c r="P2202" s="128"/>
      <c r="Q2202" s="126"/>
      <c r="R2202" s="55"/>
      <c r="S2202" s="129"/>
      <c r="T2202" s="156"/>
      <c r="U2202" s="126"/>
      <c r="AF2202" s="8"/>
      <c r="AG2202" s="8"/>
      <c r="AH2202" s="8"/>
      <c r="AI2202" s="8"/>
      <c r="AJ2202" s="8"/>
      <c r="AK2202" s="8"/>
      <c r="AL2202" s="8"/>
      <c r="AM2202" s="8"/>
    </row>
    <row r="2203" spans="1:39" x14ac:dyDescent="0.2">
      <c r="A2203" s="161" t="s">
        <v>403</v>
      </c>
      <c r="B2203" s="162" t="s">
        <v>1844</v>
      </c>
      <c r="C2203" s="174" t="s">
        <v>672</v>
      </c>
      <c r="D2203" s="175" t="s">
        <v>673</v>
      </c>
      <c r="E2203" s="175">
        <v>1</v>
      </c>
      <c r="F2203" s="176">
        <v>2.87678704</v>
      </c>
      <c r="G2203" s="176">
        <f t="shared" si="72"/>
        <v>2.87678704</v>
      </c>
      <c r="H2203" s="177" t="s">
        <v>625</v>
      </c>
      <c r="I2203" s="178"/>
      <c r="J2203" s="179"/>
      <c r="K2203" s="124"/>
      <c r="L2203" s="125"/>
      <c r="M2203" s="126"/>
      <c r="N2203" s="127"/>
      <c r="O2203" s="128"/>
      <c r="P2203" s="128"/>
      <c r="Q2203" s="126"/>
      <c r="R2203" s="55"/>
      <c r="S2203" s="129"/>
      <c r="T2203" s="156"/>
      <c r="U2203" s="126"/>
      <c r="AF2203" s="8"/>
      <c r="AG2203" s="8"/>
      <c r="AH2203" s="8"/>
      <c r="AI2203" s="8"/>
      <c r="AJ2203" s="8"/>
      <c r="AK2203" s="8"/>
      <c r="AL2203" s="8"/>
      <c r="AM2203" s="8"/>
    </row>
    <row r="2204" spans="1:39" x14ac:dyDescent="0.2">
      <c r="A2204" s="148" t="s">
        <v>379</v>
      </c>
      <c r="B2204" s="162" t="s">
        <v>1845</v>
      </c>
      <c r="C2204" s="181" t="s">
        <v>675</v>
      </c>
      <c r="D2204" s="182" t="s">
        <v>676</v>
      </c>
      <c r="E2204" s="182">
        <v>1</v>
      </c>
      <c r="F2204" s="183"/>
      <c r="G2204" s="183" t="str">
        <f>""</f>
        <v/>
      </c>
      <c r="H2204" s="184"/>
      <c r="I2204" s="185"/>
      <c r="J2204" s="180"/>
      <c r="K2204" s="124"/>
      <c r="L2204" s="125"/>
      <c r="M2204" s="126"/>
      <c r="N2204" s="127"/>
      <c r="O2204" s="128"/>
      <c r="P2204" s="128"/>
      <c r="Q2204" s="126"/>
      <c r="R2204" s="55"/>
      <c r="S2204" s="129"/>
      <c r="T2204" s="156"/>
      <c r="U2204" s="126"/>
      <c r="AF2204" s="8"/>
      <c r="AG2204" s="8"/>
      <c r="AH2204" s="8"/>
      <c r="AI2204" s="8"/>
      <c r="AJ2204" s="8"/>
      <c r="AK2204" s="8"/>
      <c r="AL2204" s="8"/>
      <c r="AM2204" s="8"/>
    </row>
    <row r="2205" spans="1:39" x14ac:dyDescent="0.2">
      <c r="A2205" s="148" t="s">
        <v>379</v>
      </c>
      <c r="B2205" s="162" t="s">
        <v>1846</v>
      </c>
      <c r="C2205" s="181" t="s">
        <v>683</v>
      </c>
      <c r="D2205" s="182" t="s">
        <v>676</v>
      </c>
      <c r="E2205" s="182">
        <v>1</v>
      </c>
      <c r="F2205" s="183"/>
      <c r="G2205" s="183" t="str">
        <f>""</f>
        <v/>
      </c>
      <c r="H2205" s="184"/>
      <c r="I2205" s="185"/>
      <c r="J2205" s="180"/>
      <c r="K2205" s="124"/>
      <c r="L2205" s="125"/>
      <c r="M2205" s="126"/>
      <c r="N2205" s="127"/>
      <c r="O2205" s="128"/>
      <c r="P2205" s="128"/>
      <c r="Q2205" s="126"/>
      <c r="R2205" s="55"/>
      <c r="S2205" s="129"/>
      <c r="T2205" s="156"/>
      <c r="U2205" s="126"/>
      <c r="AF2205" s="8"/>
      <c r="AG2205" s="8"/>
      <c r="AH2205" s="8"/>
      <c r="AI2205" s="8"/>
      <c r="AJ2205" s="8"/>
      <c r="AK2205" s="8"/>
      <c r="AL2205" s="8"/>
      <c r="AM2205" s="8"/>
    </row>
    <row r="2206" spans="1:39" x14ac:dyDescent="0.2">
      <c r="A2206" s="148" t="s">
        <v>379</v>
      </c>
      <c r="B2206" s="162" t="s">
        <v>1847</v>
      </c>
      <c r="C2206" s="181" t="s">
        <v>686</v>
      </c>
      <c r="D2206" s="182" t="s">
        <v>687</v>
      </c>
      <c r="E2206" s="182">
        <v>1</v>
      </c>
      <c r="F2206" s="183">
        <v>43</v>
      </c>
      <c r="G2206" s="183">
        <f t="shared" ref="G2206:G2237" si="73">F2206*E2206</f>
        <v>43</v>
      </c>
      <c r="H2206" s="184" t="s">
        <v>688</v>
      </c>
      <c r="I2206" s="185"/>
      <c r="J2206" s="180"/>
      <c r="K2206" s="124"/>
      <c r="L2206" s="125"/>
      <c r="M2206" s="126"/>
      <c r="N2206" s="127"/>
      <c r="O2206" s="128"/>
      <c r="P2206" s="128"/>
      <c r="Q2206" s="126"/>
      <c r="R2206" s="55"/>
      <c r="S2206" s="129"/>
      <c r="T2206" s="156"/>
      <c r="U2206" s="126"/>
      <c r="AF2206" s="8"/>
      <c r="AG2206" s="8"/>
      <c r="AH2206" s="8"/>
      <c r="AI2206" s="8"/>
      <c r="AJ2206" s="8"/>
      <c r="AK2206" s="8"/>
      <c r="AL2206" s="8"/>
      <c r="AM2206" s="8"/>
    </row>
    <row r="2207" spans="1:39" ht="38.25" x14ac:dyDescent="0.2">
      <c r="A2207" s="161" t="s">
        <v>403</v>
      </c>
      <c r="B2207" s="162" t="s">
        <v>1848</v>
      </c>
      <c r="C2207" s="174" t="s">
        <v>1849</v>
      </c>
      <c r="D2207" s="175" t="s">
        <v>1850</v>
      </c>
      <c r="E2207" s="175">
        <v>1</v>
      </c>
      <c r="F2207" s="176">
        <v>176.47138028000001</v>
      </c>
      <c r="G2207" s="176">
        <f t="shared" si="73"/>
        <v>176.47138028000001</v>
      </c>
      <c r="H2207" s="177"/>
      <c r="I2207" s="178"/>
      <c r="J2207" s="179"/>
      <c r="K2207" s="124"/>
      <c r="L2207" s="125"/>
      <c r="M2207" s="126"/>
      <c r="N2207" s="127"/>
      <c r="O2207" s="128"/>
      <c r="P2207" s="128"/>
      <c r="Q2207" s="126"/>
      <c r="R2207" s="55"/>
      <c r="S2207" s="129"/>
      <c r="T2207" s="156"/>
      <c r="U2207" s="126"/>
      <c r="AF2207" s="8"/>
      <c r="AG2207" s="8"/>
      <c r="AH2207" s="8"/>
      <c r="AI2207" s="8"/>
      <c r="AJ2207" s="8"/>
      <c r="AK2207" s="8"/>
      <c r="AL2207" s="8"/>
      <c r="AM2207" s="8"/>
    </row>
    <row r="2208" spans="1:39" x14ac:dyDescent="0.2">
      <c r="A2208" s="161" t="s">
        <v>403</v>
      </c>
      <c r="B2208" s="162" t="s">
        <v>1851</v>
      </c>
      <c r="C2208" s="174" t="s">
        <v>1127</v>
      </c>
      <c r="D2208" s="175" t="s">
        <v>698</v>
      </c>
      <c r="E2208" s="175">
        <v>2</v>
      </c>
      <c r="F2208" s="176">
        <v>3.9519828000000001</v>
      </c>
      <c r="G2208" s="176">
        <f t="shared" si="73"/>
        <v>7.9039656000000003</v>
      </c>
      <c r="H2208" s="177" t="s">
        <v>414</v>
      </c>
      <c r="I2208" s="178"/>
      <c r="J2208" s="179"/>
      <c r="K2208" s="124"/>
      <c r="L2208" s="125"/>
      <c r="M2208" s="126"/>
      <c r="N2208" s="127"/>
      <c r="O2208" s="128"/>
      <c r="P2208" s="128"/>
      <c r="Q2208" s="126"/>
      <c r="R2208" s="55"/>
      <c r="S2208" s="129"/>
      <c r="T2208" s="156"/>
      <c r="U2208" s="126"/>
      <c r="AF2208" s="8"/>
      <c r="AG2208" s="8"/>
      <c r="AH2208" s="8"/>
      <c r="AI2208" s="8"/>
      <c r="AJ2208" s="8"/>
      <c r="AK2208" s="8"/>
      <c r="AL2208" s="8"/>
      <c r="AM2208" s="8"/>
    </row>
    <row r="2209" spans="1:39" x14ac:dyDescent="0.2">
      <c r="A2209" s="148" t="s">
        <v>379</v>
      </c>
      <c r="B2209" s="162" t="s">
        <v>1852</v>
      </c>
      <c r="C2209" s="181" t="s">
        <v>1126</v>
      </c>
      <c r="D2209" s="182" t="s">
        <v>696</v>
      </c>
      <c r="E2209" s="182">
        <v>2</v>
      </c>
      <c r="F2209" s="183">
        <v>2.27335121</v>
      </c>
      <c r="G2209" s="183">
        <f t="shared" si="73"/>
        <v>4.5467024199999999</v>
      </c>
      <c r="H2209" s="184"/>
      <c r="I2209" s="185"/>
      <c r="J2209" s="180"/>
      <c r="K2209" s="124"/>
      <c r="L2209" s="125"/>
      <c r="M2209" s="126"/>
      <c r="N2209" s="127"/>
      <c r="O2209" s="128"/>
      <c r="P2209" s="128"/>
      <c r="Q2209" s="126"/>
      <c r="R2209" s="55"/>
      <c r="S2209" s="129"/>
      <c r="T2209" s="156"/>
      <c r="U2209" s="126"/>
      <c r="AF2209" s="8"/>
      <c r="AG2209" s="8"/>
      <c r="AH2209" s="8"/>
      <c r="AI2209" s="8"/>
      <c r="AJ2209" s="8"/>
      <c r="AK2209" s="8"/>
      <c r="AL2209" s="8"/>
      <c r="AM2209" s="8"/>
    </row>
    <row r="2210" spans="1:39" x14ac:dyDescent="0.2">
      <c r="A2210" s="161" t="s">
        <v>403</v>
      </c>
      <c r="B2210" s="162" t="s">
        <v>1853</v>
      </c>
      <c r="C2210" s="174"/>
      <c r="D2210" s="175" t="s">
        <v>700</v>
      </c>
      <c r="E2210" s="175">
        <v>2</v>
      </c>
      <c r="F2210" s="176">
        <v>0.32693049000000002</v>
      </c>
      <c r="G2210" s="176">
        <f t="shared" si="73"/>
        <v>0.65386098000000004</v>
      </c>
      <c r="H2210" s="177"/>
      <c r="I2210" s="178"/>
      <c r="J2210" s="179"/>
      <c r="K2210" s="124"/>
      <c r="L2210" s="125"/>
      <c r="M2210" s="126"/>
      <c r="N2210" s="127"/>
      <c r="O2210" s="128"/>
      <c r="P2210" s="128"/>
      <c r="Q2210" s="126"/>
      <c r="R2210" s="55"/>
      <c r="S2210" s="129"/>
      <c r="T2210" s="156"/>
      <c r="U2210" s="126"/>
      <c r="AF2210" s="8"/>
      <c r="AG2210" s="8"/>
      <c r="AH2210" s="8"/>
      <c r="AI2210" s="8"/>
      <c r="AJ2210" s="8"/>
      <c r="AK2210" s="8"/>
      <c r="AL2210" s="8"/>
      <c r="AM2210" s="8"/>
    </row>
    <row r="2211" spans="1:39" x14ac:dyDescent="0.2">
      <c r="A2211" s="161" t="s">
        <v>403</v>
      </c>
      <c r="B2211" s="162" t="s">
        <v>1854</v>
      </c>
      <c r="C2211" s="174" t="s">
        <v>702</v>
      </c>
      <c r="D2211" s="175" t="s">
        <v>703</v>
      </c>
      <c r="E2211" s="175">
        <v>17</v>
      </c>
      <c r="F2211" s="176">
        <v>12</v>
      </c>
      <c r="G2211" s="176">
        <f t="shared" si="73"/>
        <v>204</v>
      </c>
      <c r="H2211" s="177"/>
      <c r="I2211" s="178"/>
      <c r="J2211" s="179"/>
      <c r="K2211" s="124"/>
      <c r="L2211" s="125"/>
      <c r="M2211" s="126"/>
      <c r="N2211" s="127"/>
      <c r="O2211" s="128"/>
      <c r="P2211" s="128"/>
      <c r="Q2211" s="126"/>
      <c r="R2211" s="55"/>
      <c r="S2211" s="129"/>
      <c r="T2211" s="156"/>
      <c r="U2211" s="126"/>
      <c r="AF2211" s="8"/>
      <c r="AG2211" s="8"/>
      <c r="AH2211" s="8"/>
      <c r="AI2211" s="8"/>
      <c r="AJ2211" s="8"/>
      <c r="AK2211" s="8"/>
      <c r="AL2211" s="8"/>
      <c r="AM2211" s="8"/>
    </row>
    <row r="2212" spans="1:39" ht="25.5" x14ac:dyDescent="0.2">
      <c r="A2212" s="161" t="s">
        <v>403</v>
      </c>
      <c r="B2212" s="162" t="s">
        <v>1855</v>
      </c>
      <c r="C2212" s="174" t="s">
        <v>705</v>
      </c>
      <c r="D2212" s="175" t="s">
        <v>706</v>
      </c>
      <c r="E2212" s="175">
        <v>5</v>
      </c>
      <c r="F2212" s="176">
        <v>66.449012420000003</v>
      </c>
      <c r="G2212" s="176">
        <f t="shared" si="73"/>
        <v>332.24506210000004</v>
      </c>
      <c r="H2212" s="177"/>
      <c r="I2212" s="178"/>
      <c r="J2212" s="179"/>
      <c r="K2212" s="124"/>
      <c r="L2212" s="125"/>
      <c r="M2212" s="126"/>
      <c r="N2212" s="127"/>
      <c r="O2212" s="128"/>
      <c r="P2212" s="128"/>
      <c r="Q2212" s="126"/>
      <c r="R2212" s="55"/>
      <c r="S2212" s="129"/>
      <c r="T2212" s="156"/>
      <c r="U2212" s="126"/>
      <c r="AF2212" s="8"/>
      <c r="AG2212" s="8"/>
      <c r="AH2212" s="8"/>
      <c r="AI2212" s="8"/>
      <c r="AJ2212" s="8"/>
      <c r="AK2212" s="8"/>
      <c r="AL2212" s="8"/>
      <c r="AM2212" s="8"/>
    </row>
    <row r="2213" spans="1:39" x14ac:dyDescent="0.2">
      <c r="A2213" s="161" t="s">
        <v>403</v>
      </c>
      <c r="B2213" s="162" t="s">
        <v>1856</v>
      </c>
      <c r="C2213" s="174" t="s">
        <v>708</v>
      </c>
      <c r="D2213" s="175" t="s">
        <v>709</v>
      </c>
      <c r="E2213" s="175">
        <v>4</v>
      </c>
      <c r="F2213" s="176">
        <v>1.9</v>
      </c>
      <c r="G2213" s="176">
        <f t="shared" si="73"/>
        <v>7.6</v>
      </c>
      <c r="H2213" s="177"/>
      <c r="I2213" s="178"/>
      <c r="J2213" s="179"/>
      <c r="K2213" s="124"/>
      <c r="L2213" s="125"/>
      <c r="M2213" s="126"/>
      <c r="N2213" s="127"/>
      <c r="O2213" s="128"/>
      <c r="P2213" s="128"/>
      <c r="Q2213" s="126"/>
      <c r="R2213" s="55"/>
      <c r="S2213" s="129"/>
      <c r="T2213" s="156"/>
      <c r="U2213" s="126"/>
      <c r="AF2213" s="8"/>
      <c r="AG2213" s="8"/>
      <c r="AH2213" s="8"/>
      <c r="AI2213" s="8"/>
      <c r="AJ2213" s="8"/>
      <c r="AK2213" s="8"/>
      <c r="AL2213" s="8"/>
      <c r="AM2213" s="8"/>
    </row>
    <row r="2214" spans="1:39" x14ac:dyDescent="0.2">
      <c r="A2214" s="161" t="s">
        <v>403</v>
      </c>
      <c r="B2214" s="162" t="s">
        <v>1857</v>
      </c>
      <c r="C2214" s="174"/>
      <c r="D2214" s="175" t="s">
        <v>711</v>
      </c>
      <c r="E2214" s="175">
        <v>2</v>
      </c>
      <c r="F2214" s="176">
        <v>1.8403369999999999E-2</v>
      </c>
      <c r="G2214" s="176">
        <f t="shared" si="73"/>
        <v>3.6806739999999998E-2</v>
      </c>
      <c r="H2214" s="177"/>
      <c r="I2214" s="178"/>
      <c r="J2214" s="179"/>
      <c r="K2214" s="124"/>
      <c r="L2214" s="125"/>
      <c r="M2214" s="126"/>
      <c r="N2214" s="127"/>
      <c r="O2214" s="128"/>
      <c r="P2214" s="128"/>
      <c r="Q2214" s="126"/>
      <c r="R2214" s="55"/>
      <c r="S2214" s="129"/>
      <c r="T2214" s="156"/>
      <c r="U2214" s="126"/>
      <c r="AF2214" s="8"/>
      <c r="AG2214" s="8"/>
      <c r="AH2214" s="8"/>
      <c r="AI2214" s="8"/>
      <c r="AJ2214" s="8"/>
      <c r="AK2214" s="8"/>
      <c r="AL2214" s="8"/>
      <c r="AM2214" s="8"/>
    </row>
    <row r="2215" spans="1:39" x14ac:dyDescent="0.2">
      <c r="A2215" s="161" t="s">
        <v>403</v>
      </c>
      <c r="B2215" s="162" t="s">
        <v>1858</v>
      </c>
      <c r="C2215" s="174"/>
      <c r="D2215" s="175" t="s">
        <v>716</v>
      </c>
      <c r="E2215" s="175">
        <v>2</v>
      </c>
      <c r="F2215" s="176">
        <v>3.9988100900000001</v>
      </c>
      <c r="G2215" s="176">
        <f t="shared" si="73"/>
        <v>7.9976201800000002</v>
      </c>
      <c r="H2215" s="177"/>
      <c r="I2215" s="178"/>
      <c r="J2215" s="179"/>
      <c r="K2215" s="124"/>
      <c r="L2215" s="125"/>
      <c r="M2215" s="126"/>
      <c r="N2215" s="127"/>
      <c r="O2215" s="128"/>
      <c r="P2215" s="128"/>
      <c r="Q2215" s="126"/>
      <c r="R2215" s="55"/>
      <c r="S2215" s="129"/>
      <c r="T2215" s="156"/>
      <c r="U2215" s="126"/>
      <c r="AF2215" s="8"/>
      <c r="AG2215" s="8"/>
      <c r="AH2215" s="8"/>
      <c r="AI2215" s="8"/>
      <c r="AJ2215" s="8"/>
      <c r="AK2215" s="8"/>
      <c r="AL2215" s="8"/>
      <c r="AM2215" s="8"/>
    </row>
    <row r="2216" spans="1:39" x14ac:dyDescent="0.2">
      <c r="A2216" s="161" t="s">
        <v>403</v>
      </c>
      <c r="B2216" s="162" t="s">
        <v>1859</v>
      </c>
      <c r="C2216" s="174"/>
      <c r="D2216" s="175" t="s">
        <v>1860</v>
      </c>
      <c r="E2216" s="175">
        <v>2</v>
      </c>
      <c r="F2216" s="176">
        <v>2.8365979700000001</v>
      </c>
      <c r="G2216" s="176">
        <f t="shared" si="73"/>
        <v>5.6731959400000003</v>
      </c>
      <c r="H2216" s="177"/>
      <c r="I2216" s="178"/>
      <c r="J2216" s="179"/>
      <c r="K2216" s="124"/>
      <c r="L2216" s="125"/>
      <c r="M2216" s="126"/>
      <c r="N2216" s="127"/>
      <c r="O2216" s="128"/>
      <c r="P2216" s="128"/>
      <c r="Q2216" s="126"/>
      <c r="R2216" s="55"/>
      <c r="S2216" s="129"/>
      <c r="T2216" s="156"/>
      <c r="U2216" s="126"/>
      <c r="AF2216" s="8"/>
      <c r="AG2216" s="8"/>
      <c r="AH2216" s="8"/>
      <c r="AI2216" s="8"/>
      <c r="AJ2216" s="8"/>
      <c r="AK2216" s="8"/>
      <c r="AL2216" s="8"/>
      <c r="AM2216" s="8"/>
    </row>
    <row r="2217" spans="1:39" x14ac:dyDescent="0.2">
      <c r="A2217" s="161" t="s">
        <v>403</v>
      </c>
      <c r="B2217" s="162" t="s">
        <v>1861</v>
      </c>
      <c r="C2217" s="174"/>
      <c r="D2217" s="175" t="s">
        <v>713</v>
      </c>
      <c r="E2217" s="175">
        <v>2</v>
      </c>
      <c r="F2217" s="176">
        <v>1.413823E-2</v>
      </c>
      <c r="G2217" s="176">
        <f t="shared" si="73"/>
        <v>2.827646E-2</v>
      </c>
      <c r="H2217" s="177"/>
      <c r="I2217" s="178"/>
      <c r="J2217" s="179"/>
      <c r="K2217" s="124"/>
      <c r="L2217" s="125"/>
      <c r="M2217" s="126"/>
      <c r="N2217" s="127"/>
      <c r="O2217" s="128"/>
      <c r="P2217" s="128"/>
      <c r="Q2217" s="126"/>
      <c r="R2217" s="55"/>
      <c r="S2217" s="129"/>
      <c r="T2217" s="156"/>
      <c r="U2217" s="126"/>
      <c r="AF2217" s="8"/>
      <c r="AG2217" s="8"/>
      <c r="AH2217" s="8"/>
      <c r="AI2217" s="8"/>
      <c r="AJ2217" s="8"/>
      <c r="AK2217" s="8"/>
      <c r="AL2217" s="8"/>
      <c r="AM2217" s="8"/>
    </row>
    <row r="2218" spans="1:39" x14ac:dyDescent="0.2">
      <c r="A2218" s="161" t="s">
        <v>403</v>
      </c>
      <c r="B2218" s="162" t="s">
        <v>1862</v>
      </c>
      <c r="C2218" s="174">
        <v>111203</v>
      </c>
      <c r="D2218" s="175" t="s">
        <v>720</v>
      </c>
      <c r="E2218" s="175">
        <v>2</v>
      </c>
      <c r="F2218" s="176">
        <v>9.6445200000000002E-3</v>
      </c>
      <c r="G2218" s="176">
        <f t="shared" si="73"/>
        <v>1.928904E-2</v>
      </c>
      <c r="H2218" s="177"/>
      <c r="I2218" s="178"/>
      <c r="J2218" s="179"/>
      <c r="K2218" s="124"/>
      <c r="L2218" s="125"/>
      <c r="M2218" s="126"/>
      <c r="N2218" s="127"/>
      <c r="O2218" s="128"/>
      <c r="P2218" s="128"/>
      <c r="Q2218" s="126"/>
      <c r="R2218" s="55"/>
      <c r="S2218" s="129"/>
      <c r="T2218" s="156"/>
      <c r="U2218" s="126"/>
      <c r="AF2218" s="8"/>
      <c r="AG2218" s="8"/>
      <c r="AH2218" s="8"/>
      <c r="AI2218" s="8"/>
      <c r="AJ2218" s="8"/>
      <c r="AK2218" s="8"/>
      <c r="AL2218" s="8"/>
      <c r="AM2218" s="8"/>
    </row>
    <row r="2219" spans="1:39" x14ac:dyDescent="0.2">
      <c r="A2219" s="161" t="s">
        <v>403</v>
      </c>
      <c r="B2219" s="162" t="s">
        <v>1863</v>
      </c>
      <c r="C2219" s="174">
        <v>12629</v>
      </c>
      <c r="D2219" s="175" t="s">
        <v>718</v>
      </c>
      <c r="E2219" s="175">
        <v>20</v>
      </c>
      <c r="F2219" s="176">
        <v>2.9523020000000001E-2</v>
      </c>
      <c r="G2219" s="176">
        <f t="shared" si="73"/>
        <v>0.5904604</v>
      </c>
      <c r="H2219" s="177"/>
      <c r="I2219" s="178"/>
      <c r="J2219" s="179"/>
      <c r="K2219" s="124"/>
      <c r="L2219" s="125"/>
      <c r="M2219" s="126"/>
      <c r="N2219" s="127"/>
      <c r="O2219" s="128"/>
      <c r="P2219" s="128"/>
      <c r="Q2219" s="126"/>
      <c r="R2219" s="55"/>
      <c r="S2219" s="129"/>
      <c r="T2219" s="156"/>
      <c r="U2219" s="126"/>
      <c r="AF2219" s="8"/>
      <c r="AG2219" s="8"/>
      <c r="AH2219" s="8"/>
      <c r="AI2219" s="8"/>
      <c r="AJ2219" s="8"/>
      <c r="AK2219" s="8"/>
      <c r="AL2219" s="8"/>
      <c r="AM2219" s="8"/>
    </row>
    <row r="2220" spans="1:39" x14ac:dyDescent="0.2">
      <c r="A2220" s="148" t="s">
        <v>379</v>
      </c>
      <c r="B2220" s="162" t="s">
        <v>1864</v>
      </c>
      <c r="C2220" s="181" t="s">
        <v>722</v>
      </c>
      <c r="D2220" s="182" t="s">
        <v>723</v>
      </c>
      <c r="E2220" s="182">
        <v>1</v>
      </c>
      <c r="F2220" s="183">
        <v>6.138147E-2</v>
      </c>
      <c r="G2220" s="183">
        <f t="shared" si="73"/>
        <v>6.138147E-2</v>
      </c>
      <c r="H2220" s="184"/>
      <c r="I2220" s="185"/>
      <c r="J2220" s="180"/>
      <c r="K2220" s="124"/>
      <c r="L2220" s="125"/>
      <c r="M2220" s="126"/>
      <c r="N2220" s="127"/>
      <c r="O2220" s="128"/>
      <c r="P2220" s="128"/>
      <c r="Q2220" s="126"/>
      <c r="R2220" s="55"/>
      <c r="S2220" s="129"/>
      <c r="T2220" s="156"/>
      <c r="U2220" s="126"/>
      <c r="AF2220" s="8"/>
      <c r="AG2220" s="8"/>
      <c r="AH2220" s="8"/>
      <c r="AI2220" s="8"/>
      <c r="AJ2220" s="8"/>
      <c r="AK2220" s="8"/>
      <c r="AL2220" s="8"/>
      <c r="AM2220" s="8"/>
    </row>
    <row r="2221" spans="1:39" x14ac:dyDescent="0.2">
      <c r="A2221" s="161" t="s">
        <v>403</v>
      </c>
      <c r="B2221" s="162" t="s">
        <v>1865</v>
      </c>
      <c r="C2221" s="174" t="s">
        <v>677</v>
      </c>
      <c r="D2221" s="175" t="s">
        <v>732</v>
      </c>
      <c r="E2221" s="175">
        <v>12</v>
      </c>
      <c r="F2221" s="176">
        <v>0.12559807000000001</v>
      </c>
      <c r="G2221" s="176">
        <f t="shared" si="73"/>
        <v>1.5071768400000001</v>
      </c>
      <c r="H2221" s="177"/>
      <c r="I2221" s="178"/>
      <c r="J2221" s="179"/>
      <c r="K2221" s="124"/>
      <c r="L2221" s="125"/>
      <c r="M2221" s="126"/>
      <c r="N2221" s="127"/>
      <c r="O2221" s="128"/>
      <c r="P2221" s="128"/>
      <c r="Q2221" s="126"/>
      <c r="R2221" s="55"/>
      <c r="S2221" s="129"/>
      <c r="T2221" s="156"/>
      <c r="U2221" s="126"/>
      <c r="AF2221" s="8"/>
      <c r="AG2221" s="8"/>
      <c r="AH2221" s="8"/>
      <c r="AI2221" s="8"/>
      <c r="AJ2221" s="8"/>
      <c r="AK2221" s="8"/>
      <c r="AL2221" s="8"/>
      <c r="AM2221" s="8"/>
    </row>
    <row r="2222" spans="1:39" x14ac:dyDescent="0.2">
      <c r="A2222" s="161" t="s">
        <v>403</v>
      </c>
      <c r="B2222" s="162" t="s">
        <v>1866</v>
      </c>
      <c r="C2222" s="174" t="s">
        <v>677</v>
      </c>
      <c r="D2222" s="175" t="s">
        <v>734</v>
      </c>
      <c r="E2222" s="175">
        <v>4</v>
      </c>
      <c r="F2222" s="176">
        <v>0.10981471</v>
      </c>
      <c r="G2222" s="176">
        <f t="shared" si="73"/>
        <v>0.43925883999999998</v>
      </c>
      <c r="H2222" s="177"/>
      <c r="I2222" s="178"/>
      <c r="J2222" s="179"/>
      <c r="K2222" s="124"/>
      <c r="L2222" s="125"/>
      <c r="M2222" s="126"/>
      <c r="N2222" s="127"/>
      <c r="O2222" s="128"/>
      <c r="P2222" s="128"/>
      <c r="Q2222" s="126"/>
      <c r="R2222" s="55"/>
      <c r="S2222" s="129"/>
      <c r="T2222" s="156"/>
      <c r="U2222" s="126"/>
      <c r="AF2222" s="8"/>
      <c r="AG2222" s="8"/>
      <c r="AH2222" s="8"/>
      <c r="AI2222" s="8"/>
      <c r="AJ2222" s="8"/>
      <c r="AK2222" s="8"/>
      <c r="AL2222" s="8"/>
      <c r="AM2222" s="8"/>
    </row>
    <row r="2223" spans="1:39" x14ac:dyDescent="0.2">
      <c r="A2223" s="161" t="s">
        <v>403</v>
      </c>
      <c r="B2223" s="162" t="s">
        <v>1867</v>
      </c>
      <c r="C2223" s="174" t="s">
        <v>677</v>
      </c>
      <c r="D2223" s="175" t="s">
        <v>736</v>
      </c>
      <c r="E2223" s="175">
        <v>2</v>
      </c>
      <c r="F2223" s="176">
        <v>7.4135400000000004E-2</v>
      </c>
      <c r="G2223" s="176">
        <f t="shared" si="73"/>
        <v>0.14827080000000001</v>
      </c>
      <c r="H2223" s="177"/>
      <c r="I2223" s="178"/>
      <c r="J2223" s="179"/>
      <c r="K2223" s="124"/>
      <c r="L2223" s="125"/>
      <c r="M2223" s="126"/>
      <c r="N2223" s="127"/>
      <c r="O2223" s="128"/>
      <c r="P2223" s="128"/>
      <c r="Q2223" s="126"/>
      <c r="R2223" s="55"/>
      <c r="S2223" s="129"/>
      <c r="T2223" s="156"/>
      <c r="U2223" s="126"/>
      <c r="AF2223" s="8"/>
      <c r="AG2223" s="8"/>
      <c r="AH2223" s="8"/>
      <c r="AI2223" s="8"/>
      <c r="AJ2223" s="8"/>
      <c r="AK2223" s="8"/>
      <c r="AL2223" s="8"/>
      <c r="AM2223" s="8"/>
    </row>
    <row r="2224" spans="1:39" x14ac:dyDescent="0.2">
      <c r="A2224" s="161" t="s">
        <v>403</v>
      </c>
      <c r="B2224" s="162" t="s">
        <v>1868</v>
      </c>
      <c r="C2224" s="174" t="s">
        <v>677</v>
      </c>
      <c r="D2224" s="175" t="s">
        <v>678</v>
      </c>
      <c r="E2224" s="175">
        <v>4</v>
      </c>
      <c r="F2224" s="176">
        <v>4.296759E-2</v>
      </c>
      <c r="G2224" s="176">
        <f t="shared" si="73"/>
        <v>0.17187036</v>
      </c>
      <c r="H2224" s="177"/>
      <c r="I2224" s="178"/>
      <c r="J2224" s="179"/>
      <c r="K2224" s="124"/>
      <c r="L2224" s="125"/>
      <c r="M2224" s="126"/>
      <c r="N2224" s="127"/>
      <c r="O2224" s="128"/>
      <c r="P2224" s="128"/>
      <c r="Q2224" s="126"/>
      <c r="R2224" s="55"/>
      <c r="S2224" s="129"/>
      <c r="T2224" s="156"/>
      <c r="U2224" s="126"/>
      <c r="AF2224" s="8"/>
      <c r="AG2224" s="8"/>
      <c r="AH2224" s="8"/>
      <c r="AI2224" s="8"/>
      <c r="AJ2224" s="8"/>
      <c r="AK2224" s="8"/>
      <c r="AL2224" s="8"/>
      <c r="AM2224" s="8"/>
    </row>
    <row r="2225" spans="1:39" x14ac:dyDescent="0.2">
      <c r="A2225" s="161" t="s">
        <v>403</v>
      </c>
      <c r="B2225" s="162" t="s">
        <v>1869</v>
      </c>
      <c r="C2225" s="174" t="s">
        <v>677</v>
      </c>
      <c r="D2225" s="175" t="s">
        <v>739</v>
      </c>
      <c r="E2225" s="175">
        <v>3</v>
      </c>
      <c r="F2225" s="176">
        <v>5.4240669999999998E-2</v>
      </c>
      <c r="G2225" s="176">
        <f t="shared" si="73"/>
        <v>0.16272201</v>
      </c>
      <c r="H2225" s="177"/>
      <c r="I2225" s="178"/>
      <c r="J2225" s="179"/>
      <c r="K2225" s="124"/>
      <c r="L2225" s="125"/>
      <c r="M2225" s="126"/>
      <c r="N2225" s="127"/>
      <c r="O2225" s="128"/>
      <c r="P2225" s="128"/>
      <c r="Q2225" s="126"/>
      <c r="R2225" s="55"/>
      <c r="S2225" s="129"/>
      <c r="T2225" s="156"/>
      <c r="U2225" s="126"/>
      <c r="AF2225" s="8"/>
      <c r="AG2225" s="8"/>
      <c r="AH2225" s="8"/>
      <c r="AI2225" s="8"/>
      <c r="AJ2225" s="8"/>
      <c r="AK2225" s="8"/>
      <c r="AL2225" s="8"/>
      <c r="AM2225" s="8"/>
    </row>
    <row r="2226" spans="1:39" x14ac:dyDescent="0.2">
      <c r="A2226" s="161" t="s">
        <v>403</v>
      </c>
      <c r="B2226" s="162" t="s">
        <v>1870</v>
      </c>
      <c r="C2226" s="174" t="s">
        <v>677</v>
      </c>
      <c r="D2226" s="175" t="s">
        <v>741</v>
      </c>
      <c r="E2226" s="175">
        <v>8</v>
      </c>
      <c r="F2226" s="176">
        <v>2.6461140000000001E-2</v>
      </c>
      <c r="G2226" s="176">
        <f t="shared" si="73"/>
        <v>0.21168912000000001</v>
      </c>
      <c r="H2226" s="177"/>
      <c r="I2226" s="178"/>
      <c r="J2226" s="179"/>
      <c r="K2226" s="124"/>
      <c r="L2226" s="125"/>
      <c r="M2226" s="126"/>
      <c r="N2226" s="127"/>
      <c r="O2226" s="128"/>
      <c r="P2226" s="128"/>
      <c r="Q2226" s="126"/>
      <c r="R2226" s="55"/>
      <c r="S2226" s="129"/>
      <c r="T2226" s="156"/>
      <c r="U2226" s="126"/>
      <c r="AF2226" s="8"/>
      <c r="AG2226" s="8"/>
      <c r="AH2226" s="8"/>
      <c r="AI2226" s="8"/>
      <c r="AJ2226" s="8"/>
      <c r="AK2226" s="8"/>
      <c r="AL2226" s="8"/>
      <c r="AM2226" s="8"/>
    </row>
    <row r="2227" spans="1:39" x14ac:dyDescent="0.2">
      <c r="A2227" s="161" t="s">
        <v>403</v>
      </c>
      <c r="B2227" s="162" t="s">
        <v>1871</v>
      </c>
      <c r="C2227" s="174" t="s">
        <v>684</v>
      </c>
      <c r="D2227" s="175" t="s">
        <v>730</v>
      </c>
      <c r="E2227" s="175">
        <v>4</v>
      </c>
      <c r="F2227" s="176">
        <v>3.3686880000000002E-2</v>
      </c>
      <c r="G2227" s="176">
        <f t="shared" si="73"/>
        <v>0.13474752000000001</v>
      </c>
      <c r="H2227" s="177"/>
      <c r="I2227" s="178"/>
      <c r="J2227" s="179"/>
      <c r="K2227" s="124"/>
      <c r="L2227" s="125"/>
      <c r="M2227" s="126"/>
      <c r="N2227" s="127"/>
      <c r="O2227" s="128"/>
      <c r="P2227" s="128"/>
      <c r="Q2227" s="126"/>
      <c r="R2227" s="55"/>
      <c r="S2227" s="129"/>
      <c r="T2227" s="156"/>
      <c r="U2227" s="126"/>
      <c r="AF2227" s="8"/>
      <c r="AG2227" s="8"/>
      <c r="AH2227" s="8"/>
      <c r="AI2227" s="8"/>
      <c r="AJ2227" s="8"/>
      <c r="AK2227" s="8"/>
      <c r="AL2227" s="8"/>
      <c r="AM2227" s="8"/>
    </row>
    <row r="2228" spans="1:39" x14ac:dyDescent="0.2">
      <c r="A2228" s="161" t="s">
        <v>403</v>
      </c>
      <c r="B2228" s="162" t="s">
        <v>1872</v>
      </c>
      <c r="C2228" s="174" t="s">
        <v>677</v>
      </c>
      <c r="D2228" s="175" t="s">
        <v>743</v>
      </c>
      <c r="E2228" s="175">
        <v>31</v>
      </c>
      <c r="F2228" s="176">
        <v>1.393254E-2</v>
      </c>
      <c r="G2228" s="176">
        <f t="shared" si="73"/>
        <v>0.43190874000000001</v>
      </c>
      <c r="H2228" s="177"/>
      <c r="I2228" s="178"/>
      <c r="J2228" s="179"/>
      <c r="K2228" s="124"/>
      <c r="L2228" s="125"/>
      <c r="M2228" s="126"/>
      <c r="N2228" s="127"/>
      <c r="O2228" s="128"/>
      <c r="P2228" s="128"/>
      <c r="Q2228" s="126"/>
      <c r="R2228" s="55"/>
      <c r="S2228" s="129"/>
      <c r="T2228" s="156"/>
      <c r="U2228" s="126"/>
      <c r="AF2228" s="8"/>
      <c r="AG2228" s="8"/>
      <c r="AH2228" s="8"/>
      <c r="AI2228" s="8"/>
      <c r="AJ2228" s="8"/>
      <c r="AK2228" s="8"/>
      <c r="AL2228" s="8"/>
      <c r="AM2228" s="8"/>
    </row>
    <row r="2229" spans="1:39" x14ac:dyDescent="0.2">
      <c r="A2229" s="161" t="s">
        <v>403</v>
      </c>
      <c r="B2229" s="162" t="s">
        <v>1873</v>
      </c>
      <c r="C2229" s="174" t="s">
        <v>677</v>
      </c>
      <c r="D2229" s="175" t="s">
        <v>745</v>
      </c>
      <c r="E2229" s="175">
        <v>8</v>
      </c>
      <c r="F2229" s="176">
        <v>1.1562019999999999E-2</v>
      </c>
      <c r="G2229" s="176">
        <f t="shared" si="73"/>
        <v>9.2496159999999994E-2</v>
      </c>
      <c r="H2229" s="177"/>
      <c r="I2229" s="178"/>
      <c r="J2229" s="179"/>
      <c r="K2229" s="124"/>
      <c r="L2229" s="125"/>
      <c r="M2229" s="126"/>
      <c r="N2229" s="127"/>
      <c r="O2229" s="128"/>
      <c r="P2229" s="128"/>
      <c r="Q2229" s="126"/>
      <c r="R2229" s="55"/>
      <c r="S2229" s="129"/>
      <c r="T2229" s="156"/>
      <c r="U2229" s="126"/>
      <c r="AF2229" s="8"/>
      <c r="AG2229" s="8"/>
      <c r="AH2229" s="8"/>
      <c r="AI2229" s="8"/>
      <c r="AJ2229" s="8"/>
      <c r="AK2229" s="8"/>
      <c r="AL2229" s="8"/>
      <c r="AM2229" s="8"/>
    </row>
    <row r="2230" spans="1:39" x14ac:dyDescent="0.2">
      <c r="A2230" s="161" t="s">
        <v>403</v>
      </c>
      <c r="B2230" s="162" t="s">
        <v>1874</v>
      </c>
      <c r="C2230" s="174" t="s">
        <v>684</v>
      </c>
      <c r="D2230" s="175" t="s">
        <v>728</v>
      </c>
      <c r="E2230" s="175">
        <v>5</v>
      </c>
      <c r="F2230" s="176">
        <v>3.5662310000000003E-2</v>
      </c>
      <c r="G2230" s="176">
        <f t="shared" si="73"/>
        <v>0.17831155000000001</v>
      </c>
      <c r="H2230" s="177"/>
      <c r="I2230" s="178"/>
      <c r="J2230" s="179"/>
      <c r="K2230" s="124"/>
      <c r="L2230" s="125"/>
      <c r="M2230" s="126"/>
      <c r="N2230" s="127"/>
      <c r="O2230" s="128"/>
      <c r="P2230" s="128"/>
      <c r="Q2230" s="126"/>
      <c r="R2230" s="55"/>
      <c r="S2230" s="129"/>
      <c r="T2230" s="156"/>
      <c r="U2230" s="126"/>
      <c r="AF2230" s="8"/>
      <c r="AG2230" s="8"/>
      <c r="AH2230" s="8"/>
      <c r="AI2230" s="8"/>
      <c r="AJ2230" s="8"/>
      <c r="AK2230" s="8"/>
      <c r="AL2230" s="8"/>
      <c r="AM2230" s="8"/>
    </row>
    <row r="2231" spans="1:39" x14ac:dyDescent="0.2">
      <c r="A2231" s="161" t="s">
        <v>403</v>
      </c>
      <c r="B2231" s="162" t="s">
        <v>1875</v>
      </c>
      <c r="C2231" s="174" t="s">
        <v>677</v>
      </c>
      <c r="D2231" s="175" t="s">
        <v>747</v>
      </c>
      <c r="E2231" s="175">
        <v>4</v>
      </c>
      <c r="F2231" s="176">
        <v>1.9086800000000001E-3</v>
      </c>
      <c r="G2231" s="176">
        <f t="shared" si="73"/>
        <v>7.6347200000000002E-3</v>
      </c>
      <c r="H2231" s="177"/>
      <c r="I2231" s="178"/>
      <c r="J2231" s="179"/>
      <c r="K2231" s="124"/>
      <c r="L2231" s="125"/>
      <c r="M2231" s="126"/>
      <c r="N2231" s="127"/>
      <c r="O2231" s="128"/>
      <c r="P2231" s="128"/>
      <c r="Q2231" s="126"/>
      <c r="R2231" s="55"/>
      <c r="S2231" s="129"/>
      <c r="T2231" s="156"/>
      <c r="U2231" s="126"/>
      <c r="AF2231" s="8"/>
      <c r="AG2231" s="8"/>
      <c r="AH2231" s="8"/>
      <c r="AI2231" s="8"/>
      <c r="AJ2231" s="8"/>
      <c r="AK2231" s="8"/>
      <c r="AL2231" s="8"/>
      <c r="AM2231" s="8"/>
    </row>
    <row r="2232" spans="1:39" x14ac:dyDescent="0.2">
      <c r="A2232" s="161" t="s">
        <v>403</v>
      </c>
      <c r="B2232" s="162" t="s">
        <v>1876</v>
      </c>
      <c r="C2232" s="174" t="s">
        <v>759</v>
      </c>
      <c r="D2232" s="175" t="s">
        <v>760</v>
      </c>
      <c r="E2232" s="175">
        <v>16</v>
      </c>
      <c r="F2232" s="176">
        <v>1.7374069999999998E-2</v>
      </c>
      <c r="G2232" s="176">
        <f t="shared" si="73"/>
        <v>0.27798511999999997</v>
      </c>
      <c r="H2232" s="177"/>
      <c r="I2232" s="178"/>
      <c r="J2232" s="179"/>
      <c r="K2232" s="124"/>
      <c r="L2232" s="125"/>
      <c r="M2232" s="126"/>
      <c r="N2232" s="127"/>
      <c r="O2232" s="128"/>
      <c r="P2232" s="128"/>
      <c r="Q2232" s="126"/>
      <c r="R2232" s="55"/>
      <c r="S2232" s="129"/>
      <c r="T2232" s="156"/>
      <c r="U2232" s="126"/>
      <c r="AF2232" s="8"/>
      <c r="AG2232" s="8"/>
      <c r="AH2232" s="8"/>
      <c r="AI2232" s="8"/>
      <c r="AJ2232" s="8"/>
      <c r="AK2232" s="8"/>
      <c r="AL2232" s="8"/>
      <c r="AM2232" s="8"/>
    </row>
    <row r="2233" spans="1:39" ht="25.5" x14ac:dyDescent="0.2">
      <c r="A2233" s="161" t="s">
        <v>403</v>
      </c>
      <c r="B2233" s="162" t="s">
        <v>1877</v>
      </c>
      <c r="C2233" s="174" t="s">
        <v>1129</v>
      </c>
      <c r="D2233" s="175" t="s">
        <v>749</v>
      </c>
      <c r="E2233" s="175">
        <v>100</v>
      </c>
      <c r="F2233" s="176">
        <v>5.7602159999999999E-2</v>
      </c>
      <c r="G2233" s="176">
        <f t="shared" si="73"/>
        <v>5.7602159999999998</v>
      </c>
      <c r="H2233" s="177"/>
      <c r="I2233" s="178"/>
      <c r="J2233" s="179"/>
      <c r="K2233" s="124"/>
      <c r="L2233" s="125"/>
      <c r="M2233" s="126"/>
      <c r="N2233" s="127"/>
      <c r="O2233" s="128"/>
      <c r="P2233" s="128"/>
      <c r="Q2233" s="126"/>
      <c r="R2233" s="55"/>
      <c r="S2233" s="129"/>
      <c r="T2233" s="156"/>
      <c r="U2233" s="126"/>
      <c r="AF2233" s="8"/>
      <c r="AG2233" s="8"/>
      <c r="AH2233" s="8"/>
      <c r="AI2233" s="8"/>
      <c r="AJ2233" s="8"/>
      <c r="AK2233" s="8"/>
      <c r="AL2233" s="8"/>
      <c r="AM2233" s="8"/>
    </row>
    <row r="2234" spans="1:39" ht="25.5" x14ac:dyDescent="0.2">
      <c r="A2234" s="161" t="s">
        <v>403</v>
      </c>
      <c r="B2234" s="162" t="s">
        <v>1878</v>
      </c>
      <c r="C2234" s="174" t="s">
        <v>1130</v>
      </c>
      <c r="D2234" s="175" t="s">
        <v>751</v>
      </c>
      <c r="E2234" s="175">
        <v>8</v>
      </c>
      <c r="F2234" s="176">
        <v>2.8221969999999999E-2</v>
      </c>
      <c r="G2234" s="176">
        <f t="shared" si="73"/>
        <v>0.22577575999999999</v>
      </c>
      <c r="H2234" s="177"/>
      <c r="I2234" s="178"/>
      <c r="J2234" s="179"/>
      <c r="K2234" s="124"/>
      <c r="L2234" s="125"/>
      <c r="M2234" s="126"/>
      <c r="N2234" s="127"/>
      <c r="O2234" s="128"/>
      <c r="P2234" s="128"/>
      <c r="Q2234" s="126"/>
      <c r="R2234" s="55"/>
      <c r="S2234" s="129"/>
      <c r="T2234" s="156"/>
      <c r="U2234" s="126"/>
      <c r="AF2234" s="8"/>
      <c r="AG2234" s="8"/>
      <c r="AH2234" s="8"/>
      <c r="AI2234" s="8"/>
      <c r="AJ2234" s="8"/>
      <c r="AK2234" s="8"/>
      <c r="AL2234" s="8"/>
      <c r="AM2234" s="8"/>
    </row>
    <row r="2235" spans="1:39" ht="25.5" x14ac:dyDescent="0.2">
      <c r="A2235" s="161" t="s">
        <v>403</v>
      </c>
      <c r="B2235" s="162" t="s">
        <v>1879</v>
      </c>
      <c r="C2235" s="174" t="s">
        <v>1131</v>
      </c>
      <c r="D2235" s="175" t="s">
        <v>753</v>
      </c>
      <c r="E2235" s="175">
        <v>44</v>
      </c>
      <c r="F2235" s="176">
        <v>2.2449110000000001E-2</v>
      </c>
      <c r="G2235" s="176">
        <f t="shared" si="73"/>
        <v>0.98776084000000008</v>
      </c>
      <c r="H2235" s="177"/>
      <c r="I2235" s="178"/>
      <c r="J2235" s="179"/>
      <c r="K2235" s="124"/>
      <c r="L2235" s="125"/>
      <c r="M2235" s="126"/>
      <c r="N2235" s="127"/>
      <c r="O2235" s="128"/>
      <c r="P2235" s="128"/>
      <c r="Q2235" s="126"/>
      <c r="R2235" s="55"/>
      <c r="S2235" s="129"/>
      <c r="T2235" s="156"/>
      <c r="U2235" s="126"/>
      <c r="AF2235" s="8"/>
      <c r="AG2235" s="8"/>
      <c r="AH2235" s="8"/>
      <c r="AI2235" s="8"/>
      <c r="AJ2235" s="8"/>
      <c r="AK2235" s="8"/>
      <c r="AL2235" s="8"/>
      <c r="AM2235" s="8"/>
    </row>
    <row r="2236" spans="1:39" ht="25.5" x14ac:dyDescent="0.2">
      <c r="A2236" s="161" t="s">
        <v>403</v>
      </c>
      <c r="B2236" s="162" t="s">
        <v>1880</v>
      </c>
      <c r="C2236" s="174" t="s">
        <v>725</v>
      </c>
      <c r="D2236" s="175" t="s">
        <v>726</v>
      </c>
      <c r="E2236" s="175">
        <v>48</v>
      </c>
      <c r="F2236" s="176">
        <v>2.0473680000000001E-2</v>
      </c>
      <c r="G2236" s="176">
        <f t="shared" si="73"/>
        <v>0.98273664000000005</v>
      </c>
      <c r="H2236" s="177"/>
      <c r="I2236" s="178"/>
      <c r="J2236" s="179"/>
      <c r="K2236" s="124"/>
      <c r="L2236" s="125"/>
      <c r="M2236" s="126"/>
      <c r="N2236" s="127"/>
      <c r="O2236" s="128"/>
      <c r="P2236" s="128"/>
      <c r="Q2236" s="126"/>
      <c r="R2236" s="55"/>
      <c r="S2236" s="129"/>
      <c r="T2236" s="156"/>
      <c r="U2236" s="126"/>
      <c r="AF2236" s="8"/>
      <c r="AG2236" s="8"/>
      <c r="AH2236" s="8"/>
      <c r="AI2236" s="8"/>
      <c r="AJ2236" s="8"/>
      <c r="AK2236" s="8"/>
      <c r="AL2236" s="8"/>
      <c r="AM2236" s="8"/>
    </row>
    <row r="2237" spans="1:39" ht="25.5" x14ac:dyDescent="0.2">
      <c r="A2237" s="161" t="s">
        <v>403</v>
      </c>
      <c r="B2237" s="162" t="s">
        <v>1881</v>
      </c>
      <c r="C2237" s="174" t="s">
        <v>1132</v>
      </c>
      <c r="D2237" s="175" t="s">
        <v>755</v>
      </c>
      <c r="E2237" s="175">
        <v>64</v>
      </c>
      <c r="F2237" s="176">
        <v>1.8321469999999999E-2</v>
      </c>
      <c r="G2237" s="176">
        <f t="shared" si="73"/>
        <v>1.17257408</v>
      </c>
      <c r="H2237" s="177"/>
      <c r="I2237" s="178"/>
      <c r="J2237" s="179"/>
      <c r="K2237" s="124"/>
      <c r="L2237" s="125"/>
      <c r="M2237" s="126"/>
      <c r="N2237" s="127"/>
      <c r="O2237" s="128"/>
      <c r="P2237" s="128"/>
      <c r="Q2237" s="126"/>
      <c r="R2237" s="55"/>
      <c r="S2237" s="129"/>
      <c r="T2237" s="156"/>
      <c r="U2237" s="126"/>
      <c r="AF2237" s="8"/>
      <c r="AG2237" s="8"/>
      <c r="AH2237" s="8"/>
      <c r="AI2237" s="8"/>
      <c r="AJ2237" s="8"/>
      <c r="AK2237" s="8"/>
      <c r="AL2237" s="8"/>
      <c r="AM2237" s="8"/>
    </row>
    <row r="2238" spans="1:39" ht="25.5" x14ac:dyDescent="0.2">
      <c r="A2238" s="161" t="s">
        <v>403</v>
      </c>
      <c r="B2238" s="162" t="s">
        <v>1882</v>
      </c>
      <c r="C2238" s="174" t="s">
        <v>1133</v>
      </c>
      <c r="D2238" s="175" t="s">
        <v>1134</v>
      </c>
      <c r="E2238" s="175">
        <v>78</v>
      </c>
      <c r="F2238" s="176">
        <v>1.6348540000000002E-2</v>
      </c>
      <c r="G2238" s="176">
        <f t="shared" ref="G2238:G2254" si="74">F2238*E2238</f>
        <v>1.2751861200000001</v>
      </c>
      <c r="H2238" s="177"/>
      <c r="I2238" s="178"/>
      <c r="J2238" s="179"/>
      <c r="K2238" s="124"/>
      <c r="L2238" s="125"/>
      <c r="M2238" s="126"/>
      <c r="N2238" s="127"/>
      <c r="O2238" s="128"/>
      <c r="P2238" s="128"/>
      <c r="Q2238" s="126"/>
      <c r="R2238" s="55"/>
      <c r="S2238" s="129"/>
      <c r="T2238" s="156"/>
      <c r="U2238" s="126"/>
      <c r="AF2238" s="8"/>
      <c r="AG2238" s="8"/>
      <c r="AH2238" s="8"/>
      <c r="AI2238" s="8"/>
      <c r="AJ2238" s="8"/>
      <c r="AK2238" s="8"/>
      <c r="AL2238" s="8"/>
      <c r="AM2238" s="8"/>
    </row>
    <row r="2239" spans="1:39" x14ac:dyDescent="0.2">
      <c r="A2239" s="161" t="s">
        <v>403</v>
      </c>
      <c r="B2239" s="162" t="s">
        <v>1883</v>
      </c>
      <c r="C2239" s="174" t="s">
        <v>525</v>
      </c>
      <c r="D2239" s="175" t="s">
        <v>762</v>
      </c>
      <c r="E2239" s="175">
        <v>12</v>
      </c>
      <c r="F2239" s="176">
        <v>7.6006699999999996E-2</v>
      </c>
      <c r="G2239" s="176">
        <f t="shared" si="74"/>
        <v>0.91208040000000001</v>
      </c>
      <c r="H2239" s="177"/>
      <c r="I2239" s="178"/>
      <c r="J2239" s="179"/>
      <c r="K2239" s="124"/>
      <c r="L2239" s="125"/>
      <c r="M2239" s="126"/>
      <c r="N2239" s="127"/>
      <c r="O2239" s="128"/>
      <c r="P2239" s="128"/>
      <c r="Q2239" s="126"/>
      <c r="R2239" s="55"/>
      <c r="S2239" s="129"/>
      <c r="T2239" s="156"/>
      <c r="U2239" s="126"/>
      <c r="AF2239" s="8"/>
      <c r="AG2239" s="8"/>
      <c r="AH2239" s="8"/>
      <c r="AI2239" s="8"/>
      <c r="AJ2239" s="8"/>
      <c r="AK2239" s="8"/>
      <c r="AL2239" s="8"/>
      <c r="AM2239" s="8"/>
    </row>
    <row r="2240" spans="1:39" x14ac:dyDescent="0.2">
      <c r="A2240" s="161" t="s">
        <v>403</v>
      </c>
      <c r="B2240" s="162" t="s">
        <v>1884</v>
      </c>
      <c r="C2240" s="174" t="s">
        <v>525</v>
      </c>
      <c r="D2240" s="175" t="s">
        <v>764</v>
      </c>
      <c r="E2240" s="175">
        <v>16</v>
      </c>
      <c r="F2240" s="176">
        <v>4.0010209999999997E-2</v>
      </c>
      <c r="G2240" s="176">
        <f t="shared" si="74"/>
        <v>0.64016335999999996</v>
      </c>
      <c r="H2240" s="177"/>
      <c r="I2240" s="178"/>
      <c r="J2240" s="179"/>
      <c r="K2240" s="124"/>
      <c r="L2240" s="125"/>
      <c r="M2240" s="126"/>
      <c r="N2240" s="127"/>
      <c r="O2240" s="128"/>
      <c r="P2240" s="128"/>
      <c r="Q2240" s="126"/>
      <c r="R2240" s="55"/>
      <c r="S2240" s="129"/>
      <c r="T2240" s="156"/>
      <c r="U2240" s="126"/>
      <c r="AF2240" s="8"/>
      <c r="AG2240" s="8"/>
      <c r="AH2240" s="8"/>
      <c r="AI2240" s="8"/>
      <c r="AJ2240" s="8"/>
      <c r="AK2240" s="8"/>
      <c r="AL2240" s="8"/>
      <c r="AM2240" s="8"/>
    </row>
    <row r="2241" spans="1:39" x14ac:dyDescent="0.2">
      <c r="A2241" s="161" t="s">
        <v>403</v>
      </c>
      <c r="B2241" s="162" t="s">
        <v>1885</v>
      </c>
      <c r="C2241" s="174" t="s">
        <v>525</v>
      </c>
      <c r="D2241" s="175" t="s">
        <v>679</v>
      </c>
      <c r="E2241" s="175">
        <v>112</v>
      </c>
      <c r="F2241" s="176">
        <v>1.6751530000000001E-2</v>
      </c>
      <c r="G2241" s="176">
        <f t="shared" si="74"/>
        <v>1.8761713600000001</v>
      </c>
      <c r="H2241" s="177"/>
      <c r="I2241" s="178"/>
      <c r="J2241" s="179"/>
      <c r="K2241" s="124"/>
      <c r="L2241" s="125"/>
      <c r="M2241" s="126"/>
      <c r="N2241" s="127"/>
      <c r="O2241" s="128"/>
      <c r="P2241" s="128"/>
      <c r="Q2241" s="126"/>
      <c r="R2241" s="55"/>
      <c r="S2241" s="129"/>
      <c r="T2241" s="156"/>
      <c r="U2241" s="126"/>
      <c r="AF2241" s="8"/>
      <c r="AG2241" s="8"/>
      <c r="AH2241" s="8"/>
      <c r="AI2241" s="8"/>
      <c r="AJ2241" s="8"/>
      <c r="AK2241" s="8"/>
      <c r="AL2241" s="8"/>
      <c r="AM2241" s="8"/>
    </row>
    <row r="2242" spans="1:39" x14ac:dyDescent="0.2">
      <c r="A2242" s="161" t="s">
        <v>403</v>
      </c>
      <c r="B2242" s="162" t="s">
        <v>1886</v>
      </c>
      <c r="C2242" s="174" t="s">
        <v>525</v>
      </c>
      <c r="D2242" s="175" t="s">
        <v>767</v>
      </c>
      <c r="E2242" s="175">
        <v>9</v>
      </c>
      <c r="F2242" s="176">
        <v>1.084597E-2</v>
      </c>
      <c r="G2242" s="176">
        <f t="shared" si="74"/>
        <v>9.7613729999999996E-2</v>
      </c>
      <c r="H2242" s="177"/>
      <c r="I2242" s="178"/>
      <c r="J2242" s="179"/>
      <c r="K2242" s="124"/>
      <c r="L2242" s="125"/>
      <c r="M2242" s="126"/>
      <c r="N2242" s="127"/>
      <c r="O2242" s="128"/>
      <c r="P2242" s="128"/>
      <c r="Q2242" s="126"/>
      <c r="R2242" s="55"/>
      <c r="S2242" s="129"/>
      <c r="T2242" s="156"/>
      <c r="U2242" s="126"/>
      <c r="AF2242" s="8"/>
      <c r="AG2242" s="8"/>
      <c r="AH2242" s="8"/>
      <c r="AI2242" s="8"/>
      <c r="AJ2242" s="8"/>
      <c r="AK2242" s="8"/>
      <c r="AL2242" s="8"/>
      <c r="AM2242" s="8"/>
    </row>
    <row r="2243" spans="1:39" x14ac:dyDescent="0.2">
      <c r="A2243" s="161" t="s">
        <v>403</v>
      </c>
      <c r="B2243" s="162" t="s">
        <v>1887</v>
      </c>
      <c r="C2243" s="174" t="s">
        <v>525</v>
      </c>
      <c r="D2243" s="175" t="s">
        <v>526</v>
      </c>
      <c r="E2243" s="175">
        <v>407</v>
      </c>
      <c r="F2243" s="176">
        <v>5.88405E-3</v>
      </c>
      <c r="G2243" s="176">
        <f t="shared" si="74"/>
        <v>2.3948083499999999</v>
      </c>
      <c r="H2243" s="177"/>
      <c r="I2243" s="178"/>
      <c r="J2243" s="179"/>
      <c r="K2243" s="124"/>
      <c r="L2243" s="125"/>
      <c r="M2243" s="126"/>
      <c r="N2243" s="127"/>
      <c r="O2243" s="128"/>
      <c r="P2243" s="128"/>
      <c r="Q2243" s="126"/>
      <c r="R2243" s="55"/>
      <c r="S2243" s="129"/>
      <c r="T2243" s="156"/>
      <c r="U2243" s="126"/>
      <c r="AF2243" s="8"/>
      <c r="AG2243" s="8"/>
      <c r="AH2243" s="8"/>
      <c r="AI2243" s="8"/>
      <c r="AJ2243" s="8"/>
      <c r="AK2243" s="8"/>
      <c r="AL2243" s="8"/>
      <c r="AM2243" s="8"/>
    </row>
    <row r="2244" spans="1:39" x14ac:dyDescent="0.2">
      <c r="A2244" s="161" t="s">
        <v>403</v>
      </c>
      <c r="B2244" s="162" t="s">
        <v>1888</v>
      </c>
      <c r="C2244" s="174" t="s">
        <v>525</v>
      </c>
      <c r="D2244" s="175" t="s">
        <v>770</v>
      </c>
      <c r="E2244" s="175">
        <v>4</v>
      </c>
      <c r="F2244" s="176">
        <v>8.4562000000000005E-4</v>
      </c>
      <c r="G2244" s="176">
        <f t="shared" si="74"/>
        <v>3.3824800000000002E-3</v>
      </c>
      <c r="H2244" s="177"/>
      <c r="I2244" s="178"/>
      <c r="J2244" s="179"/>
      <c r="K2244" s="124"/>
      <c r="L2244" s="125"/>
      <c r="M2244" s="126"/>
      <c r="N2244" s="127"/>
      <c r="O2244" s="128"/>
      <c r="P2244" s="128"/>
      <c r="Q2244" s="126"/>
      <c r="R2244" s="55"/>
      <c r="S2244" s="129"/>
      <c r="T2244" s="156"/>
      <c r="U2244" s="126"/>
      <c r="AF2244" s="8"/>
      <c r="AG2244" s="8"/>
      <c r="AH2244" s="8"/>
      <c r="AI2244" s="8"/>
      <c r="AJ2244" s="8"/>
      <c r="AK2244" s="8"/>
      <c r="AL2244" s="8"/>
      <c r="AM2244" s="8"/>
    </row>
    <row r="2245" spans="1:39" x14ac:dyDescent="0.2">
      <c r="A2245" s="161" t="s">
        <v>403</v>
      </c>
      <c r="B2245" s="162" t="s">
        <v>1889</v>
      </c>
      <c r="C2245" s="174" t="s">
        <v>528</v>
      </c>
      <c r="D2245" s="175" t="s">
        <v>772</v>
      </c>
      <c r="E2245" s="175">
        <v>16</v>
      </c>
      <c r="F2245" s="176">
        <v>6.9577099999999998E-3</v>
      </c>
      <c r="G2245" s="176">
        <f t="shared" si="74"/>
        <v>0.11132336</v>
      </c>
      <c r="H2245" s="177"/>
      <c r="I2245" s="178"/>
      <c r="J2245" s="179"/>
      <c r="K2245" s="124"/>
      <c r="L2245" s="125"/>
      <c r="M2245" s="126"/>
      <c r="N2245" s="127"/>
      <c r="O2245" s="128"/>
      <c r="P2245" s="128"/>
      <c r="Q2245" s="126"/>
      <c r="R2245" s="55"/>
      <c r="S2245" s="129"/>
      <c r="T2245" s="156"/>
      <c r="U2245" s="126"/>
      <c r="AF2245" s="8"/>
      <c r="AG2245" s="8"/>
      <c r="AH2245" s="8"/>
      <c r="AI2245" s="8"/>
      <c r="AJ2245" s="8"/>
      <c r="AK2245" s="8"/>
      <c r="AL2245" s="8"/>
      <c r="AM2245" s="8"/>
    </row>
    <row r="2246" spans="1:39" x14ac:dyDescent="0.2">
      <c r="A2246" s="161" t="s">
        <v>403</v>
      </c>
      <c r="B2246" s="162" t="s">
        <v>1890</v>
      </c>
      <c r="C2246" s="174" t="s">
        <v>528</v>
      </c>
      <c r="D2246" s="175" t="s">
        <v>680</v>
      </c>
      <c r="E2246" s="175">
        <v>104</v>
      </c>
      <c r="F2246" s="176">
        <v>3.9662300000000003E-3</v>
      </c>
      <c r="G2246" s="176">
        <f t="shared" si="74"/>
        <v>0.41248792000000001</v>
      </c>
      <c r="H2246" s="177"/>
      <c r="I2246" s="178"/>
      <c r="J2246" s="179"/>
      <c r="K2246" s="124"/>
      <c r="L2246" s="125"/>
      <c r="M2246" s="126"/>
      <c r="N2246" s="127"/>
      <c r="O2246" s="128"/>
      <c r="P2246" s="128"/>
      <c r="Q2246" s="126"/>
      <c r="R2246" s="55"/>
      <c r="S2246" s="129"/>
      <c r="T2246" s="156"/>
      <c r="U2246" s="126"/>
      <c r="AF2246" s="8"/>
      <c r="AG2246" s="8"/>
      <c r="AH2246" s="8"/>
      <c r="AI2246" s="8"/>
      <c r="AJ2246" s="8"/>
      <c r="AK2246" s="8"/>
      <c r="AL2246" s="8"/>
      <c r="AM2246" s="8"/>
    </row>
    <row r="2247" spans="1:39" x14ac:dyDescent="0.2">
      <c r="A2247" s="161" t="s">
        <v>403</v>
      </c>
      <c r="B2247" s="162" t="s">
        <v>1891</v>
      </c>
      <c r="C2247" s="174" t="s">
        <v>528</v>
      </c>
      <c r="D2247" s="175" t="s">
        <v>775</v>
      </c>
      <c r="E2247" s="175">
        <v>9</v>
      </c>
      <c r="F2247" s="176">
        <v>2.3824300000000001E-3</v>
      </c>
      <c r="G2247" s="176">
        <f t="shared" si="74"/>
        <v>2.1441870000000002E-2</v>
      </c>
      <c r="H2247" s="177"/>
      <c r="I2247" s="178"/>
      <c r="J2247" s="179"/>
      <c r="K2247" s="124"/>
      <c r="L2247" s="125"/>
      <c r="M2247" s="126"/>
      <c r="N2247" s="127"/>
      <c r="O2247" s="128"/>
      <c r="P2247" s="128"/>
      <c r="Q2247" s="126"/>
      <c r="R2247" s="55"/>
      <c r="S2247" s="129"/>
      <c r="T2247" s="156"/>
      <c r="U2247" s="126"/>
      <c r="AF2247" s="8"/>
      <c r="AG2247" s="8"/>
      <c r="AH2247" s="8"/>
      <c r="AI2247" s="8"/>
      <c r="AJ2247" s="8"/>
      <c r="AK2247" s="8"/>
      <c r="AL2247" s="8"/>
      <c r="AM2247" s="8"/>
    </row>
    <row r="2248" spans="1:39" x14ac:dyDescent="0.2">
      <c r="A2248" s="161" t="s">
        <v>403</v>
      </c>
      <c r="B2248" s="162" t="s">
        <v>1892</v>
      </c>
      <c r="C2248" s="174" t="s">
        <v>528</v>
      </c>
      <c r="D2248" s="175" t="s">
        <v>529</v>
      </c>
      <c r="E2248" s="175">
        <v>279</v>
      </c>
      <c r="F2248" s="176">
        <v>1.25136E-3</v>
      </c>
      <c r="G2248" s="176">
        <f t="shared" si="74"/>
        <v>0.34912944000000001</v>
      </c>
      <c r="H2248" s="177"/>
      <c r="I2248" s="178"/>
      <c r="J2248" s="179"/>
      <c r="K2248" s="124"/>
      <c r="L2248" s="125"/>
      <c r="M2248" s="126"/>
      <c r="N2248" s="127"/>
      <c r="O2248" s="128"/>
      <c r="P2248" s="128"/>
      <c r="Q2248" s="126"/>
      <c r="R2248" s="55"/>
      <c r="S2248" s="129"/>
      <c r="T2248" s="156"/>
      <c r="U2248" s="126"/>
      <c r="AF2248" s="8"/>
      <c r="AG2248" s="8"/>
      <c r="AH2248" s="8"/>
      <c r="AI2248" s="8"/>
      <c r="AJ2248" s="8"/>
      <c r="AK2248" s="8"/>
      <c r="AL2248" s="8"/>
      <c r="AM2248" s="8"/>
    </row>
    <row r="2249" spans="1:39" x14ac:dyDescent="0.2">
      <c r="A2249" s="161" t="s">
        <v>403</v>
      </c>
      <c r="B2249" s="162" t="s">
        <v>1893</v>
      </c>
      <c r="C2249" s="174" t="s">
        <v>528</v>
      </c>
      <c r="D2249" s="175" t="s">
        <v>778</v>
      </c>
      <c r="E2249" s="175">
        <v>4</v>
      </c>
      <c r="F2249" s="176">
        <v>1.8382000000000001E-4</v>
      </c>
      <c r="G2249" s="176">
        <f t="shared" si="74"/>
        <v>7.3528000000000005E-4</v>
      </c>
      <c r="H2249" s="177"/>
      <c r="I2249" s="178"/>
      <c r="J2249" s="179"/>
      <c r="K2249" s="124"/>
      <c r="L2249" s="125"/>
      <c r="M2249" s="126"/>
      <c r="N2249" s="127"/>
      <c r="O2249" s="128"/>
      <c r="P2249" s="128"/>
      <c r="Q2249" s="126"/>
      <c r="R2249" s="55"/>
      <c r="S2249" s="129"/>
      <c r="T2249" s="156"/>
      <c r="U2249" s="126"/>
      <c r="AF2249" s="8"/>
      <c r="AG2249" s="8"/>
      <c r="AH2249" s="8"/>
      <c r="AI2249" s="8"/>
      <c r="AJ2249" s="8"/>
      <c r="AK2249" s="8"/>
      <c r="AL2249" s="8"/>
      <c r="AM2249" s="8"/>
    </row>
    <row r="2250" spans="1:39" x14ac:dyDescent="0.2">
      <c r="A2250" s="161" t="s">
        <v>403</v>
      </c>
      <c r="B2250" s="162" t="s">
        <v>1894</v>
      </c>
      <c r="C2250" s="174" t="s">
        <v>681</v>
      </c>
      <c r="D2250" s="175" t="s">
        <v>780</v>
      </c>
      <c r="E2250" s="175">
        <v>4</v>
      </c>
      <c r="F2250" s="176">
        <v>1.7164410000000001E-2</v>
      </c>
      <c r="G2250" s="176">
        <f t="shared" si="74"/>
        <v>6.8657640000000006E-2</v>
      </c>
      <c r="H2250" s="177"/>
      <c r="I2250" s="178"/>
      <c r="J2250" s="179"/>
      <c r="K2250" s="124"/>
      <c r="L2250" s="125"/>
      <c r="M2250" s="126"/>
      <c r="N2250" s="127"/>
      <c r="O2250" s="128"/>
      <c r="P2250" s="128"/>
      <c r="Q2250" s="126"/>
      <c r="R2250" s="55"/>
      <c r="S2250" s="129"/>
      <c r="T2250" s="156"/>
      <c r="U2250" s="126"/>
      <c r="AF2250" s="8"/>
      <c r="AG2250" s="8"/>
      <c r="AH2250" s="8"/>
      <c r="AI2250" s="8"/>
      <c r="AJ2250" s="8"/>
      <c r="AK2250" s="8"/>
      <c r="AL2250" s="8"/>
      <c r="AM2250" s="8"/>
    </row>
    <row r="2251" spans="1:39" x14ac:dyDescent="0.2">
      <c r="A2251" s="161" t="s">
        <v>403</v>
      </c>
      <c r="B2251" s="162" t="s">
        <v>1895</v>
      </c>
      <c r="C2251" s="174" t="s">
        <v>681</v>
      </c>
      <c r="D2251" s="175" t="s">
        <v>782</v>
      </c>
      <c r="E2251" s="175">
        <v>8</v>
      </c>
      <c r="F2251" s="176">
        <v>1.130113E-2</v>
      </c>
      <c r="G2251" s="176">
        <f t="shared" si="74"/>
        <v>9.0409039999999996E-2</v>
      </c>
      <c r="H2251" s="177"/>
      <c r="I2251" s="178"/>
      <c r="J2251" s="179"/>
      <c r="K2251" s="124"/>
      <c r="L2251" s="125"/>
      <c r="M2251" s="126"/>
      <c r="N2251" s="127"/>
      <c r="O2251" s="128"/>
      <c r="P2251" s="128"/>
      <c r="Q2251" s="126"/>
      <c r="R2251" s="55"/>
      <c r="S2251" s="129"/>
      <c r="T2251" s="156"/>
      <c r="U2251" s="126"/>
      <c r="AF2251" s="8"/>
      <c r="AG2251" s="8"/>
      <c r="AH2251" s="8"/>
      <c r="AI2251" s="8"/>
      <c r="AJ2251" s="8"/>
      <c r="AK2251" s="8"/>
      <c r="AL2251" s="8"/>
      <c r="AM2251" s="8"/>
    </row>
    <row r="2252" spans="1:39" x14ac:dyDescent="0.2">
      <c r="A2252" s="161" t="s">
        <v>403</v>
      </c>
      <c r="B2252" s="162" t="s">
        <v>1896</v>
      </c>
      <c r="C2252" s="174" t="s">
        <v>681</v>
      </c>
      <c r="D2252" s="175" t="s">
        <v>784</v>
      </c>
      <c r="E2252" s="175">
        <v>4</v>
      </c>
      <c r="F2252" s="176">
        <v>4.0784000000000003E-3</v>
      </c>
      <c r="G2252" s="176">
        <f t="shared" si="74"/>
        <v>1.6313600000000001E-2</v>
      </c>
      <c r="H2252" s="177"/>
      <c r="I2252" s="178"/>
      <c r="J2252" s="179"/>
      <c r="K2252" s="124"/>
      <c r="L2252" s="125"/>
      <c r="M2252" s="126"/>
      <c r="N2252" s="127"/>
      <c r="O2252" s="128"/>
      <c r="P2252" s="128"/>
      <c r="Q2252" s="126"/>
      <c r="R2252" s="55"/>
      <c r="S2252" s="129"/>
      <c r="T2252" s="156"/>
      <c r="U2252" s="126"/>
      <c r="AF2252" s="8"/>
      <c r="AG2252" s="8"/>
      <c r="AH2252" s="8"/>
      <c r="AI2252" s="8"/>
      <c r="AJ2252" s="8"/>
      <c r="AK2252" s="8"/>
      <c r="AL2252" s="8"/>
      <c r="AM2252" s="8"/>
    </row>
    <row r="2253" spans="1:39" x14ac:dyDescent="0.2">
      <c r="A2253" s="161" t="s">
        <v>403</v>
      </c>
      <c r="B2253" s="162" t="s">
        <v>1897</v>
      </c>
      <c r="C2253" s="174" t="s">
        <v>681</v>
      </c>
      <c r="D2253" s="175" t="s">
        <v>786</v>
      </c>
      <c r="E2253" s="175">
        <v>53</v>
      </c>
      <c r="F2253" s="176">
        <v>2.1575700000000001E-3</v>
      </c>
      <c r="G2253" s="176">
        <f t="shared" si="74"/>
        <v>0.11435121000000001</v>
      </c>
      <c r="H2253" s="177"/>
      <c r="I2253" s="178"/>
      <c r="J2253" s="179"/>
      <c r="K2253" s="124"/>
      <c r="L2253" s="125"/>
      <c r="M2253" s="126"/>
      <c r="N2253" s="127"/>
      <c r="O2253" s="128"/>
      <c r="P2253" s="128"/>
      <c r="Q2253" s="126"/>
      <c r="R2253" s="55"/>
      <c r="S2253" s="129"/>
      <c r="T2253" s="156"/>
      <c r="U2253" s="126"/>
      <c r="AF2253" s="8"/>
      <c r="AG2253" s="8"/>
      <c r="AH2253" s="8"/>
      <c r="AI2253" s="8"/>
      <c r="AJ2253" s="8"/>
      <c r="AK2253" s="8"/>
      <c r="AL2253" s="8"/>
      <c r="AM2253" s="8"/>
    </row>
    <row r="2254" spans="1:39" x14ac:dyDescent="0.2">
      <c r="A2254" s="161" t="s">
        <v>403</v>
      </c>
      <c r="B2254" s="162" t="s">
        <v>1898</v>
      </c>
      <c r="C2254" s="174" t="s">
        <v>788</v>
      </c>
      <c r="D2254" s="175" t="s">
        <v>789</v>
      </c>
      <c r="E2254" s="175">
        <v>2</v>
      </c>
      <c r="F2254" s="176">
        <v>5.0836500000000003E-3</v>
      </c>
      <c r="G2254" s="176">
        <f t="shared" si="74"/>
        <v>1.0167300000000001E-2</v>
      </c>
      <c r="H2254" s="177" t="s">
        <v>414</v>
      </c>
      <c r="I2254" s="178"/>
      <c r="J2254" s="179"/>
      <c r="K2254" s="124"/>
      <c r="L2254" s="125"/>
      <c r="M2254" s="126"/>
      <c r="N2254" s="127"/>
      <c r="O2254" s="128"/>
      <c r="P2254" s="128"/>
      <c r="Q2254" s="126"/>
      <c r="R2254" s="55"/>
      <c r="S2254" s="129"/>
      <c r="T2254" s="156"/>
      <c r="U2254" s="126"/>
      <c r="AF2254" s="8"/>
      <c r="AG2254" s="8"/>
      <c r="AH2254" s="8"/>
      <c r="AI2254" s="8"/>
      <c r="AJ2254" s="8"/>
      <c r="AK2254" s="8"/>
      <c r="AL2254" s="8"/>
      <c r="AM2254" s="8"/>
    </row>
    <row r="2255" spans="1:39" ht="25.5" x14ac:dyDescent="0.2">
      <c r="A2255" s="148" t="s">
        <v>379</v>
      </c>
      <c r="B2255" s="150">
        <v>48</v>
      </c>
      <c r="C2255" s="151" t="s">
        <v>201</v>
      </c>
      <c r="D2255" s="152" t="s">
        <v>202</v>
      </c>
      <c r="E2255" s="105">
        <v>1</v>
      </c>
      <c r="F2255" s="153"/>
      <c r="G2255" s="110"/>
      <c r="H2255" s="154"/>
      <c r="I2255" s="111"/>
      <c r="J2255" s="155"/>
      <c r="K2255" s="124"/>
      <c r="L2255" s="125"/>
      <c r="M2255" s="126"/>
      <c r="N2255" s="127"/>
      <c r="O2255" s="128"/>
      <c r="P2255" s="128"/>
      <c r="Q2255" s="126"/>
      <c r="R2255" s="55"/>
      <c r="S2255" s="129"/>
      <c r="T2255" s="156"/>
      <c r="U2255" s="126"/>
      <c r="AF2255" s="8"/>
      <c r="AG2255" s="8"/>
      <c r="AH2255" s="8"/>
      <c r="AI2255" s="8"/>
      <c r="AJ2255" s="8"/>
      <c r="AK2255" s="8"/>
      <c r="AL2255" s="8"/>
      <c r="AM2255" s="8"/>
    </row>
    <row r="2256" spans="1:39" x14ac:dyDescent="0.2">
      <c r="A2256" s="148" t="s">
        <v>379</v>
      </c>
      <c r="B2256" s="150">
        <v>49</v>
      </c>
      <c r="C2256" s="151" t="s">
        <v>203</v>
      </c>
      <c r="D2256" s="152" t="s">
        <v>204</v>
      </c>
      <c r="E2256" s="105">
        <v>1</v>
      </c>
      <c r="F2256" s="153"/>
      <c r="G2256" s="110"/>
      <c r="H2256" s="154"/>
      <c r="I2256" s="111"/>
      <c r="J2256" s="155"/>
      <c r="K2256" s="124"/>
      <c r="L2256" s="125"/>
      <c r="M2256" s="126"/>
      <c r="N2256" s="127"/>
      <c r="O2256" s="128"/>
      <c r="P2256" s="128"/>
      <c r="Q2256" s="126"/>
      <c r="R2256" s="55"/>
      <c r="S2256" s="129"/>
      <c r="T2256" s="156"/>
      <c r="U2256" s="126"/>
      <c r="AF2256" s="8"/>
      <c r="AG2256" s="8"/>
      <c r="AH2256" s="8"/>
      <c r="AI2256" s="8"/>
      <c r="AJ2256" s="8"/>
      <c r="AK2256" s="8"/>
      <c r="AL2256" s="8"/>
      <c r="AM2256" s="8"/>
    </row>
    <row r="2257" spans="1:39" x14ac:dyDescent="0.2">
      <c r="A2257" s="148" t="s">
        <v>379</v>
      </c>
      <c r="B2257" s="150">
        <v>50</v>
      </c>
      <c r="C2257" s="151" t="s">
        <v>205</v>
      </c>
      <c r="D2257" s="152" t="s">
        <v>206</v>
      </c>
      <c r="E2257" s="105">
        <v>1</v>
      </c>
      <c r="F2257" s="153"/>
      <c r="G2257" s="110"/>
      <c r="H2257" s="154"/>
      <c r="I2257" s="111"/>
      <c r="J2257" s="155"/>
      <c r="K2257" s="124"/>
      <c r="L2257" s="125"/>
      <c r="M2257" s="126"/>
      <c r="N2257" s="127"/>
      <c r="O2257" s="128"/>
      <c r="P2257" s="128"/>
      <c r="Q2257" s="126"/>
      <c r="R2257" s="55"/>
      <c r="S2257" s="129"/>
      <c r="T2257" s="156"/>
      <c r="U2257" s="126"/>
      <c r="AF2257" s="8"/>
      <c r="AG2257" s="8"/>
      <c r="AH2257" s="8"/>
      <c r="AI2257" s="8"/>
      <c r="AJ2257" s="8"/>
      <c r="AK2257" s="8"/>
      <c r="AL2257" s="8"/>
      <c r="AM2257" s="8"/>
    </row>
    <row r="2258" spans="1:39" x14ac:dyDescent="0.2">
      <c r="A2258" s="148" t="s">
        <v>379</v>
      </c>
      <c r="B2258" s="150">
        <v>51</v>
      </c>
      <c r="C2258" s="151" t="s">
        <v>207</v>
      </c>
      <c r="D2258" s="152" t="s">
        <v>110</v>
      </c>
      <c r="E2258" s="105">
        <v>1</v>
      </c>
      <c r="F2258" s="153"/>
      <c r="G2258" s="110"/>
      <c r="H2258" s="154"/>
      <c r="I2258" s="111"/>
      <c r="J2258" s="155"/>
      <c r="K2258" s="124"/>
      <c r="L2258" s="125"/>
      <c r="M2258" s="126"/>
      <c r="N2258" s="127"/>
      <c r="O2258" s="128"/>
      <c r="P2258" s="128"/>
      <c r="Q2258" s="126"/>
      <c r="R2258" s="55"/>
      <c r="S2258" s="129"/>
      <c r="T2258" s="156"/>
      <c r="U2258" s="126"/>
      <c r="AF2258" s="8"/>
      <c r="AG2258" s="8"/>
      <c r="AH2258" s="8"/>
      <c r="AI2258" s="8"/>
      <c r="AJ2258" s="8"/>
      <c r="AK2258" s="8"/>
      <c r="AL2258" s="8"/>
      <c r="AM2258" s="8"/>
    </row>
    <row r="2259" spans="1:39" x14ac:dyDescent="0.2">
      <c r="A2259" s="148" t="s">
        <v>379</v>
      </c>
      <c r="B2259" s="150">
        <v>52</v>
      </c>
      <c r="C2259" s="151"/>
      <c r="D2259" s="152" t="s">
        <v>208</v>
      </c>
      <c r="E2259" s="105">
        <v>1</v>
      </c>
      <c r="F2259" s="153"/>
      <c r="G2259" s="110"/>
      <c r="H2259" s="154"/>
      <c r="I2259" s="111"/>
      <c r="J2259" s="155"/>
      <c r="K2259" s="124"/>
      <c r="L2259" s="125"/>
      <c r="M2259" s="126"/>
      <c r="N2259" s="127"/>
      <c r="O2259" s="128"/>
      <c r="P2259" s="128"/>
      <c r="Q2259" s="126"/>
      <c r="R2259" s="55"/>
      <c r="S2259" s="129"/>
      <c r="T2259" s="156"/>
      <c r="U2259" s="126"/>
      <c r="AF2259" s="8"/>
      <c r="AG2259" s="8"/>
      <c r="AH2259" s="8"/>
      <c r="AI2259" s="8"/>
      <c r="AJ2259" s="8"/>
      <c r="AK2259" s="8"/>
      <c r="AL2259" s="8"/>
      <c r="AM2259" s="8"/>
    </row>
    <row r="2260" spans="1:39" ht="25.5" x14ac:dyDescent="0.2">
      <c r="A2260" s="148" t="s">
        <v>379</v>
      </c>
      <c r="B2260" s="150" t="s">
        <v>209</v>
      </c>
      <c r="C2260" s="202" t="s">
        <v>210</v>
      </c>
      <c r="D2260" s="152" t="s">
        <v>211</v>
      </c>
      <c r="E2260" s="105">
        <v>1</v>
      </c>
      <c r="F2260" s="153"/>
      <c r="G2260" s="110"/>
      <c r="H2260" s="154"/>
      <c r="I2260" s="111"/>
      <c r="J2260" s="155"/>
      <c r="K2260" s="124"/>
      <c r="L2260" s="125"/>
      <c r="M2260" s="126"/>
      <c r="N2260" s="127"/>
      <c r="O2260" s="128"/>
      <c r="P2260" s="128"/>
      <c r="Q2260" s="126"/>
      <c r="R2260" s="55"/>
      <c r="S2260" s="129"/>
      <c r="T2260" s="156"/>
      <c r="U2260" s="126"/>
      <c r="AF2260" s="8"/>
      <c r="AG2260" s="8"/>
      <c r="AH2260" s="8"/>
      <c r="AI2260" s="8"/>
      <c r="AJ2260" s="8"/>
      <c r="AK2260" s="8"/>
      <c r="AL2260" s="8"/>
      <c r="AM2260" s="8"/>
    </row>
    <row r="2261" spans="1:39" customFormat="1" x14ac:dyDescent="0.2">
      <c r="A2261" s="148" t="s">
        <v>379</v>
      </c>
      <c r="B2261" s="162" t="s">
        <v>6578</v>
      </c>
      <c r="C2261" s="181" t="s">
        <v>5928</v>
      </c>
      <c r="D2261" s="182" t="s">
        <v>5929</v>
      </c>
      <c r="E2261" s="182">
        <v>1</v>
      </c>
      <c r="F2261" s="183"/>
      <c r="G2261" s="183" t="str">
        <f>""</f>
        <v/>
      </c>
      <c r="H2261" s="184"/>
      <c r="I2261" s="185"/>
      <c r="J2261" s="180"/>
    </row>
    <row r="2262" spans="1:39" customFormat="1" outlineLevel="1" x14ac:dyDescent="0.2">
      <c r="A2262" s="148" t="s">
        <v>379</v>
      </c>
      <c r="B2262" s="162" t="s">
        <v>6579</v>
      </c>
      <c r="C2262" s="181" t="s">
        <v>5931</v>
      </c>
      <c r="D2262" s="182" t="s">
        <v>5932</v>
      </c>
      <c r="E2262" s="182">
        <f>1*1</f>
        <v>1</v>
      </c>
      <c r="F2262" s="183">
        <v>70.17</v>
      </c>
      <c r="G2262" s="183">
        <f>F2262*E2262</f>
        <v>70.17</v>
      </c>
      <c r="H2262" s="184" t="s">
        <v>390</v>
      </c>
      <c r="I2262" s="185"/>
      <c r="J2262" s="180"/>
    </row>
    <row r="2263" spans="1:39" customFormat="1" outlineLevel="1" x14ac:dyDescent="0.2">
      <c r="A2263" s="148" t="s">
        <v>379</v>
      </c>
      <c r="B2263" s="162" t="s">
        <v>6580</v>
      </c>
      <c r="C2263" s="181" t="s">
        <v>5934</v>
      </c>
      <c r="D2263" s="182" t="s">
        <v>5935</v>
      </c>
      <c r="E2263" s="182">
        <f>1*1</f>
        <v>1</v>
      </c>
      <c r="F2263" s="183">
        <v>115.92</v>
      </c>
      <c r="G2263" s="183">
        <f>F2263*E2263</f>
        <v>115.92</v>
      </c>
      <c r="H2263" s="184" t="s">
        <v>390</v>
      </c>
      <c r="I2263" s="185"/>
      <c r="J2263" s="180"/>
    </row>
    <row r="2264" spans="1:39" customFormat="1" outlineLevel="1" x14ac:dyDescent="0.2">
      <c r="A2264" s="148" t="s">
        <v>379</v>
      </c>
      <c r="B2264" s="162" t="s">
        <v>6581</v>
      </c>
      <c r="C2264" s="181" t="s">
        <v>5937</v>
      </c>
      <c r="D2264" s="182" t="s">
        <v>5472</v>
      </c>
      <c r="E2264" s="182">
        <f>2*1</f>
        <v>2</v>
      </c>
      <c r="F2264" s="183">
        <v>4.6900000000000004</v>
      </c>
      <c r="G2264" s="183">
        <f>F2264*E2264</f>
        <v>9.3800000000000008</v>
      </c>
      <c r="H2264" s="184" t="s">
        <v>390</v>
      </c>
      <c r="I2264" s="185"/>
      <c r="J2264" s="180"/>
    </row>
    <row r="2265" spans="1:39" customFormat="1" outlineLevel="1" x14ac:dyDescent="0.2">
      <c r="A2265" s="148" t="s">
        <v>379</v>
      </c>
      <c r="B2265" s="162" t="s">
        <v>6582</v>
      </c>
      <c r="C2265" s="181" t="s">
        <v>5939</v>
      </c>
      <c r="D2265" s="182" t="s">
        <v>5472</v>
      </c>
      <c r="E2265" s="182">
        <f>2*1</f>
        <v>2</v>
      </c>
      <c r="F2265" s="183">
        <v>4.6100000000000003</v>
      </c>
      <c r="G2265" s="183">
        <f>F2265*E2265</f>
        <v>9.2200000000000006</v>
      </c>
      <c r="H2265" s="184" t="s">
        <v>390</v>
      </c>
      <c r="I2265" s="185"/>
      <c r="J2265" s="180"/>
    </row>
    <row r="2266" spans="1:39" customFormat="1" outlineLevel="1" x14ac:dyDescent="0.2">
      <c r="A2266" s="148" t="s">
        <v>379</v>
      </c>
      <c r="B2266" s="162" t="s">
        <v>6583</v>
      </c>
      <c r="C2266" s="181" t="s">
        <v>5941</v>
      </c>
      <c r="D2266" s="182" t="s">
        <v>5942</v>
      </c>
      <c r="E2266" s="182">
        <f>1*1</f>
        <v>1</v>
      </c>
      <c r="F2266" s="183">
        <v>18.09</v>
      </c>
      <c r="G2266" s="183">
        <f>F2266*E2266</f>
        <v>18.09</v>
      </c>
      <c r="H2266" s="184"/>
      <c r="I2266" s="185"/>
      <c r="J2266" s="180"/>
    </row>
    <row r="2267" spans="1:39" customFormat="1" x14ac:dyDescent="0.2">
      <c r="A2267" s="148" t="s">
        <v>379</v>
      </c>
      <c r="B2267" s="162" t="s">
        <v>6584</v>
      </c>
      <c r="C2267" s="181" t="s">
        <v>5477</v>
      </c>
      <c r="D2267" s="182" t="s">
        <v>409</v>
      </c>
      <c r="E2267" s="182" t="s">
        <v>410</v>
      </c>
      <c r="F2267" s="183"/>
      <c r="G2267" s="183" t="str">
        <f>""</f>
        <v/>
      </c>
      <c r="H2267" s="184"/>
      <c r="I2267" s="185"/>
      <c r="J2267" s="180"/>
      <c r="K2267" s="200"/>
    </row>
    <row r="2268" spans="1:39" customFormat="1" outlineLevel="1" x14ac:dyDescent="0.2">
      <c r="A2268" s="148" t="s">
        <v>379</v>
      </c>
      <c r="B2268" s="162" t="s">
        <v>6585</v>
      </c>
      <c r="C2268" s="181" t="s">
        <v>5479</v>
      </c>
      <c r="D2268" s="182" t="s">
        <v>5480</v>
      </c>
      <c r="E2268" s="182" t="s">
        <v>410</v>
      </c>
      <c r="F2268" s="183">
        <v>13.83</v>
      </c>
      <c r="G2268" s="183">
        <f>F2268*2</f>
        <v>27.66</v>
      </c>
      <c r="H2268" s="184" t="s">
        <v>414</v>
      </c>
      <c r="I2268" s="185"/>
      <c r="J2268" s="180"/>
      <c r="K2268" s="200"/>
    </row>
    <row r="2269" spans="1:39" customFormat="1" outlineLevel="1" x14ac:dyDescent="0.2">
      <c r="A2269" s="148" t="s">
        <v>379</v>
      </c>
      <c r="B2269" s="162" t="s">
        <v>6586</v>
      </c>
      <c r="C2269" s="181" t="s">
        <v>416</v>
      </c>
      <c r="D2269" s="182" t="s">
        <v>417</v>
      </c>
      <c r="E2269" s="182" t="s">
        <v>410</v>
      </c>
      <c r="F2269" s="183">
        <v>4.05</v>
      </c>
      <c r="G2269" s="183">
        <f>F2269*2</f>
        <v>8.1</v>
      </c>
      <c r="H2269" s="184" t="s">
        <v>414</v>
      </c>
      <c r="I2269" s="185"/>
      <c r="J2269" s="180"/>
      <c r="K2269" s="200"/>
    </row>
    <row r="2270" spans="1:39" customFormat="1" outlineLevel="1" x14ac:dyDescent="0.2">
      <c r="A2270" s="148" t="s">
        <v>379</v>
      </c>
      <c r="B2270" s="162" t="s">
        <v>6587</v>
      </c>
      <c r="C2270" s="181" t="s">
        <v>419</v>
      </c>
      <c r="D2270" s="182" t="s">
        <v>420</v>
      </c>
      <c r="E2270" s="182">
        <v>2</v>
      </c>
      <c r="F2270" s="183">
        <v>0.37</v>
      </c>
      <c r="G2270" s="183">
        <f>F2270*E2270</f>
        <v>0.74</v>
      </c>
      <c r="H2270" s="184" t="s">
        <v>414</v>
      </c>
      <c r="I2270" s="185"/>
      <c r="J2270" s="180"/>
      <c r="K2270" s="200"/>
    </row>
    <row r="2271" spans="1:39" customFormat="1" outlineLevel="1" x14ac:dyDescent="0.2">
      <c r="A2271" s="148" t="s">
        <v>379</v>
      </c>
      <c r="B2271" s="162" t="s">
        <v>6588</v>
      </c>
      <c r="C2271" s="181" t="s">
        <v>422</v>
      </c>
      <c r="D2271" s="182" t="s">
        <v>423</v>
      </c>
      <c r="E2271" s="182">
        <v>2</v>
      </c>
      <c r="F2271" s="183">
        <v>0.04</v>
      </c>
      <c r="G2271" s="183">
        <f>F2271*E2271</f>
        <v>0.08</v>
      </c>
      <c r="H2271" s="184" t="s">
        <v>414</v>
      </c>
      <c r="I2271" s="185"/>
      <c r="J2271" s="180"/>
      <c r="K2271" s="200"/>
    </row>
    <row r="2272" spans="1:39" customFormat="1" ht="25.5" outlineLevel="1" x14ac:dyDescent="0.2">
      <c r="A2272" s="148" t="s">
        <v>379</v>
      </c>
      <c r="B2272" s="162" t="s">
        <v>6589</v>
      </c>
      <c r="C2272" s="181" t="s">
        <v>522</v>
      </c>
      <c r="D2272" s="182" t="s">
        <v>5485</v>
      </c>
      <c r="E2272" s="182">
        <v>4</v>
      </c>
      <c r="F2272" s="183">
        <v>0.02</v>
      </c>
      <c r="G2272" s="183">
        <f>F2272*E2272</f>
        <v>0.08</v>
      </c>
      <c r="H2272" s="184"/>
      <c r="I2272" s="185"/>
      <c r="J2272" s="180"/>
      <c r="K2272" s="200"/>
    </row>
    <row r="2273" spans="1:11" customFormat="1" collapsed="1" x14ac:dyDescent="0.2">
      <c r="A2273" s="148" t="s">
        <v>379</v>
      </c>
      <c r="B2273" s="162" t="s">
        <v>6590</v>
      </c>
      <c r="C2273" s="181" t="s">
        <v>5950</v>
      </c>
      <c r="D2273" s="182" t="s">
        <v>429</v>
      </c>
      <c r="E2273" s="182" t="s">
        <v>410</v>
      </c>
      <c r="F2273" s="183"/>
      <c r="G2273" s="183" t="str">
        <f>""</f>
        <v/>
      </c>
      <c r="H2273" s="184"/>
      <c r="I2273" s="185"/>
      <c r="J2273" s="180"/>
      <c r="K2273" s="200"/>
    </row>
    <row r="2274" spans="1:11" customFormat="1" outlineLevel="1" x14ac:dyDescent="0.2">
      <c r="A2274" s="148" t="s">
        <v>379</v>
      </c>
      <c r="B2274" s="162" t="s">
        <v>6591</v>
      </c>
      <c r="C2274" s="181" t="s">
        <v>5952</v>
      </c>
      <c r="D2274" s="182" t="s">
        <v>5490</v>
      </c>
      <c r="E2274" s="182" t="s">
        <v>410</v>
      </c>
      <c r="F2274" s="183">
        <v>11.48</v>
      </c>
      <c r="G2274" s="183">
        <f>F2274*2</f>
        <v>22.96</v>
      </c>
      <c r="H2274" s="184" t="s">
        <v>390</v>
      </c>
      <c r="I2274" s="185"/>
      <c r="J2274" s="180"/>
      <c r="K2274" s="200"/>
    </row>
    <row r="2275" spans="1:11" customFormat="1" outlineLevel="1" x14ac:dyDescent="0.2">
      <c r="A2275" s="148" t="s">
        <v>379</v>
      </c>
      <c r="B2275" s="162" t="s">
        <v>6592</v>
      </c>
      <c r="C2275" s="181" t="s">
        <v>434</v>
      </c>
      <c r="D2275" s="182" t="s">
        <v>435</v>
      </c>
      <c r="E2275" s="182">
        <v>4</v>
      </c>
      <c r="F2275" s="183">
        <v>0.03</v>
      </c>
      <c r="G2275" s="183">
        <f>F2275*E2275</f>
        <v>0.12</v>
      </c>
      <c r="H2275" s="184" t="s">
        <v>414</v>
      </c>
      <c r="I2275" s="185"/>
      <c r="J2275" s="180"/>
      <c r="K2275" s="200"/>
    </row>
    <row r="2276" spans="1:11" customFormat="1" outlineLevel="1" x14ac:dyDescent="0.2">
      <c r="A2276" s="148" t="s">
        <v>379</v>
      </c>
      <c r="B2276" s="162" t="s">
        <v>6593</v>
      </c>
      <c r="C2276" s="181" t="s">
        <v>425</v>
      </c>
      <c r="D2276" s="182" t="s">
        <v>5493</v>
      </c>
      <c r="E2276" s="182">
        <v>2</v>
      </c>
      <c r="F2276" s="183">
        <v>0.02</v>
      </c>
      <c r="G2276" s="183">
        <f>F2276*E2276</f>
        <v>0.04</v>
      </c>
      <c r="H2276" s="184"/>
      <c r="I2276" s="185"/>
      <c r="J2276" s="180"/>
      <c r="K2276" s="200"/>
    </row>
    <row r="2277" spans="1:11" customFormat="1" x14ac:dyDescent="0.2">
      <c r="A2277" s="161" t="s">
        <v>382</v>
      </c>
      <c r="B2277" s="162" t="s">
        <v>6594</v>
      </c>
      <c r="C2277" s="163" t="s">
        <v>5956</v>
      </c>
      <c r="D2277" s="164" t="s">
        <v>5957</v>
      </c>
      <c r="E2277" s="164">
        <v>1</v>
      </c>
      <c r="F2277" s="167"/>
      <c r="G2277" s="167" t="str">
        <f>""</f>
        <v/>
      </c>
      <c r="H2277" s="161"/>
      <c r="I2277" s="165"/>
      <c r="J2277" s="166"/>
    </row>
    <row r="2278" spans="1:11" customFormat="1" outlineLevel="1" x14ac:dyDescent="0.2">
      <c r="A2278" s="161" t="s">
        <v>386</v>
      </c>
      <c r="B2278" s="162" t="s">
        <v>6595</v>
      </c>
      <c r="C2278" s="168" t="s">
        <v>5959</v>
      </c>
      <c r="D2278" s="169" t="s">
        <v>5960</v>
      </c>
      <c r="E2278" s="169">
        <f>1*1</f>
        <v>1</v>
      </c>
      <c r="F2278" s="170">
        <v>15.99</v>
      </c>
      <c r="G2278" s="170">
        <f>F2278*E2278</f>
        <v>15.99</v>
      </c>
      <c r="H2278" s="171" t="s">
        <v>414</v>
      </c>
      <c r="I2278" s="172"/>
      <c r="J2278" s="173"/>
    </row>
    <row r="2279" spans="1:11" customFormat="1" outlineLevel="1" x14ac:dyDescent="0.2">
      <c r="A2279" s="161" t="s">
        <v>386</v>
      </c>
      <c r="B2279" s="162" t="s">
        <v>6596</v>
      </c>
      <c r="C2279" s="168" t="s">
        <v>445</v>
      </c>
      <c r="D2279" s="169" t="s">
        <v>446</v>
      </c>
      <c r="E2279" s="169">
        <f>2*1</f>
        <v>2</v>
      </c>
      <c r="F2279" s="170">
        <v>2.21</v>
      </c>
      <c r="G2279" s="170">
        <f>F2279*E2279</f>
        <v>4.42</v>
      </c>
      <c r="H2279" s="171" t="s">
        <v>414</v>
      </c>
      <c r="I2279" s="172"/>
      <c r="J2279" s="173"/>
    </row>
    <row r="2280" spans="1:11" customFormat="1" outlineLevel="1" x14ac:dyDescent="0.2">
      <c r="A2280" s="161" t="s">
        <v>403</v>
      </c>
      <c r="B2280" s="162" t="s">
        <v>6597</v>
      </c>
      <c r="C2280" s="174" t="s">
        <v>425</v>
      </c>
      <c r="D2280" s="175" t="s">
        <v>5963</v>
      </c>
      <c r="E2280" s="175">
        <f>4*1</f>
        <v>4</v>
      </c>
      <c r="F2280" s="176">
        <v>0.01</v>
      </c>
      <c r="G2280" s="176">
        <f>F2280*E2280</f>
        <v>0.04</v>
      </c>
      <c r="H2280" s="177"/>
      <c r="I2280" s="178"/>
      <c r="J2280" s="179"/>
    </row>
    <row r="2281" spans="1:11" customFormat="1" outlineLevel="1" x14ac:dyDescent="0.2">
      <c r="A2281" s="161" t="s">
        <v>403</v>
      </c>
      <c r="B2281" s="162" t="s">
        <v>6598</v>
      </c>
      <c r="C2281" s="174" t="s">
        <v>425</v>
      </c>
      <c r="D2281" s="175" t="s">
        <v>5965</v>
      </c>
      <c r="E2281" s="175">
        <f>8*1</f>
        <v>8</v>
      </c>
      <c r="F2281" s="176">
        <v>0.04</v>
      </c>
      <c r="G2281" s="176">
        <f>F2281*E2281</f>
        <v>0.32</v>
      </c>
      <c r="H2281" s="177"/>
      <c r="I2281" s="178"/>
      <c r="J2281" s="179"/>
    </row>
    <row r="2282" spans="1:11" customFormat="1" x14ac:dyDescent="0.2">
      <c r="A2282" s="161" t="s">
        <v>382</v>
      </c>
      <c r="B2282" s="162" t="s">
        <v>6599</v>
      </c>
      <c r="C2282" s="163" t="s">
        <v>5967</v>
      </c>
      <c r="D2282" s="164" t="s">
        <v>5968</v>
      </c>
      <c r="E2282" s="164">
        <v>5</v>
      </c>
      <c r="F2282" s="167"/>
      <c r="G2282" s="167" t="str">
        <f>""</f>
        <v/>
      </c>
      <c r="H2282" s="161"/>
      <c r="I2282" s="165"/>
      <c r="J2282" s="166"/>
    </row>
    <row r="2283" spans="1:11" customFormat="1" outlineLevel="1" x14ac:dyDescent="0.2">
      <c r="A2283" s="161" t="s">
        <v>386</v>
      </c>
      <c r="B2283" s="162" t="s">
        <v>6600</v>
      </c>
      <c r="C2283" s="168" t="s">
        <v>5970</v>
      </c>
      <c r="D2283" s="169" t="s">
        <v>5960</v>
      </c>
      <c r="E2283" s="169">
        <f>1*5</f>
        <v>5</v>
      </c>
      <c r="F2283" s="170">
        <v>16.02</v>
      </c>
      <c r="G2283" s="170">
        <f>F2283*E2283</f>
        <v>80.099999999999994</v>
      </c>
      <c r="H2283" s="171" t="s">
        <v>414</v>
      </c>
      <c r="I2283" s="172"/>
      <c r="J2283" s="173"/>
    </row>
    <row r="2284" spans="1:11" customFormat="1" outlineLevel="1" x14ac:dyDescent="0.2">
      <c r="A2284" s="161" t="s">
        <v>386</v>
      </c>
      <c r="B2284" s="162" t="s">
        <v>6601</v>
      </c>
      <c r="C2284" s="168" t="s">
        <v>456</v>
      </c>
      <c r="D2284" s="169" t="s">
        <v>457</v>
      </c>
      <c r="E2284" s="169">
        <f>2*5</f>
        <v>10</v>
      </c>
      <c r="F2284" s="170">
        <v>1.28</v>
      </c>
      <c r="G2284" s="170">
        <f>F2284*E2284</f>
        <v>12.8</v>
      </c>
      <c r="H2284" s="171" t="s">
        <v>414</v>
      </c>
      <c r="I2284" s="172"/>
      <c r="J2284" s="173"/>
    </row>
    <row r="2285" spans="1:11" customFormat="1" collapsed="1" x14ac:dyDescent="0.2">
      <c r="A2285" s="148" t="s">
        <v>379</v>
      </c>
      <c r="B2285" s="162" t="s">
        <v>6602</v>
      </c>
      <c r="C2285" s="181" t="s">
        <v>5973</v>
      </c>
      <c r="D2285" s="182" t="s">
        <v>5974</v>
      </c>
      <c r="E2285" s="182">
        <v>1</v>
      </c>
      <c r="F2285" s="183">
        <v>11.00355369</v>
      </c>
      <c r="G2285" s="183">
        <f>F2285*E2285</f>
        <v>11.00355369</v>
      </c>
      <c r="H2285" s="184" t="s">
        <v>390</v>
      </c>
      <c r="I2285" s="185"/>
      <c r="J2285" s="180"/>
    </row>
    <row r="2286" spans="1:11" customFormat="1" x14ac:dyDescent="0.2">
      <c r="A2286" s="148" t="s">
        <v>379</v>
      </c>
      <c r="B2286" s="162" t="s">
        <v>6603</v>
      </c>
      <c r="C2286" s="181" t="s">
        <v>5976</v>
      </c>
      <c r="D2286" s="182" t="s">
        <v>5977</v>
      </c>
      <c r="E2286" s="182">
        <v>1</v>
      </c>
      <c r="F2286" s="183">
        <v>1.61955498</v>
      </c>
      <c r="G2286" s="183">
        <f>F2286*E2286</f>
        <v>1.61955498</v>
      </c>
      <c r="H2286" s="184" t="s">
        <v>414</v>
      </c>
      <c r="I2286" s="185"/>
      <c r="J2286" s="180"/>
    </row>
    <row r="2287" spans="1:11" customFormat="1" x14ac:dyDescent="0.2">
      <c r="A2287" s="161" t="s">
        <v>382</v>
      </c>
      <c r="B2287" s="162" t="s">
        <v>6604</v>
      </c>
      <c r="C2287" s="163" t="s">
        <v>5518</v>
      </c>
      <c r="D2287" s="164" t="s">
        <v>466</v>
      </c>
      <c r="E2287" s="164" t="s">
        <v>410</v>
      </c>
      <c r="F2287" s="167"/>
      <c r="G2287" s="167" t="str">
        <f>""</f>
        <v/>
      </c>
      <c r="H2287" s="161"/>
      <c r="I2287" s="165"/>
      <c r="J2287" s="166"/>
      <c r="K2287" s="200"/>
    </row>
    <row r="2288" spans="1:11" customFormat="1" outlineLevel="1" x14ac:dyDescent="0.2">
      <c r="A2288" s="161" t="s">
        <v>386</v>
      </c>
      <c r="B2288" s="162" t="s">
        <v>6605</v>
      </c>
      <c r="C2288" s="168" t="s">
        <v>5520</v>
      </c>
      <c r="D2288" s="169" t="s">
        <v>5521</v>
      </c>
      <c r="E2288" s="169" t="s">
        <v>410</v>
      </c>
      <c r="F2288" s="170">
        <v>0.88</v>
      </c>
      <c r="G2288" s="170">
        <f>F2288*2</f>
        <v>1.76</v>
      </c>
      <c r="H2288" s="171" t="s">
        <v>414</v>
      </c>
      <c r="I2288" s="172"/>
      <c r="J2288" s="173"/>
      <c r="K2288" s="200"/>
    </row>
    <row r="2289" spans="1:11" customFormat="1" outlineLevel="1" x14ac:dyDescent="0.2">
      <c r="A2289" s="161" t="s">
        <v>386</v>
      </c>
      <c r="B2289" s="162" t="s">
        <v>6606</v>
      </c>
      <c r="C2289" s="168" t="s">
        <v>5523</v>
      </c>
      <c r="D2289" s="169" t="s">
        <v>5524</v>
      </c>
      <c r="E2289" s="169">
        <v>2</v>
      </c>
      <c r="F2289" s="170">
        <v>0.03</v>
      </c>
      <c r="G2289" s="170">
        <f>F2289*E2289</f>
        <v>0.06</v>
      </c>
      <c r="H2289" s="171" t="s">
        <v>414</v>
      </c>
      <c r="I2289" s="172"/>
      <c r="J2289" s="173"/>
      <c r="K2289" s="200"/>
    </row>
    <row r="2290" spans="1:11" customFormat="1" outlineLevel="1" x14ac:dyDescent="0.2">
      <c r="A2290" s="161" t="s">
        <v>403</v>
      </c>
      <c r="B2290" s="162" t="s">
        <v>6607</v>
      </c>
      <c r="C2290" s="174" t="s">
        <v>5526</v>
      </c>
      <c r="D2290" s="175" t="s">
        <v>437</v>
      </c>
      <c r="E2290" s="175">
        <v>2</v>
      </c>
      <c r="F2290" s="176">
        <v>0.02</v>
      </c>
      <c r="G2290" s="176">
        <f>F2290*E2290</f>
        <v>0.04</v>
      </c>
      <c r="H2290" s="177" t="s">
        <v>5527</v>
      </c>
      <c r="I2290" s="178"/>
      <c r="J2290" s="179"/>
      <c r="K2290" s="200"/>
    </row>
    <row r="2291" spans="1:11" customFormat="1" x14ac:dyDescent="0.2">
      <c r="A2291" s="161" t="s">
        <v>382</v>
      </c>
      <c r="B2291" s="162" t="s">
        <v>6608</v>
      </c>
      <c r="C2291" s="163" t="s">
        <v>5529</v>
      </c>
      <c r="D2291" s="164" t="s">
        <v>5530</v>
      </c>
      <c r="E2291" s="164">
        <v>2</v>
      </c>
      <c r="F2291" s="167">
        <v>0.69716634</v>
      </c>
      <c r="G2291" s="167">
        <f>F2291*E2291</f>
        <v>1.39433268</v>
      </c>
      <c r="H2291" s="161" t="s">
        <v>414</v>
      </c>
      <c r="I2291" s="165"/>
      <c r="J2291" s="166"/>
    </row>
    <row r="2292" spans="1:11" customFormat="1" x14ac:dyDescent="0.2">
      <c r="A2292" s="161" t="s">
        <v>382</v>
      </c>
      <c r="B2292" s="162" t="s">
        <v>6609</v>
      </c>
      <c r="C2292" s="163" t="s">
        <v>5984</v>
      </c>
      <c r="D2292" s="164" t="s">
        <v>5985</v>
      </c>
      <c r="E2292" s="164">
        <v>1</v>
      </c>
      <c r="F2292" s="167"/>
      <c r="G2292" s="167" t="str">
        <f>""</f>
        <v/>
      </c>
      <c r="H2292" s="161"/>
      <c r="I2292" s="165"/>
      <c r="J2292" s="166"/>
    </row>
    <row r="2293" spans="1:11" customFormat="1" outlineLevel="1" x14ac:dyDescent="0.2">
      <c r="A2293" s="161" t="s">
        <v>382</v>
      </c>
      <c r="B2293" s="162" t="s">
        <v>6610</v>
      </c>
      <c r="C2293" s="163" t="s">
        <v>5987</v>
      </c>
      <c r="D2293" s="164" t="s">
        <v>5988</v>
      </c>
      <c r="E2293" s="164">
        <f>1*1</f>
        <v>1</v>
      </c>
      <c r="F2293" s="167"/>
      <c r="G2293" s="167" t="str">
        <f>""</f>
        <v/>
      </c>
      <c r="H2293" s="161"/>
      <c r="I2293" s="165"/>
      <c r="J2293" s="166"/>
    </row>
    <row r="2294" spans="1:11" customFormat="1" ht="25.5" outlineLevel="2" x14ac:dyDescent="0.2">
      <c r="A2294" s="161" t="s">
        <v>386</v>
      </c>
      <c r="B2294" s="162" t="s">
        <v>6611</v>
      </c>
      <c r="C2294" s="168" t="s">
        <v>5990</v>
      </c>
      <c r="D2294" s="169" t="s">
        <v>5991</v>
      </c>
      <c r="E2294" s="169">
        <f>1*1</f>
        <v>1</v>
      </c>
      <c r="F2294" s="170">
        <v>16.36</v>
      </c>
      <c r="G2294" s="170">
        <f t="shared" ref="G2294:G2302" si="75">F2294*E2294</f>
        <v>16.36</v>
      </c>
      <c r="H2294" s="171" t="s">
        <v>414</v>
      </c>
      <c r="I2294" s="172"/>
      <c r="J2294" s="173"/>
    </row>
    <row r="2295" spans="1:11" customFormat="1" outlineLevel="2" x14ac:dyDescent="0.2">
      <c r="A2295" s="161" t="s">
        <v>386</v>
      </c>
      <c r="B2295" s="162" t="s">
        <v>6612</v>
      </c>
      <c r="C2295" s="168" t="s">
        <v>5541</v>
      </c>
      <c r="D2295" s="169" t="s">
        <v>5542</v>
      </c>
      <c r="E2295" s="169">
        <f>2*1</f>
        <v>2</v>
      </c>
      <c r="F2295" s="170">
        <v>0.81</v>
      </c>
      <c r="G2295" s="170">
        <f t="shared" si="75"/>
        <v>1.62</v>
      </c>
      <c r="H2295" s="171" t="s">
        <v>414</v>
      </c>
      <c r="I2295" s="172"/>
      <c r="J2295" s="173"/>
    </row>
    <row r="2296" spans="1:11" customFormat="1" outlineLevel="1" x14ac:dyDescent="0.2">
      <c r="A2296" s="161" t="s">
        <v>382</v>
      </c>
      <c r="B2296" s="162" t="s">
        <v>6613</v>
      </c>
      <c r="C2296" s="163" t="s">
        <v>5994</v>
      </c>
      <c r="D2296" s="164" t="s">
        <v>5995</v>
      </c>
      <c r="E2296" s="164">
        <f>1*1</f>
        <v>1</v>
      </c>
      <c r="F2296" s="167">
        <v>7.53</v>
      </c>
      <c r="G2296" s="167">
        <f t="shared" si="75"/>
        <v>7.53</v>
      </c>
      <c r="H2296" s="161" t="s">
        <v>414</v>
      </c>
      <c r="I2296" s="165"/>
      <c r="J2296" s="166"/>
    </row>
    <row r="2297" spans="1:11" customFormat="1" outlineLevel="1" x14ac:dyDescent="0.2">
      <c r="A2297" s="161" t="s">
        <v>403</v>
      </c>
      <c r="B2297" s="162" t="s">
        <v>6614</v>
      </c>
      <c r="C2297" s="174" t="s">
        <v>5997</v>
      </c>
      <c r="D2297" s="175" t="s">
        <v>5998</v>
      </c>
      <c r="E2297" s="175">
        <f>1*1</f>
        <v>1</v>
      </c>
      <c r="F2297" s="176">
        <v>3.71</v>
      </c>
      <c r="G2297" s="176">
        <f t="shared" si="75"/>
        <v>3.71</v>
      </c>
      <c r="H2297" s="177" t="s">
        <v>625</v>
      </c>
      <c r="I2297" s="178"/>
      <c r="J2297" s="179"/>
    </row>
    <row r="2298" spans="1:11" customFormat="1" outlineLevel="1" x14ac:dyDescent="0.2">
      <c r="A2298" s="161" t="s">
        <v>403</v>
      </c>
      <c r="B2298" s="162" t="s">
        <v>6615</v>
      </c>
      <c r="C2298" s="174" t="s">
        <v>677</v>
      </c>
      <c r="D2298" s="175" t="s">
        <v>6000</v>
      </c>
      <c r="E2298" s="175">
        <f>8*1</f>
        <v>8</v>
      </c>
      <c r="F2298" s="176">
        <v>0.02</v>
      </c>
      <c r="G2298" s="176">
        <f t="shared" si="75"/>
        <v>0.16</v>
      </c>
      <c r="H2298" s="177"/>
      <c r="I2298" s="178"/>
      <c r="J2298" s="179"/>
    </row>
    <row r="2299" spans="1:11" customFormat="1" outlineLevel="1" x14ac:dyDescent="0.2">
      <c r="A2299" s="161" t="s">
        <v>403</v>
      </c>
      <c r="B2299" s="162" t="s">
        <v>6616</v>
      </c>
      <c r="C2299" s="174" t="s">
        <v>525</v>
      </c>
      <c r="D2299" s="175" t="s">
        <v>526</v>
      </c>
      <c r="E2299" s="175">
        <f>8*1</f>
        <v>8</v>
      </c>
      <c r="F2299" s="176">
        <v>0.01</v>
      </c>
      <c r="G2299" s="176">
        <f t="shared" si="75"/>
        <v>0.08</v>
      </c>
      <c r="H2299" s="177"/>
      <c r="I2299" s="178"/>
      <c r="J2299" s="179"/>
    </row>
    <row r="2300" spans="1:11" customFormat="1" outlineLevel="1" x14ac:dyDescent="0.2">
      <c r="A2300" s="161" t="s">
        <v>403</v>
      </c>
      <c r="B2300" s="162" t="s">
        <v>6617</v>
      </c>
      <c r="C2300" s="174" t="s">
        <v>528</v>
      </c>
      <c r="D2300" s="175" t="s">
        <v>529</v>
      </c>
      <c r="E2300" s="175">
        <f>8*1</f>
        <v>8</v>
      </c>
      <c r="F2300" s="176">
        <v>0</v>
      </c>
      <c r="G2300" s="176">
        <f t="shared" si="75"/>
        <v>0</v>
      </c>
      <c r="H2300" s="177"/>
      <c r="I2300" s="178"/>
      <c r="J2300" s="179"/>
    </row>
    <row r="2301" spans="1:11" customFormat="1" x14ac:dyDescent="0.2">
      <c r="A2301" s="161" t="s">
        <v>382</v>
      </c>
      <c r="B2301" s="162" t="s">
        <v>6618</v>
      </c>
      <c r="C2301" s="163" t="s">
        <v>477</v>
      </c>
      <c r="D2301" s="164" t="s">
        <v>478</v>
      </c>
      <c r="E2301" s="164">
        <v>10</v>
      </c>
      <c r="F2301" s="167">
        <v>2.8096894699999999</v>
      </c>
      <c r="G2301" s="167">
        <f t="shared" si="75"/>
        <v>28.0968947</v>
      </c>
      <c r="H2301" s="161" t="s">
        <v>414</v>
      </c>
      <c r="I2301" s="165"/>
      <c r="J2301" s="166"/>
    </row>
    <row r="2302" spans="1:11" customFormat="1" x14ac:dyDescent="0.2">
      <c r="A2302" s="161" t="s">
        <v>382</v>
      </c>
      <c r="B2302" s="162" t="s">
        <v>6619</v>
      </c>
      <c r="C2302" s="163" t="s">
        <v>1944</v>
      </c>
      <c r="D2302" s="164" t="s">
        <v>1945</v>
      </c>
      <c r="E2302" s="164">
        <v>15</v>
      </c>
      <c r="F2302" s="167">
        <v>0.69946048000000005</v>
      </c>
      <c r="G2302" s="167">
        <f t="shared" si="75"/>
        <v>10.4919072</v>
      </c>
      <c r="H2302" s="161" t="s">
        <v>414</v>
      </c>
      <c r="I2302" s="165"/>
      <c r="J2302" s="166"/>
    </row>
    <row r="2303" spans="1:11" customFormat="1" x14ac:dyDescent="0.2">
      <c r="A2303" s="161" t="s">
        <v>382</v>
      </c>
      <c r="B2303" s="162" t="s">
        <v>6620</v>
      </c>
      <c r="C2303" s="163" t="s">
        <v>5556</v>
      </c>
      <c r="D2303" s="164" t="s">
        <v>487</v>
      </c>
      <c r="E2303" s="164" t="s">
        <v>410</v>
      </c>
      <c r="F2303" s="167">
        <v>1.61800392</v>
      </c>
      <c r="G2303" s="167">
        <f>F2303*2</f>
        <v>3.2360078400000001</v>
      </c>
      <c r="H2303" s="161" t="s">
        <v>414</v>
      </c>
      <c r="I2303" s="165"/>
      <c r="J2303" s="166"/>
    </row>
    <row r="2304" spans="1:11" customFormat="1" x14ac:dyDescent="0.2">
      <c r="A2304" s="161" t="s">
        <v>382</v>
      </c>
      <c r="B2304" s="162" t="s">
        <v>6621</v>
      </c>
      <c r="C2304" s="163" t="s">
        <v>489</v>
      </c>
      <c r="D2304" s="164" t="s">
        <v>490</v>
      </c>
      <c r="E2304" s="164">
        <v>6</v>
      </c>
      <c r="F2304" s="167"/>
      <c r="G2304" s="167" t="str">
        <f>""</f>
        <v/>
      </c>
      <c r="H2304" s="161"/>
      <c r="I2304" s="165"/>
      <c r="J2304" s="166"/>
    </row>
    <row r="2305" spans="1:10" customFormat="1" outlineLevel="1" x14ac:dyDescent="0.2">
      <c r="A2305" s="161" t="s">
        <v>386</v>
      </c>
      <c r="B2305" s="162" t="s">
        <v>6622</v>
      </c>
      <c r="C2305" s="168" t="s">
        <v>492</v>
      </c>
      <c r="D2305" s="169" t="s">
        <v>493</v>
      </c>
      <c r="E2305" s="169">
        <f>1*6</f>
        <v>6</v>
      </c>
      <c r="F2305" s="170">
        <v>0.38</v>
      </c>
      <c r="G2305" s="170">
        <f>F2305*E2305</f>
        <v>2.2800000000000002</v>
      </c>
      <c r="H2305" s="171" t="s">
        <v>414</v>
      </c>
      <c r="I2305" s="172"/>
      <c r="J2305" s="173"/>
    </row>
    <row r="2306" spans="1:10" customFormat="1" outlineLevel="1" x14ac:dyDescent="0.2">
      <c r="A2306" s="161" t="s">
        <v>386</v>
      </c>
      <c r="B2306" s="162" t="s">
        <v>6623</v>
      </c>
      <c r="C2306" s="168" t="s">
        <v>495</v>
      </c>
      <c r="D2306" s="169" t="s">
        <v>496</v>
      </c>
      <c r="E2306" s="169">
        <f>1*6</f>
        <v>6</v>
      </c>
      <c r="F2306" s="170">
        <v>0.25</v>
      </c>
      <c r="G2306" s="170">
        <f>F2306*E2306</f>
        <v>1.5</v>
      </c>
      <c r="H2306" s="171" t="s">
        <v>414</v>
      </c>
      <c r="I2306" s="172"/>
      <c r="J2306" s="173"/>
    </row>
    <row r="2307" spans="1:10" customFormat="1" x14ac:dyDescent="0.2">
      <c r="A2307" s="161" t="s">
        <v>382</v>
      </c>
      <c r="B2307" s="162" t="s">
        <v>6624</v>
      </c>
      <c r="C2307" s="163" t="s">
        <v>6010</v>
      </c>
      <c r="D2307" s="164" t="s">
        <v>5562</v>
      </c>
      <c r="E2307" s="164">
        <v>1</v>
      </c>
      <c r="F2307" s="167"/>
      <c r="G2307" s="167" t="str">
        <f>""</f>
        <v/>
      </c>
      <c r="H2307" s="161"/>
      <c r="I2307" s="165"/>
      <c r="J2307" s="166"/>
    </row>
    <row r="2308" spans="1:10" customFormat="1" outlineLevel="1" x14ac:dyDescent="0.2">
      <c r="A2308" s="161" t="s">
        <v>386</v>
      </c>
      <c r="B2308" s="162" t="s">
        <v>6625</v>
      </c>
      <c r="C2308" s="168" t="s">
        <v>6012</v>
      </c>
      <c r="D2308" s="169" t="s">
        <v>6013</v>
      </c>
      <c r="E2308" s="169">
        <f>1*1</f>
        <v>1</v>
      </c>
      <c r="F2308" s="170">
        <v>18.829999999999998</v>
      </c>
      <c r="G2308" s="170">
        <f>F2308*E2308</f>
        <v>18.829999999999998</v>
      </c>
      <c r="H2308" s="171" t="s">
        <v>414</v>
      </c>
      <c r="I2308" s="172"/>
      <c r="J2308" s="173"/>
    </row>
    <row r="2309" spans="1:10" customFormat="1" outlineLevel="1" x14ac:dyDescent="0.2">
      <c r="A2309" s="161" t="s">
        <v>386</v>
      </c>
      <c r="B2309" s="162" t="s">
        <v>6626</v>
      </c>
      <c r="C2309" s="168" t="s">
        <v>6015</v>
      </c>
      <c r="D2309" s="169" t="s">
        <v>6016</v>
      </c>
      <c r="E2309" s="169">
        <f>1*1</f>
        <v>1</v>
      </c>
      <c r="F2309" s="170">
        <v>2.87</v>
      </c>
      <c r="G2309" s="170">
        <f>F2309*E2309</f>
        <v>2.87</v>
      </c>
      <c r="H2309" s="171" t="s">
        <v>414</v>
      </c>
      <c r="I2309" s="172"/>
      <c r="J2309" s="173"/>
    </row>
    <row r="2310" spans="1:10" customFormat="1" outlineLevel="1" x14ac:dyDescent="0.2">
      <c r="A2310" s="161" t="s">
        <v>386</v>
      </c>
      <c r="B2310" s="162" t="s">
        <v>6627</v>
      </c>
      <c r="C2310" s="168" t="s">
        <v>5570</v>
      </c>
      <c r="D2310" s="169" t="s">
        <v>5571</v>
      </c>
      <c r="E2310" s="169">
        <f>2*1</f>
        <v>2</v>
      </c>
      <c r="F2310" s="170">
        <v>0.45</v>
      </c>
      <c r="G2310" s="170">
        <f>F2310*E2310</f>
        <v>0.9</v>
      </c>
      <c r="H2310" s="171" t="s">
        <v>414</v>
      </c>
      <c r="I2310" s="172"/>
      <c r="J2310" s="173"/>
    </row>
    <row r="2311" spans="1:10" customFormat="1" outlineLevel="1" x14ac:dyDescent="0.2">
      <c r="A2311" s="161" t="s">
        <v>386</v>
      </c>
      <c r="B2311" s="162" t="s">
        <v>6628</v>
      </c>
      <c r="C2311" s="168" t="s">
        <v>5573</v>
      </c>
      <c r="D2311" s="169" t="s">
        <v>5574</v>
      </c>
      <c r="E2311" s="169">
        <f>2*1</f>
        <v>2</v>
      </c>
      <c r="F2311" s="170">
        <v>0.76</v>
      </c>
      <c r="G2311" s="170">
        <f>F2311*E2311</f>
        <v>1.52</v>
      </c>
      <c r="H2311" s="171" t="s">
        <v>414</v>
      </c>
      <c r="I2311" s="172"/>
      <c r="J2311" s="173"/>
    </row>
    <row r="2312" spans="1:10" customFormat="1" outlineLevel="1" x14ac:dyDescent="0.2">
      <c r="A2312" s="161" t="s">
        <v>386</v>
      </c>
      <c r="B2312" s="162" t="s">
        <v>6629</v>
      </c>
      <c r="C2312" s="168" t="s">
        <v>5576</v>
      </c>
      <c r="D2312" s="169" t="s">
        <v>5574</v>
      </c>
      <c r="E2312" s="169">
        <f>2*1</f>
        <v>2</v>
      </c>
      <c r="F2312" s="170">
        <v>0.76</v>
      </c>
      <c r="G2312" s="170">
        <f>F2312*E2312</f>
        <v>1.52</v>
      </c>
      <c r="H2312" s="171" t="s">
        <v>414</v>
      </c>
      <c r="I2312" s="172"/>
      <c r="J2312" s="173"/>
    </row>
    <row r="2313" spans="1:10" customFormat="1" x14ac:dyDescent="0.2">
      <c r="A2313" s="161" t="s">
        <v>382</v>
      </c>
      <c r="B2313" s="162" t="s">
        <v>6630</v>
      </c>
      <c r="C2313" s="163" t="s">
        <v>5578</v>
      </c>
      <c r="D2313" s="164" t="s">
        <v>5579</v>
      </c>
      <c r="E2313" s="164">
        <v>1</v>
      </c>
      <c r="F2313" s="167"/>
      <c r="G2313" s="167" t="str">
        <f>""</f>
        <v/>
      </c>
      <c r="H2313" s="161"/>
      <c r="I2313" s="165"/>
      <c r="J2313" s="166"/>
    </row>
    <row r="2314" spans="1:10" customFormat="1" outlineLevel="1" x14ac:dyDescent="0.2">
      <c r="A2314" s="161" t="s">
        <v>386</v>
      </c>
      <c r="B2314" s="162" t="s">
        <v>6631</v>
      </c>
      <c r="C2314" s="168" t="s">
        <v>5581</v>
      </c>
      <c r="D2314" s="169" t="s">
        <v>5582</v>
      </c>
      <c r="E2314" s="169">
        <f>1*1</f>
        <v>1</v>
      </c>
      <c r="F2314" s="170">
        <v>2.0099999999999998</v>
      </c>
      <c r="G2314" s="170">
        <f>F2314*E2314</f>
        <v>2.0099999999999998</v>
      </c>
      <c r="H2314" s="171" t="s">
        <v>414</v>
      </c>
      <c r="I2314" s="172"/>
      <c r="J2314" s="173"/>
    </row>
    <row r="2315" spans="1:10" customFormat="1" outlineLevel="1" x14ac:dyDescent="0.2">
      <c r="A2315" s="161" t="s">
        <v>386</v>
      </c>
      <c r="B2315" s="162" t="s">
        <v>6632</v>
      </c>
      <c r="C2315" s="168" t="s">
        <v>5584</v>
      </c>
      <c r="D2315" s="169" t="s">
        <v>5585</v>
      </c>
      <c r="E2315" s="169">
        <f>1*1</f>
        <v>1</v>
      </c>
      <c r="F2315" s="170">
        <v>0.51</v>
      </c>
      <c r="G2315" s="170">
        <f>F2315*E2315</f>
        <v>0.51</v>
      </c>
      <c r="H2315" s="171" t="s">
        <v>414</v>
      </c>
      <c r="I2315" s="172"/>
      <c r="J2315" s="173"/>
    </row>
    <row r="2316" spans="1:10" customFormat="1" outlineLevel="1" x14ac:dyDescent="0.2">
      <c r="A2316" s="161" t="s">
        <v>403</v>
      </c>
      <c r="B2316" s="162" t="s">
        <v>6633</v>
      </c>
      <c r="C2316" s="174" t="s">
        <v>425</v>
      </c>
      <c r="D2316" s="175" t="s">
        <v>426</v>
      </c>
      <c r="E2316" s="175">
        <f>1*1</f>
        <v>1</v>
      </c>
      <c r="F2316" s="176">
        <v>0.01</v>
      </c>
      <c r="G2316" s="176">
        <f>F2316*E2316</f>
        <v>0.01</v>
      </c>
      <c r="H2316" s="177"/>
      <c r="I2316" s="178"/>
      <c r="J2316" s="179"/>
    </row>
    <row r="2317" spans="1:10" customFormat="1" x14ac:dyDescent="0.2">
      <c r="A2317" s="161" t="s">
        <v>382</v>
      </c>
      <c r="B2317" s="162" t="s">
        <v>6634</v>
      </c>
      <c r="C2317" s="163" t="s">
        <v>5588</v>
      </c>
      <c r="D2317" s="164" t="s">
        <v>5579</v>
      </c>
      <c r="E2317" s="164">
        <v>1</v>
      </c>
      <c r="F2317" s="167"/>
      <c r="G2317" s="167" t="str">
        <f>""</f>
        <v/>
      </c>
      <c r="H2317" s="161"/>
      <c r="I2317" s="165"/>
      <c r="J2317" s="166"/>
    </row>
    <row r="2318" spans="1:10" customFormat="1" outlineLevel="1" x14ac:dyDescent="0.2">
      <c r="A2318" s="161" t="s">
        <v>386</v>
      </c>
      <c r="B2318" s="162" t="s">
        <v>6635</v>
      </c>
      <c r="C2318" s="168" t="s">
        <v>5590</v>
      </c>
      <c r="D2318" s="169" t="s">
        <v>5582</v>
      </c>
      <c r="E2318" s="169">
        <f>1*1</f>
        <v>1</v>
      </c>
      <c r="F2318" s="170">
        <v>2.0099999999999998</v>
      </c>
      <c r="G2318" s="170">
        <f>F2318*E2318</f>
        <v>2.0099999999999998</v>
      </c>
      <c r="H2318" s="171" t="s">
        <v>414</v>
      </c>
      <c r="I2318" s="172"/>
      <c r="J2318" s="173"/>
    </row>
    <row r="2319" spans="1:10" customFormat="1" outlineLevel="1" x14ac:dyDescent="0.2">
      <c r="A2319" s="161" t="s">
        <v>386</v>
      </c>
      <c r="B2319" s="162" t="s">
        <v>6636</v>
      </c>
      <c r="C2319" s="168" t="s">
        <v>5592</v>
      </c>
      <c r="D2319" s="169" t="s">
        <v>5593</v>
      </c>
      <c r="E2319" s="169">
        <f>1*1</f>
        <v>1</v>
      </c>
      <c r="F2319" s="170">
        <v>0.4</v>
      </c>
      <c r="G2319" s="170">
        <f>F2319*E2319</f>
        <v>0.4</v>
      </c>
      <c r="H2319" s="171" t="s">
        <v>414</v>
      </c>
      <c r="I2319" s="172"/>
      <c r="J2319" s="173"/>
    </row>
    <row r="2320" spans="1:10" customFormat="1" outlineLevel="1" x14ac:dyDescent="0.2">
      <c r="A2320" s="161" t="s">
        <v>403</v>
      </c>
      <c r="B2320" s="162" t="s">
        <v>6637</v>
      </c>
      <c r="C2320" s="174" t="s">
        <v>425</v>
      </c>
      <c r="D2320" s="175" t="s">
        <v>426</v>
      </c>
      <c r="E2320" s="175">
        <f>1*1</f>
        <v>1</v>
      </c>
      <c r="F2320" s="176">
        <v>0.01</v>
      </c>
      <c r="G2320" s="176">
        <f>F2320*E2320</f>
        <v>0.01</v>
      </c>
      <c r="H2320" s="177"/>
      <c r="I2320" s="178"/>
      <c r="J2320" s="179"/>
    </row>
    <row r="2321" spans="1:10" customFormat="1" x14ac:dyDescent="0.2">
      <c r="A2321" s="161" t="s">
        <v>382</v>
      </c>
      <c r="B2321" s="162" t="s">
        <v>6638</v>
      </c>
      <c r="C2321" s="163" t="s">
        <v>5596</v>
      </c>
      <c r="D2321" s="164" t="s">
        <v>5597</v>
      </c>
      <c r="E2321" s="164">
        <v>1</v>
      </c>
      <c r="F2321" s="167"/>
      <c r="G2321" s="167" t="str">
        <f>""</f>
        <v/>
      </c>
      <c r="H2321" s="161"/>
      <c r="I2321" s="165"/>
      <c r="J2321" s="166"/>
    </row>
    <row r="2322" spans="1:10" customFormat="1" outlineLevel="1" x14ac:dyDescent="0.2">
      <c r="A2322" s="161" t="s">
        <v>386</v>
      </c>
      <c r="B2322" s="162" t="s">
        <v>6639</v>
      </c>
      <c r="C2322" s="168" t="s">
        <v>5599</v>
      </c>
      <c r="D2322" s="169" t="s">
        <v>5600</v>
      </c>
      <c r="E2322" s="169">
        <f>1*1</f>
        <v>1</v>
      </c>
      <c r="F2322" s="170">
        <v>0.33</v>
      </c>
      <c r="G2322" s="170">
        <f t="shared" ref="G2322:G2330" si="76">F2322*E2322</f>
        <v>0.33</v>
      </c>
      <c r="H2322" s="171" t="s">
        <v>414</v>
      </c>
      <c r="I2322" s="172"/>
      <c r="J2322" s="173"/>
    </row>
    <row r="2323" spans="1:10" customFormat="1" outlineLevel="1" x14ac:dyDescent="0.2">
      <c r="A2323" s="161" t="s">
        <v>386</v>
      </c>
      <c r="B2323" s="162" t="s">
        <v>6640</v>
      </c>
      <c r="C2323" s="168" t="s">
        <v>5602</v>
      </c>
      <c r="D2323" s="169" t="s">
        <v>5603</v>
      </c>
      <c r="E2323" s="169">
        <f>1*1</f>
        <v>1</v>
      </c>
      <c r="F2323" s="170">
        <v>0.25</v>
      </c>
      <c r="G2323" s="170">
        <f t="shared" si="76"/>
        <v>0.25</v>
      </c>
      <c r="H2323" s="171" t="s">
        <v>414</v>
      </c>
      <c r="I2323" s="172"/>
      <c r="J2323" s="173"/>
    </row>
    <row r="2324" spans="1:10" customFormat="1" outlineLevel="1" x14ac:dyDescent="0.2">
      <c r="A2324" s="161" t="s">
        <v>386</v>
      </c>
      <c r="B2324" s="162" t="s">
        <v>6641</v>
      </c>
      <c r="C2324" s="168" t="s">
        <v>5605</v>
      </c>
      <c r="D2324" s="169" t="s">
        <v>5606</v>
      </c>
      <c r="E2324" s="169">
        <f>1*1</f>
        <v>1</v>
      </c>
      <c r="F2324" s="170">
        <v>1.92</v>
      </c>
      <c r="G2324" s="170">
        <f t="shared" si="76"/>
        <v>1.92</v>
      </c>
      <c r="H2324" s="171" t="s">
        <v>414</v>
      </c>
      <c r="I2324" s="172"/>
      <c r="J2324" s="173"/>
    </row>
    <row r="2325" spans="1:10" customFormat="1" outlineLevel="1" x14ac:dyDescent="0.2">
      <c r="A2325" s="161" t="s">
        <v>386</v>
      </c>
      <c r="B2325" s="162" t="s">
        <v>6642</v>
      </c>
      <c r="C2325" s="168" t="s">
        <v>5608</v>
      </c>
      <c r="D2325" s="169" t="s">
        <v>5606</v>
      </c>
      <c r="E2325" s="169">
        <f>1*1</f>
        <v>1</v>
      </c>
      <c r="F2325" s="170">
        <v>1.92</v>
      </c>
      <c r="G2325" s="170">
        <f t="shared" si="76"/>
        <v>1.92</v>
      </c>
      <c r="H2325" s="171" t="s">
        <v>414</v>
      </c>
      <c r="I2325" s="172"/>
      <c r="J2325" s="173"/>
    </row>
    <row r="2326" spans="1:10" customFormat="1" x14ac:dyDescent="0.2">
      <c r="A2326" s="148" t="s">
        <v>379</v>
      </c>
      <c r="B2326" s="162" t="s">
        <v>6643</v>
      </c>
      <c r="C2326" s="181" t="s">
        <v>6644</v>
      </c>
      <c r="D2326" s="182" t="s">
        <v>6645</v>
      </c>
      <c r="E2326" s="182">
        <v>1</v>
      </c>
      <c r="F2326" s="183">
        <v>18.650142240000001</v>
      </c>
      <c r="G2326" s="183">
        <f t="shared" si="76"/>
        <v>18.650142240000001</v>
      </c>
      <c r="H2326" s="184" t="s">
        <v>414</v>
      </c>
      <c r="I2326" s="185"/>
      <c r="J2326" s="180"/>
    </row>
    <row r="2327" spans="1:10" customFormat="1" x14ac:dyDescent="0.2">
      <c r="A2327" s="148" t="s">
        <v>379</v>
      </c>
      <c r="B2327" s="162" t="s">
        <v>6646</v>
      </c>
      <c r="C2327" s="181" t="s">
        <v>6647</v>
      </c>
      <c r="D2327" s="182" t="s">
        <v>6648</v>
      </c>
      <c r="E2327" s="182">
        <v>5</v>
      </c>
      <c r="F2327" s="183">
        <v>8.0405942699999997</v>
      </c>
      <c r="G2327" s="183">
        <f t="shared" si="76"/>
        <v>40.202971349999999</v>
      </c>
      <c r="H2327" s="184" t="s">
        <v>414</v>
      </c>
      <c r="I2327" s="185"/>
      <c r="J2327" s="180"/>
    </row>
    <row r="2328" spans="1:10" customFormat="1" x14ac:dyDescent="0.2">
      <c r="A2328" s="148" t="s">
        <v>379</v>
      </c>
      <c r="B2328" s="162" t="s">
        <v>6649</v>
      </c>
      <c r="C2328" s="181" t="s">
        <v>6650</v>
      </c>
      <c r="D2328" s="182" t="s">
        <v>6651</v>
      </c>
      <c r="E2328" s="182">
        <v>1</v>
      </c>
      <c r="F2328" s="183">
        <v>0.16599132999999999</v>
      </c>
      <c r="G2328" s="183">
        <f t="shared" si="76"/>
        <v>0.16599132999999999</v>
      </c>
      <c r="H2328" s="184"/>
      <c r="I2328" s="185"/>
      <c r="J2328" s="180"/>
    </row>
    <row r="2329" spans="1:10" customFormat="1" x14ac:dyDescent="0.2">
      <c r="A2329" s="148" t="s">
        <v>379</v>
      </c>
      <c r="B2329" s="162" t="s">
        <v>6652</v>
      </c>
      <c r="C2329" s="181" t="s">
        <v>6653</v>
      </c>
      <c r="D2329" s="182" t="s">
        <v>6654</v>
      </c>
      <c r="E2329" s="182">
        <v>1</v>
      </c>
      <c r="F2329" s="183">
        <v>1.2463426500000001</v>
      </c>
      <c r="G2329" s="183">
        <f t="shared" si="76"/>
        <v>1.2463426500000001</v>
      </c>
      <c r="H2329" s="184"/>
      <c r="I2329" s="185"/>
      <c r="J2329" s="180"/>
    </row>
    <row r="2330" spans="1:10" customFormat="1" x14ac:dyDescent="0.2">
      <c r="A2330" s="148" t="s">
        <v>379</v>
      </c>
      <c r="B2330" s="162" t="s">
        <v>6655</v>
      </c>
      <c r="C2330" s="181" t="s">
        <v>6656</v>
      </c>
      <c r="D2330" s="182" t="s">
        <v>6657</v>
      </c>
      <c r="E2330" s="182">
        <v>2</v>
      </c>
      <c r="F2330" s="183">
        <v>0.85370754999999998</v>
      </c>
      <c r="G2330" s="183">
        <f t="shared" si="76"/>
        <v>1.7074151</v>
      </c>
      <c r="H2330" s="184"/>
      <c r="I2330" s="185"/>
      <c r="J2330" s="180"/>
    </row>
    <row r="2331" spans="1:10" customFormat="1" x14ac:dyDescent="0.2">
      <c r="A2331" s="148" t="s">
        <v>379</v>
      </c>
      <c r="B2331" s="162" t="s">
        <v>6658</v>
      </c>
      <c r="C2331" s="181" t="s">
        <v>6659</v>
      </c>
      <c r="D2331" s="182" t="s">
        <v>6660</v>
      </c>
      <c r="E2331" s="182">
        <v>5</v>
      </c>
      <c r="F2331" s="183"/>
      <c r="G2331" s="183" t="str">
        <f>""</f>
        <v/>
      </c>
      <c r="H2331" s="184"/>
      <c r="I2331" s="185"/>
      <c r="J2331" s="180"/>
    </row>
    <row r="2332" spans="1:10" customFormat="1" outlineLevel="1" x14ac:dyDescent="0.2">
      <c r="A2332" s="148" t="s">
        <v>379</v>
      </c>
      <c r="B2332" s="162" t="s">
        <v>6661</v>
      </c>
      <c r="C2332" s="181" t="s">
        <v>6662</v>
      </c>
      <c r="D2332" s="182" t="s">
        <v>6663</v>
      </c>
      <c r="E2332" s="182">
        <f>1*5</f>
        <v>5</v>
      </c>
      <c r="F2332" s="183">
        <v>0.55000000000000004</v>
      </c>
      <c r="G2332" s="183">
        <f>F2332*E2332</f>
        <v>2.75</v>
      </c>
      <c r="H2332" s="184" t="s">
        <v>414</v>
      </c>
      <c r="I2332" s="185"/>
      <c r="J2332" s="180"/>
    </row>
    <row r="2333" spans="1:10" customFormat="1" outlineLevel="1" x14ac:dyDescent="0.2">
      <c r="A2333" s="148" t="s">
        <v>379</v>
      </c>
      <c r="B2333" s="162" t="s">
        <v>6664</v>
      </c>
      <c r="C2333" s="181" t="s">
        <v>6665</v>
      </c>
      <c r="D2333" s="182" t="s">
        <v>6666</v>
      </c>
      <c r="E2333" s="182">
        <f>1*5</f>
        <v>5</v>
      </c>
      <c r="F2333" s="183">
        <v>0.18</v>
      </c>
      <c r="G2333" s="183">
        <f>F2333*E2333</f>
        <v>0.89999999999999991</v>
      </c>
      <c r="H2333" s="184" t="s">
        <v>414</v>
      </c>
      <c r="I2333" s="185"/>
      <c r="J2333" s="180"/>
    </row>
    <row r="2334" spans="1:10" customFormat="1" x14ac:dyDescent="0.2">
      <c r="A2334" s="148" t="s">
        <v>379</v>
      </c>
      <c r="B2334" s="162" t="s">
        <v>6667</v>
      </c>
      <c r="C2334" s="181" t="s">
        <v>6668</v>
      </c>
      <c r="D2334" s="182" t="s">
        <v>6669</v>
      </c>
      <c r="E2334" s="182">
        <v>1</v>
      </c>
      <c r="F2334" s="183">
        <v>1.15295864</v>
      </c>
      <c r="G2334" s="183">
        <f>F2334*E2334</f>
        <v>1.15295864</v>
      </c>
      <c r="H2334" s="184" t="s">
        <v>414</v>
      </c>
      <c r="I2334" s="185"/>
      <c r="J2334" s="180"/>
    </row>
    <row r="2335" spans="1:10" customFormat="1" x14ac:dyDescent="0.2">
      <c r="A2335" s="148" t="s">
        <v>379</v>
      </c>
      <c r="B2335" s="162" t="s">
        <v>6670</v>
      </c>
      <c r="C2335" s="181" t="s">
        <v>6671</v>
      </c>
      <c r="D2335" s="182" t="s">
        <v>6672</v>
      </c>
      <c r="E2335" s="182">
        <v>1</v>
      </c>
      <c r="F2335" s="183">
        <v>0.90496016000000001</v>
      </c>
      <c r="G2335" s="183">
        <f>F2335*E2335</f>
        <v>0.90496016000000001</v>
      </c>
      <c r="H2335" s="184"/>
      <c r="I2335" s="185"/>
      <c r="J2335" s="180"/>
    </row>
    <row r="2336" spans="1:10" customFormat="1" x14ac:dyDescent="0.2">
      <c r="A2336" s="161" t="s">
        <v>382</v>
      </c>
      <c r="B2336" s="162" t="s">
        <v>6673</v>
      </c>
      <c r="C2336" s="163" t="s">
        <v>6034</v>
      </c>
      <c r="D2336" s="164" t="s">
        <v>6035</v>
      </c>
      <c r="E2336" s="164">
        <v>1</v>
      </c>
      <c r="F2336" s="167"/>
      <c r="G2336" s="167" t="str">
        <f>""</f>
        <v/>
      </c>
      <c r="H2336" s="161"/>
      <c r="I2336" s="165"/>
      <c r="J2336" s="166"/>
    </row>
    <row r="2337" spans="1:11" customFormat="1" outlineLevel="1" x14ac:dyDescent="0.2">
      <c r="A2337" s="161" t="s">
        <v>386</v>
      </c>
      <c r="B2337" s="162" t="s">
        <v>6674</v>
      </c>
      <c r="C2337" s="168" t="s">
        <v>6037</v>
      </c>
      <c r="D2337" s="169" t="s">
        <v>6038</v>
      </c>
      <c r="E2337" s="169">
        <f>1*1</f>
        <v>1</v>
      </c>
      <c r="F2337" s="170">
        <v>65.81</v>
      </c>
      <c r="G2337" s="170">
        <f>F2337*E2337</f>
        <v>65.81</v>
      </c>
      <c r="H2337" s="171" t="s">
        <v>390</v>
      </c>
      <c r="I2337" s="172"/>
      <c r="J2337" s="173"/>
    </row>
    <row r="2338" spans="1:11" customFormat="1" outlineLevel="1" x14ac:dyDescent="0.2">
      <c r="A2338" s="161" t="s">
        <v>386</v>
      </c>
      <c r="B2338" s="162" t="s">
        <v>6675</v>
      </c>
      <c r="C2338" s="168" t="s">
        <v>5620</v>
      </c>
      <c r="D2338" s="169" t="s">
        <v>402</v>
      </c>
      <c r="E2338" s="169">
        <f>2*1</f>
        <v>2</v>
      </c>
      <c r="F2338" s="170">
        <v>1.92</v>
      </c>
      <c r="G2338" s="170">
        <f>F2338*E2338</f>
        <v>3.84</v>
      </c>
      <c r="H2338" s="171" t="s">
        <v>390</v>
      </c>
      <c r="I2338" s="172"/>
      <c r="J2338" s="173"/>
    </row>
    <row r="2339" spans="1:11" customFormat="1" outlineLevel="1" x14ac:dyDescent="0.2">
      <c r="A2339" s="161" t="s">
        <v>386</v>
      </c>
      <c r="B2339" s="162" t="s">
        <v>6676</v>
      </c>
      <c r="C2339" s="168" t="s">
        <v>401</v>
      </c>
      <c r="D2339" s="169" t="s">
        <v>402</v>
      </c>
      <c r="E2339" s="169">
        <f>2*1</f>
        <v>2</v>
      </c>
      <c r="F2339" s="170">
        <v>1.97</v>
      </c>
      <c r="G2339" s="170">
        <f>F2339*E2339</f>
        <v>3.94</v>
      </c>
      <c r="H2339" s="171" t="s">
        <v>390</v>
      </c>
      <c r="I2339" s="172"/>
      <c r="J2339" s="173"/>
    </row>
    <row r="2340" spans="1:11" customFormat="1" outlineLevel="1" x14ac:dyDescent="0.2">
      <c r="A2340" s="161" t="s">
        <v>386</v>
      </c>
      <c r="B2340" s="162" t="s">
        <v>6677</v>
      </c>
      <c r="C2340" s="168" t="s">
        <v>6042</v>
      </c>
      <c r="D2340" s="169" t="s">
        <v>6043</v>
      </c>
      <c r="E2340" s="169">
        <f>1*1</f>
        <v>1</v>
      </c>
      <c r="F2340" s="170">
        <v>47.17</v>
      </c>
      <c r="G2340" s="170">
        <f>F2340*E2340</f>
        <v>47.17</v>
      </c>
      <c r="H2340" s="171" t="s">
        <v>390</v>
      </c>
      <c r="I2340" s="172"/>
      <c r="J2340" s="173"/>
    </row>
    <row r="2341" spans="1:11" customFormat="1" x14ac:dyDescent="0.2">
      <c r="A2341" s="161" t="s">
        <v>382</v>
      </c>
      <c r="B2341" s="162" t="s">
        <v>6678</v>
      </c>
      <c r="C2341" s="163" t="s">
        <v>5622</v>
      </c>
      <c r="D2341" s="164" t="s">
        <v>545</v>
      </c>
      <c r="E2341" s="164" t="s">
        <v>410</v>
      </c>
      <c r="F2341" s="167"/>
      <c r="G2341" s="167" t="str">
        <f>""</f>
        <v/>
      </c>
      <c r="H2341" s="161"/>
      <c r="I2341" s="165"/>
      <c r="J2341" s="166"/>
      <c r="K2341" s="200"/>
    </row>
    <row r="2342" spans="1:11" customFormat="1" outlineLevel="1" x14ac:dyDescent="0.2">
      <c r="A2342" s="161" t="s">
        <v>386</v>
      </c>
      <c r="B2342" s="162" t="s">
        <v>6679</v>
      </c>
      <c r="C2342" s="168" t="s">
        <v>5624</v>
      </c>
      <c r="D2342" s="169" t="s">
        <v>1960</v>
      </c>
      <c r="E2342" s="169" t="s">
        <v>410</v>
      </c>
      <c r="F2342" s="170">
        <v>17.309999999999999</v>
      </c>
      <c r="G2342" s="170">
        <f>F2342*2</f>
        <v>34.619999999999997</v>
      </c>
      <c r="H2342" s="171" t="s">
        <v>414</v>
      </c>
      <c r="I2342" s="172"/>
      <c r="J2342" s="173"/>
      <c r="K2342" s="200"/>
    </row>
    <row r="2343" spans="1:11" customFormat="1" outlineLevel="1" x14ac:dyDescent="0.2">
      <c r="A2343" s="161" t="s">
        <v>386</v>
      </c>
      <c r="B2343" s="162" t="s">
        <v>6680</v>
      </c>
      <c r="C2343" s="168" t="s">
        <v>419</v>
      </c>
      <c r="D2343" s="169" t="s">
        <v>420</v>
      </c>
      <c r="E2343" s="169">
        <v>2</v>
      </c>
      <c r="F2343" s="170">
        <v>0.37</v>
      </c>
      <c r="G2343" s="170">
        <f>F2343*E2343</f>
        <v>0.74</v>
      </c>
      <c r="H2343" s="171" t="s">
        <v>414</v>
      </c>
      <c r="I2343" s="172"/>
      <c r="J2343" s="173"/>
      <c r="K2343" s="200"/>
    </row>
    <row r="2344" spans="1:11" customFormat="1" outlineLevel="1" x14ac:dyDescent="0.2">
      <c r="A2344" s="161" t="s">
        <v>403</v>
      </c>
      <c r="B2344" s="162" t="s">
        <v>6681</v>
      </c>
      <c r="C2344" s="174" t="s">
        <v>425</v>
      </c>
      <c r="D2344" s="175" t="s">
        <v>426</v>
      </c>
      <c r="E2344" s="175">
        <v>4</v>
      </c>
      <c r="F2344" s="176">
        <v>0.01</v>
      </c>
      <c r="G2344" s="176">
        <f>F2344*E2344</f>
        <v>0.04</v>
      </c>
      <c r="H2344" s="177"/>
      <c r="I2344" s="178"/>
      <c r="J2344" s="179"/>
      <c r="K2344" s="200"/>
    </row>
    <row r="2345" spans="1:11" customFormat="1" ht="25.5" outlineLevel="1" x14ac:dyDescent="0.2">
      <c r="A2345" s="161" t="s">
        <v>403</v>
      </c>
      <c r="B2345" s="162" t="s">
        <v>6682</v>
      </c>
      <c r="C2345" s="174" t="s">
        <v>522</v>
      </c>
      <c r="D2345" s="175" t="s">
        <v>5485</v>
      </c>
      <c r="E2345" s="175">
        <v>6</v>
      </c>
      <c r="F2345" s="176">
        <v>0.02</v>
      </c>
      <c r="G2345" s="176">
        <f>F2345*E2345</f>
        <v>0.12</v>
      </c>
      <c r="H2345" s="177"/>
      <c r="I2345" s="178"/>
      <c r="J2345" s="179"/>
      <c r="K2345" s="200"/>
    </row>
    <row r="2346" spans="1:11" customFormat="1" x14ac:dyDescent="0.2">
      <c r="A2346" s="161" t="s">
        <v>382</v>
      </c>
      <c r="B2346" s="162" t="s">
        <v>6683</v>
      </c>
      <c r="C2346" s="163" t="s">
        <v>6684</v>
      </c>
      <c r="D2346" s="164" t="s">
        <v>6685</v>
      </c>
      <c r="E2346" s="164">
        <v>1</v>
      </c>
      <c r="F2346" s="167">
        <v>26.726238339999998</v>
      </c>
      <c r="G2346" s="167">
        <f>F2346*E2346</f>
        <v>26.726238339999998</v>
      </c>
      <c r="H2346" s="161" t="s">
        <v>414</v>
      </c>
      <c r="I2346" s="165"/>
      <c r="J2346" s="166"/>
    </row>
    <row r="2347" spans="1:11" customFormat="1" x14ac:dyDescent="0.2">
      <c r="A2347" s="161" t="s">
        <v>382</v>
      </c>
      <c r="B2347" s="162" t="s">
        <v>6686</v>
      </c>
      <c r="C2347" s="163" t="s">
        <v>6053</v>
      </c>
      <c r="D2347" s="164" t="s">
        <v>6054</v>
      </c>
      <c r="E2347" s="164">
        <v>1</v>
      </c>
      <c r="F2347" s="167"/>
      <c r="G2347" s="167" t="str">
        <f>""</f>
        <v/>
      </c>
      <c r="H2347" s="161"/>
      <c r="I2347" s="165"/>
      <c r="J2347" s="166"/>
    </row>
    <row r="2348" spans="1:11" customFormat="1" outlineLevel="1" x14ac:dyDescent="0.2">
      <c r="A2348" s="161" t="s">
        <v>386</v>
      </c>
      <c r="B2348" s="162" t="s">
        <v>6687</v>
      </c>
      <c r="C2348" s="168" t="s">
        <v>559</v>
      </c>
      <c r="D2348" s="169" t="s">
        <v>560</v>
      </c>
      <c r="E2348" s="169">
        <f>2*1</f>
        <v>2</v>
      </c>
      <c r="F2348" s="170">
        <v>1.39</v>
      </c>
      <c r="G2348" s="170">
        <f>F2348*E2348</f>
        <v>2.78</v>
      </c>
      <c r="H2348" s="171" t="s">
        <v>414</v>
      </c>
      <c r="I2348" s="172"/>
      <c r="J2348" s="173"/>
    </row>
    <row r="2349" spans="1:11" customFormat="1" outlineLevel="1" x14ac:dyDescent="0.2">
      <c r="A2349" s="161" t="s">
        <v>386</v>
      </c>
      <c r="B2349" s="162" t="s">
        <v>6688</v>
      </c>
      <c r="C2349" s="168" t="s">
        <v>6057</v>
      </c>
      <c r="D2349" s="169" t="s">
        <v>5960</v>
      </c>
      <c r="E2349" s="169">
        <f>1*1</f>
        <v>1</v>
      </c>
      <c r="F2349" s="170">
        <v>15.99</v>
      </c>
      <c r="G2349" s="170">
        <f>F2349*E2349</f>
        <v>15.99</v>
      </c>
      <c r="H2349" s="171" t="s">
        <v>414</v>
      </c>
      <c r="I2349" s="172"/>
      <c r="J2349" s="173"/>
    </row>
    <row r="2350" spans="1:11" customFormat="1" x14ac:dyDescent="0.2">
      <c r="A2350" s="161" t="s">
        <v>382</v>
      </c>
      <c r="B2350" s="162" t="s">
        <v>6689</v>
      </c>
      <c r="C2350" s="163" t="s">
        <v>562</v>
      </c>
      <c r="D2350" s="164" t="s">
        <v>563</v>
      </c>
      <c r="E2350" s="164">
        <v>4</v>
      </c>
      <c r="F2350" s="167">
        <v>3.3256407800000001</v>
      </c>
      <c r="G2350" s="167">
        <f>F2350*E2350</f>
        <v>13.30256312</v>
      </c>
      <c r="H2350" s="161" t="s">
        <v>414</v>
      </c>
      <c r="I2350" s="165"/>
      <c r="J2350" s="166"/>
    </row>
    <row r="2351" spans="1:11" customFormat="1" x14ac:dyDescent="0.2">
      <c r="A2351" s="161" t="s">
        <v>382</v>
      </c>
      <c r="B2351" s="162" t="s">
        <v>6690</v>
      </c>
      <c r="C2351" s="163" t="s">
        <v>565</v>
      </c>
      <c r="D2351" s="164" t="s">
        <v>566</v>
      </c>
      <c r="E2351" s="164">
        <v>4</v>
      </c>
      <c r="F2351" s="167">
        <v>0.61767559999999999</v>
      </c>
      <c r="G2351" s="167">
        <f>F2351*E2351</f>
        <v>2.4707024</v>
      </c>
      <c r="H2351" s="161" t="s">
        <v>414</v>
      </c>
      <c r="I2351" s="165"/>
      <c r="J2351" s="166"/>
    </row>
    <row r="2352" spans="1:11" customFormat="1" x14ac:dyDescent="0.2">
      <c r="A2352" s="161" t="s">
        <v>382</v>
      </c>
      <c r="B2352" s="162" t="s">
        <v>6691</v>
      </c>
      <c r="C2352" s="163" t="s">
        <v>568</v>
      </c>
      <c r="D2352" s="164" t="s">
        <v>569</v>
      </c>
      <c r="E2352" s="164">
        <v>2</v>
      </c>
      <c r="F2352" s="167"/>
      <c r="G2352" s="167" t="str">
        <f>""</f>
        <v/>
      </c>
      <c r="H2352" s="161"/>
      <c r="I2352" s="165"/>
      <c r="J2352" s="166"/>
    </row>
    <row r="2353" spans="1:10" customFormat="1" outlineLevel="1" x14ac:dyDescent="0.2">
      <c r="A2353" s="161" t="s">
        <v>386</v>
      </c>
      <c r="B2353" s="162" t="s">
        <v>6692</v>
      </c>
      <c r="C2353" s="168" t="s">
        <v>571</v>
      </c>
      <c r="D2353" s="169" t="s">
        <v>572</v>
      </c>
      <c r="E2353" s="169">
        <f>1*2</f>
        <v>2</v>
      </c>
      <c r="F2353" s="170">
        <v>0.89</v>
      </c>
      <c r="G2353" s="170">
        <f t="shared" ref="G2353:G2360" si="77">F2353*E2353</f>
        <v>1.78</v>
      </c>
      <c r="H2353" s="171" t="s">
        <v>414</v>
      </c>
      <c r="I2353" s="172"/>
      <c r="J2353" s="173"/>
    </row>
    <row r="2354" spans="1:10" customFormat="1" outlineLevel="1" x14ac:dyDescent="0.2">
      <c r="A2354" s="161" t="s">
        <v>386</v>
      </c>
      <c r="B2354" s="162" t="s">
        <v>6693</v>
      </c>
      <c r="C2354" s="168" t="s">
        <v>574</v>
      </c>
      <c r="D2354" s="169" t="s">
        <v>575</v>
      </c>
      <c r="E2354" s="169">
        <f>2*2</f>
        <v>4</v>
      </c>
      <c r="F2354" s="170">
        <v>0.09</v>
      </c>
      <c r="G2354" s="170">
        <f t="shared" si="77"/>
        <v>0.36</v>
      </c>
      <c r="H2354" s="171" t="s">
        <v>414</v>
      </c>
      <c r="I2354" s="172"/>
      <c r="J2354" s="173"/>
    </row>
    <row r="2355" spans="1:10" customFormat="1" x14ac:dyDescent="0.2">
      <c r="A2355" s="161" t="s">
        <v>382</v>
      </c>
      <c r="B2355" s="162" t="s">
        <v>6694</v>
      </c>
      <c r="C2355" s="163" t="s">
        <v>6064</v>
      </c>
      <c r="D2355" s="164" t="s">
        <v>6065</v>
      </c>
      <c r="E2355" s="164">
        <v>1</v>
      </c>
      <c r="F2355" s="167">
        <v>8.8966458799999995</v>
      </c>
      <c r="G2355" s="167">
        <f t="shared" si="77"/>
        <v>8.8966458799999995</v>
      </c>
      <c r="H2355" s="161" t="s">
        <v>414</v>
      </c>
      <c r="I2355" s="165"/>
      <c r="J2355" s="166"/>
    </row>
    <row r="2356" spans="1:10" customFormat="1" x14ac:dyDescent="0.2">
      <c r="A2356" s="161" t="s">
        <v>382</v>
      </c>
      <c r="B2356" s="162" t="s">
        <v>6695</v>
      </c>
      <c r="C2356" s="163" t="s">
        <v>6067</v>
      </c>
      <c r="D2356" s="164" t="s">
        <v>6068</v>
      </c>
      <c r="E2356" s="164">
        <v>1</v>
      </c>
      <c r="F2356" s="167">
        <v>18.87591068</v>
      </c>
      <c r="G2356" s="167">
        <f t="shared" si="77"/>
        <v>18.87591068</v>
      </c>
      <c r="H2356" s="161" t="s">
        <v>414</v>
      </c>
      <c r="I2356" s="165"/>
      <c r="J2356" s="166"/>
    </row>
    <row r="2357" spans="1:10" customFormat="1" x14ac:dyDescent="0.2">
      <c r="A2357" s="148" t="s">
        <v>379</v>
      </c>
      <c r="B2357" s="162" t="s">
        <v>6696</v>
      </c>
      <c r="C2357" s="181" t="s">
        <v>5649</v>
      </c>
      <c r="D2357" s="182" t="s">
        <v>584</v>
      </c>
      <c r="E2357" s="182">
        <v>1</v>
      </c>
      <c r="F2357" s="183">
        <v>5.3630844</v>
      </c>
      <c r="G2357" s="183">
        <f t="shared" si="77"/>
        <v>5.3630844</v>
      </c>
      <c r="H2357" s="184"/>
      <c r="I2357" s="185"/>
      <c r="J2357" s="180"/>
    </row>
    <row r="2358" spans="1:10" customFormat="1" x14ac:dyDescent="0.2">
      <c r="A2358" s="148" t="s">
        <v>379</v>
      </c>
      <c r="B2358" s="162" t="s">
        <v>6697</v>
      </c>
      <c r="C2358" s="181" t="s">
        <v>5651</v>
      </c>
      <c r="D2358" s="182" t="s">
        <v>5652</v>
      </c>
      <c r="E2358" s="182">
        <v>1</v>
      </c>
      <c r="F2358" s="183">
        <v>6.8207869099999998</v>
      </c>
      <c r="G2358" s="183">
        <f t="shared" si="77"/>
        <v>6.8207869099999998</v>
      </c>
      <c r="H2358" s="184" t="s">
        <v>414</v>
      </c>
      <c r="I2358" s="185"/>
      <c r="J2358" s="180"/>
    </row>
    <row r="2359" spans="1:10" customFormat="1" x14ac:dyDescent="0.2">
      <c r="A2359" s="161" t="s">
        <v>403</v>
      </c>
      <c r="B2359" s="162" t="s">
        <v>6698</v>
      </c>
      <c r="C2359" s="174" t="s">
        <v>586</v>
      </c>
      <c r="D2359" s="175" t="s">
        <v>587</v>
      </c>
      <c r="E2359" s="175">
        <v>2</v>
      </c>
      <c r="F2359" s="176">
        <v>1.23280217</v>
      </c>
      <c r="G2359" s="176">
        <f t="shared" si="77"/>
        <v>2.4656043400000001</v>
      </c>
      <c r="H2359" s="177" t="s">
        <v>414</v>
      </c>
      <c r="I2359" s="178"/>
      <c r="J2359" s="179"/>
    </row>
    <row r="2360" spans="1:10" customFormat="1" x14ac:dyDescent="0.2">
      <c r="A2360" s="148" t="s">
        <v>379</v>
      </c>
      <c r="B2360" s="162" t="s">
        <v>6699</v>
      </c>
      <c r="C2360" s="181" t="s">
        <v>6700</v>
      </c>
      <c r="D2360" s="182" t="s">
        <v>6701</v>
      </c>
      <c r="E2360" s="182">
        <v>1</v>
      </c>
      <c r="F2360" s="183">
        <v>15.585279679999999</v>
      </c>
      <c r="G2360" s="183">
        <f t="shared" si="77"/>
        <v>15.585279679999999</v>
      </c>
      <c r="H2360" s="184" t="s">
        <v>414</v>
      </c>
      <c r="I2360" s="185"/>
      <c r="J2360" s="180"/>
    </row>
    <row r="2361" spans="1:10" customFormat="1" x14ac:dyDescent="0.2">
      <c r="A2361" s="161" t="s">
        <v>382</v>
      </c>
      <c r="B2361" s="162" t="s">
        <v>6702</v>
      </c>
      <c r="C2361" s="163" t="s">
        <v>592</v>
      </c>
      <c r="D2361" s="164" t="s">
        <v>593</v>
      </c>
      <c r="E2361" s="164" t="s">
        <v>410</v>
      </c>
      <c r="F2361" s="167">
        <v>0.26693822</v>
      </c>
      <c r="G2361" s="167">
        <f>F2361*2</f>
        <v>0.53387644000000001</v>
      </c>
      <c r="H2361" s="161" t="s">
        <v>414</v>
      </c>
      <c r="I2361" s="165"/>
      <c r="J2361" s="166"/>
    </row>
    <row r="2362" spans="1:10" customFormat="1" x14ac:dyDescent="0.2">
      <c r="A2362" s="161" t="s">
        <v>382</v>
      </c>
      <c r="B2362" s="162" t="s">
        <v>6703</v>
      </c>
      <c r="C2362" s="163" t="s">
        <v>5659</v>
      </c>
      <c r="D2362" s="164" t="s">
        <v>5579</v>
      </c>
      <c r="E2362" s="164">
        <v>1</v>
      </c>
      <c r="F2362" s="167"/>
      <c r="G2362" s="167" t="str">
        <f>""</f>
        <v/>
      </c>
      <c r="H2362" s="161"/>
      <c r="I2362" s="165"/>
      <c r="J2362" s="166"/>
    </row>
    <row r="2363" spans="1:10" customFormat="1" outlineLevel="1" x14ac:dyDescent="0.2">
      <c r="A2363" s="161" t="s">
        <v>386</v>
      </c>
      <c r="B2363" s="162" t="s">
        <v>6704</v>
      </c>
      <c r="C2363" s="168" t="s">
        <v>5661</v>
      </c>
      <c r="D2363" s="169" t="s">
        <v>5582</v>
      </c>
      <c r="E2363" s="169">
        <f>1*1</f>
        <v>1</v>
      </c>
      <c r="F2363" s="170">
        <v>1.71</v>
      </c>
      <c r="G2363" s="170">
        <f>F2363*E2363</f>
        <v>1.71</v>
      </c>
      <c r="H2363" s="171" t="s">
        <v>414</v>
      </c>
      <c r="I2363" s="172"/>
      <c r="J2363" s="173"/>
    </row>
    <row r="2364" spans="1:10" customFormat="1" outlineLevel="1" x14ac:dyDescent="0.2">
      <c r="A2364" s="161" t="s">
        <v>386</v>
      </c>
      <c r="B2364" s="162" t="s">
        <v>6705</v>
      </c>
      <c r="C2364" s="168" t="s">
        <v>5663</v>
      </c>
      <c r="D2364" s="169" t="s">
        <v>5664</v>
      </c>
      <c r="E2364" s="169">
        <f>1*1</f>
        <v>1</v>
      </c>
      <c r="F2364" s="170">
        <v>0.61</v>
      </c>
      <c r="G2364" s="170">
        <f>F2364*E2364</f>
        <v>0.61</v>
      </c>
      <c r="H2364" s="171" t="s">
        <v>414</v>
      </c>
      <c r="I2364" s="172"/>
      <c r="J2364" s="173"/>
    </row>
    <row r="2365" spans="1:10" customFormat="1" x14ac:dyDescent="0.2">
      <c r="A2365" s="161" t="s">
        <v>382</v>
      </c>
      <c r="B2365" s="162" t="s">
        <v>6706</v>
      </c>
      <c r="C2365" s="163" t="s">
        <v>5666</v>
      </c>
      <c r="D2365" s="164" t="s">
        <v>5579</v>
      </c>
      <c r="E2365" s="164">
        <v>1</v>
      </c>
      <c r="F2365" s="167"/>
      <c r="G2365" s="167" t="str">
        <f>""</f>
        <v/>
      </c>
      <c r="H2365" s="161"/>
      <c r="I2365" s="165"/>
      <c r="J2365" s="166"/>
    </row>
    <row r="2366" spans="1:10" customFormat="1" outlineLevel="1" x14ac:dyDescent="0.2">
      <c r="A2366" s="161" t="s">
        <v>386</v>
      </c>
      <c r="B2366" s="162" t="s">
        <v>6707</v>
      </c>
      <c r="C2366" s="168" t="s">
        <v>5668</v>
      </c>
      <c r="D2366" s="169" t="s">
        <v>5582</v>
      </c>
      <c r="E2366" s="169">
        <f>1*1</f>
        <v>1</v>
      </c>
      <c r="F2366" s="170">
        <v>1.71</v>
      </c>
      <c r="G2366" s="170">
        <f>F2366*E2366</f>
        <v>1.71</v>
      </c>
      <c r="H2366" s="171" t="s">
        <v>414</v>
      </c>
      <c r="I2366" s="172"/>
      <c r="J2366" s="173"/>
    </row>
    <row r="2367" spans="1:10" customFormat="1" outlineLevel="1" x14ac:dyDescent="0.2">
      <c r="A2367" s="161" t="s">
        <v>386</v>
      </c>
      <c r="B2367" s="162" t="s">
        <v>6708</v>
      </c>
      <c r="C2367" s="168" t="s">
        <v>5670</v>
      </c>
      <c r="D2367" s="169" t="s">
        <v>5664</v>
      </c>
      <c r="E2367" s="169">
        <f>1*1</f>
        <v>1</v>
      </c>
      <c r="F2367" s="170">
        <v>0.49</v>
      </c>
      <c r="G2367" s="170">
        <f>F2367*E2367</f>
        <v>0.49</v>
      </c>
      <c r="H2367" s="171" t="s">
        <v>414</v>
      </c>
      <c r="I2367" s="172"/>
      <c r="J2367" s="173"/>
    </row>
    <row r="2368" spans="1:10" customFormat="1" x14ac:dyDescent="0.2">
      <c r="A2368" s="161" t="s">
        <v>382</v>
      </c>
      <c r="B2368" s="162" t="s">
        <v>6709</v>
      </c>
      <c r="C2368" s="163" t="s">
        <v>5672</v>
      </c>
      <c r="D2368" s="164" t="s">
        <v>5673</v>
      </c>
      <c r="E2368" s="164">
        <v>1</v>
      </c>
      <c r="F2368" s="167"/>
      <c r="G2368" s="167" t="str">
        <f>""</f>
        <v/>
      </c>
      <c r="H2368" s="161"/>
      <c r="I2368" s="165"/>
      <c r="J2368" s="166"/>
    </row>
    <row r="2369" spans="1:10" customFormat="1" outlineLevel="1" x14ac:dyDescent="0.2">
      <c r="A2369" s="161" t="s">
        <v>386</v>
      </c>
      <c r="B2369" s="162" t="s">
        <v>6710</v>
      </c>
      <c r="C2369" s="168" t="s">
        <v>5599</v>
      </c>
      <c r="D2369" s="169" t="s">
        <v>5600</v>
      </c>
      <c r="E2369" s="169">
        <f>2*1</f>
        <v>2</v>
      </c>
      <c r="F2369" s="170">
        <v>0.33</v>
      </c>
      <c r="G2369" s="170">
        <f>F2369*E2369</f>
        <v>0.66</v>
      </c>
      <c r="H2369" s="171" t="s">
        <v>414</v>
      </c>
      <c r="I2369" s="172"/>
      <c r="J2369" s="173"/>
    </row>
    <row r="2370" spans="1:10" customFormat="1" outlineLevel="1" x14ac:dyDescent="0.2">
      <c r="A2370" s="161" t="s">
        <v>386</v>
      </c>
      <c r="B2370" s="162" t="s">
        <v>6711</v>
      </c>
      <c r="C2370" s="168" t="s">
        <v>5676</v>
      </c>
      <c r="D2370" s="169" t="s">
        <v>5677</v>
      </c>
      <c r="E2370" s="169">
        <f>1*1</f>
        <v>1</v>
      </c>
      <c r="F2370" s="170">
        <v>1.77</v>
      </c>
      <c r="G2370" s="170">
        <f>F2370*E2370</f>
        <v>1.77</v>
      </c>
      <c r="H2370" s="171" t="s">
        <v>414</v>
      </c>
      <c r="I2370" s="172"/>
      <c r="J2370" s="173"/>
    </row>
    <row r="2371" spans="1:10" customFormat="1" outlineLevel="1" x14ac:dyDescent="0.2">
      <c r="A2371" s="161" t="s">
        <v>386</v>
      </c>
      <c r="B2371" s="162" t="s">
        <v>6712</v>
      </c>
      <c r="C2371" s="168" t="s">
        <v>5679</v>
      </c>
      <c r="D2371" s="169" t="s">
        <v>5677</v>
      </c>
      <c r="E2371" s="169">
        <f>1*1</f>
        <v>1</v>
      </c>
      <c r="F2371" s="170">
        <v>1.77</v>
      </c>
      <c r="G2371" s="170">
        <f>F2371*E2371</f>
        <v>1.77</v>
      </c>
      <c r="H2371" s="171" t="s">
        <v>414</v>
      </c>
      <c r="I2371" s="172"/>
      <c r="J2371" s="173"/>
    </row>
    <row r="2372" spans="1:10" customFormat="1" x14ac:dyDescent="0.2">
      <c r="A2372" s="161" t="s">
        <v>382</v>
      </c>
      <c r="B2372" s="162" t="s">
        <v>6713</v>
      </c>
      <c r="C2372" s="163" t="s">
        <v>5681</v>
      </c>
      <c r="D2372" s="164" t="s">
        <v>5682</v>
      </c>
      <c r="E2372" s="164">
        <v>1</v>
      </c>
      <c r="F2372" s="167">
        <v>3.3519420000000001E-2</v>
      </c>
      <c r="G2372" s="167">
        <f>F2372*E2372</f>
        <v>3.3519420000000001E-2</v>
      </c>
      <c r="H2372" s="161" t="s">
        <v>414</v>
      </c>
      <c r="I2372" s="165"/>
      <c r="J2372" s="166"/>
    </row>
    <row r="2373" spans="1:10" customFormat="1" x14ac:dyDescent="0.2">
      <c r="A2373" s="161" t="s">
        <v>382</v>
      </c>
      <c r="B2373" s="162" t="s">
        <v>6714</v>
      </c>
      <c r="C2373" s="163" t="s">
        <v>5684</v>
      </c>
      <c r="D2373" s="164" t="s">
        <v>5685</v>
      </c>
      <c r="E2373" s="164">
        <v>1</v>
      </c>
      <c r="F2373" s="167">
        <v>0.18851112</v>
      </c>
      <c r="G2373" s="167">
        <f>F2373*E2373</f>
        <v>0.18851112</v>
      </c>
      <c r="H2373" s="161" t="s">
        <v>414</v>
      </c>
      <c r="I2373" s="165"/>
      <c r="J2373" s="166"/>
    </row>
    <row r="2374" spans="1:10" customFormat="1" x14ac:dyDescent="0.2">
      <c r="A2374" s="161" t="s">
        <v>382</v>
      </c>
      <c r="B2374" s="162" t="s">
        <v>6715</v>
      </c>
      <c r="C2374" s="163" t="s">
        <v>6089</v>
      </c>
      <c r="D2374" s="164" t="s">
        <v>5562</v>
      </c>
      <c r="E2374" s="164">
        <v>1</v>
      </c>
      <c r="F2374" s="167"/>
      <c r="G2374" s="167" t="str">
        <f>""</f>
        <v/>
      </c>
      <c r="H2374" s="161"/>
      <c r="I2374" s="165"/>
      <c r="J2374" s="166"/>
    </row>
    <row r="2375" spans="1:10" customFormat="1" outlineLevel="1" x14ac:dyDescent="0.2">
      <c r="A2375" s="161" t="s">
        <v>386</v>
      </c>
      <c r="B2375" s="162" t="s">
        <v>6716</v>
      </c>
      <c r="C2375" s="168" t="s">
        <v>6015</v>
      </c>
      <c r="D2375" s="169" t="s">
        <v>6016</v>
      </c>
      <c r="E2375" s="169">
        <f>1*1</f>
        <v>1</v>
      </c>
      <c r="F2375" s="170">
        <v>2.87</v>
      </c>
      <c r="G2375" s="170">
        <f t="shared" ref="G2375:G2383" si="78">F2375*E2375</f>
        <v>2.87</v>
      </c>
      <c r="H2375" s="171" t="s">
        <v>414</v>
      </c>
      <c r="I2375" s="172"/>
      <c r="J2375" s="173"/>
    </row>
    <row r="2376" spans="1:10" customFormat="1" outlineLevel="1" x14ac:dyDescent="0.2">
      <c r="A2376" s="161" t="s">
        <v>386</v>
      </c>
      <c r="B2376" s="162" t="s">
        <v>6717</v>
      </c>
      <c r="C2376" s="168" t="s">
        <v>5693</v>
      </c>
      <c r="D2376" s="169" t="s">
        <v>5694</v>
      </c>
      <c r="E2376" s="169">
        <f>2*1</f>
        <v>2</v>
      </c>
      <c r="F2376" s="170">
        <v>0.48</v>
      </c>
      <c r="G2376" s="170">
        <f t="shared" si="78"/>
        <v>0.96</v>
      </c>
      <c r="H2376" s="171" t="s">
        <v>414</v>
      </c>
      <c r="I2376" s="172"/>
      <c r="J2376" s="173"/>
    </row>
    <row r="2377" spans="1:10" customFormat="1" outlineLevel="1" x14ac:dyDescent="0.2">
      <c r="A2377" s="161" t="s">
        <v>386</v>
      </c>
      <c r="B2377" s="162" t="s">
        <v>6718</v>
      </c>
      <c r="C2377" s="168" t="s">
        <v>6093</v>
      </c>
      <c r="D2377" s="169" t="s">
        <v>6094</v>
      </c>
      <c r="E2377" s="169">
        <f>1*1</f>
        <v>1</v>
      </c>
      <c r="F2377" s="170">
        <v>18.96</v>
      </c>
      <c r="G2377" s="170">
        <f t="shared" si="78"/>
        <v>18.96</v>
      </c>
      <c r="H2377" s="171" t="s">
        <v>414</v>
      </c>
      <c r="I2377" s="172"/>
      <c r="J2377" s="173"/>
    </row>
    <row r="2378" spans="1:10" customFormat="1" outlineLevel="1" x14ac:dyDescent="0.2">
      <c r="A2378" s="161" t="s">
        <v>386</v>
      </c>
      <c r="B2378" s="162" t="s">
        <v>6719</v>
      </c>
      <c r="C2378" s="168" t="s">
        <v>5696</v>
      </c>
      <c r="D2378" s="169" t="s">
        <v>5697</v>
      </c>
      <c r="E2378" s="169">
        <f>2*1</f>
        <v>2</v>
      </c>
      <c r="F2378" s="170">
        <v>0.81</v>
      </c>
      <c r="G2378" s="170">
        <f t="shared" si="78"/>
        <v>1.62</v>
      </c>
      <c r="H2378" s="171" t="s">
        <v>414</v>
      </c>
      <c r="I2378" s="172"/>
      <c r="J2378" s="173"/>
    </row>
    <row r="2379" spans="1:10" customFormat="1" outlineLevel="1" x14ac:dyDescent="0.2">
      <c r="A2379" s="161" t="s">
        <v>386</v>
      </c>
      <c r="B2379" s="162" t="s">
        <v>6720</v>
      </c>
      <c r="C2379" s="168" t="s">
        <v>5699</v>
      </c>
      <c r="D2379" s="169" t="s">
        <v>5697</v>
      </c>
      <c r="E2379" s="169">
        <f>2*1</f>
        <v>2</v>
      </c>
      <c r="F2379" s="170">
        <v>0.81</v>
      </c>
      <c r="G2379" s="170">
        <f t="shared" si="78"/>
        <v>1.62</v>
      </c>
      <c r="H2379" s="171" t="s">
        <v>414</v>
      </c>
      <c r="I2379" s="172"/>
      <c r="J2379" s="173"/>
    </row>
    <row r="2380" spans="1:10" customFormat="1" outlineLevel="1" x14ac:dyDescent="0.2">
      <c r="A2380" s="161" t="s">
        <v>386</v>
      </c>
      <c r="B2380" s="162" t="s">
        <v>6721</v>
      </c>
      <c r="C2380" s="168" t="s">
        <v>5701</v>
      </c>
      <c r="D2380" s="169" t="s">
        <v>5702</v>
      </c>
      <c r="E2380" s="169">
        <f>2*1</f>
        <v>2</v>
      </c>
      <c r="F2380" s="170">
        <v>0.16</v>
      </c>
      <c r="G2380" s="170">
        <f t="shared" si="78"/>
        <v>0.32</v>
      </c>
      <c r="H2380" s="171" t="s">
        <v>414</v>
      </c>
      <c r="I2380" s="172"/>
      <c r="J2380" s="173"/>
    </row>
    <row r="2381" spans="1:10" customFormat="1" outlineLevel="1" x14ac:dyDescent="0.2">
      <c r="A2381" s="161" t="s">
        <v>386</v>
      </c>
      <c r="B2381" s="162" t="s">
        <v>6722</v>
      </c>
      <c r="C2381" s="168" t="s">
        <v>5704</v>
      </c>
      <c r="D2381" s="169" t="s">
        <v>5702</v>
      </c>
      <c r="E2381" s="169">
        <f>2*1</f>
        <v>2</v>
      </c>
      <c r="F2381" s="170">
        <v>0.16</v>
      </c>
      <c r="G2381" s="170">
        <f t="shared" si="78"/>
        <v>0.32</v>
      </c>
      <c r="H2381" s="171" t="s">
        <v>414</v>
      </c>
      <c r="I2381" s="172"/>
      <c r="J2381" s="173"/>
    </row>
    <row r="2382" spans="1:10" customFormat="1" x14ac:dyDescent="0.2">
      <c r="A2382" s="148" t="s">
        <v>379</v>
      </c>
      <c r="B2382" s="162" t="s">
        <v>6723</v>
      </c>
      <c r="C2382" s="181" t="s">
        <v>6724</v>
      </c>
      <c r="D2382" s="182" t="s">
        <v>6725</v>
      </c>
      <c r="E2382" s="182">
        <v>1</v>
      </c>
      <c r="F2382" s="183">
        <v>6.5499319600000003</v>
      </c>
      <c r="G2382" s="183">
        <f t="shared" si="78"/>
        <v>6.5499319600000003</v>
      </c>
      <c r="H2382" s="184" t="s">
        <v>414</v>
      </c>
      <c r="I2382" s="185"/>
      <c r="J2382" s="180"/>
    </row>
    <row r="2383" spans="1:10" customFormat="1" x14ac:dyDescent="0.2">
      <c r="A2383" s="161" t="s">
        <v>382</v>
      </c>
      <c r="B2383" s="162" t="s">
        <v>6726</v>
      </c>
      <c r="C2383" s="163" t="s">
        <v>5706</v>
      </c>
      <c r="D2383" s="164" t="s">
        <v>1982</v>
      </c>
      <c r="E2383" s="164">
        <v>1</v>
      </c>
      <c r="F2383" s="167">
        <v>28.87177144</v>
      </c>
      <c r="G2383" s="167">
        <f t="shared" si="78"/>
        <v>28.87177144</v>
      </c>
      <c r="H2383" s="161" t="s">
        <v>414</v>
      </c>
      <c r="I2383" s="165"/>
      <c r="J2383" s="166"/>
    </row>
    <row r="2384" spans="1:10" customFormat="1" x14ac:dyDescent="0.2">
      <c r="A2384" s="148" t="s">
        <v>379</v>
      </c>
      <c r="B2384" s="162" t="s">
        <v>6727</v>
      </c>
      <c r="C2384" s="181" t="s">
        <v>5708</v>
      </c>
      <c r="D2384" s="182" t="s">
        <v>599</v>
      </c>
      <c r="E2384" s="182">
        <v>1</v>
      </c>
      <c r="F2384" s="183"/>
      <c r="G2384" s="183" t="str">
        <f>""</f>
        <v/>
      </c>
      <c r="H2384" s="184"/>
      <c r="I2384" s="185"/>
      <c r="J2384" s="180"/>
    </row>
    <row r="2385" spans="1:10" customFormat="1" outlineLevel="1" x14ac:dyDescent="0.2">
      <c r="A2385" s="148" t="s">
        <v>379</v>
      </c>
      <c r="B2385" s="162" t="s">
        <v>6728</v>
      </c>
      <c r="C2385" s="181" t="s">
        <v>5710</v>
      </c>
      <c r="D2385" s="182" t="s">
        <v>1982</v>
      </c>
      <c r="E2385" s="182">
        <f>1*1</f>
        <v>1</v>
      </c>
      <c r="F2385" s="183">
        <v>28.87</v>
      </c>
      <c r="G2385" s="183">
        <f t="shared" ref="G2385:G2394" si="79">F2385*E2385</f>
        <v>28.87</v>
      </c>
      <c r="H2385" s="184" t="s">
        <v>414</v>
      </c>
      <c r="I2385" s="185"/>
      <c r="J2385" s="180"/>
    </row>
    <row r="2386" spans="1:10" customFormat="1" outlineLevel="1" x14ac:dyDescent="0.2">
      <c r="A2386" s="148" t="s">
        <v>379</v>
      </c>
      <c r="B2386" s="162" t="s">
        <v>6729</v>
      </c>
      <c r="C2386" s="181" t="s">
        <v>425</v>
      </c>
      <c r="D2386" s="182" t="s">
        <v>5493</v>
      </c>
      <c r="E2386" s="182">
        <f>1*1</f>
        <v>1</v>
      </c>
      <c r="F2386" s="183">
        <v>0.02</v>
      </c>
      <c r="G2386" s="183">
        <f t="shared" si="79"/>
        <v>0.02</v>
      </c>
      <c r="H2386" s="184"/>
      <c r="I2386" s="185"/>
      <c r="J2386" s="180"/>
    </row>
    <row r="2387" spans="1:10" customFormat="1" x14ac:dyDescent="0.2">
      <c r="A2387" s="161" t="s">
        <v>382</v>
      </c>
      <c r="B2387" s="162" t="s">
        <v>6730</v>
      </c>
      <c r="C2387" s="163" t="s">
        <v>5713</v>
      </c>
      <c r="D2387" s="164" t="s">
        <v>1982</v>
      </c>
      <c r="E2387" s="164">
        <v>4</v>
      </c>
      <c r="F2387" s="167">
        <v>29.045584420000001</v>
      </c>
      <c r="G2387" s="167">
        <f t="shared" si="79"/>
        <v>116.18233768</v>
      </c>
      <c r="H2387" s="161" t="s">
        <v>414</v>
      </c>
      <c r="I2387" s="165"/>
      <c r="J2387" s="166"/>
    </row>
    <row r="2388" spans="1:10" customFormat="1" x14ac:dyDescent="0.2">
      <c r="A2388" s="161" t="s">
        <v>382</v>
      </c>
      <c r="B2388" s="162" t="s">
        <v>6731</v>
      </c>
      <c r="C2388" s="163" t="s">
        <v>5715</v>
      </c>
      <c r="D2388" s="164" t="s">
        <v>1982</v>
      </c>
      <c r="E2388" s="164">
        <v>1</v>
      </c>
      <c r="F2388" s="167">
        <v>28.6700053</v>
      </c>
      <c r="G2388" s="167">
        <f t="shared" si="79"/>
        <v>28.6700053</v>
      </c>
      <c r="H2388" s="161" t="s">
        <v>414</v>
      </c>
      <c r="I2388" s="165"/>
      <c r="J2388" s="166"/>
    </row>
    <row r="2389" spans="1:10" customFormat="1" x14ac:dyDescent="0.2">
      <c r="A2389" s="161" t="s">
        <v>382</v>
      </c>
      <c r="B2389" s="162" t="s">
        <v>6732</v>
      </c>
      <c r="C2389" s="163" t="s">
        <v>5717</v>
      </c>
      <c r="D2389" s="164" t="s">
        <v>1982</v>
      </c>
      <c r="E2389" s="164">
        <v>1</v>
      </c>
      <c r="F2389" s="167">
        <v>28.6700053</v>
      </c>
      <c r="G2389" s="167">
        <f t="shared" si="79"/>
        <v>28.6700053</v>
      </c>
      <c r="H2389" s="161" t="s">
        <v>414</v>
      </c>
      <c r="I2389" s="165"/>
      <c r="J2389" s="166"/>
    </row>
    <row r="2390" spans="1:10" customFormat="1" x14ac:dyDescent="0.2">
      <c r="A2390" s="161" t="s">
        <v>382</v>
      </c>
      <c r="B2390" s="162" t="s">
        <v>6733</v>
      </c>
      <c r="C2390" s="163" t="s">
        <v>6118</v>
      </c>
      <c r="D2390" s="164" t="s">
        <v>6119</v>
      </c>
      <c r="E2390" s="164">
        <v>1</v>
      </c>
      <c r="F2390" s="167">
        <v>7.1919724699999996</v>
      </c>
      <c r="G2390" s="167">
        <f t="shared" si="79"/>
        <v>7.1919724699999996</v>
      </c>
      <c r="H2390" s="161" t="s">
        <v>414</v>
      </c>
      <c r="I2390" s="165"/>
      <c r="J2390" s="166"/>
    </row>
    <row r="2391" spans="1:10" customFormat="1" x14ac:dyDescent="0.2">
      <c r="A2391" s="161" t="s">
        <v>382</v>
      </c>
      <c r="B2391" s="162" t="s">
        <v>6734</v>
      </c>
      <c r="C2391" s="163" t="s">
        <v>6121</v>
      </c>
      <c r="D2391" s="164" t="s">
        <v>6122</v>
      </c>
      <c r="E2391" s="164">
        <v>1</v>
      </c>
      <c r="F2391" s="167">
        <v>1.9470402499999999</v>
      </c>
      <c r="G2391" s="167">
        <f t="shared" si="79"/>
        <v>1.9470402499999999</v>
      </c>
      <c r="H2391" s="161" t="s">
        <v>414</v>
      </c>
      <c r="I2391" s="165"/>
      <c r="J2391" s="166"/>
    </row>
    <row r="2392" spans="1:10" customFormat="1" x14ac:dyDescent="0.2">
      <c r="A2392" s="161" t="s">
        <v>382</v>
      </c>
      <c r="B2392" s="162" t="s">
        <v>6735</v>
      </c>
      <c r="C2392" s="163" t="s">
        <v>614</v>
      </c>
      <c r="D2392" s="164" t="s">
        <v>615</v>
      </c>
      <c r="E2392" s="164">
        <v>2</v>
      </c>
      <c r="F2392" s="167">
        <v>0.153006</v>
      </c>
      <c r="G2392" s="167">
        <f t="shared" si="79"/>
        <v>0.30601200000000001</v>
      </c>
      <c r="H2392" s="161" t="s">
        <v>414</v>
      </c>
      <c r="I2392" s="165"/>
      <c r="J2392" s="166"/>
    </row>
    <row r="2393" spans="1:10" customFormat="1" x14ac:dyDescent="0.2">
      <c r="A2393" s="161" t="s">
        <v>403</v>
      </c>
      <c r="B2393" s="162" t="s">
        <v>6736</v>
      </c>
      <c r="C2393" s="174" t="s">
        <v>617</v>
      </c>
      <c r="D2393" s="175" t="s">
        <v>618</v>
      </c>
      <c r="E2393" s="175">
        <v>2</v>
      </c>
      <c r="F2393" s="176">
        <v>0.16417498</v>
      </c>
      <c r="G2393" s="176">
        <f t="shared" si="79"/>
        <v>0.32834996</v>
      </c>
      <c r="H2393" s="177" t="s">
        <v>414</v>
      </c>
      <c r="I2393" s="178"/>
      <c r="J2393" s="179"/>
    </row>
    <row r="2394" spans="1:10" customFormat="1" x14ac:dyDescent="0.2">
      <c r="A2394" s="161" t="s">
        <v>403</v>
      </c>
      <c r="B2394" s="162" t="s">
        <v>6737</v>
      </c>
      <c r="C2394" s="174" t="s">
        <v>6126</v>
      </c>
      <c r="D2394" s="175" t="s">
        <v>6127</v>
      </c>
      <c r="E2394" s="175">
        <v>1</v>
      </c>
      <c r="F2394" s="176">
        <v>3.8533932800000001</v>
      </c>
      <c r="G2394" s="176">
        <f t="shared" si="79"/>
        <v>3.8533932800000001</v>
      </c>
      <c r="H2394" s="177"/>
      <c r="I2394" s="178"/>
      <c r="J2394" s="179"/>
    </row>
    <row r="2395" spans="1:10" customFormat="1" x14ac:dyDescent="0.2">
      <c r="A2395" s="161" t="s">
        <v>382</v>
      </c>
      <c r="B2395" s="162" t="s">
        <v>6738</v>
      </c>
      <c r="C2395" s="163" t="s">
        <v>6129</v>
      </c>
      <c r="D2395" s="164" t="s">
        <v>5731</v>
      </c>
      <c r="E2395" s="164">
        <v>4</v>
      </c>
      <c r="F2395" s="167"/>
      <c r="G2395" s="167" t="str">
        <f>""</f>
        <v/>
      </c>
      <c r="H2395" s="161"/>
      <c r="I2395" s="165"/>
      <c r="J2395" s="166"/>
    </row>
    <row r="2396" spans="1:10" customFormat="1" outlineLevel="1" x14ac:dyDescent="0.2">
      <c r="A2396" s="161" t="s">
        <v>386</v>
      </c>
      <c r="B2396" s="162" t="s">
        <v>6739</v>
      </c>
      <c r="C2396" s="168" t="s">
        <v>6131</v>
      </c>
      <c r="D2396" s="169" t="s">
        <v>6132</v>
      </c>
      <c r="E2396" s="169">
        <f>2*4</f>
        <v>8</v>
      </c>
      <c r="F2396" s="170">
        <v>8.9499999999999993</v>
      </c>
      <c r="G2396" s="170">
        <f t="shared" ref="G2396:G2403" si="80">F2396*E2396</f>
        <v>71.599999999999994</v>
      </c>
      <c r="H2396" s="171" t="s">
        <v>414</v>
      </c>
      <c r="I2396" s="172"/>
      <c r="J2396" s="173"/>
    </row>
    <row r="2397" spans="1:10" customFormat="1" outlineLevel="1" x14ac:dyDescent="0.2">
      <c r="A2397" s="161" t="s">
        <v>386</v>
      </c>
      <c r="B2397" s="162" t="s">
        <v>6740</v>
      </c>
      <c r="C2397" s="168" t="s">
        <v>5736</v>
      </c>
      <c r="D2397" s="169" t="s">
        <v>5737</v>
      </c>
      <c r="E2397" s="169">
        <f>2*4</f>
        <v>8</v>
      </c>
      <c r="F2397" s="170">
        <v>0.66</v>
      </c>
      <c r="G2397" s="170">
        <f t="shared" si="80"/>
        <v>5.28</v>
      </c>
      <c r="H2397" s="171" t="s">
        <v>414</v>
      </c>
      <c r="I2397" s="172"/>
      <c r="J2397" s="173"/>
    </row>
    <row r="2398" spans="1:10" customFormat="1" outlineLevel="1" x14ac:dyDescent="0.2">
      <c r="A2398" s="161" t="s">
        <v>386</v>
      </c>
      <c r="B2398" s="162" t="s">
        <v>6741</v>
      </c>
      <c r="C2398" s="168" t="s">
        <v>5739</v>
      </c>
      <c r="D2398" s="169" t="s">
        <v>5740</v>
      </c>
      <c r="E2398" s="169">
        <f>1*4</f>
        <v>4</v>
      </c>
      <c r="F2398" s="170">
        <v>1.9</v>
      </c>
      <c r="G2398" s="170">
        <f t="shared" si="80"/>
        <v>7.6</v>
      </c>
      <c r="H2398" s="171" t="s">
        <v>414</v>
      </c>
      <c r="I2398" s="172"/>
      <c r="J2398" s="173"/>
    </row>
    <row r="2399" spans="1:10" customFormat="1" outlineLevel="1" x14ac:dyDescent="0.2">
      <c r="A2399" s="161" t="s">
        <v>386</v>
      </c>
      <c r="B2399" s="162" t="s">
        <v>6742</v>
      </c>
      <c r="C2399" s="168" t="s">
        <v>5742</v>
      </c>
      <c r="D2399" s="169" t="s">
        <v>5743</v>
      </c>
      <c r="E2399" s="169">
        <f>4*4</f>
        <v>16</v>
      </c>
      <c r="F2399" s="170">
        <v>0.03</v>
      </c>
      <c r="G2399" s="170">
        <f t="shared" si="80"/>
        <v>0.48</v>
      </c>
      <c r="H2399" s="171" t="s">
        <v>414</v>
      </c>
      <c r="I2399" s="172"/>
      <c r="J2399" s="173"/>
    </row>
    <row r="2400" spans="1:10" customFormat="1" x14ac:dyDescent="0.2">
      <c r="A2400" s="161" t="s">
        <v>382</v>
      </c>
      <c r="B2400" s="162" t="s">
        <v>6743</v>
      </c>
      <c r="C2400" s="163" t="s">
        <v>6137</v>
      </c>
      <c r="D2400" s="164" t="s">
        <v>6138</v>
      </c>
      <c r="E2400" s="164">
        <v>13</v>
      </c>
      <c r="F2400" s="167">
        <v>5.79972654</v>
      </c>
      <c r="G2400" s="167">
        <f t="shared" si="80"/>
        <v>75.396445020000002</v>
      </c>
      <c r="H2400" s="161" t="s">
        <v>414</v>
      </c>
      <c r="I2400" s="165"/>
      <c r="J2400" s="166"/>
    </row>
    <row r="2401" spans="1:10" customFormat="1" x14ac:dyDescent="0.2">
      <c r="A2401" s="161" t="s">
        <v>382</v>
      </c>
      <c r="B2401" s="162" t="s">
        <v>6744</v>
      </c>
      <c r="C2401" s="163" t="s">
        <v>6140</v>
      </c>
      <c r="D2401" s="164" t="s">
        <v>6141</v>
      </c>
      <c r="E2401" s="164">
        <v>11</v>
      </c>
      <c r="F2401" s="167">
        <v>18.310030090000001</v>
      </c>
      <c r="G2401" s="167">
        <f t="shared" si="80"/>
        <v>201.41033099000001</v>
      </c>
      <c r="H2401" s="161" t="s">
        <v>414</v>
      </c>
      <c r="I2401" s="165"/>
      <c r="J2401" s="166"/>
    </row>
    <row r="2402" spans="1:10" customFormat="1" x14ac:dyDescent="0.2">
      <c r="A2402" s="161" t="s">
        <v>382</v>
      </c>
      <c r="B2402" s="162" t="s">
        <v>6745</v>
      </c>
      <c r="C2402" s="163" t="s">
        <v>6746</v>
      </c>
      <c r="D2402" s="164" t="s">
        <v>6747</v>
      </c>
      <c r="E2402" s="164">
        <v>1</v>
      </c>
      <c r="F2402" s="167">
        <v>13.39291626</v>
      </c>
      <c r="G2402" s="167">
        <f t="shared" si="80"/>
        <v>13.39291626</v>
      </c>
      <c r="H2402" s="161" t="s">
        <v>414</v>
      </c>
      <c r="I2402" s="165"/>
      <c r="J2402" s="166"/>
    </row>
    <row r="2403" spans="1:10" customFormat="1" x14ac:dyDescent="0.2">
      <c r="A2403" s="161" t="s">
        <v>403</v>
      </c>
      <c r="B2403" s="162" t="s">
        <v>6748</v>
      </c>
      <c r="C2403" s="174" t="s">
        <v>5754</v>
      </c>
      <c r="D2403" s="175" t="s">
        <v>5755</v>
      </c>
      <c r="E2403" s="175">
        <v>26</v>
      </c>
      <c r="F2403" s="176">
        <v>7.2909959999999996E-2</v>
      </c>
      <c r="G2403" s="176">
        <f t="shared" si="80"/>
        <v>1.89565896</v>
      </c>
      <c r="H2403" s="177" t="s">
        <v>414</v>
      </c>
      <c r="I2403" s="178"/>
      <c r="J2403" s="179"/>
    </row>
    <row r="2404" spans="1:10" customFormat="1" x14ac:dyDescent="0.2">
      <c r="A2404" s="161" t="s">
        <v>382</v>
      </c>
      <c r="B2404" s="162" t="s">
        <v>6749</v>
      </c>
      <c r="C2404" s="163" t="s">
        <v>5757</v>
      </c>
      <c r="D2404" s="164" t="s">
        <v>5673</v>
      </c>
      <c r="E2404" s="164">
        <v>3</v>
      </c>
      <c r="F2404" s="167"/>
      <c r="G2404" s="167" t="str">
        <f>""</f>
        <v/>
      </c>
      <c r="H2404" s="161"/>
      <c r="I2404" s="165"/>
      <c r="J2404" s="166"/>
    </row>
    <row r="2405" spans="1:10" customFormat="1" outlineLevel="1" x14ac:dyDescent="0.2">
      <c r="A2405" s="161" t="s">
        <v>386</v>
      </c>
      <c r="B2405" s="162" t="s">
        <v>6750</v>
      </c>
      <c r="C2405" s="168" t="s">
        <v>5759</v>
      </c>
      <c r="D2405" s="169" t="s">
        <v>5760</v>
      </c>
      <c r="E2405" s="169">
        <f>2*3</f>
        <v>6</v>
      </c>
      <c r="F2405" s="170">
        <v>7.31</v>
      </c>
      <c r="G2405" s="170">
        <f>F2405*E2405</f>
        <v>43.86</v>
      </c>
      <c r="H2405" s="171" t="s">
        <v>414</v>
      </c>
      <c r="I2405" s="172"/>
      <c r="J2405" s="173"/>
    </row>
    <row r="2406" spans="1:10" customFormat="1" outlineLevel="1" x14ac:dyDescent="0.2">
      <c r="A2406" s="161" t="s">
        <v>386</v>
      </c>
      <c r="B2406" s="162" t="s">
        <v>6751</v>
      </c>
      <c r="C2406" s="168" t="s">
        <v>5599</v>
      </c>
      <c r="D2406" s="169" t="s">
        <v>5600</v>
      </c>
      <c r="E2406" s="169">
        <f>2*3</f>
        <v>6</v>
      </c>
      <c r="F2406" s="170">
        <v>0.33</v>
      </c>
      <c r="G2406" s="170">
        <f>F2406*E2406</f>
        <v>1.98</v>
      </c>
      <c r="H2406" s="171" t="s">
        <v>414</v>
      </c>
      <c r="I2406" s="172"/>
      <c r="J2406" s="173"/>
    </row>
    <row r="2407" spans="1:10" customFormat="1" outlineLevel="1" x14ac:dyDescent="0.2">
      <c r="A2407" s="161" t="s">
        <v>386</v>
      </c>
      <c r="B2407" s="162" t="s">
        <v>6752</v>
      </c>
      <c r="C2407" s="168" t="s">
        <v>5763</v>
      </c>
      <c r="D2407" s="169" t="s">
        <v>5764</v>
      </c>
      <c r="E2407" s="169">
        <f>4*3</f>
        <v>12</v>
      </c>
      <c r="F2407" s="170">
        <v>0.3</v>
      </c>
      <c r="G2407" s="170">
        <f>F2407*E2407</f>
        <v>3.5999999999999996</v>
      </c>
      <c r="H2407" s="171" t="s">
        <v>414</v>
      </c>
      <c r="I2407" s="172"/>
      <c r="J2407" s="173"/>
    </row>
    <row r="2408" spans="1:10" customFormat="1" x14ac:dyDescent="0.2">
      <c r="A2408" s="161" t="s">
        <v>382</v>
      </c>
      <c r="B2408" s="162" t="s">
        <v>6753</v>
      </c>
      <c r="C2408" s="163" t="s">
        <v>5766</v>
      </c>
      <c r="D2408" s="164" t="s">
        <v>5673</v>
      </c>
      <c r="E2408" s="164">
        <v>1</v>
      </c>
      <c r="F2408" s="167"/>
      <c r="G2408" s="167" t="str">
        <f>""</f>
        <v/>
      </c>
      <c r="H2408" s="161"/>
      <c r="I2408" s="165"/>
      <c r="J2408" s="166"/>
    </row>
    <row r="2409" spans="1:10" customFormat="1" outlineLevel="1" x14ac:dyDescent="0.2">
      <c r="A2409" s="161" t="s">
        <v>386</v>
      </c>
      <c r="B2409" s="162" t="s">
        <v>6754</v>
      </c>
      <c r="C2409" s="168" t="s">
        <v>5768</v>
      </c>
      <c r="D2409" s="169" t="s">
        <v>5760</v>
      </c>
      <c r="E2409" s="169">
        <f>1*1</f>
        <v>1</v>
      </c>
      <c r="F2409" s="170">
        <v>6.94</v>
      </c>
      <c r="G2409" s="170">
        <f>F2409*E2409</f>
        <v>6.94</v>
      </c>
      <c r="H2409" s="171" t="s">
        <v>414</v>
      </c>
      <c r="I2409" s="172"/>
      <c r="J2409" s="173"/>
    </row>
    <row r="2410" spans="1:10" customFormat="1" outlineLevel="1" x14ac:dyDescent="0.2">
      <c r="A2410" s="161" t="s">
        <v>386</v>
      </c>
      <c r="B2410" s="162" t="s">
        <v>6755</v>
      </c>
      <c r="C2410" s="168" t="s">
        <v>5770</v>
      </c>
      <c r="D2410" s="169" t="s">
        <v>5760</v>
      </c>
      <c r="E2410" s="169">
        <f>1*1</f>
        <v>1</v>
      </c>
      <c r="F2410" s="170">
        <v>6.94</v>
      </c>
      <c r="G2410" s="170">
        <f>F2410*E2410</f>
        <v>6.94</v>
      </c>
      <c r="H2410" s="171" t="s">
        <v>414</v>
      </c>
      <c r="I2410" s="172"/>
      <c r="J2410" s="173"/>
    </row>
    <row r="2411" spans="1:10" customFormat="1" outlineLevel="1" x14ac:dyDescent="0.2">
      <c r="A2411" s="161" t="s">
        <v>386</v>
      </c>
      <c r="B2411" s="162" t="s">
        <v>6756</v>
      </c>
      <c r="C2411" s="168" t="s">
        <v>5599</v>
      </c>
      <c r="D2411" s="169" t="s">
        <v>5600</v>
      </c>
      <c r="E2411" s="169">
        <f>2*1</f>
        <v>2</v>
      </c>
      <c r="F2411" s="170">
        <v>0.33</v>
      </c>
      <c r="G2411" s="170">
        <f>F2411*E2411</f>
        <v>0.66</v>
      </c>
      <c r="H2411" s="171" t="s">
        <v>414</v>
      </c>
      <c r="I2411" s="172"/>
      <c r="J2411" s="173"/>
    </row>
    <row r="2412" spans="1:10" customFormat="1" outlineLevel="1" x14ac:dyDescent="0.2">
      <c r="A2412" s="161" t="s">
        <v>386</v>
      </c>
      <c r="B2412" s="162" t="s">
        <v>6757</v>
      </c>
      <c r="C2412" s="168" t="s">
        <v>5763</v>
      </c>
      <c r="D2412" s="169" t="s">
        <v>5764</v>
      </c>
      <c r="E2412" s="169">
        <f>4*1</f>
        <v>4</v>
      </c>
      <c r="F2412" s="170">
        <v>0.3</v>
      </c>
      <c r="G2412" s="170">
        <f>F2412*E2412</f>
        <v>1.2</v>
      </c>
      <c r="H2412" s="171" t="s">
        <v>414</v>
      </c>
      <c r="I2412" s="172"/>
      <c r="J2412" s="173"/>
    </row>
    <row r="2413" spans="1:10" customFormat="1" x14ac:dyDescent="0.2">
      <c r="A2413" s="161" t="s">
        <v>382</v>
      </c>
      <c r="B2413" s="162" t="s">
        <v>6758</v>
      </c>
      <c r="C2413" s="163" t="s">
        <v>6165</v>
      </c>
      <c r="D2413" s="164" t="s">
        <v>5562</v>
      </c>
      <c r="E2413" s="164">
        <v>1</v>
      </c>
      <c r="F2413" s="167"/>
      <c r="G2413" s="167" t="str">
        <f>""</f>
        <v/>
      </c>
      <c r="H2413" s="161"/>
      <c r="I2413" s="165"/>
      <c r="J2413" s="166"/>
    </row>
    <row r="2414" spans="1:10" customFormat="1" outlineLevel="1" x14ac:dyDescent="0.2">
      <c r="A2414" s="161" t="s">
        <v>386</v>
      </c>
      <c r="B2414" s="162" t="s">
        <v>6759</v>
      </c>
      <c r="C2414" s="168" t="s">
        <v>6167</v>
      </c>
      <c r="D2414" s="169" t="s">
        <v>6168</v>
      </c>
      <c r="E2414" s="169">
        <f>1*1</f>
        <v>1</v>
      </c>
      <c r="F2414" s="170">
        <v>51.03</v>
      </c>
      <c r="G2414" s="170">
        <f>F2414*E2414</f>
        <v>51.03</v>
      </c>
      <c r="H2414" s="171" t="s">
        <v>414</v>
      </c>
      <c r="I2414" s="172"/>
      <c r="J2414" s="173"/>
    </row>
    <row r="2415" spans="1:10" customFormat="1" outlineLevel="1" x14ac:dyDescent="0.2">
      <c r="A2415" s="161" t="s">
        <v>386</v>
      </c>
      <c r="B2415" s="162" t="s">
        <v>6760</v>
      </c>
      <c r="C2415" s="168" t="s">
        <v>6170</v>
      </c>
      <c r="D2415" s="169" t="s">
        <v>6171</v>
      </c>
      <c r="E2415" s="169">
        <f>2*1</f>
        <v>2</v>
      </c>
      <c r="F2415" s="170">
        <v>3.1</v>
      </c>
      <c r="G2415" s="170">
        <f>F2415*E2415</f>
        <v>6.2</v>
      </c>
      <c r="H2415" s="171" t="s">
        <v>414</v>
      </c>
      <c r="I2415" s="172"/>
      <c r="J2415" s="173"/>
    </row>
    <row r="2416" spans="1:10" customFormat="1" x14ac:dyDescent="0.2">
      <c r="A2416" s="161" t="s">
        <v>382</v>
      </c>
      <c r="B2416" s="162" t="s">
        <v>6761</v>
      </c>
      <c r="C2416" s="163" t="s">
        <v>6173</v>
      </c>
      <c r="D2416" s="164" t="s">
        <v>5562</v>
      </c>
      <c r="E2416" s="164">
        <v>1</v>
      </c>
      <c r="F2416" s="167"/>
      <c r="G2416" s="167" t="str">
        <f>""</f>
        <v/>
      </c>
      <c r="H2416" s="161"/>
      <c r="I2416" s="165"/>
      <c r="J2416" s="166"/>
    </row>
    <row r="2417" spans="1:10" customFormat="1" outlineLevel="1" x14ac:dyDescent="0.2">
      <c r="A2417" s="161" t="s">
        <v>386</v>
      </c>
      <c r="B2417" s="162" t="s">
        <v>6762</v>
      </c>
      <c r="C2417" s="168" t="s">
        <v>6175</v>
      </c>
      <c r="D2417" s="169" t="s">
        <v>6176</v>
      </c>
      <c r="E2417" s="169">
        <f>1*1</f>
        <v>1</v>
      </c>
      <c r="F2417" s="170">
        <v>71.959999999999994</v>
      </c>
      <c r="G2417" s="170">
        <f>F2417*E2417</f>
        <v>71.959999999999994</v>
      </c>
      <c r="H2417" s="171" t="s">
        <v>414</v>
      </c>
      <c r="I2417" s="172"/>
      <c r="J2417" s="173"/>
    </row>
    <row r="2418" spans="1:10" customFormat="1" outlineLevel="1" x14ac:dyDescent="0.2">
      <c r="A2418" s="161" t="s">
        <v>386</v>
      </c>
      <c r="B2418" s="162" t="s">
        <v>6763</v>
      </c>
      <c r="C2418" s="168" t="s">
        <v>6170</v>
      </c>
      <c r="D2418" s="169" t="s">
        <v>6171</v>
      </c>
      <c r="E2418" s="169">
        <f>3*1</f>
        <v>3</v>
      </c>
      <c r="F2418" s="170">
        <v>3.1</v>
      </c>
      <c r="G2418" s="170">
        <f>F2418*E2418</f>
        <v>9.3000000000000007</v>
      </c>
      <c r="H2418" s="171" t="s">
        <v>414</v>
      </c>
      <c r="I2418" s="172"/>
      <c r="J2418" s="173"/>
    </row>
    <row r="2419" spans="1:10" customFormat="1" x14ac:dyDescent="0.2">
      <c r="A2419" s="161" t="s">
        <v>382</v>
      </c>
      <c r="B2419" s="162" t="s">
        <v>6764</v>
      </c>
      <c r="C2419" s="163" t="s">
        <v>6179</v>
      </c>
      <c r="D2419" s="164" t="s">
        <v>5562</v>
      </c>
      <c r="E2419" s="164">
        <v>1</v>
      </c>
      <c r="F2419" s="167"/>
      <c r="G2419" s="167" t="str">
        <f>""</f>
        <v/>
      </c>
      <c r="H2419" s="161"/>
      <c r="I2419" s="165"/>
      <c r="J2419" s="166"/>
    </row>
    <row r="2420" spans="1:10" customFormat="1" outlineLevel="1" x14ac:dyDescent="0.2">
      <c r="A2420" s="161" t="s">
        <v>386</v>
      </c>
      <c r="B2420" s="162" t="s">
        <v>6765</v>
      </c>
      <c r="C2420" s="168" t="s">
        <v>6181</v>
      </c>
      <c r="D2420" s="169" t="s">
        <v>6176</v>
      </c>
      <c r="E2420" s="169">
        <f>1*1</f>
        <v>1</v>
      </c>
      <c r="F2420" s="170">
        <v>71.72</v>
      </c>
      <c r="G2420" s="170">
        <f>F2420*E2420</f>
        <v>71.72</v>
      </c>
      <c r="H2420" s="171" t="s">
        <v>414</v>
      </c>
      <c r="I2420" s="172"/>
      <c r="J2420" s="173"/>
    </row>
    <row r="2421" spans="1:10" customFormat="1" outlineLevel="1" x14ac:dyDescent="0.2">
      <c r="A2421" s="161" t="s">
        <v>386</v>
      </c>
      <c r="B2421" s="162" t="s">
        <v>6766</v>
      </c>
      <c r="C2421" s="168" t="s">
        <v>6170</v>
      </c>
      <c r="D2421" s="169" t="s">
        <v>6171</v>
      </c>
      <c r="E2421" s="169">
        <f>3*1</f>
        <v>3</v>
      </c>
      <c r="F2421" s="170">
        <v>3.1</v>
      </c>
      <c r="G2421" s="170">
        <f>F2421*E2421</f>
        <v>9.3000000000000007</v>
      </c>
      <c r="H2421" s="171" t="s">
        <v>414</v>
      </c>
      <c r="I2421" s="172"/>
      <c r="J2421" s="173"/>
    </row>
    <row r="2422" spans="1:10" customFormat="1" x14ac:dyDescent="0.2">
      <c r="A2422" s="161" t="s">
        <v>382</v>
      </c>
      <c r="B2422" s="162" t="s">
        <v>6767</v>
      </c>
      <c r="C2422" s="163" t="s">
        <v>6184</v>
      </c>
      <c r="D2422" s="164" t="s">
        <v>5562</v>
      </c>
      <c r="E2422" s="164">
        <v>1</v>
      </c>
      <c r="F2422" s="167"/>
      <c r="G2422" s="167" t="str">
        <f>""</f>
        <v/>
      </c>
      <c r="H2422" s="161"/>
      <c r="I2422" s="165"/>
      <c r="J2422" s="166"/>
    </row>
    <row r="2423" spans="1:10" customFormat="1" outlineLevel="1" x14ac:dyDescent="0.2">
      <c r="A2423" s="161" t="s">
        <v>386</v>
      </c>
      <c r="B2423" s="162" t="s">
        <v>6768</v>
      </c>
      <c r="C2423" s="168" t="s">
        <v>6186</v>
      </c>
      <c r="D2423" s="169" t="s">
        <v>6187</v>
      </c>
      <c r="E2423" s="169">
        <f>1*1</f>
        <v>1</v>
      </c>
      <c r="F2423" s="170">
        <v>67.349999999999994</v>
      </c>
      <c r="G2423" s="170">
        <f>F2423*E2423</f>
        <v>67.349999999999994</v>
      </c>
      <c r="H2423" s="171" t="s">
        <v>414</v>
      </c>
      <c r="I2423" s="172"/>
      <c r="J2423" s="173"/>
    </row>
    <row r="2424" spans="1:10" customFormat="1" outlineLevel="1" x14ac:dyDescent="0.2">
      <c r="A2424" s="161" t="s">
        <v>386</v>
      </c>
      <c r="B2424" s="162" t="s">
        <v>6769</v>
      </c>
      <c r="C2424" s="168" t="s">
        <v>6170</v>
      </c>
      <c r="D2424" s="169" t="s">
        <v>6171</v>
      </c>
      <c r="E2424" s="169">
        <f>3*1</f>
        <v>3</v>
      </c>
      <c r="F2424" s="170">
        <v>3.1</v>
      </c>
      <c r="G2424" s="170">
        <f>F2424*E2424</f>
        <v>9.3000000000000007</v>
      </c>
      <c r="H2424" s="171" t="s">
        <v>414</v>
      </c>
      <c r="I2424" s="172"/>
      <c r="J2424" s="173"/>
    </row>
    <row r="2425" spans="1:10" customFormat="1" x14ac:dyDescent="0.2">
      <c r="A2425" s="161" t="s">
        <v>382</v>
      </c>
      <c r="B2425" s="162" t="s">
        <v>6770</v>
      </c>
      <c r="C2425" s="163" t="s">
        <v>6771</v>
      </c>
      <c r="D2425" s="164" t="s">
        <v>5562</v>
      </c>
      <c r="E2425" s="164">
        <v>1</v>
      </c>
      <c r="F2425" s="167"/>
      <c r="G2425" s="167" t="str">
        <f>""</f>
        <v/>
      </c>
      <c r="H2425" s="161"/>
      <c r="I2425" s="165"/>
      <c r="J2425" s="166"/>
    </row>
    <row r="2426" spans="1:10" customFormat="1" outlineLevel="1" x14ac:dyDescent="0.2">
      <c r="A2426" s="161" t="s">
        <v>386</v>
      </c>
      <c r="B2426" s="162" t="s">
        <v>6772</v>
      </c>
      <c r="C2426" s="168" t="s">
        <v>6773</v>
      </c>
      <c r="D2426" s="169" t="s">
        <v>6774</v>
      </c>
      <c r="E2426" s="169">
        <f>1*1</f>
        <v>1</v>
      </c>
      <c r="F2426" s="170">
        <v>46.6</v>
      </c>
      <c r="G2426" s="170">
        <f>F2426*E2426</f>
        <v>46.6</v>
      </c>
      <c r="H2426" s="171" t="s">
        <v>414</v>
      </c>
      <c r="I2426" s="172"/>
      <c r="J2426" s="173"/>
    </row>
    <row r="2427" spans="1:10" customFormat="1" outlineLevel="1" x14ac:dyDescent="0.2">
      <c r="A2427" s="161" t="s">
        <v>386</v>
      </c>
      <c r="B2427" s="162" t="s">
        <v>6775</v>
      </c>
      <c r="C2427" s="168" t="s">
        <v>6170</v>
      </c>
      <c r="D2427" s="169" t="s">
        <v>6171</v>
      </c>
      <c r="E2427" s="169">
        <f>2*1</f>
        <v>2</v>
      </c>
      <c r="F2427" s="170">
        <v>3.1</v>
      </c>
      <c r="G2427" s="170">
        <f>F2427*E2427</f>
        <v>6.2</v>
      </c>
      <c r="H2427" s="171" t="s">
        <v>414</v>
      </c>
      <c r="I2427" s="172"/>
      <c r="J2427" s="173"/>
    </row>
    <row r="2428" spans="1:10" customFormat="1" x14ac:dyDescent="0.2">
      <c r="A2428" s="161" t="s">
        <v>382</v>
      </c>
      <c r="B2428" s="162" t="s">
        <v>6776</v>
      </c>
      <c r="C2428" s="163" t="s">
        <v>5805</v>
      </c>
      <c r="D2428" s="164" t="s">
        <v>5806</v>
      </c>
      <c r="E2428" s="164">
        <v>2</v>
      </c>
      <c r="F2428" s="167">
        <v>1.46166</v>
      </c>
      <c r="G2428" s="167">
        <f>F2428*E2428</f>
        <v>2.9233199999999999</v>
      </c>
      <c r="H2428" s="161" t="s">
        <v>414</v>
      </c>
      <c r="I2428" s="165"/>
      <c r="J2428" s="166"/>
    </row>
    <row r="2429" spans="1:10" customFormat="1" x14ac:dyDescent="0.2">
      <c r="A2429" s="161" t="s">
        <v>382</v>
      </c>
      <c r="B2429" s="162" t="s">
        <v>6777</v>
      </c>
      <c r="C2429" s="163" t="s">
        <v>5808</v>
      </c>
      <c r="D2429" s="164" t="s">
        <v>5579</v>
      </c>
      <c r="E2429" s="164">
        <v>8</v>
      </c>
      <c r="F2429" s="167"/>
      <c r="G2429" s="167" t="str">
        <f>""</f>
        <v/>
      </c>
      <c r="H2429" s="161"/>
      <c r="I2429" s="165"/>
      <c r="J2429" s="166"/>
    </row>
    <row r="2430" spans="1:10" customFormat="1" outlineLevel="1" x14ac:dyDescent="0.2">
      <c r="A2430" s="161" t="s">
        <v>386</v>
      </c>
      <c r="B2430" s="162" t="s">
        <v>6778</v>
      </c>
      <c r="C2430" s="168" t="s">
        <v>5810</v>
      </c>
      <c r="D2430" s="169" t="s">
        <v>5811</v>
      </c>
      <c r="E2430" s="169">
        <f>1*8</f>
        <v>8</v>
      </c>
      <c r="F2430" s="170">
        <v>0.7</v>
      </c>
      <c r="G2430" s="170">
        <f t="shared" ref="G2430:G2442" si="81">F2430*E2430</f>
        <v>5.6</v>
      </c>
      <c r="H2430" s="171" t="s">
        <v>414</v>
      </c>
      <c r="I2430" s="172"/>
      <c r="J2430" s="173"/>
    </row>
    <row r="2431" spans="1:10" customFormat="1" outlineLevel="1" x14ac:dyDescent="0.2">
      <c r="A2431" s="161" t="s">
        <v>386</v>
      </c>
      <c r="B2431" s="162" t="s">
        <v>6779</v>
      </c>
      <c r="C2431" s="168" t="s">
        <v>5813</v>
      </c>
      <c r="D2431" s="169" t="s">
        <v>5814</v>
      </c>
      <c r="E2431" s="169">
        <f>1*8</f>
        <v>8</v>
      </c>
      <c r="F2431" s="170">
        <v>0.26</v>
      </c>
      <c r="G2431" s="170">
        <f t="shared" si="81"/>
        <v>2.08</v>
      </c>
      <c r="H2431" s="171" t="s">
        <v>414</v>
      </c>
      <c r="I2431" s="172"/>
      <c r="J2431" s="173"/>
    </row>
    <row r="2432" spans="1:10" customFormat="1" x14ac:dyDescent="0.2">
      <c r="A2432" s="148" t="s">
        <v>379</v>
      </c>
      <c r="B2432" s="162" t="s">
        <v>6780</v>
      </c>
      <c r="C2432" s="181" t="s">
        <v>6781</v>
      </c>
      <c r="D2432" s="182" t="s">
        <v>6782</v>
      </c>
      <c r="E2432" s="182">
        <v>3</v>
      </c>
      <c r="F2432" s="183">
        <v>13.47939716</v>
      </c>
      <c r="G2432" s="183">
        <f t="shared" si="81"/>
        <v>40.43819148</v>
      </c>
      <c r="H2432" s="184" t="s">
        <v>414</v>
      </c>
      <c r="I2432" s="185"/>
      <c r="J2432" s="180"/>
    </row>
    <row r="2433" spans="1:10" customFormat="1" x14ac:dyDescent="0.2">
      <c r="A2433" s="161" t="s">
        <v>382</v>
      </c>
      <c r="B2433" s="162" t="s">
        <v>6783</v>
      </c>
      <c r="C2433" s="163" t="s">
        <v>642</v>
      </c>
      <c r="D2433" s="164" t="s">
        <v>643</v>
      </c>
      <c r="E2433" s="164">
        <v>2</v>
      </c>
      <c r="F2433" s="167">
        <v>1.20161546</v>
      </c>
      <c r="G2433" s="167">
        <f t="shared" si="81"/>
        <v>2.4032309199999999</v>
      </c>
      <c r="H2433" s="161" t="s">
        <v>414</v>
      </c>
      <c r="I2433" s="165"/>
      <c r="J2433" s="166"/>
    </row>
    <row r="2434" spans="1:10" customFormat="1" x14ac:dyDescent="0.2">
      <c r="A2434" s="161" t="s">
        <v>382</v>
      </c>
      <c r="B2434" s="162" t="s">
        <v>6784</v>
      </c>
      <c r="C2434" s="163" t="s">
        <v>645</v>
      </c>
      <c r="D2434" s="164" t="s">
        <v>646</v>
      </c>
      <c r="E2434" s="164">
        <v>2</v>
      </c>
      <c r="F2434" s="167">
        <v>1.0010149699999999</v>
      </c>
      <c r="G2434" s="167">
        <f t="shared" si="81"/>
        <v>2.0020299399999999</v>
      </c>
      <c r="H2434" s="161" t="s">
        <v>414</v>
      </c>
      <c r="I2434" s="165"/>
      <c r="J2434" s="166"/>
    </row>
    <row r="2435" spans="1:10" customFormat="1" x14ac:dyDescent="0.2">
      <c r="A2435" s="161" t="s">
        <v>382</v>
      </c>
      <c r="B2435" s="162" t="s">
        <v>6785</v>
      </c>
      <c r="C2435" s="163" t="s">
        <v>648</v>
      </c>
      <c r="D2435" s="164" t="s">
        <v>649</v>
      </c>
      <c r="E2435" s="164">
        <v>8</v>
      </c>
      <c r="F2435" s="167">
        <v>2.00912837</v>
      </c>
      <c r="G2435" s="167">
        <f t="shared" si="81"/>
        <v>16.07302696</v>
      </c>
      <c r="H2435" s="161" t="s">
        <v>414</v>
      </c>
      <c r="I2435" s="165"/>
      <c r="J2435" s="166"/>
    </row>
    <row r="2436" spans="1:10" customFormat="1" x14ac:dyDescent="0.2">
      <c r="A2436" s="161" t="s">
        <v>382</v>
      </c>
      <c r="B2436" s="162" t="s">
        <v>6786</v>
      </c>
      <c r="C2436" s="163" t="s">
        <v>6203</v>
      </c>
      <c r="D2436" s="164" t="s">
        <v>6204</v>
      </c>
      <c r="E2436" s="164">
        <v>1</v>
      </c>
      <c r="F2436" s="167">
        <v>2.6302616400000001</v>
      </c>
      <c r="G2436" s="167">
        <f t="shared" si="81"/>
        <v>2.6302616400000001</v>
      </c>
      <c r="H2436" s="161" t="s">
        <v>414</v>
      </c>
      <c r="I2436" s="165"/>
      <c r="J2436" s="166"/>
    </row>
    <row r="2437" spans="1:10" customFormat="1" x14ac:dyDescent="0.2">
      <c r="A2437" s="161" t="s">
        <v>382</v>
      </c>
      <c r="B2437" s="162" t="s">
        <v>6787</v>
      </c>
      <c r="C2437" s="163" t="s">
        <v>654</v>
      </c>
      <c r="D2437" s="164" t="s">
        <v>655</v>
      </c>
      <c r="E2437" s="164">
        <v>2</v>
      </c>
      <c r="F2437" s="167">
        <v>2.8816543999999999</v>
      </c>
      <c r="G2437" s="167">
        <f t="shared" si="81"/>
        <v>5.7633087999999999</v>
      </c>
      <c r="H2437" s="161" t="s">
        <v>414</v>
      </c>
      <c r="I2437" s="165"/>
      <c r="J2437" s="166"/>
    </row>
    <row r="2438" spans="1:10" customFormat="1" x14ac:dyDescent="0.2">
      <c r="A2438" s="161" t="s">
        <v>382</v>
      </c>
      <c r="B2438" s="162" t="s">
        <v>6788</v>
      </c>
      <c r="C2438" s="163" t="s">
        <v>657</v>
      </c>
      <c r="D2438" s="164" t="s">
        <v>658</v>
      </c>
      <c r="E2438" s="164">
        <v>2</v>
      </c>
      <c r="F2438" s="167">
        <v>5.7822221499999999</v>
      </c>
      <c r="G2438" s="167">
        <f t="shared" si="81"/>
        <v>11.5644443</v>
      </c>
      <c r="H2438" s="161" t="s">
        <v>414</v>
      </c>
      <c r="I2438" s="165"/>
      <c r="J2438" s="166"/>
    </row>
    <row r="2439" spans="1:10" customFormat="1" x14ac:dyDescent="0.2">
      <c r="A2439" s="161" t="s">
        <v>382</v>
      </c>
      <c r="B2439" s="162" t="s">
        <v>6789</v>
      </c>
      <c r="C2439" s="163" t="s">
        <v>6208</v>
      </c>
      <c r="D2439" s="164" t="s">
        <v>6209</v>
      </c>
      <c r="E2439" s="164">
        <v>1</v>
      </c>
      <c r="F2439" s="167">
        <v>7.6017128600000001</v>
      </c>
      <c r="G2439" s="167">
        <f t="shared" si="81"/>
        <v>7.6017128600000001</v>
      </c>
      <c r="H2439" s="161" t="s">
        <v>414</v>
      </c>
      <c r="I2439" s="165"/>
      <c r="J2439" s="166"/>
    </row>
    <row r="2440" spans="1:10" customFormat="1" x14ac:dyDescent="0.2">
      <c r="A2440" s="161" t="s">
        <v>382</v>
      </c>
      <c r="B2440" s="162" t="s">
        <v>6790</v>
      </c>
      <c r="C2440" s="163" t="s">
        <v>663</v>
      </c>
      <c r="D2440" s="164" t="s">
        <v>664</v>
      </c>
      <c r="E2440" s="164">
        <v>2</v>
      </c>
      <c r="F2440" s="167">
        <v>1.1285739800000001</v>
      </c>
      <c r="G2440" s="167">
        <f t="shared" si="81"/>
        <v>2.2571479600000002</v>
      </c>
      <c r="H2440" s="161" t="s">
        <v>414</v>
      </c>
      <c r="I2440" s="165"/>
      <c r="J2440" s="166"/>
    </row>
    <row r="2441" spans="1:10" customFormat="1" x14ac:dyDescent="0.2">
      <c r="A2441" s="161" t="s">
        <v>382</v>
      </c>
      <c r="B2441" s="162" t="s">
        <v>6791</v>
      </c>
      <c r="C2441" s="163" t="s">
        <v>6212</v>
      </c>
      <c r="D2441" s="164" t="s">
        <v>6213</v>
      </c>
      <c r="E2441" s="164">
        <v>1</v>
      </c>
      <c r="F2441" s="167">
        <v>0.96895379999999998</v>
      </c>
      <c r="G2441" s="167">
        <f t="shared" si="81"/>
        <v>0.96895379999999998</v>
      </c>
      <c r="H2441" s="161" t="s">
        <v>414</v>
      </c>
      <c r="I2441" s="165"/>
      <c r="J2441" s="166"/>
    </row>
    <row r="2442" spans="1:10" customFormat="1" x14ac:dyDescent="0.2">
      <c r="A2442" s="161" t="s">
        <v>403</v>
      </c>
      <c r="B2442" s="162" t="s">
        <v>6792</v>
      </c>
      <c r="C2442" s="174" t="s">
        <v>6215</v>
      </c>
      <c r="D2442" s="175" t="s">
        <v>6216</v>
      </c>
      <c r="E2442" s="175">
        <v>1</v>
      </c>
      <c r="F2442" s="176">
        <v>3.4359112500000002</v>
      </c>
      <c r="G2442" s="176">
        <f t="shared" si="81"/>
        <v>3.4359112500000002</v>
      </c>
      <c r="H2442" s="177"/>
      <c r="I2442" s="178"/>
      <c r="J2442" s="179"/>
    </row>
    <row r="2443" spans="1:10" customFormat="1" x14ac:dyDescent="0.2">
      <c r="A2443" s="148" t="s">
        <v>379</v>
      </c>
      <c r="B2443" s="162" t="s">
        <v>6793</v>
      </c>
      <c r="C2443" s="181" t="s">
        <v>6221</v>
      </c>
      <c r="D2443" s="182" t="s">
        <v>676</v>
      </c>
      <c r="E2443" s="182">
        <v>4</v>
      </c>
      <c r="F2443" s="183"/>
      <c r="G2443" s="183" t="str">
        <f>""</f>
        <v/>
      </c>
      <c r="H2443" s="184"/>
      <c r="I2443" s="185"/>
      <c r="J2443" s="180"/>
    </row>
    <row r="2444" spans="1:10" customFormat="1" ht="51" x14ac:dyDescent="0.2">
      <c r="A2444" s="148" t="s">
        <v>379</v>
      </c>
      <c r="B2444" s="162" t="s">
        <v>6794</v>
      </c>
      <c r="C2444" s="181" t="s">
        <v>6795</v>
      </c>
      <c r="D2444" s="182" t="s">
        <v>6796</v>
      </c>
      <c r="E2444" s="182">
        <v>1</v>
      </c>
      <c r="F2444" s="183">
        <v>160</v>
      </c>
      <c r="G2444" s="183">
        <f t="shared" ref="G2444:G2475" si="82">F2444*E2444</f>
        <v>160</v>
      </c>
      <c r="H2444" s="184"/>
      <c r="I2444" s="185"/>
      <c r="J2444" s="180"/>
    </row>
    <row r="2445" spans="1:10" customFormat="1" ht="38.25" x14ac:dyDescent="0.2">
      <c r="A2445" s="161" t="s">
        <v>403</v>
      </c>
      <c r="B2445" s="162" t="s">
        <v>6797</v>
      </c>
      <c r="C2445" s="174" t="s">
        <v>6798</v>
      </c>
      <c r="D2445" s="175" t="s">
        <v>5838</v>
      </c>
      <c r="E2445" s="175">
        <v>20.399999999999999</v>
      </c>
      <c r="F2445" s="176">
        <v>206.62702353</v>
      </c>
      <c r="G2445" s="176">
        <f t="shared" si="82"/>
        <v>4215.1912800119999</v>
      </c>
      <c r="H2445" s="177"/>
      <c r="I2445" s="178"/>
      <c r="J2445" s="179"/>
    </row>
    <row r="2446" spans="1:10" customFormat="1" x14ac:dyDescent="0.2">
      <c r="A2446" s="148" t="s">
        <v>379</v>
      </c>
      <c r="B2446" s="162" t="s">
        <v>6799</v>
      </c>
      <c r="C2446" s="181"/>
      <c r="D2446" s="182" t="s">
        <v>6229</v>
      </c>
      <c r="E2446" s="182">
        <v>2</v>
      </c>
      <c r="F2446" s="183">
        <v>4.5093164300000002</v>
      </c>
      <c r="G2446" s="183">
        <f t="shared" si="82"/>
        <v>9.0186328600000003</v>
      </c>
      <c r="H2446" s="184"/>
      <c r="I2446" s="185"/>
      <c r="J2446" s="180"/>
    </row>
    <row r="2447" spans="1:10" customFormat="1" x14ac:dyDescent="0.2">
      <c r="A2447" s="161" t="s">
        <v>403</v>
      </c>
      <c r="B2447" s="162" t="s">
        <v>6800</v>
      </c>
      <c r="C2447" s="174"/>
      <c r="D2447" s="175" t="s">
        <v>698</v>
      </c>
      <c r="E2447" s="175">
        <v>2</v>
      </c>
      <c r="F2447" s="176">
        <v>3.9519828000000001</v>
      </c>
      <c r="G2447" s="176">
        <f t="shared" si="82"/>
        <v>7.9039656000000003</v>
      </c>
      <c r="H2447" s="177"/>
      <c r="I2447" s="178"/>
      <c r="J2447" s="179"/>
    </row>
    <row r="2448" spans="1:10" customFormat="1" ht="25.5" x14ac:dyDescent="0.2">
      <c r="A2448" s="161" t="s">
        <v>403</v>
      </c>
      <c r="B2448" s="162" t="s">
        <v>6801</v>
      </c>
      <c r="C2448" s="174" t="s">
        <v>6232</v>
      </c>
      <c r="D2448" s="175" t="s">
        <v>6233</v>
      </c>
      <c r="E2448" s="175">
        <v>20</v>
      </c>
      <c r="F2448" s="176">
        <v>12.7</v>
      </c>
      <c r="G2448" s="176">
        <f t="shared" si="82"/>
        <v>254</v>
      </c>
      <c r="H2448" s="177"/>
      <c r="I2448" s="178"/>
      <c r="J2448" s="179"/>
    </row>
    <row r="2449" spans="1:10" customFormat="1" x14ac:dyDescent="0.2">
      <c r="A2449" s="161" t="s">
        <v>403</v>
      </c>
      <c r="B2449" s="162" t="s">
        <v>6802</v>
      </c>
      <c r="C2449" s="174" t="s">
        <v>708</v>
      </c>
      <c r="D2449" s="175" t="s">
        <v>709</v>
      </c>
      <c r="E2449" s="175">
        <v>6</v>
      </c>
      <c r="F2449" s="176">
        <v>1.9</v>
      </c>
      <c r="G2449" s="176">
        <f t="shared" si="82"/>
        <v>11.399999999999999</v>
      </c>
      <c r="H2449" s="177"/>
      <c r="I2449" s="178"/>
      <c r="J2449" s="179"/>
    </row>
    <row r="2450" spans="1:10" customFormat="1" x14ac:dyDescent="0.2">
      <c r="A2450" s="161" t="s">
        <v>403</v>
      </c>
      <c r="B2450" s="162" t="s">
        <v>6803</v>
      </c>
      <c r="C2450" s="174" t="s">
        <v>5848</v>
      </c>
      <c r="D2450" s="175" t="s">
        <v>5849</v>
      </c>
      <c r="E2450" s="175">
        <v>2</v>
      </c>
      <c r="F2450" s="176">
        <v>0.56829854999999996</v>
      </c>
      <c r="G2450" s="176">
        <f t="shared" si="82"/>
        <v>1.1365970999999999</v>
      </c>
      <c r="H2450" s="177"/>
      <c r="I2450" s="178"/>
      <c r="J2450" s="179"/>
    </row>
    <row r="2451" spans="1:10" customFormat="1" x14ac:dyDescent="0.2">
      <c r="A2451" s="148" t="s">
        <v>379</v>
      </c>
      <c r="B2451" s="162" t="s">
        <v>6804</v>
      </c>
      <c r="C2451" s="181" t="s">
        <v>6237</v>
      </c>
      <c r="D2451" s="182" t="s">
        <v>6238</v>
      </c>
      <c r="E2451" s="182">
        <v>1</v>
      </c>
      <c r="F2451" s="183">
        <v>0.13509635</v>
      </c>
      <c r="G2451" s="183">
        <f t="shared" si="82"/>
        <v>0.13509635</v>
      </c>
      <c r="H2451" s="184"/>
      <c r="I2451" s="185"/>
      <c r="J2451" s="180"/>
    </row>
    <row r="2452" spans="1:10" customFormat="1" x14ac:dyDescent="0.2">
      <c r="A2452" s="161" t="s">
        <v>403</v>
      </c>
      <c r="B2452" s="162" t="s">
        <v>6805</v>
      </c>
      <c r="C2452" s="174"/>
      <c r="D2452" s="175" t="s">
        <v>711</v>
      </c>
      <c r="E2452" s="175">
        <v>2</v>
      </c>
      <c r="F2452" s="176">
        <v>1.8403369999999999E-2</v>
      </c>
      <c r="G2452" s="176">
        <f t="shared" si="82"/>
        <v>3.6806739999999998E-2</v>
      </c>
      <c r="H2452" s="177"/>
      <c r="I2452" s="178"/>
      <c r="J2452" s="179"/>
    </row>
    <row r="2453" spans="1:10" customFormat="1" x14ac:dyDescent="0.2">
      <c r="A2453" s="161" t="s">
        <v>403</v>
      </c>
      <c r="B2453" s="162" t="s">
        <v>6806</v>
      </c>
      <c r="C2453" s="174"/>
      <c r="D2453" s="175" t="s">
        <v>718</v>
      </c>
      <c r="E2453" s="175">
        <v>16</v>
      </c>
      <c r="F2453" s="176">
        <v>2.9523020000000001E-2</v>
      </c>
      <c r="G2453" s="176">
        <f t="shared" si="82"/>
        <v>0.47236832000000001</v>
      </c>
      <c r="H2453" s="177"/>
      <c r="I2453" s="178"/>
      <c r="J2453" s="179"/>
    </row>
    <row r="2454" spans="1:10" customFormat="1" x14ac:dyDescent="0.2">
      <c r="A2454" s="161" t="s">
        <v>403</v>
      </c>
      <c r="B2454" s="162" t="s">
        <v>6807</v>
      </c>
      <c r="C2454" s="174"/>
      <c r="D2454" s="175" t="s">
        <v>720</v>
      </c>
      <c r="E2454" s="175">
        <v>2</v>
      </c>
      <c r="F2454" s="176">
        <v>9.6445200000000002E-3</v>
      </c>
      <c r="G2454" s="176">
        <f t="shared" si="82"/>
        <v>1.928904E-2</v>
      </c>
      <c r="H2454" s="177"/>
      <c r="I2454" s="178"/>
      <c r="J2454" s="179"/>
    </row>
    <row r="2455" spans="1:10" customFormat="1" x14ac:dyDescent="0.2">
      <c r="A2455" s="161" t="s">
        <v>403</v>
      </c>
      <c r="B2455" s="162" t="s">
        <v>6808</v>
      </c>
      <c r="C2455" s="174" t="s">
        <v>6245</v>
      </c>
      <c r="D2455" s="175" t="s">
        <v>6246</v>
      </c>
      <c r="E2455" s="175">
        <v>1</v>
      </c>
      <c r="F2455" s="176">
        <v>0.62002141</v>
      </c>
      <c r="G2455" s="176">
        <f t="shared" si="82"/>
        <v>0.62002141</v>
      </c>
      <c r="H2455" s="177"/>
      <c r="I2455" s="178"/>
      <c r="J2455" s="179"/>
    </row>
    <row r="2456" spans="1:10" customFormat="1" x14ac:dyDescent="0.2">
      <c r="A2456" s="161" t="s">
        <v>403</v>
      </c>
      <c r="B2456" s="162" t="s">
        <v>6809</v>
      </c>
      <c r="C2456" s="174" t="s">
        <v>6810</v>
      </c>
      <c r="D2456" s="175" t="s">
        <v>4660</v>
      </c>
      <c r="E2456" s="175">
        <v>2</v>
      </c>
      <c r="F2456" s="176">
        <v>2.3715819100000002</v>
      </c>
      <c r="G2456" s="176">
        <f t="shared" si="82"/>
        <v>4.7431638200000004</v>
      </c>
      <c r="H2456" s="177"/>
      <c r="I2456" s="178"/>
      <c r="J2456" s="179"/>
    </row>
    <row r="2457" spans="1:10" customFormat="1" x14ac:dyDescent="0.2">
      <c r="A2457" s="161" t="s">
        <v>403</v>
      </c>
      <c r="B2457" s="162" t="s">
        <v>6811</v>
      </c>
      <c r="C2457" s="174" t="s">
        <v>716</v>
      </c>
      <c r="D2457" s="175" t="s">
        <v>716</v>
      </c>
      <c r="E2457" s="175">
        <v>2</v>
      </c>
      <c r="F2457" s="176">
        <v>3.9988100900000001</v>
      </c>
      <c r="G2457" s="176">
        <f t="shared" si="82"/>
        <v>7.9976201800000002</v>
      </c>
      <c r="H2457" s="177"/>
      <c r="I2457" s="178"/>
      <c r="J2457" s="179"/>
    </row>
    <row r="2458" spans="1:10" customFormat="1" x14ac:dyDescent="0.2">
      <c r="A2458" s="161" t="s">
        <v>403</v>
      </c>
      <c r="B2458" s="162" t="s">
        <v>6812</v>
      </c>
      <c r="C2458" s="174" t="s">
        <v>684</v>
      </c>
      <c r="D2458" s="175" t="s">
        <v>6249</v>
      </c>
      <c r="E2458" s="175">
        <v>1</v>
      </c>
      <c r="F2458" s="176">
        <v>0.21267713999999999</v>
      </c>
      <c r="G2458" s="176">
        <f t="shared" si="82"/>
        <v>0.21267713999999999</v>
      </c>
      <c r="H2458" s="177"/>
      <c r="I2458" s="178"/>
      <c r="J2458" s="179"/>
    </row>
    <row r="2459" spans="1:10" customFormat="1" x14ac:dyDescent="0.2">
      <c r="A2459" s="161" t="s">
        <v>403</v>
      </c>
      <c r="B2459" s="162" t="s">
        <v>6813</v>
      </c>
      <c r="C2459" s="174" t="s">
        <v>677</v>
      </c>
      <c r="D2459" s="175" t="s">
        <v>732</v>
      </c>
      <c r="E2459" s="175">
        <v>12</v>
      </c>
      <c r="F2459" s="176">
        <v>0.12559807000000001</v>
      </c>
      <c r="G2459" s="176">
        <f t="shared" si="82"/>
        <v>1.5071768400000001</v>
      </c>
      <c r="H2459" s="177"/>
      <c r="I2459" s="178"/>
      <c r="J2459" s="179"/>
    </row>
    <row r="2460" spans="1:10" customFormat="1" x14ac:dyDescent="0.2">
      <c r="A2460" s="161" t="s">
        <v>403</v>
      </c>
      <c r="B2460" s="162" t="s">
        <v>6814</v>
      </c>
      <c r="C2460" s="174" t="s">
        <v>677</v>
      </c>
      <c r="D2460" s="175" t="s">
        <v>734</v>
      </c>
      <c r="E2460" s="175">
        <v>6</v>
      </c>
      <c r="F2460" s="176">
        <v>0.10981471</v>
      </c>
      <c r="G2460" s="176">
        <f t="shared" si="82"/>
        <v>0.65888826</v>
      </c>
      <c r="H2460" s="177"/>
      <c r="I2460" s="178"/>
      <c r="J2460" s="179"/>
    </row>
    <row r="2461" spans="1:10" customFormat="1" x14ac:dyDescent="0.2">
      <c r="A2461" s="161" t="s">
        <v>403</v>
      </c>
      <c r="B2461" s="162" t="s">
        <v>6815</v>
      </c>
      <c r="C2461" s="174" t="s">
        <v>677</v>
      </c>
      <c r="D2461" s="175" t="s">
        <v>736</v>
      </c>
      <c r="E2461" s="175">
        <v>4</v>
      </c>
      <c r="F2461" s="176">
        <v>7.4135400000000004E-2</v>
      </c>
      <c r="G2461" s="176">
        <f t="shared" si="82"/>
        <v>0.29654160000000002</v>
      </c>
      <c r="H2461" s="177"/>
      <c r="I2461" s="178"/>
      <c r="J2461" s="179"/>
    </row>
    <row r="2462" spans="1:10" customFormat="1" x14ac:dyDescent="0.2">
      <c r="A2462" s="161" t="s">
        <v>403</v>
      </c>
      <c r="B2462" s="162" t="s">
        <v>6816</v>
      </c>
      <c r="C2462" s="174" t="s">
        <v>684</v>
      </c>
      <c r="D2462" s="175" t="s">
        <v>5870</v>
      </c>
      <c r="E2462" s="175">
        <v>4</v>
      </c>
      <c r="F2462" s="176">
        <v>8.1915859999999993E-2</v>
      </c>
      <c r="G2462" s="176">
        <f t="shared" si="82"/>
        <v>0.32766343999999997</v>
      </c>
      <c r="H2462" s="177"/>
      <c r="I2462" s="178"/>
      <c r="J2462" s="179"/>
    </row>
    <row r="2463" spans="1:10" customFormat="1" x14ac:dyDescent="0.2">
      <c r="A2463" s="161" t="s">
        <v>403</v>
      </c>
      <c r="B2463" s="162" t="s">
        <v>6817</v>
      </c>
      <c r="C2463" s="174" t="s">
        <v>684</v>
      </c>
      <c r="D2463" s="175" t="s">
        <v>5872</v>
      </c>
      <c r="E2463" s="175">
        <v>2</v>
      </c>
      <c r="F2463" s="176">
        <v>7.2760359999999996E-2</v>
      </c>
      <c r="G2463" s="176">
        <f t="shared" si="82"/>
        <v>0.14552071999999999</v>
      </c>
      <c r="H2463" s="177"/>
      <c r="I2463" s="178"/>
      <c r="J2463" s="179"/>
    </row>
    <row r="2464" spans="1:10" customFormat="1" x14ac:dyDescent="0.2">
      <c r="A2464" s="161" t="s">
        <v>403</v>
      </c>
      <c r="B2464" s="162" t="s">
        <v>6818</v>
      </c>
      <c r="C2464" s="174" t="s">
        <v>684</v>
      </c>
      <c r="D2464" s="175" t="s">
        <v>5874</v>
      </c>
      <c r="E2464" s="175">
        <v>4</v>
      </c>
      <c r="F2464" s="176">
        <v>6.6587129999999994E-2</v>
      </c>
      <c r="G2464" s="176">
        <f t="shared" si="82"/>
        <v>0.26634851999999998</v>
      </c>
      <c r="H2464" s="177"/>
      <c r="I2464" s="178"/>
      <c r="J2464" s="179"/>
    </row>
    <row r="2465" spans="1:10" customFormat="1" x14ac:dyDescent="0.2">
      <c r="A2465" s="161" t="s">
        <v>403</v>
      </c>
      <c r="B2465" s="162" t="s">
        <v>6819</v>
      </c>
      <c r="C2465" s="174" t="s">
        <v>684</v>
      </c>
      <c r="D2465" s="175" t="s">
        <v>5876</v>
      </c>
      <c r="E2465" s="175">
        <v>12</v>
      </c>
      <c r="F2465" s="176">
        <v>6.3500520000000005E-2</v>
      </c>
      <c r="G2465" s="176">
        <f t="shared" si="82"/>
        <v>0.76200624000000006</v>
      </c>
      <c r="H2465" s="177"/>
      <c r="I2465" s="178"/>
      <c r="J2465" s="179"/>
    </row>
    <row r="2466" spans="1:10" customFormat="1" x14ac:dyDescent="0.2">
      <c r="A2466" s="161" t="s">
        <v>403</v>
      </c>
      <c r="B2466" s="162" t="s">
        <v>6820</v>
      </c>
      <c r="C2466" s="174" t="s">
        <v>677</v>
      </c>
      <c r="D2466" s="175" t="s">
        <v>741</v>
      </c>
      <c r="E2466" s="175">
        <v>8</v>
      </c>
      <c r="F2466" s="176">
        <v>2.6461140000000001E-2</v>
      </c>
      <c r="G2466" s="176">
        <f t="shared" si="82"/>
        <v>0.21168912000000001</v>
      </c>
      <c r="H2466" s="177"/>
      <c r="I2466" s="178"/>
      <c r="J2466" s="179"/>
    </row>
    <row r="2467" spans="1:10" customFormat="1" x14ac:dyDescent="0.2">
      <c r="A2467" s="161" t="s">
        <v>403</v>
      </c>
      <c r="B2467" s="162" t="s">
        <v>6821</v>
      </c>
      <c r="C2467" s="174" t="s">
        <v>684</v>
      </c>
      <c r="D2467" s="175" t="s">
        <v>5879</v>
      </c>
      <c r="E2467" s="175">
        <v>1</v>
      </c>
      <c r="F2467" s="176">
        <v>5.3373219999999999E-2</v>
      </c>
      <c r="G2467" s="176">
        <f t="shared" si="82"/>
        <v>5.3373219999999999E-2</v>
      </c>
      <c r="H2467" s="177"/>
      <c r="I2467" s="178"/>
      <c r="J2467" s="179"/>
    </row>
    <row r="2468" spans="1:10" customFormat="1" x14ac:dyDescent="0.2">
      <c r="A2468" s="161" t="s">
        <v>403</v>
      </c>
      <c r="B2468" s="162" t="s">
        <v>6822</v>
      </c>
      <c r="C2468" s="174" t="s">
        <v>684</v>
      </c>
      <c r="D2468" s="175" t="s">
        <v>5881</v>
      </c>
      <c r="E2468" s="175">
        <v>2</v>
      </c>
      <c r="F2468" s="176">
        <v>4.1588609999999998E-2</v>
      </c>
      <c r="G2468" s="176">
        <f t="shared" si="82"/>
        <v>8.3177219999999996E-2</v>
      </c>
      <c r="H2468" s="177"/>
      <c r="I2468" s="178"/>
      <c r="J2468" s="179"/>
    </row>
    <row r="2469" spans="1:10" customFormat="1" x14ac:dyDescent="0.2">
      <c r="A2469" s="161" t="s">
        <v>403</v>
      </c>
      <c r="B2469" s="162" t="s">
        <v>6823</v>
      </c>
      <c r="C2469" s="174" t="s">
        <v>684</v>
      </c>
      <c r="D2469" s="175" t="s">
        <v>728</v>
      </c>
      <c r="E2469" s="175">
        <v>8</v>
      </c>
      <c r="F2469" s="176">
        <v>3.5662310000000003E-2</v>
      </c>
      <c r="G2469" s="176">
        <f t="shared" si="82"/>
        <v>0.28529848000000002</v>
      </c>
      <c r="H2469" s="177"/>
      <c r="I2469" s="178"/>
      <c r="J2469" s="179"/>
    </row>
    <row r="2470" spans="1:10" customFormat="1" x14ac:dyDescent="0.2">
      <c r="A2470" s="161" t="s">
        <v>403</v>
      </c>
      <c r="B2470" s="162" t="s">
        <v>6824</v>
      </c>
      <c r="C2470" s="174" t="s">
        <v>684</v>
      </c>
      <c r="D2470" s="175" t="s">
        <v>730</v>
      </c>
      <c r="E2470" s="175">
        <v>3</v>
      </c>
      <c r="F2470" s="176">
        <v>3.3686880000000002E-2</v>
      </c>
      <c r="G2470" s="176">
        <f t="shared" si="82"/>
        <v>0.10106064000000001</v>
      </c>
      <c r="H2470" s="177"/>
      <c r="I2470" s="178"/>
      <c r="J2470" s="179"/>
    </row>
    <row r="2471" spans="1:10" customFormat="1" x14ac:dyDescent="0.2">
      <c r="A2471" s="161" t="s">
        <v>403</v>
      </c>
      <c r="B2471" s="162" t="s">
        <v>6825</v>
      </c>
      <c r="C2471" s="174" t="s">
        <v>677</v>
      </c>
      <c r="D2471" s="175" t="s">
        <v>743</v>
      </c>
      <c r="E2471" s="175">
        <v>40</v>
      </c>
      <c r="F2471" s="176">
        <v>1.393254E-2</v>
      </c>
      <c r="G2471" s="176">
        <f t="shared" si="82"/>
        <v>0.55730159999999995</v>
      </c>
      <c r="H2471" s="177"/>
      <c r="I2471" s="178"/>
      <c r="J2471" s="179"/>
    </row>
    <row r="2472" spans="1:10" customFormat="1" x14ac:dyDescent="0.2">
      <c r="A2472" s="161" t="s">
        <v>403</v>
      </c>
      <c r="B2472" s="162" t="s">
        <v>6826</v>
      </c>
      <c r="C2472" s="174" t="s">
        <v>677</v>
      </c>
      <c r="D2472" s="175" t="s">
        <v>5886</v>
      </c>
      <c r="E2472" s="175">
        <v>1</v>
      </c>
      <c r="F2472" s="176">
        <v>1.3125650000000001E-2</v>
      </c>
      <c r="G2472" s="176">
        <f t="shared" si="82"/>
        <v>1.3125650000000001E-2</v>
      </c>
      <c r="H2472" s="177"/>
      <c r="I2472" s="178"/>
      <c r="J2472" s="179"/>
    </row>
    <row r="2473" spans="1:10" customFormat="1" x14ac:dyDescent="0.2">
      <c r="A2473" s="161" t="s">
        <v>403</v>
      </c>
      <c r="B2473" s="162" t="s">
        <v>6827</v>
      </c>
      <c r="C2473" s="174" t="s">
        <v>677</v>
      </c>
      <c r="D2473" s="175" t="s">
        <v>745</v>
      </c>
      <c r="E2473" s="175">
        <v>8</v>
      </c>
      <c r="F2473" s="176">
        <v>1.1562019999999999E-2</v>
      </c>
      <c r="G2473" s="176">
        <f t="shared" si="82"/>
        <v>9.2496159999999994E-2</v>
      </c>
      <c r="H2473" s="177"/>
      <c r="I2473" s="178"/>
      <c r="J2473" s="179"/>
    </row>
    <row r="2474" spans="1:10" customFormat="1" x14ac:dyDescent="0.2">
      <c r="A2474" s="161" t="s">
        <v>403</v>
      </c>
      <c r="B2474" s="162" t="s">
        <v>6828</v>
      </c>
      <c r="C2474" s="174" t="s">
        <v>677</v>
      </c>
      <c r="D2474" s="175" t="s">
        <v>6829</v>
      </c>
      <c r="E2474" s="175">
        <v>46</v>
      </c>
      <c r="F2474" s="176">
        <v>6.69055E-3</v>
      </c>
      <c r="G2474" s="176">
        <f t="shared" si="82"/>
        <v>0.30776530000000002</v>
      </c>
      <c r="H2474" s="177"/>
      <c r="I2474" s="178"/>
      <c r="J2474" s="179"/>
    </row>
    <row r="2475" spans="1:10" customFormat="1" x14ac:dyDescent="0.2">
      <c r="A2475" s="161" t="s">
        <v>403</v>
      </c>
      <c r="B2475" s="162" t="s">
        <v>6830</v>
      </c>
      <c r="C2475" s="174" t="s">
        <v>677</v>
      </c>
      <c r="D2475" s="175" t="s">
        <v>5889</v>
      </c>
      <c r="E2475" s="175">
        <v>2</v>
      </c>
      <c r="F2475" s="176">
        <v>5.8015999999999996E-3</v>
      </c>
      <c r="G2475" s="176">
        <f t="shared" si="82"/>
        <v>1.1603199999999999E-2</v>
      </c>
      <c r="H2475" s="177"/>
      <c r="I2475" s="178"/>
      <c r="J2475" s="179"/>
    </row>
    <row r="2476" spans="1:10" customFormat="1" x14ac:dyDescent="0.2">
      <c r="A2476" s="161" t="s">
        <v>403</v>
      </c>
      <c r="B2476" s="162" t="s">
        <v>6831</v>
      </c>
      <c r="C2476" s="174" t="s">
        <v>677</v>
      </c>
      <c r="D2476" s="175" t="s">
        <v>747</v>
      </c>
      <c r="E2476" s="175">
        <v>4</v>
      </c>
      <c r="F2476" s="176">
        <v>1.9086800000000001E-3</v>
      </c>
      <c r="G2476" s="176">
        <f t="shared" ref="G2476:G2505" si="83">F2476*E2476</f>
        <v>7.6347200000000002E-3</v>
      </c>
      <c r="H2476" s="177"/>
      <c r="I2476" s="178"/>
      <c r="J2476" s="179"/>
    </row>
    <row r="2477" spans="1:10" customFormat="1" ht="25.5" x14ac:dyDescent="0.2">
      <c r="A2477" s="161" t="s">
        <v>403</v>
      </c>
      <c r="B2477" s="162" t="s">
        <v>6832</v>
      </c>
      <c r="C2477" s="174" t="s">
        <v>522</v>
      </c>
      <c r="D2477" s="175" t="s">
        <v>937</v>
      </c>
      <c r="E2477" s="175">
        <v>104</v>
      </c>
      <c r="F2477" s="176">
        <v>5.7602159999999999E-2</v>
      </c>
      <c r="G2477" s="176">
        <f t="shared" si="83"/>
        <v>5.9906246400000001</v>
      </c>
      <c r="H2477" s="177"/>
      <c r="I2477" s="178"/>
      <c r="J2477" s="179"/>
    </row>
    <row r="2478" spans="1:10" customFormat="1" ht="25.5" x14ac:dyDescent="0.2">
      <c r="A2478" s="161" t="s">
        <v>403</v>
      </c>
      <c r="B2478" s="162" t="s">
        <v>6833</v>
      </c>
      <c r="C2478" s="174" t="s">
        <v>522</v>
      </c>
      <c r="D2478" s="175" t="s">
        <v>939</v>
      </c>
      <c r="E2478" s="175">
        <v>8</v>
      </c>
      <c r="F2478" s="176">
        <v>2.8221969999999999E-2</v>
      </c>
      <c r="G2478" s="176">
        <f t="shared" si="83"/>
        <v>0.22577575999999999</v>
      </c>
      <c r="H2478" s="177"/>
      <c r="I2478" s="178"/>
      <c r="J2478" s="179"/>
    </row>
    <row r="2479" spans="1:10" customFormat="1" ht="25.5" x14ac:dyDescent="0.2">
      <c r="A2479" s="161" t="s">
        <v>403</v>
      </c>
      <c r="B2479" s="162" t="s">
        <v>6834</v>
      </c>
      <c r="C2479" s="174" t="s">
        <v>522</v>
      </c>
      <c r="D2479" s="175" t="s">
        <v>523</v>
      </c>
      <c r="E2479" s="175">
        <v>4</v>
      </c>
      <c r="F2479" s="176">
        <v>2.4240230000000001E-2</v>
      </c>
      <c r="G2479" s="176">
        <f t="shared" si="83"/>
        <v>9.6960920000000006E-2</v>
      </c>
      <c r="H2479" s="177"/>
      <c r="I2479" s="178"/>
      <c r="J2479" s="179"/>
    </row>
    <row r="2480" spans="1:10" customFormat="1" ht="25.5" x14ac:dyDescent="0.2">
      <c r="A2480" s="161" t="s">
        <v>403</v>
      </c>
      <c r="B2480" s="162" t="s">
        <v>6835</v>
      </c>
      <c r="C2480" s="174" t="s">
        <v>522</v>
      </c>
      <c r="D2480" s="175" t="s">
        <v>941</v>
      </c>
      <c r="E2480" s="175">
        <v>36</v>
      </c>
      <c r="F2480" s="176">
        <v>2.2449110000000001E-2</v>
      </c>
      <c r="G2480" s="176">
        <f t="shared" si="83"/>
        <v>0.80816796000000002</v>
      </c>
      <c r="H2480" s="177"/>
      <c r="I2480" s="178"/>
      <c r="J2480" s="179"/>
    </row>
    <row r="2481" spans="1:10" customFormat="1" ht="25.5" x14ac:dyDescent="0.2">
      <c r="A2481" s="161" t="s">
        <v>403</v>
      </c>
      <c r="B2481" s="162" t="s">
        <v>6836</v>
      </c>
      <c r="C2481" s="174" t="s">
        <v>522</v>
      </c>
      <c r="D2481" s="175" t="s">
        <v>5896</v>
      </c>
      <c r="E2481" s="175">
        <v>8</v>
      </c>
      <c r="F2481" s="176">
        <v>2.0473680000000001E-2</v>
      </c>
      <c r="G2481" s="176">
        <f t="shared" si="83"/>
        <v>0.16378944000000001</v>
      </c>
      <c r="H2481" s="177"/>
      <c r="I2481" s="178"/>
      <c r="J2481" s="179"/>
    </row>
    <row r="2482" spans="1:10" customFormat="1" ht="25.5" x14ac:dyDescent="0.2">
      <c r="A2482" s="161" t="s">
        <v>403</v>
      </c>
      <c r="B2482" s="162" t="s">
        <v>6837</v>
      </c>
      <c r="C2482" s="174" t="s">
        <v>944</v>
      </c>
      <c r="D2482" s="175" t="s">
        <v>945</v>
      </c>
      <c r="E2482" s="175">
        <v>131</v>
      </c>
      <c r="F2482" s="176">
        <v>1.8321469999999999E-2</v>
      </c>
      <c r="G2482" s="176">
        <f t="shared" si="83"/>
        <v>2.4001125700000001</v>
      </c>
      <c r="H2482" s="177"/>
      <c r="I2482" s="178"/>
      <c r="J2482" s="179"/>
    </row>
    <row r="2483" spans="1:10" customFormat="1" ht="25.5" x14ac:dyDescent="0.2">
      <c r="A2483" s="161" t="s">
        <v>403</v>
      </c>
      <c r="B2483" s="162" t="s">
        <v>6838</v>
      </c>
      <c r="C2483" s="174" t="s">
        <v>522</v>
      </c>
      <c r="D2483" s="175" t="s">
        <v>757</v>
      </c>
      <c r="E2483" s="175">
        <v>52</v>
      </c>
      <c r="F2483" s="176">
        <v>1.6348540000000002E-2</v>
      </c>
      <c r="G2483" s="176">
        <f t="shared" si="83"/>
        <v>0.85012408000000006</v>
      </c>
      <c r="H2483" s="177"/>
      <c r="I2483" s="178"/>
      <c r="J2483" s="179"/>
    </row>
    <row r="2484" spans="1:10" customFormat="1" x14ac:dyDescent="0.2">
      <c r="A2484" s="161" t="s">
        <v>403</v>
      </c>
      <c r="B2484" s="162" t="s">
        <v>6839</v>
      </c>
      <c r="C2484" s="174" t="s">
        <v>759</v>
      </c>
      <c r="D2484" s="175" t="s">
        <v>760</v>
      </c>
      <c r="E2484" s="175">
        <v>19</v>
      </c>
      <c r="F2484" s="176">
        <v>1.7374069999999998E-2</v>
      </c>
      <c r="G2484" s="176">
        <f t="shared" si="83"/>
        <v>0.33010732999999998</v>
      </c>
      <c r="H2484" s="177"/>
      <c r="I2484" s="178"/>
      <c r="J2484" s="179"/>
    </row>
    <row r="2485" spans="1:10" customFormat="1" ht="25.5" x14ac:dyDescent="0.2">
      <c r="A2485" s="161" t="s">
        <v>403</v>
      </c>
      <c r="B2485" s="162" t="s">
        <v>6840</v>
      </c>
      <c r="C2485" s="174" t="s">
        <v>5901</v>
      </c>
      <c r="D2485" s="175" t="s">
        <v>5902</v>
      </c>
      <c r="E2485" s="175">
        <v>4</v>
      </c>
      <c r="F2485" s="176">
        <v>0.17211501000000001</v>
      </c>
      <c r="G2485" s="176">
        <f t="shared" si="83"/>
        <v>0.68846004000000005</v>
      </c>
      <c r="H2485" s="177"/>
      <c r="I2485" s="178"/>
      <c r="J2485" s="179"/>
    </row>
    <row r="2486" spans="1:10" customFormat="1" x14ac:dyDescent="0.2">
      <c r="A2486" s="161" t="s">
        <v>403</v>
      </c>
      <c r="B2486" s="162" t="s">
        <v>6841</v>
      </c>
      <c r="C2486" s="174" t="s">
        <v>525</v>
      </c>
      <c r="D2486" s="175" t="s">
        <v>762</v>
      </c>
      <c r="E2486" s="175">
        <v>13</v>
      </c>
      <c r="F2486" s="176">
        <v>7.6006699999999996E-2</v>
      </c>
      <c r="G2486" s="176">
        <f t="shared" si="83"/>
        <v>0.9880871</v>
      </c>
      <c r="H2486" s="177"/>
      <c r="I2486" s="178"/>
      <c r="J2486" s="179"/>
    </row>
    <row r="2487" spans="1:10" customFormat="1" x14ac:dyDescent="0.2">
      <c r="A2487" s="161" t="s">
        <v>403</v>
      </c>
      <c r="B2487" s="162" t="s">
        <v>6842</v>
      </c>
      <c r="C2487" s="174" t="s">
        <v>525</v>
      </c>
      <c r="D2487" s="175" t="s">
        <v>764</v>
      </c>
      <c r="E2487" s="175">
        <v>23</v>
      </c>
      <c r="F2487" s="176">
        <v>4.0010209999999997E-2</v>
      </c>
      <c r="G2487" s="176">
        <f t="shared" si="83"/>
        <v>0.92023482999999995</v>
      </c>
      <c r="H2487" s="177"/>
      <c r="I2487" s="178"/>
      <c r="J2487" s="179"/>
    </row>
    <row r="2488" spans="1:10" customFormat="1" x14ac:dyDescent="0.2">
      <c r="A2488" s="161" t="s">
        <v>403</v>
      </c>
      <c r="B2488" s="162" t="s">
        <v>6843</v>
      </c>
      <c r="C2488" s="174" t="s">
        <v>525</v>
      </c>
      <c r="D2488" s="175" t="s">
        <v>679</v>
      </c>
      <c r="E2488" s="175">
        <v>114</v>
      </c>
      <c r="F2488" s="176">
        <v>1.6751530000000001E-2</v>
      </c>
      <c r="G2488" s="176">
        <f t="shared" si="83"/>
        <v>1.90967442</v>
      </c>
      <c r="H2488" s="177"/>
      <c r="I2488" s="178"/>
      <c r="J2488" s="179"/>
    </row>
    <row r="2489" spans="1:10" customFormat="1" x14ac:dyDescent="0.2">
      <c r="A2489" s="161" t="s">
        <v>403</v>
      </c>
      <c r="B2489" s="162" t="s">
        <v>6844</v>
      </c>
      <c r="C2489" s="174" t="s">
        <v>525</v>
      </c>
      <c r="D2489" s="175" t="s">
        <v>767</v>
      </c>
      <c r="E2489" s="175">
        <v>26</v>
      </c>
      <c r="F2489" s="176">
        <v>1.084597E-2</v>
      </c>
      <c r="G2489" s="176">
        <f t="shared" si="83"/>
        <v>0.28199521999999999</v>
      </c>
      <c r="H2489" s="177"/>
      <c r="I2489" s="178"/>
      <c r="J2489" s="179"/>
    </row>
    <row r="2490" spans="1:10" customFormat="1" x14ac:dyDescent="0.2">
      <c r="A2490" s="161" t="s">
        <v>403</v>
      </c>
      <c r="B2490" s="162" t="s">
        <v>6845</v>
      </c>
      <c r="C2490" s="174" t="s">
        <v>525</v>
      </c>
      <c r="D2490" s="175" t="s">
        <v>526</v>
      </c>
      <c r="E2490" s="175">
        <v>431</v>
      </c>
      <c r="F2490" s="176">
        <v>5.88405E-3</v>
      </c>
      <c r="G2490" s="176">
        <f t="shared" si="83"/>
        <v>2.5360255500000002</v>
      </c>
      <c r="H2490" s="177"/>
      <c r="I2490" s="178"/>
      <c r="J2490" s="179"/>
    </row>
    <row r="2491" spans="1:10" customFormat="1" x14ac:dyDescent="0.2">
      <c r="A2491" s="161" t="s">
        <v>403</v>
      </c>
      <c r="B2491" s="162" t="s">
        <v>6846</v>
      </c>
      <c r="C2491" s="174" t="s">
        <v>525</v>
      </c>
      <c r="D2491" s="175" t="s">
        <v>6283</v>
      </c>
      <c r="E2491" s="175">
        <v>46</v>
      </c>
      <c r="F2491" s="176">
        <v>2.7209500000000002E-3</v>
      </c>
      <c r="G2491" s="176">
        <f t="shared" si="83"/>
        <v>0.12516370000000002</v>
      </c>
      <c r="H2491" s="177"/>
      <c r="I2491" s="178"/>
      <c r="J2491" s="179"/>
    </row>
    <row r="2492" spans="1:10" customFormat="1" x14ac:dyDescent="0.2">
      <c r="A2492" s="161" t="s">
        <v>403</v>
      </c>
      <c r="B2492" s="162" t="s">
        <v>6847</v>
      </c>
      <c r="C2492" s="174" t="s">
        <v>525</v>
      </c>
      <c r="D2492" s="175" t="s">
        <v>770</v>
      </c>
      <c r="E2492" s="175">
        <v>4</v>
      </c>
      <c r="F2492" s="176">
        <v>8.4562000000000005E-4</v>
      </c>
      <c r="G2492" s="176">
        <f t="shared" si="83"/>
        <v>3.3824800000000002E-3</v>
      </c>
      <c r="H2492" s="177"/>
      <c r="I2492" s="178"/>
      <c r="J2492" s="179"/>
    </row>
    <row r="2493" spans="1:10" customFormat="1" x14ac:dyDescent="0.2">
      <c r="A2493" s="161" t="s">
        <v>403</v>
      </c>
      <c r="B2493" s="162" t="s">
        <v>6848</v>
      </c>
      <c r="C2493" s="174" t="s">
        <v>528</v>
      </c>
      <c r="D2493" s="175" t="s">
        <v>5914</v>
      </c>
      <c r="E2493" s="175">
        <v>4</v>
      </c>
      <c r="F2493" s="176">
        <v>1.4230899999999999E-2</v>
      </c>
      <c r="G2493" s="176">
        <f t="shared" si="83"/>
        <v>5.6923599999999998E-2</v>
      </c>
      <c r="H2493" s="177"/>
      <c r="I2493" s="178"/>
      <c r="J2493" s="179"/>
    </row>
    <row r="2494" spans="1:10" customFormat="1" x14ac:dyDescent="0.2">
      <c r="A2494" s="161" t="s">
        <v>403</v>
      </c>
      <c r="B2494" s="162" t="s">
        <v>6849</v>
      </c>
      <c r="C2494" s="174" t="s">
        <v>528</v>
      </c>
      <c r="D2494" s="175" t="s">
        <v>772</v>
      </c>
      <c r="E2494" s="175">
        <v>19</v>
      </c>
      <c r="F2494" s="176">
        <v>6.9577099999999998E-3</v>
      </c>
      <c r="G2494" s="176">
        <f t="shared" si="83"/>
        <v>0.13219649</v>
      </c>
      <c r="H2494" s="177"/>
      <c r="I2494" s="178"/>
      <c r="J2494" s="179"/>
    </row>
    <row r="2495" spans="1:10" customFormat="1" x14ac:dyDescent="0.2">
      <c r="A2495" s="161" t="s">
        <v>403</v>
      </c>
      <c r="B2495" s="162" t="s">
        <v>6850</v>
      </c>
      <c r="C2495" s="174" t="s">
        <v>528</v>
      </c>
      <c r="D2495" s="175" t="s">
        <v>680</v>
      </c>
      <c r="E2495" s="175">
        <v>104</v>
      </c>
      <c r="F2495" s="176">
        <v>3.9662300000000003E-3</v>
      </c>
      <c r="G2495" s="176">
        <f t="shared" si="83"/>
        <v>0.41248792000000001</v>
      </c>
      <c r="H2495" s="177"/>
      <c r="I2495" s="178"/>
      <c r="J2495" s="179"/>
    </row>
    <row r="2496" spans="1:10" customFormat="1" x14ac:dyDescent="0.2">
      <c r="A2496" s="161" t="s">
        <v>403</v>
      </c>
      <c r="B2496" s="162" t="s">
        <v>6851</v>
      </c>
      <c r="C2496" s="174" t="s">
        <v>528</v>
      </c>
      <c r="D2496" s="175" t="s">
        <v>775</v>
      </c>
      <c r="E2496" s="175">
        <v>42</v>
      </c>
      <c r="F2496" s="176">
        <v>2.3824300000000001E-3</v>
      </c>
      <c r="G2496" s="176">
        <f t="shared" si="83"/>
        <v>0.10006206000000001</v>
      </c>
      <c r="H2496" s="177"/>
      <c r="I2496" s="178"/>
      <c r="J2496" s="179"/>
    </row>
    <row r="2497" spans="1:39" customFormat="1" x14ac:dyDescent="0.2">
      <c r="A2497" s="161" t="s">
        <v>403</v>
      </c>
      <c r="B2497" s="162" t="s">
        <v>6852</v>
      </c>
      <c r="C2497" s="174" t="s">
        <v>528</v>
      </c>
      <c r="D2497" s="175" t="s">
        <v>529</v>
      </c>
      <c r="E2497" s="175">
        <v>304</v>
      </c>
      <c r="F2497" s="176">
        <v>1.25136E-3</v>
      </c>
      <c r="G2497" s="176">
        <f t="shared" si="83"/>
        <v>0.38041343999999999</v>
      </c>
      <c r="H2497" s="177"/>
      <c r="I2497" s="178"/>
      <c r="J2497" s="179"/>
    </row>
    <row r="2498" spans="1:39" customFormat="1" x14ac:dyDescent="0.2">
      <c r="A2498" s="161" t="s">
        <v>403</v>
      </c>
      <c r="B2498" s="162" t="s">
        <v>6853</v>
      </c>
      <c r="C2498" s="174" t="s">
        <v>528</v>
      </c>
      <c r="D2498" s="175" t="s">
        <v>5920</v>
      </c>
      <c r="E2498" s="175">
        <v>48</v>
      </c>
      <c r="F2498" s="176">
        <v>4.9306000000000003E-4</v>
      </c>
      <c r="G2498" s="176">
        <f t="shared" si="83"/>
        <v>2.3666880000000001E-2</v>
      </c>
      <c r="H2498" s="177"/>
      <c r="I2498" s="178"/>
      <c r="J2498" s="179"/>
    </row>
    <row r="2499" spans="1:39" customFormat="1" x14ac:dyDescent="0.2">
      <c r="A2499" s="161" t="s">
        <v>403</v>
      </c>
      <c r="B2499" s="162" t="s">
        <v>6854</v>
      </c>
      <c r="C2499" s="174" t="s">
        <v>528</v>
      </c>
      <c r="D2499" s="175" t="s">
        <v>778</v>
      </c>
      <c r="E2499" s="175">
        <v>4</v>
      </c>
      <c r="F2499" s="176">
        <v>1.8382000000000001E-4</v>
      </c>
      <c r="G2499" s="176">
        <f t="shared" si="83"/>
        <v>7.3528000000000005E-4</v>
      </c>
      <c r="H2499" s="177"/>
      <c r="I2499" s="178"/>
      <c r="J2499" s="179"/>
    </row>
    <row r="2500" spans="1:39" customFormat="1" x14ac:dyDescent="0.2">
      <c r="A2500" s="161" t="s">
        <v>403</v>
      </c>
      <c r="B2500" s="162" t="s">
        <v>6855</v>
      </c>
      <c r="C2500" s="174" t="s">
        <v>681</v>
      </c>
      <c r="D2500" s="175" t="s">
        <v>780</v>
      </c>
      <c r="E2500" s="175">
        <v>4</v>
      </c>
      <c r="F2500" s="176">
        <v>1.7164410000000001E-2</v>
      </c>
      <c r="G2500" s="176">
        <f t="shared" si="83"/>
        <v>6.8657640000000006E-2</v>
      </c>
      <c r="H2500" s="177"/>
      <c r="I2500" s="178"/>
      <c r="J2500" s="179"/>
    </row>
    <row r="2501" spans="1:39" customFormat="1" x14ac:dyDescent="0.2">
      <c r="A2501" s="161" t="s">
        <v>403</v>
      </c>
      <c r="B2501" s="162" t="s">
        <v>6856</v>
      </c>
      <c r="C2501" s="174" t="s">
        <v>681</v>
      </c>
      <c r="D2501" s="175" t="s">
        <v>782</v>
      </c>
      <c r="E2501" s="175">
        <v>9</v>
      </c>
      <c r="F2501" s="176">
        <v>1.130113E-2</v>
      </c>
      <c r="G2501" s="176">
        <f t="shared" si="83"/>
        <v>0.10171016999999999</v>
      </c>
      <c r="H2501" s="177"/>
      <c r="I2501" s="178"/>
      <c r="J2501" s="179"/>
    </row>
    <row r="2502" spans="1:39" customFormat="1" x14ac:dyDescent="0.2">
      <c r="A2502" s="161" t="s">
        <v>403</v>
      </c>
      <c r="B2502" s="162" t="s">
        <v>6857</v>
      </c>
      <c r="C2502" s="174" t="s">
        <v>681</v>
      </c>
      <c r="D2502" s="175" t="s">
        <v>784</v>
      </c>
      <c r="E2502" s="175">
        <v>20</v>
      </c>
      <c r="F2502" s="176">
        <v>4.0784000000000003E-3</v>
      </c>
      <c r="G2502" s="176">
        <f t="shared" si="83"/>
        <v>8.1568000000000002E-2</v>
      </c>
      <c r="H2502" s="177"/>
      <c r="I2502" s="178"/>
      <c r="J2502" s="179"/>
    </row>
    <row r="2503" spans="1:39" customFormat="1" x14ac:dyDescent="0.2">
      <c r="A2503" s="161" t="s">
        <v>403</v>
      </c>
      <c r="B2503" s="162" t="s">
        <v>6858</v>
      </c>
      <c r="C2503" s="174" t="s">
        <v>681</v>
      </c>
      <c r="D2503" s="175" t="s">
        <v>786</v>
      </c>
      <c r="E2503" s="175">
        <v>105</v>
      </c>
      <c r="F2503" s="176">
        <v>2.1575700000000001E-3</v>
      </c>
      <c r="G2503" s="176">
        <f t="shared" si="83"/>
        <v>0.22654485000000002</v>
      </c>
      <c r="H2503" s="177"/>
      <c r="I2503" s="178"/>
      <c r="J2503" s="179"/>
    </row>
    <row r="2504" spans="1:39" customFormat="1" x14ac:dyDescent="0.2">
      <c r="A2504" s="161" t="s">
        <v>403</v>
      </c>
      <c r="B2504" s="162" t="s">
        <v>6859</v>
      </c>
      <c r="C2504" s="174" t="s">
        <v>681</v>
      </c>
      <c r="D2504" s="175" t="s">
        <v>6860</v>
      </c>
      <c r="E2504" s="175">
        <v>46</v>
      </c>
      <c r="F2504" s="176">
        <v>1.1387400000000001E-3</v>
      </c>
      <c r="G2504" s="176">
        <f t="shared" si="83"/>
        <v>5.2382040000000005E-2</v>
      </c>
      <c r="H2504" s="177"/>
      <c r="I2504" s="178"/>
      <c r="J2504" s="179"/>
    </row>
    <row r="2505" spans="1:39" customFormat="1" ht="25.5" x14ac:dyDescent="0.2">
      <c r="A2505" s="161" t="s">
        <v>403</v>
      </c>
      <c r="B2505" s="162" t="s">
        <v>6861</v>
      </c>
      <c r="C2505" s="174" t="s">
        <v>2509</v>
      </c>
      <c r="D2505" s="175" t="s">
        <v>713</v>
      </c>
      <c r="E2505" s="175">
        <v>2</v>
      </c>
      <c r="F2505" s="176">
        <v>1.413823E-2</v>
      </c>
      <c r="G2505" s="176">
        <f t="shared" si="83"/>
        <v>2.827646E-2</v>
      </c>
      <c r="H2505" s="177"/>
      <c r="I2505" s="178"/>
      <c r="J2505" s="179"/>
    </row>
    <row r="2506" spans="1:39" x14ac:dyDescent="0.2">
      <c r="A2506" s="148" t="s">
        <v>379</v>
      </c>
      <c r="B2506" s="150" t="s">
        <v>212</v>
      </c>
      <c r="C2506" s="151"/>
      <c r="D2506" s="152" t="s">
        <v>178</v>
      </c>
      <c r="E2506" s="105">
        <v>1</v>
      </c>
      <c r="F2506" s="153"/>
      <c r="G2506" s="110"/>
      <c r="H2506" s="154"/>
      <c r="I2506" s="111"/>
      <c r="J2506" s="155"/>
      <c r="K2506" s="124"/>
      <c r="L2506" s="125"/>
      <c r="M2506" s="126"/>
      <c r="N2506" s="127"/>
      <c r="O2506" s="128"/>
      <c r="P2506" s="128"/>
      <c r="Q2506" s="126"/>
      <c r="R2506" s="55"/>
      <c r="S2506" s="129"/>
      <c r="T2506" s="156"/>
      <c r="U2506" s="126"/>
      <c r="AF2506" s="8"/>
      <c r="AG2506" s="8"/>
      <c r="AH2506" s="8"/>
      <c r="AI2506" s="8"/>
      <c r="AJ2506" s="8"/>
      <c r="AK2506" s="8"/>
      <c r="AL2506" s="8"/>
      <c r="AM2506" s="8"/>
    </row>
    <row r="2507" spans="1:39" x14ac:dyDescent="0.2">
      <c r="A2507" s="148" t="s">
        <v>379</v>
      </c>
      <c r="B2507" s="150" t="s">
        <v>213</v>
      </c>
      <c r="C2507" s="151" t="s">
        <v>214</v>
      </c>
      <c r="D2507" s="152" t="s">
        <v>215</v>
      </c>
      <c r="E2507" s="105">
        <v>1</v>
      </c>
      <c r="F2507" s="153"/>
      <c r="G2507" s="110"/>
      <c r="H2507" s="154"/>
      <c r="I2507" s="111"/>
      <c r="J2507" s="155"/>
      <c r="K2507" s="124"/>
      <c r="L2507" s="125"/>
      <c r="M2507" s="126"/>
      <c r="N2507" s="127"/>
      <c r="O2507" s="128"/>
      <c r="P2507" s="128"/>
      <c r="Q2507" s="126"/>
      <c r="R2507" s="55"/>
      <c r="S2507" s="129"/>
      <c r="T2507" s="156"/>
      <c r="U2507" s="126"/>
      <c r="AF2507" s="8"/>
      <c r="AG2507" s="8"/>
      <c r="AH2507" s="8"/>
      <c r="AI2507" s="8"/>
      <c r="AJ2507" s="8"/>
      <c r="AK2507" s="8"/>
      <c r="AL2507" s="8"/>
      <c r="AM2507" s="8"/>
    </row>
    <row r="2508" spans="1:39" ht="63.75" x14ac:dyDescent="0.2">
      <c r="A2508" s="148" t="s">
        <v>379</v>
      </c>
      <c r="B2508" s="150">
        <v>53</v>
      </c>
      <c r="C2508" s="151" t="s">
        <v>216</v>
      </c>
      <c r="D2508" s="152" t="s">
        <v>217</v>
      </c>
      <c r="E2508" s="105">
        <v>1</v>
      </c>
      <c r="F2508" s="153"/>
      <c r="G2508" s="110"/>
      <c r="H2508" s="154"/>
      <c r="I2508" s="111"/>
      <c r="J2508" s="155"/>
      <c r="K2508" s="124"/>
      <c r="L2508" s="125"/>
      <c r="M2508" s="126"/>
      <c r="N2508" s="127"/>
      <c r="O2508" s="128"/>
      <c r="P2508" s="128"/>
      <c r="Q2508" s="126"/>
      <c r="R2508" s="55"/>
      <c r="S2508" s="129"/>
      <c r="T2508" s="156"/>
      <c r="U2508" s="126"/>
      <c r="AF2508" s="8"/>
      <c r="AG2508" s="8"/>
      <c r="AH2508" s="8"/>
      <c r="AI2508" s="8"/>
      <c r="AJ2508" s="8"/>
      <c r="AK2508" s="8"/>
      <c r="AL2508" s="8"/>
      <c r="AM2508" s="8"/>
    </row>
    <row r="2509" spans="1:39" ht="25.5" x14ac:dyDescent="0.2">
      <c r="A2509" s="148" t="s">
        <v>379</v>
      </c>
      <c r="B2509" s="150">
        <v>54</v>
      </c>
      <c r="C2509" s="151" t="s">
        <v>218</v>
      </c>
      <c r="D2509" s="152" t="s">
        <v>219</v>
      </c>
      <c r="E2509" s="105">
        <v>1</v>
      </c>
      <c r="F2509" s="153"/>
      <c r="G2509" s="110"/>
      <c r="H2509" s="154"/>
      <c r="I2509" s="111"/>
      <c r="J2509" s="155"/>
      <c r="K2509" s="124"/>
      <c r="L2509" s="125"/>
      <c r="M2509" s="126"/>
      <c r="N2509" s="127"/>
      <c r="O2509" s="128"/>
      <c r="P2509" s="128"/>
      <c r="Q2509" s="126"/>
      <c r="R2509" s="55"/>
      <c r="S2509" s="129"/>
      <c r="T2509" s="156"/>
      <c r="U2509" s="126"/>
      <c r="AF2509" s="8"/>
      <c r="AG2509" s="8"/>
      <c r="AH2509" s="8"/>
      <c r="AI2509" s="8"/>
      <c r="AJ2509" s="8"/>
      <c r="AK2509" s="8"/>
      <c r="AL2509" s="8"/>
      <c r="AM2509" s="8"/>
    </row>
    <row r="2510" spans="1:39" x14ac:dyDescent="0.2">
      <c r="A2510" s="148" t="s">
        <v>379</v>
      </c>
      <c r="B2510" s="162" t="s">
        <v>1899</v>
      </c>
      <c r="C2510" s="181" t="s">
        <v>384</v>
      </c>
      <c r="D2510" s="182" t="s">
        <v>385</v>
      </c>
      <c r="E2510" s="182">
        <v>1</v>
      </c>
      <c r="F2510" s="183"/>
      <c r="G2510" s="183" t="str">
        <f>""</f>
        <v/>
      </c>
      <c r="H2510" s="184"/>
      <c r="I2510" s="185"/>
      <c r="J2510" s="180"/>
      <c r="K2510" s="124"/>
      <c r="L2510" s="125"/>
      <c r="M2510" s="126"/>
      <c r="N2510" s="127"/>
      <c r="O2510" s="128"/>
      <c r="P2510" s="128"/>
      <c r="Q2510" s="126"/>
      <c r="R2510" s="55"/>
      <c r="S2510" s="129"/>
      <c r="T2510" s="156"/>
      <c r="U2510" s="126"/>
      <c r="AF2510" s="8"/>
      <c r="AG2510" s="8"/>
      <c r="AH2510" s="8"/>
      <c r="AI2510" s="8"/>
      <c r="AJ2510" s="8"/>
      <c r="AK2510" s="8"/>
      <c r="AL2510" s="8"/>
      <c r="AM2510" s="8"/>
    </row>
    <row r="2511" spans="1:39" x14ac:dyDescent="0.2">
      <c r="A2511" s="148" t="s">
        <v>379</v>
      </c>
      <c r="B2511" s="162" t="s">
        <v>1900</v>
      </c>
      <c r="C2511" s="181" t="s">
        <v>388</v>
      </c>
      <c r="D2511" s="182" t="s">
        <v>389</v>
      </c>
      <c r="E2511" s="182">
        <f>1*1</f>
        <v>1</v>
      </c>
      <c r="F2511" s="183">
        <v>3.8</v>
      </c>
      <c r="G2511" s="183">
        <f t="shared" ref="G2511:G2516" si="84">F2511*E2511</f>
        <v>3.8</v>
      </c>
      <c r="H2511" s="184" t="s">
        <v>390</v>
      </c>
      <c r="I2511" s="185"/>
      <c r="J2511" s="180"/>
      <c r="K2511" s="124"/>
      <c r="L2511" s="125"/>
      <c r="M2511" s="126"/>
      <c r="N2511" s="127"/>
      <c r="O2511" s="128"/>
      <c r="P2511" s="128"/>
      <c r="Q2511" s="126"/>
      <c r="R2511" s="55"/>
      <c r="S2511" s="129"/>
      <c r="T2511" s="156"/>
      <c r="U2511" s="126"/>
      <c r="AF2511" s="8"/>
      <c r="AG2511" s="8"/>
      <c r="AH2511" s="8"/>
      <c r="AI2511" s="8"/>
      <c r="AJ2511" s="8"/>
      <c r="AK2511" s="8"/>
      <c r="AL2511" s="8"/>
      <c r="AM2511" s="8"/>
    </row>
    <row r="2512" spans="1:39" x14ac:dyDescent="0.2">
      <c r="A2512" s="148" t="s">
        <v>379</v>
      </c>
      <c r="B2512" s="162" t="s">
        <v>1901</v>
      </c>
      <c r="C2512" s="181" t="s">
        <v>392</v>
      </c>
      <c r="D2512" s="182" t="s">
        <v>393</v>
      </c>
      <c r="E2512" s="182">
        <f>1*1</f>
        <v>1</v>
      </c>
      <c r="F2512" s="183">
        <v>2.65</v>
      </c>
      <c r="G2512" s="183">
        <f t="shared" si="84"/>
        <v>2.65</v>
      </c>
      <c r="H2512" s="184" t="s">
        <v>390</v>
      </c>
      <c r="I2512" s="185"/>
      <c r="J2512" s="180"/>
      <c r="K2512" s="124"/>
      <c r="L2512" s="125"/>
      <c r="M2512" s="126"/>
      <c r="N2512" s="127"/>
      <c r="O2512" s="128"/>
      <c r="P2512" s="128"/>
      <c r="Q2512" s="126"/>
      <c r="R2512" s="55"/>
      <c r="S2512" s="129"/>
      <c r="T2512" s="156"/>
      <c r="U2512" s="126"/>
      <c r="AF2512" s="8"/>
      <c r="AG2512" s="8"/>
      <c r="AH2512" s="8"/>
      <c r="AI2512" s="8"/>
      <c r="AJ2512" s="8"/>
      <c r="AK2512" s="8"/>
      <c r="AL2512" s="8"/>
      <c r="AM2512" s="8"/>
    </row>
    <row r="2513" spans="1:39" x14ac:dyDescent="0.2">
      <c r="A2513" s="148" t="s">
        <v>379</v>
      </c>
      <c r="B2513" s="162" t="s">
        <v>1902</v>
      </c>
      <c r="C2513" s="181" t="s">
        <v>395</v>
      </c>
      <c r="D2513" s="182" t="s">
        <v>396</v>
      </c>
      <c r="E2513" s="182">
        <f>1*1</f>
        <v>1</v>
      </c>
      <c r="F2513" s="183">
        <v>5.45</v>
      </c>
      <c r="G2513" s="183">
        <f t="shared" si="84"/>
        <v>5.45</v>
      </c>
      <c r="H2513" s="184" t="s">
        <v>390</v>
      </c>
      <c r="I2513" s="185"/>
      <c r="J2513" s="180"/>
      <c r="K2513" s="124"/>
      <c r="L2513" s="125"/>
      <c r="M2513" s="126"/>
      <c r="N2513" s="127"/>
      <c r="O2513" s="128"/>
      <c r="P2513" s="128"/>
      <c r="Q2513" s="126"/>
      <c r="R2513" s="55"/>
      <c r="S2513" s="129"/>
      <c r="T2513" s="156"/>
      <c r="U2513" s="126"/>
      <c r="AF2513" s="8"/>
      <c r="AG2513" s="8"/>
      <c r="AH2513" s="8"/>
      <c r="AI2513" s="8"/>
      <c r="AJ2513" s="8"/>
      <c r="AK2513" s="8"/>
      <c r="AL2513" s="8"/>
      <c r="AM2513" s="8"/>
    </row>
    <row r="2514" spans="1:39" x14ac:dyDescent="0.2">
      <c r="A2514" s="148" t="s">
        <v>379</v>
      </c>
      <c r="B2514" s="162" t="s">
        <v>1903</v>
      </c>
      <c r="C2514" s="181" t="s">
        <v>398</v>
      </c>
      <c r="D2514" s="182" t="s">
        <v>399</v>
      </c>
      <c r="E2514" s="182">
        <f>1*1</f>
        <v>1</v>
      </c>
      <c r="F2514" s="183">
        <v>39.75</v>
      </c>
      <c r="G2514" s="183">
        <f t="shared" si="84"/>
        <v>39.75</v>
      </c>
      <c r="H2514" s="184" t="s">
        <v>390</v>
      </c>
      <c r="I2514" s="185"/>
      <c r="J2514" s="180"/>
      <c r="K2514" s="124"/>
      <c r="L2514" s="125"/>
      <c r="M2514" s="126"/>
      <c r="N2514" s="127"/>
      <c r="O2514" s="128"/>
      <c r="P2514" s="128"/>
      <c r="Q2514" s="126"/>
      <c r="R2514" s="55"/>
      <c r="S2514" s="129"/>
      <c r="T2514" s="156"/>
      <c r="U2514" s="126"/>
      <c r="AF2514" s="8"/>
      <c r="AG2514" s="8"/>
      <c r="AH2514" s="8"/>
      <c r="AI2514" s="8"/>
      <c r="AJ2514" s="8"/>
      <c r="AK2514" s="8"/>
      <c r="AL2514" s="8"/>
      <c r="AM2514" s="8"/>
    </row>
    <row r="2515" spans="1:39" x14ac:dyDescent="0.2">
      <c r="A2515" s="148" t="s">
        <v>379</v>
      </c>
      <c r="B2515" s="162" t="s">
        <v>1904</v>
      </c>
      <c r="C2515" s="181" t="s">
        <v>401</v>
      </c>
      <c r="D2515" s="182" t="s">
        <v>402</v>
      </c>
      <c r="E2515" s="182">
        <f>2*1</f>
        <v>2</v>
      </c>
      <c r="F2515" s="183">
        <v>1.97</v>
      </c>
      <c r="G2515" s="183">
        <f t="shared" si="84"/>
        <v>3.94</v>
      </c>
      <c r="H2515" s="184" t="s">
        <v>390</v>
      </c>
      <c r="I2515" s="185"/>
      <c r="J2515" s="180"/>
      <c r="K2515" s="124"/>
      <c r="L2515" s="125"/>
      <c r="M2515" s="126"/>
      <c r="N2515" s="127"/>
      <c r="O2515" s="128"/>
      <c r="P2515" s="128"/>
      <c r="Q2515" s="126"/>
      <c r="R2515" s="55"/>
      <c r="S2515" s="129"/>
      <c r="T2515" s="156"/>
      <c r="U2515" s="126"/>
      <c r="AF2515" s="8"/>
      <c r="AG2515" s="8"/>
      <c r="AH2515" s="8"/>
      <c r="AI2515" s="8"/>
      <c r="AJ2515" s="8"/>
      <c r="AK2515" s="8"/>
      <c r="AL2515" s="8"/>
      <c r="AM2515" s="8"/>
    </row>
    <row r="2516" spans="1:39" x14ac:dyDescent="0.2">
      <c r="A2516" s="148" t="s">
        <v>379</v>
      </c>
      <c r="B2516" s="162" t="s">
        <v>1905</v>
      </c>
      <c r="C2516" s="181" t="s">
        <v>405</v>
      </c>
      <c r="D2516" s="182" t="s">
        <v>406</v>
      </c>
      <c r="E2516" s="182">
        <f>1*1</f>
        <v>1</v>
      </c>
      <c r="F2516" s="183">
        <v>8.09</v>
      </c>
      <c r="G2516" s="183">
        <f t="shared" si="84"/>
        <v>8.09</v>
      </c>
      <c r="H2516" s="184"/>
      <c r="I2516" s="185"/>
      <c r="J2516" s="180"/>
      <c r="K2516" s="124"/>
      <c r="L2516" s="125"/>
      <c r="M2516" s="126"/>
      <c r="N2516" s="127"/>
      <c r="O2516" s="128"/>
      <c r="P2516" s="128"/>
      <c r="Q2516" s="126"/>
      <c r="R2516" s="55"/>
      <c r="S2516" s="129"/>
      <c r="T2516" s="156"/>
      <c r="U2516" s="126"/>
      <c r="AF2516" s="8"/>
      <c r="AG2516" s="8"/>
      <c r="AH2516" s="8"/>
      <c r="AI2516" s="8"/>
      <c r="AJ2516" s="8"/>
      <c r="AK2516" s="8"/>
      <c r="AL2516" s="8"/>
      <c r="AM2516" s="8"/>
    </row>
    <row r="2517" spans="1:39" x14ac:dyDescent="0.2">
      <c r="A2517" s="161" t="s">
        <v>382</v>
      </c>
      <c r="B2517" s="162" t="s">
        <v>1906</v>
      </c>
      <c r="C2517" s="163" t="s">
        <v>1907</v>
      </c>
      <c r="D2517" s="164" t="s">
        <v>409</v>
      </c>
      <c r="E2517" s="164" t="s">
        <v>410</v>
      </c>
      <c r="F2517" s="167"/>
      <c r="G2517" s="167" t="str">
        <f>""</f>
        <v/>
      </c>
      <c r="H2517" s="161"/>
      <c r="I2517" s="165"/>
      <c r="J2517" s="166"/>
      <c r="K2517" s="124"/>
      <c r="L2517" s="125"/>
      <c r="M2517" s="126"/>
      <c r="N2517" s="127"/>
      <c r="O2517" s="128"/>
      <c r="P2517" s="128"/>
      <c r="Q2517" s="126"/>
      <c r="R2517" s="55"/>
      <c r="S2517" s="129"/>
      <c r="T2517" s="156"/>
      <c r="U2517" s="126"/>
      <c r="AF2517" s="8"/>
      <c r="AG2517" s="8"/>
      <c r="AH2517" s="8"/>
      <c r="AI2517" s="8"/>
      <c r="AJ2517" s="8"/>
      <c r="AK2517" s="8"/>
      <c r="AL2517" s="8"/>
      <c r="AM2517" s="8"/>
    </row>
    <row r="2518" spans="1:39" x14ac:dyDescent="0.2">
      <c r="A2518" s="161" t="s">
        <v>386</v>
      </c>
      <c r="B2518" s="162" t="s">
        <v>1908</v>
      </c>
      <c r="C2518" s="168" t="s">
        <v>1909</v>
      </c>
      <c r="D2518" s="169" t="s">
        <v>1910</v>
      </c>
      <c r="E2518" s="169" t="s">
        <v>410</v>
      </c>
      <c r="F2518" s="170">
        <v>15.77</v>
      </c>
      <c r="G2518" s="170">
        <f>F2518*2</f>
        <v>31.54</v>
      </c>
      <c r="H2518" s="171" t="s">
        <v>414</v>
      </c>
      <c r="I2518" s="172"/>
      <c r="J2518" s="173"/>
      <c r="K2518" s="124"/>
      <c r="L2518" s="125"/>
      <c r="M2518" s="126"/>
      <c r="N2518" s="127"/>
      <c r="O2518" s="128"/>
      <c r="P2518" s="128"/>
      <c r="Q2518" s="126"/>
      <c r="R2518" s="55"/>
      <c r="S2518" s="129"/>
      <c r="T2518" s="156"/>
      <c r="U2518" s="126"/>
      <c r="AF2518" s="8"/>
      <c r="AG2518" s="8"/>
      <c r="AH2518" s="8"/>
      <c r="AI2518" s="8"/>
      <c r="AJ2518" s="8"/>
      <c r="AK2518" s="8"/>
      <c r="AL2518" s="8"/>
      <c r="AM2518" s="8"/>
    </row>
    <row r="2519" spans="1:39" x14ac:dyDescent="0.2">
      <c r="A2519" s="161" t="s">
        <v>386</v>
      </c>
      <c r="B2519" s="162" t="s">
        <v>1911</v>
      </c>
      <c r="C2519" s="168" t="s">
        <v>416</v>
      </c>
      <c r="D2519" s="169" t="s">
        <v>417</v>
      </c>
      <c r="E2519" s="169" t="s">
        <v>410</v>
      </c>
      <c r="F2519" s="170">
        <v>4.05</v>
      </c>
      <c r="G2519" s="170">
        <f>F2519*2</f>
        <v>8.1</v>
      </c>
      <c r="H2519" s="171" t="s">
        <v>414</v>
      </c>
      <c r="I2519" s="172"/>
      <c r="J2519" s="173"/>
      <c r="K2519" s="124"/>
      <c r="L2519" s="125"/>
      <c r="M2519" s="126"/>
      <c r="N2519" s="127"/>
      <c r="O2519" s="128"/>
      <c r="P2519" s="128"/>
      <c r="Q2519" s="126"/>
      <c r="R2519" s="55"/>
      <c r="S2519" s="129"/>
      <c r="T2519" s="156"/>
      <c r="U2519" s="126"/>
      <c r="AF2519" s="8"/>
      <c r="AG2519" s="8"/>
      <c r="AH2519" s="8"/>
      <c r="AI2519" s="8"/>
      <c r="AJ2519" s="8"/>
      <c r="AK2519" s="8"/>
      <c r="AL2519" s="8"/>
      <c r="AM2519" s="8"/>
    </row>
    <row r="2520" spans="1:39" x14ac:dyDescent="0.2">
      <c r="A2520" s="161" t="s">
        <v>386</v>
      </c>
      <c r="B2520" s="162" t="s">
        <v>1912</v>
      </c>
      <c r="C2520" s="168" t="s">
        <v>419</v>
      </c>
      <c r="D2520" s="169" t="s">
        <v>420</v>
      </c>
      <c r="E2520" s="169">
        <v>2</v>
      </c>
      <c r="F2520" s="170">
        <v>0.37</v>
      </c>
      <c r="G2520" s="170">
        <f>F2520*E2520</f>
        <v>0.74</v>
      </c>
      <c r="H2520" s="171" t="s">
        <v>414</v>
      </c>
      <c r="I2520" s="172"/>
      <c r="J2520" s="173"/>
      <c r="K2520" s="124"/>
      <c r="L2520" s="125"/>
      <c r="M2520" s="126"/>
      <c r="N2520" s="127"/>
      <c r="O2520" s="128"/>
      <c r="P2520" s="128"/>
      <c r="Q2520" s="126"/>
      <c r="R2520" s="55"/>
      <c r="S2520" s="129"/>
      <c r="T2520" s="156"/>
      <c r="U2520" s="126"/>
      <c r="AF2520" s="8"/>
      <c r="AG2520" s="8"/>
      <c r="AH2520" s="8"/>
      <c r="AI2520" s="8"/>
      <c r="AJ2520" s="8"/>
      <c r="AK2520" s="8"/>
      <c r="AL2520" s="8"/>
      <c r="AM2520" s="8"/>
    </row>
    <row r="2521" spans="1:39" x14ac:dyDescent="0.2">
      <c r="A2521" s="161" t="s">
        <v>386</v>
      </c>
      <c r="B2521" s="162" t="s">
        <v>1913</v>
      </c>
      <c r="C2521" s="168" t="s">
        <v>422</v>
      </c>
      <c r="D2521" s="169" t="s">
        <v>423</v>
      </c>
      <c r="E2521" s="169">
        <v>2</v>
      </c>
      <c r="F2521" s="170">
        <v>0.04</v>
      </c>
      <c r="G2521" s="170">
        <f>F2521*E2521</f>
        <v>0.08</v>
      </c>
      <c r="H2521" s="171" t="s">
        <v>414</v>
      </c>
      <c r="I2521" s="172"/>
      <c r="J2521" s="173"/>
      <c r="K2521" s="124"/>
      <c r="L2521" s="125"/>
      <c r="M2521" s="126"/>
      <c r="N2521" s="127"/>
      <c r="O2521" s="128"/>
      <c r="P2521" s="128"/>
      <c r="Q2521" s="126"/>
      <c r="R2521" s="55"/>
      <c r="S2521" s="129"/>
      <c r="T2521" s="156"/>
      <c r="U2521" s="126"/>
      <c r="AF2521" s="8"/>
      <c r="AG2521" s="8"/>
      <c r="AH2521" s="8"/>
      <c r="AI2521" s="8"/>
      <c r="AJ2521" s="8"/>
      <c r="AK2521" s="8"/>
      <c r="AL2521" s="8"/>
      <c r="AM2521" s="8"/>
    </row>
    <row r="2522" spans="1:39" x14ac:dyDescent="0.2">
      <c r="A2522" s="161" t="s">
        <v>403</v>
      </c>
      <c r="B2522" s="162" t="s">
        <v>1914</v>
      </c>
      <c r="C2522" s="174" t="s">
        <v>425</v>
      </c>
      <c r="D2522" s="175" t="s">
        <v>426</v>
      </c>
      <c r="E2522" s="175">
        <v>2</v>
      </c>
      <c r="F2522" s="176">
        <v>0.01</v>
      </c>
      <c r="G2522" s="176">
        <f>F2522*E2522</f>
        <v>0.02</v>
      </c>
      <c r="H2522" s="177"/>
      <c r="I2522" s="178"/>
      <c r="J2522" s="179"/>
      <c r="K2522" s="124"/>
      <c r="L2522" s="125"/>
      <c r="M2522" s="126"/>
      <c r="N2522" s="127"/>
      <c r="O2522" s="128"/>
      <c r="P2522" s="128"/>
      <c r="Q2522" s="126"/>
      <c r="R2522" s="55"/>
      <c r="S2522" s="129"/>
      <c r="T2522" s="156"/>
      <c r="U2522" s="126"/>
      <c r="AF2522" s="8"/>
      <c r="AG2522" s="8"/>
      <c r="AH2522" s="8"/>
      <c r="AI2522" s="8"/>
      <c r="AJ2522" s="8"/>
      <c r="AK2522" s="8"/>
      <c r="AL2522" s="8"/>
      <c r="AM2522" s="8"/>
    </row>
    <row r="2523" spans="1:39" x14ac:dyDescent="0.2">
      <c r="A2523" s="148" t="s">
        <v>379</v>
      </c>
      <c r="B2523" s="162" t="s">
        <v>1915</v>
      </c>
      <c r="C2523" s="181" t="s">
        <v>428</v>
      </c>
      <c r="D2523" s="182" t="s">
        <v>429</v>
      </c>
      <c r="E2523" s="182" t="s">
        <v>410</v>
      </c>
      <c r="F2523" s="183"/>
      <c r="G2523" s="183" t="str">
        <f>""</f>
        <v/>
      </c>
      <c r="H2523" s="184"/>
      <c r="I2523" s="185"/>
      <c r="J2523" s="180"/>
      <c r="K2523" s="124"/>
      <c r="L2523" s="125"/>
      <c r="M2523" s="126"/>
      <c r="N2523" s="127"/>
      <c r="O2523" s="128"/>
      <c r="P2523" s="128"/>
      <c r="Q2523" s="126"/>
      <c r="R2523" s="55"/>
      <c r="S2523" s="129"/>
      <c r="T2523" s="156"/>
      <c r="U2523" s="126"/>
      <c r="AF2523" s="8"/>
      <c r="AG2523" s="8"/>
      <c r="AH2523" s="8"/>
      <c r="AI2523" s="8"/>
      <c r="AJ2523" s="8"/>
      <c r="AK2523" s="8"/>
      <c r="AL2523" s="8"/>
      <c r="AM2523" s="8"/>
    </row>
    <row r="2524" spans="1:39" x14ac:dyDescent="0.2">
      <c r="A2524" s="148" t="s">
        <v>379</v>
      </c>
      <c r="B2524" s="162" t="s">
        <v>1916</v>
      </c>
      <c r="C2524" s="181" t="s">
        <v>431</v>
      </c>
      <c r="D2524" s="182" t="s">
        <v>432</v>
      </c>
      <c r="E2524" s="182">
        <f>1*1</f>
        <v>1</v>
      </c>
      <c r="F2524" s="183">
        <v>10.41</v>
      </c>
      <c r="G2524" s="183">
        <f>F2524*E2524</f>
        <v>10.41</v>
      </c>
      <c r="H2524" s="184" t="s">
        <v>390</v>
      </c>
      <c r="I2524" s="185"/>
      <c r="J2524" s="180"/>
      <c r="K2524" s="124"/>
      <c r="L2524" s="125"/>
      <c r="M2524" s="126"/>
      <c r="N2524" s="127"/>
      <c r="O2524" s="128"/>
      <c r="P2524" s="128"/>
      <c r="Q2524" s="126"/>
      <c r="R2524" s="55"/>
      <c r="S2524" s="129"/>
      <c r="T2524" s="156"/>
      <c r="U2524" s="126"/>
      <c r="AF2524" s="8"/>
      <c r="AG2524" s="8"/>
      <c r="AH2524" s="8"/>
      <c r="AI2524" s="8"/>
      <c r="AJ2524" s="8"/>
      <c r="AK2524" s="8"/>
      <c r="AL2524" s="8"/>
      <c r="AM2524" s="8"/>
    </row>
    <row r="2525" spans="1:39" x14ac:dyDescent="0.2">
      <c r="A2525" s="148" t="s">
        <v>379</v>
      </c>
      <c r="B2525" s="162" t="s">
        <v>1917</v>
      </c>
      <c r="C2525" s="181" t="s">
        <v>434</v>
      </c>
      <c r="D2525" s="182" t="s">
        <v>435</v>
      </c>
      <c r="E2525" s="182">
        <f>2*1</f>
        <v>2</v>
      </c>
      <c r="F2525" s="183">
        <v>0.03</v>
      </c>
      <c r="G2525" s="183">
        <f>F2525*E2525</f>
        <v>0.06</v>
      </c>
      <c r="H2525" s="184" t="s">
        <v>414</v>
      </c>
      <c r="I2525" s="185"/>
      <c r="J2525" s="180"/>
      <c r="K2525" s="124"/>
      <c r="L2525" s="125"/>
      <c r="M2525" s="126"/>
      <c r="N2525" s="127"/>
      <c r="O2525" s="128"/>
      <c r="P2525" s="128"/>
      <c r="Q2525" s="126"/>
      <c r="R2525" s="55"/>
      <c r="S2525" s="129"/>
      <c r="T2525" s="156"/>
      <c r="U2525" s="126"/>
      <c r="AF2525" s="8"/>
      <c r="AG2525" s="8"/>
      <c r="AH2525" s="8"/>
      <c r="AI2525" s="8"/>
      <c r="AJ2525" s="8"/>
      <c r="AK2525" s="8"/>
      <c r="AL2525" s="8"/>
      <c r="AM2525" s="8"/>
    </row>
    <row r="2526" spans="1:39" x14ac:dyDescent="0.2">
      <c r="A2526" s="148" t="s">
        <v>379</v>
      </c>
      <c r="B2526" s="162" t="s">
        <v>1918</v>
      </c>
      <c r="C2526" s="181" t="s">
        <v>425</v>
      </c>
      <c r="D2526" s="182" t="s">
        <v>437</v>
      </c>
      <c r="E2526" s="182">
        <f>1*1</f>
        <v>1</v>
      </c>
      <c r="F2526" s="183">
        <v>0.02</v>
      </c>
      <c r="G2526" s="183">
        <f>F2526*E2526</f>
        <v>0.02</v>
      </c>
      <c r="H2526" s="184"/>
      <c r="I2526" s="185"/>
      <c r="J2526" s="180"/>
      <c r="K2526" s="124"/>
      <c r="L2526" s="125"/>
      <c r="M2526" s="126"/>
      <c r="N2526" s="127"/>
      <c r="O2526" s="128"/>
      <c r="P2526" s="128"/>
      <c r="Q2526" s="126"/>
      <c r="R2526" s="55"/>
      <c r="S2526" s="129"/>
      <c r="T2526" s="156"/>
      <c r="U2526" s="126"/>
      <c r="AF2526" s="8"/>
      <c r="AG2526" s="8"/>
      <c r="AH2526" s="8"/>
      <c r="AI2526" s="8"/>
      <c r="AJ2526" s="8"/>
      <c r="AK2526" s="8"/>
      <c r="AL2526" s="8"/>
      <c r="AM2526" s="8"/>
    </row>
    <row r="2527" spans="1:39" x14ac:dyDescent="0.2">
      <c r="A2527" s="161" t="s">
        <v>382</v>
      </c>
      <c r="B2527" s="162" t="s">
        <v>1919</v>
      </c>
      <c r="C2527" s="163" t="s">
        <v>439</v>
      </c>
      <c r="D2527" s="164" t="s">
        <v>440</v>
      </c>
      <c r="E2527" s="164">
        <v>1</v>
      </c>
      <c r="F2527" s="167"/>
      <c r="G2527" s="167" t="str">
        <f>""</f>
        <v/>
      </c>
      <c r="H2527" s="161"/>
      <c r="I2527" s="165"/>
      <c r="J2527" s="166"/>
      <c r="K2527" s="124"/>
      <c r="L2527" s="125"/>
      <c r="M2527" s="126"/>
      <c r="N2527" s="127"/>
      <c r="O2527" s="128"/>
      <c r="P2527" s="128"/>
      <c r="Q2527" s="126"/>
      <c r="R2527" s="55"/>
      <c r="S2527" s="129"/>
      <c r="T2527" s="156"/>
      <c r="U2527" s="126"/>
      <c r="AF2527" s="8"/>
      <c r="AG2527" s="8"/>
      <c r="AH2527" s="8"/>
      <c r="AI2527" s="8"/>
      <c r="AJ2527" s="8"/>
      <c r="AK2527" s="8"/>
      <c r="AL2527" s="8"/>
      <c r="AM2527" s="8"/>
    </row>
    <row r="2528" spans="1:39" x14ac:dyDescent="0.2">
      <c r="A2528" s="161" t="s">
        <v>386</v>
      </c>
      <c r="B2528" s="162" t="s">
        <v>1920</v>
      </c>
      <c r="C2528" s="168" t="s">
        <v>442</v>
      </c>
      <c r="D2528" s="169" t="s">
        <v>443</v>
      </c>
      <c r="E2528" s="169">
        <f>1*1</f>
        <v>1</v>
      </c>
      <c r="F2528" s="170">
        <v>11.31</v>
      </c>
      <c r="G2528" s="170">
        <f>F2528*E2528</f>
        <v>11.31</v>
      </c>
      <c r="H2528" s="171" t="s">
        <v>414</v>
      </c>
      <c r="I2528" s="172"/>
      <c r="J2528" s="173"/>
      <c r="K2528" s="124"/>
      <c r="L2528" s="125"/>
      <c r="M2528" s="126"/>
      <c r="N2528" s="127"/>
      <c r="O2528" s="128"/>
      <c r="P2528" s="128"/>
      <c r="Q2528" s="126"/>
      <c r="R2528" s="55"/>
      <c r="S2528" s="129"/>
      <c r="T2528" s="156"/>
      <c r="U2528" s="126"/>
      <c r="AF2528" s="8"/>
      <c r="AG2528" s="8"/>
      <c r="AH2528" s="8"/>
      <c r="AI2528" s="8"/>
      <c r="AJ2528" s="8"/>
      <c r="AK2528" s="8"/>
      <c r="AL2528" s="8"/>
      <c r="AM2528" s="8"/>
    </row>
    <row r="2529" spans="1:39" x14ac:dyDescent="0.2">
      <c r="A2529" s="161" t="s">
        <v>386</v>
      </c>
      <c r="B2529" s="162" t="s">
        <v>1921</v>
      </c>
      <c r="C2529" s="168" t="s">
        <v>445</v>
      </c>
      <c r="D2529" s="169" t="s">
        <v>446</v>
      </c>
      <c r="E2529" s="169">
        <f>2*1</f>
        <v>2</v>
      </c>
      <c r="F2529" s="170">
        <v>2.2200000000000002</v>
      </c>
      <c r="G2529" s="170">
        <f>F2529*E2529</f>
        <v>4.4400000000000004</v>
      </c>
      <c r="H2529" s="171" t="s">
        <v>414</v>
      </c>
      <c r="I2529" s="172"/>
      <c r="J2529" s="173"/>
      <c r="K2529" s="124"/>
      <c r="L2529" s="125"/>
      <c r="M2529" s="126"/>
      <c r="N2529" s="127"/>
      <c r="O2529" s="128"/>
      <c r="P2529" s="128"/>
      <c r="Q2529" s="126"/>
      <c r="R2529" s="55"/>
      <c r="S2529" s="129"/>
      <c r="T2529" s="156"/>
      <c r="U2529" s="126"/>
      <c r="AF2529" s="8"/>
      <c r="AG2529" s="8"/>
      <c r="AH2529" s="8"/>
      <c r="AI2529" s="8"/>
      <c r="AJ2529" s="8"/>
      <c r="AK2529" s="8"/>
      <c r="AL2529" s="8"/>
      <c r="AM2529" s="8"/>
    </row>
    <row r="2530" spans="1:39" x14ac:dyDescent="0.2">
      <c r="A2530" s="161" t="s">
        <v>403</v>
      </c>
      <c r="B2530" s="162" t="s">
        <v>1922</v>
      </c>
      <c r="C2530" s="174" t="s">
        <v>425</v>
      </c>
      <c r="D2530" s="175" t="s">
        <v>448</v>
      </c>
      <c r="E2530" s="175">
        <f>4*1</f>
        <v>4</v>
      </c>
      <c r="F2530" s="176">
        <v>0.01</v>
      </c>
      <c r="G2530" s="176">
        <f>F2530*E2530</f>
        <v>0.04</v>
      </c>
      <c r="H2530" s="177"/>
      <c r="I2530" s="178"/>
      <c r="J2530" s="179"/>
      <c r="K2530" s="124"/>
      <c r="L2530" s="125"/>
      <c r="M2530" s="126"/>
      <c r="N2530" s="127"/>
      <c r="O2530" s="128"/>
      <c r="P2530" s="128"/>
      <c r="Q2530" s="126"/>
      <c r="R2530" s="55"/>
      <c r="S2530" s="129"/>
      <c r="T2530" s="156"/>
      <c r="U2530" s="126"/>
      <c r="AF2530" s="8"/>
      <c r="AG2530" s="8"/>
      <c r="AH2530" s="8"/>
      <c r="AI2530" s="8"/>
      <c r="AJ2530" s="8"/>
      <c r="AK2530" s="8"/>
      <c r="AL2530" s="8"/>
      <c r="AM2530" s="8"/>
    </row>
    <row r="2531" spans="1:39" x14ac:dyDescent="0.2">
      <c r="A2531" s="161" t="s">
        <v>403</v>
      </c>
      <c r="B2531" s="162" t="s">
        <v>1923</v>
      </c>
      <c r="C2531" s="174" t="s">
        <v>425</v>
      </c>
      <c r="D2531" s="175" t="s">
        <v>450</v>
      </c>
      <c r="E2531" s="175">
        <f>8*1</f>
        <v>8</v>
      </c>
      <c r="F2531" s="176">
        <v>0.04</v>
      </c>
      <c r="G2531" s="176">
        <f>F2531*E2531</f>
        <v>0.32</v>
      </c>
      <c r="H2531" s="177"/>
      <c r="I2531" s="178"/>
      <c r="J2531" s="179"/>
      <c r="K2531" s="124"/>
      <c r="L2531" s="125"/>
      <c r="M2531" s="126"/>
      <c r="N2531" s="127"/>
      <c r="O2531" s="128"/>
      <c r="P2531" s="128"/>
      <c r="Q2531" s="126"/>
      <c r="R2531" s="55"/>
      <c r="S2531" s="129"/>
      <c r="T2531" s="156"/>
      <c r="U2531" s="126"/>
      <c r="AF2531" s="8"/>
      <c r="AG2531" s="8"/>
      <c r="AH2531" s="8"/>
      <c r="AI2531" s="8"/>
      <c r="AJ2531" s="8"/>
      <c r="AK2531" s="8"/>
      <c r="AL2531" s="8"/>
      <c r="AM2531" s="8"/>
    </row>
    <row r="2532" spans="1:39" x14ac:dyDescent="0.2">
      <c r="A2532" s="161" t="s">
        <v>382</v>
      </c>
      <c r="B2532" s="162" t="s">
        <v>1924</v>
      </c>
      <c r="C2532" s="163" t="s">
        <v>452</v>
      </c>
      <c r="D2532" s="164" t="s">
        <v>453</v>
      </c>
      <c r="E2532" s="164">
        <v>3</v>
      </c>
      <c r="F2532" s="167"/>
      <c r="G2532" s="167" t="str">
        <f>""</f>
        <v/>
      </c>
      <c r="H2532" s="161"/>
      <c r="I2532" s="165"/>
      <c r="J2532" s="166"/>
      <c r="K2532" s="124"/>
      <c r="L2532" s="125"/>
      <c r="M2532" s="126"/>
      <c r="N2532" s="127"/>
      <c r="O2532" s="128"/>
      <c r="P2532" s="128"/>
      <c r="Q2532" s="126"/>
      <c r="R2532" s="55"/>
      <c r="S2532" s="129"/>
      <c r="T2532" s="156"/>
      <c r="U2532" s="126"/>
      <c r="AF2532" s="8"/>
      <c r="AG2532" s="8"/>
      <c r="AH2532" s="8"/>
      <c r="AI2532" s="8"/>
      <c r="AJ2532" s="8"/>
      <c r="AK2532" s="8"/>
      <c r="AL2532" s="8"/>
      <c r="AM2532" s="8"/>
    </row>
    <row r="2533" spans="1:39" x14ac:dyDescent="0.2">
      <c r="A2533" s="161" t="s">
        <v>386</v>
      </c>
      <c r="B2533" s="162" t="s">
        <v>1925</v>
      </c>
      <c r="C2533" s="168" t="s">
        <v>442</v>
      </c>
      <c r="D2533" s="169" t="s">
        <v>443</v>
      </c>
      <c r="E2533" s="169">
        <f>1*3</f>
        <v>3</v>
      </c>
      <c r="F2533" s="170">
        <v>11.31</v>
      </c>
      <c r="G2533" s="170">
        <f>F2533*E2533</f>
        <v>33.93</v>
      </c>
      <c r="H2533" s="171" t="s">
        <v>414</v>
      </c>
      <c r="I2533" s="172"/>
      <c r="J2533" s="173"/>
      <c r="K2533" s="124"/>
      <c r="L2533" s="125"/>
      <c r="M2533" s="126"/>
      <c r="N2533" s="127"/>
      <c r="O2533" s="128"/>
      <c r="P2533" s="128"/>
      <c r="Q2533" s="126"/>
      <c r="R2533" s="55"/>
      <c r="S2533" s="129"/>
      <c r="T2533" s="156"/>
      <c r="U2533" s="126"/>
      <c r="AF2533" s="8"/>
      <c r="AG2533" s="8"/>
      <c r="AH2533" s="8"/>
      <c r="AI2533" s="8"/>
      <c r="AJ2533" s="8"/>
      <c r="AK2533" s="8"/>
      <c r="AL2533" s="8"/>
      <c r="AM2533" s="8"/>
    </row>
    <row r="2534" spans="1:39" x14ac:dyDescent="0.2">
      <c r="A2534" s="161" t="s">
        <v>386</v>
      </c>
      <c r="B2534" s="162" t="s">
        <v>1926</v>
      </c>
      <c r="C2534" s="168" t="s">
        <v>456</v>
      </c>
      <c r="D2534" s="169" t="s">
        <v>457</v>
      </c>
      <c r="E2534" s="169">
        <f>2*3</f>
        <v>6</v>
      </c>
      <c r="F2534" s="170">
        <v>1.28</v>
      </c>
      <c r="G2534" s="170">
        <f>F2534*E2534</f>
        <v>7.68</v>
      </c>
      <c r="H2534" s="171" t="s">
        <v>414</v>
      </c>
      <c r="I2534" s="172"/>
      <c r="J2534" s="173"/>
      <c r="K2534" s="124"/>
      <c r="L2534" s="125"/>
      <c r="M2534" s="126"/>
      <c r="N2534" s="127"/>
      <c r="O2534" s="128"/>
      <c r="P2534" s="128"/>
      <c r="Q2534" s="126"/>
      <c r="R2534" s="55"/>
      <c r="S2534" s="129"/>
      <c r="T2534" s="156"/>
      <c r="U2534" s="126"/>
      <c r="AF2534" s="8"/>
      <c r="AG2534" s="8"/>
      <c r="AH2534" s="8"/>
      <c r="AI2534" s="8"/>
      <c r="AJ2534" s="8"/>
      <c r="AK2534" s="8"/>
      <c r="AL2534" s="8"/>
      <c r="AM2534" s="8"/>
    </row>
    <row r="2535" spans="1:39" x14ac:dyDescent="0.2">
      <c r="A2535" s="148" t="s">
        <v>379</v>
      </c>
      <c r="B2535" s="162" t="s">
        <v>1927</v>
      </c>
      <c r="C2535" s="181" t="s">
        <v>459</v>
      </c>
      <c r="D2535" s="182" t="s">
        <v>460</v>
      </c>
      <c r="E2535" s="182">
        <v>1</v>
      </c>
      <c r="F2535" s="183">
        <v>3.27927539</v>
      </c>
      <c r="G2535" s="183">
        <f>F2535*E2535</f>
        <v>3.27927539</v>
      </c>
      <c r="H2535" s="184" t="s">
        <v>390</v>
      </c>
      <c r="I2535" s="185"/>
      <c r="J2535" s="180"/>
      <c r="K2535" s="124"/>
      <c r="L2535" s="125"/>
      <c r="M2535" s="126"/>
      <c r="N2535" s="127"/>
      <c r="O2535" s="128"/>
      <c r="P2535" s="128"/>
      <c r="Q2535" s="126"/>
      <c r="R2535" s="55"/>
      <c r="S2535" s="129"/>
      <c r="T2535" s="156"/>
      <c r="U2535" s="126"/>
      <c r="AF2535" s="8"/>
      <c r="AG2535" s="8"/>
      <c r="AH2535" s="8"/>
      <c r="AI2535" s="8"/>
      <c r="AJ2535" s="8"/>
      <c r="AK2535" s="8"/>
      <c r="AL2535" s="8"/>
      <c r="AM2535" s="8"/>
    </row>
    <row r="2536" spans="1:39" x14ac:dyDescent="0.2">
      <c r="A2536" s="148" t="s">
        <v>379</v>
      </c>
      <c r="B2536" s="162" t="s">
        <v>1928</v>
      </c>
      <c r="C2536" s="181" t="s">
        <v>462</v>
      </c>
      <c r="D2536" s="182" t="s">
        <v>463</v>
      </c>
      <c r="E2536" s="182">
        <v>1</v>
      </c>
      <c r="F2536" s="183">
        <v>0.65714972000000005</v>
      </c>
      <c r="G2536" s="183">
        <f>F2536*E2536</f>
        <v>0.65714972000000005</v>
      </c>
      <c r="H2536" s="184" t="s">
        <v>414</v>
      </c>
      <c r="I2536" s="185"/>
      <c r="J2536" s="180"/>
      <c r="K2536" s="124"/>
      <c r="L2536" s="125"/>
      <c r="M2536" s="126"/>
      <c r="N2536" s="127"/>
      <c r="O2536" s="128"/>
      <c r="P2536" s="128"/>
      <c r="Q2536" s="126"/>
      <c r="R2536" s="55"/>
      <c r="S2536" s="129"/>
      <c r="T2536" s="156"/>
      <c r="U2536" s="126"/>
      <c r="AF2536" s="8"/>
      <c r="AG2536" s="8"/>
      <c r="AH2536" s="8"/>
      <c r="AI2536" s="8"/>
      <c r="AJ2536" s="8"/>
      <c r="AK2536" s="8"/>
      <c r="AL2536" s="8"/>
      <c r="AM2536" s="8"/>
    </row>
    <row r="2537" spans="1:39" x14ac:dyDescent="0.2">
      <c r="A2537" s="161" t="s">
        <v>382</v>
      </c>
      <c r="B2537" s="162" t="s">
        <v>1929</v>
      </c>
      <c r="C2537" s="163" t="s">
        <v>465</v>
      </c>
      <c r="D2537" s="164" t="s">
        <v>466</v>
      </c>
      <c r="E2537" s="164" t="s">
        <v>410</v>
      </c>
      <c r="F2537" s="167"/>
      <c r="G2537" s="167" t="str">
        <f>""</f>
        <v/>
      </c>
      <c r="H2537" s="161"/>
      <c r="I2537" s="165"/>
      <c r="J2537" s="166"/>
      <c r="K2537" s="124"/>
      <c r="L2537" s="125"/>
      <c r="M2537" s="126"/>
      <c r="N2537" s="127"/>
      <c r="O2537" s="128"/>
      <c r="P2537" s="128"/>
      <c r="Q2537" s="126"/>
      <c r="R2537" s="55"/>
      <c r="S2537" s="129"/>
      <c r="T2537" s="156"/>
      <c r="U2537" s="126"/>
      <c r="AF2537" s="8"/>
      <c r="AG2537" s="8"/>
      <c r="AH2537" s="8"/>
      <c r="AI2537" s="8"/>
      <c r="AJ2537" s="8"/>
      <c r="AK2537" s="8"/>
      <c r="AL2537" s="8"/>
      <c r="AM2537" s="8"/>
    </row>
    <row r="2538" spans="1:39" x14ac:dyDescent="0.2">
      <c r="A2538" s="161" t="s">
        <v>386</v>
      </c>
      <c r="B2538" s="162" t="s">
        <v>1930</v>
      </c>
      <c r="C2538" s="168" t="s">
        <v>468</v>
      </c>
      <c r="D2538" s="169" t="s">
        <v>469</v>
      </c>
      <c r="E2538" s="169" t="s">
        <v>410</v>
      </c>
      <c r="F2538" s="170">
        <v>0.5</v>
      </c>
      <c r="G2538" s="170">
        <f>F2538*2</f>
        <v>1</v>
      </c>
      <c r="H2538" s="171" t="s">
        <v>414</v>
      </c>
      <c r="I2538" s="172"/>
      <c r="J2538" s="173"/>
      <c r="K2538" s="124"/>
      <c r="L2538" s="125"/>
      <c r="M2538" s="126"/>
      <c r="N2538" s="127"/>
      <c r="O2538" s="128"/>
      <c r="P2538" s="128"/>
      <c r="Q2538" s="126"/>
      <c r="R2538" s="55"/>
      <c r="S2538" s="129"/>
      <c r="T2538" s="156"/>
      <c r="U2538" s="126"/>
      <c r="AF2538" s="8"/>
      <c r="AG2538" s="8"/>
      <c r="AH2538" s="8"/>
      <c r="AI2538" s="8"/>
      <c r="AJ2538" s="8"/>
      <c r="AK2538" s="8"/>
      <c r="AL2538" s="8"/>
      <c r="AM2538" s="8"/>
    </row>
    <row r="2539" spans="1:39" x14ac:dyDescent="0.2">
      <c r="A2539" s="161" t="s">
        <v>386</v>
      </c>
      <c r="B2539" s="162" t="s">
        <v>1931</v>
      </c>
      <c r="C2539" s="168" t="s">
        <v>471</v>
      </c>
      <c r="D2539" s="169" t="s">
        <v>472</v>
      </c>
      <c r="E2539" s="169">
        <v>2</v>
      </c>
      <c r="F2539" s="170">
        <v>0.01</v>
      </c>
      <c r="G2539" s="170">
        <f>F2539*E2539</f>
        <v>0.02</v>
      </c>
      <c r="H2539" s="171" t="s">
        <v>414</v>
      </c>
      <c r="I2539" s="172"/>
      <c r="J2539" s="173"/>
      <c r="K2539" s="124"/>
      <c r="L2539" s="125"/>
      <c r="M2539" s="126"/>
      <c r="N2539" s="127"/>
      <c r="O2539" s="128"/>
      <c r="P2539" s="128"/>
      <c r="Q2539" s="126"/>
      <c r="R2539" s="55"/>
      <c r="S2539" s="129"/>
      <c r="T2539" s="156"/>
      <c r="U2539" s="126"/>
      <c r="AF2539" s="8"/>
      <c r="AG2539" s="8"/>
      <c r="AH2539" s="8"/>
      <c r="AI2539" s="8"/>
      <c r="AJ2539" s="8"/>
      <c r="AK2539" s="8"/>
      <c r="AL2539" s="8"/>
      <c r="AM2539" s="8"/>
    </row>
    <row r="2540" spans="1:39" x14ac:dyDescent="0.2">
      <c r="A2540" s="161" t="s">
        <v>382</v>
      </c>
      <c r="B2540" s="162" t="s">
        <v>1932</v>
      </c>
      <c r="C2540" s="163" t="s">
        <v>474</v>
      </c>
      <c r="D2540" s="164" t="s">
        <v>475</v>
      </c>
      <c r="E2540" s="164">
        <v>2</v>
      </c>
      <c r="F2540" s="167">
        <v>0.59990093</v>
      </c>
      <c r="G2540" s="167">
        <f>F2540*E2540</f>
        <v>1.19980186</v>
      </c>
      <c r="H2540" s="161" t="s">
        <v>414</v>
      </c>
      <c r="I2540" s="165"/>
      <c r="J2540" s="166"/>
      <c r="K2540" s="124"/>
      <c r="L2540" s="125"/>
      <c r="M2540" s="126"/>
      <c r="N2540" s="127"/>
      <c r="O2540" s="128"/>
      <c r="P2540" s="128"/>
      <c r="Q2540" s="126"/>
      <c r="R2540" s="55"/>
      <c r="S2540" s="129"/>
      <c r="T2540" s="156"/>
      <c r="U2540" s="126"/>
      <c r="AF2540" s="8"/>
      <c r="AG2540" s="8"/>
      <c r="AH2540" s="8"/>
      <c r="AI2540" s="8"/>
      <c r="AJ2540" s="8"/>
      <c r="AK2540" s="8"/>
      <c r="AL2540" s="8"/>
      <c r="AM2540" s="8"/>
    </row>
    <row r="2541" spans="1:39" x14ac:dyDescent="0.2">
      <c r="A2541" s="161" t="s">
        <v>382</v>
      </c>
      <c r="B2541" s="162" t="s">
        <v>1933</v>
      </c>
      <c r="C2541" s="163" t="s">
        <v>821</v>
      </c>
      <c r="D2541" s="164" t="s">
        <v>822</v>
      </c>
      <c r="E2541" s="164">
        <v>1</v>
      </c>
      <c r="F2541" s="167"/>
      <c r="G2541" s="167" t="str">
        <f>""</f>
        <v/>
      </c>
      <c r="H2541" s="161"/>
      <c r="I2541" s="165"/>
      <c r="J2541" s="166"/>
      <c r="K2541" s="124"/>
      <c r="L2541" s="125"/>
      <c r="M2541" s="126"/>
      <c r="N2541" s="127"/>
      <c r="O2541" s="128"/>
      <c r="P2541" s="128"/>
      <c r="Q2541" s="126"/>
      <c r="R2541" s="55"/>
      <c r="S2541" s="129"/>
      <c r="T2541" s="156"/>
      <c r="U2541" s="126"/>
      <c r="AF2541" s="8"/>
      <c r="AG2541" s="8"/>
      <c r="AH2541" s="8"/>
      <c r="AI2541" s="8"/>
      <c r="AJ2541" s="8"/>
      <c r="AK2541" s="8"/>
      <c r="AL2541" s="8"/>
      <c r="AM2541" s="8"/>
    </row>
    <row r="2542" spans="1:39" x14ac:dyDescent="0.2">
      <c r="A2542" s="161" t="s">
        <v>382</v>
      </c>
      <c r="B2542" s="162" t="s">
        <v>1934</v>
      </c>
      <c r="C2542" s="163" t="s">
        <v>824</v>
      </c>
      <c r="D2542" s="164" t="s">
        <v>825</v>
      </c>
      <c r="E2542" s="164">
        <f>1*1</f>
        <v>1</v>
      </c>
      <c r="F2542" s="167"/>
      <c r="G2542" s="167" t="str">
        <f>""</f>
        <v/>
      </c>
      <c r="H2542" s="161"/>
      <c r="I2542" s="165"/>
      <c r="J2542" s="166"/>
      <c r="K2542" s="124"/>
      <c r="L2542" s="125"/>
      <c r="M2542" s="126"/>
      <c r="N2542" s="127"/>
      <c r="O2542" s="128"/>
      <c r="P2542" s="128"/>
      <c r="Q2542" s="126"/>
      <c r="R2542" s="55"/>
      <c r="S2542" s="129"/>
      <c r="T2542" s="156"/>
      <c r="U2542" s="126"/>
      <c r="AF2542" s="8"/>
      <c r="AG2542" s="8"/>
      <c r="AH2542" s="8"/>
      <c r="AI2542" s="8"/>
      <c r="AJ2542" s="8"/>
      <c r="AK2542" s="8"/>
      <c r="AL2542" s="8"/>
      <c r="AM2542" s="8"/>
    </row>
    <row r="2543" spans="1:39" x14ac:dyDescent="0.2">
      <c r="A2543" s="161" t="s">
        <v>386</v>
      </c>
      <c r="B2543" s="162" t="s">
        <v>1935</v>
      </c>
      <c r="C2543" s="168" t="s">
        <v>827</v>
      </c>
      <c r="D2543" s="169" t="s">
        <v>828</v>
      </c>
      <c r="E2543" s="169">
        <f>1*1</f>
        <v>1</v>
      </c>
      <c r="F2543" s="170">
        <v>6.92</v>
      </c>
      <c r="G2543" s="170">
        <f t="shared" ref="G2543:G2552" si="85">F2543*E2543</f>
        <v>6.92</v>
      </c>
      <c r="H2543" s="171" t="s">
        <v>414</v>
      </c>
      <c r="I2543" s="172"/>
      <c r="J2543" s="173"/>
      <c r="K2543" s="124"/>
      <c r="L2543" s="125"/>
      <c r="M2543" s="126"/>
      <c r="N2543" s="127"/>
      <c r="O2543" s="128"/>
      <c r="P2543" s="128"/>
      <c r="Q2543" s="126"/>
      <c r="R2543" s="55"/>
      <c r="S2543" s="129"/>
      <c r="T2543" s="156"/>
      <c r="U2543" s="126"/>
      <c r="AF2543" s="8"/>
      <c r="AG2543" s="8"/>
      <c r="AH2543" s="8"/>
      <c r="AI2543" s="8"/>
      <c r="AJ2543" s="8"/>
      <c r="AK2543" s="8"/>
      <c r="AL2543" s="8"/>
      <c r="AM2543" s="8"/>
    </row>
    <row r="2544" spans="1:39" x14ac:dyDescent="0.2">
      <c r="A2544" s="161" t="s">
        <v>386</v>
      </c>
      <c r="B2544" s="162" t="s">
        <v>1936</v>
      </c>
      <c r="C2544" s="168" t="s">
        <v>830</v>
      </c>
      <c r="D2544" s="169" t="s">
        <v>831</v>
      </c>
      <c r="E2544" s="169">
        <f>2*1</f>
        <v>2</v>
      </c>
      <c r="F2544" s="170">
        <v>0.28000000000000003</v>
      </c>
      <c r="G2544" s="170">
        <f t="shared" si="85"/>
        <v>0.56000000000000005</v>
      </c>
      <c r="H2544" s="171" t="s">
        <v>414</v>
      </c>
      <c r="I2544" s="172"/>
      <c r="J2544" s="173"/>
      <c r="K2544" s="124"/>
      <c r="L2544" s="125"/>
      <c r="M2544" s="126"/>
      <c r="N2544" s="127"/>
      <c r="O2544" s="128"/>
      <c r="P2544" s="128"/>
      <c r="Q2544" s="126"/>
      <c r="R2544" s="55"/>
      <c r="S2544" s="129"/>
      <c r="T2544" s="156"/>
      <c r="U2544" s="126"/>
      <c r="AF2544" s="8"/>
      <c r="AG2544" s="8"/>
      <c r="AH2544" s="8"/>
      <c r="AI2544" s="8"/>
      <c r="AJ2544" s="8"/>
      <c r="AK2544" s="8"/>
      <c r="AL2544" s="8"/>
      <c r="AM2544" s="8"/>
    </row>
    <row r="2545" spans="1:39" x14ac:dyDescent="0.2">
      <c r="A2545" s="161" t="s">
        <v>382</v>
      </c>
      <c r="B2545" s="162" t="s">
        <v>1937</v>
      </c>
      <c r="C2545" s="163" t="s">
        <v>510</v>
      </c>
      <c r="D2545" s="164" t="s">
        <v>511</v>
      </c>
      <c r="E2545" s="164">
        <f>1*1</f>
        <v>1</v>
      </c>
      <c r="F2545" s="167">
        <v>3.31</v>
      </c>
      <c r="G2545" s="167">
        <f t="shared" si="85"/>
        <v>3.31</v>
      </c>
      <c r="H2545" s="161" t="s">
        <v>414</v>
      </c>
      <c r="I2545" s="165"/>
      <c r="J2545" s="166"/>
      <c r="K2545" s="124"/>
      <c r="L2545" s="125"/>
      <c r="M2545" s="126"/>
      <c r="N2545" s="127"/>
      <c r="O2545" s="128"/>
      <c r="P2545" s="128"/>
      <c r="Q2545" s="126"/>
      <c r="R2545" s="55"/>
      <c r="S2545" s="129"/>
      <c r="T2545" s="156"/>
      <c r="U2545" s="126"/>
      <c r="AF2545" s="8"/>
      <c r="AG2545" s="8"/>
      <c r="AH2545" s="8"/>
      <c r="AI2545" s="8"/>
      <c r="AJ2545" s="8"/>
      <c r="AK2545" s="8"/>
      <c r="AL2545" s="8"/>
      <c r="AM2545" s="8"/>
    </row>
    <row r="2546" spans="1:39" x14ac:dyDescent="0.2">
      <c r="A2546" s="161" t="s">
        <v>403</v>
      </c>
      <c r="B2546" s="162" t="s">
        <v>1938</v>
      </c>
      <c r="C2546" s="174" t="s">
        <v>834</v>
      </c>
      <c r="D2546" s="175" t="s">
        <v>835</v>
      </c>
      <c r="E2546" s="175">
        <f>1*1</f>
        <v>1</v>
      </c>
      <c r="F2546" s="176">
        <v>1.81</v>
      </c>
      <c r="G2546" s="176">
        <f t="shared" si="85"/>
        <v>1.81</v>
      </c>
      <c r="H2546" s="177"/>
      <c r="I2546" s="178"/>
      <c r="J2546" s="179"/>
      <c r="K2546" s="124"/>
      <c r="L2546" s="125"/>
      <c r="M2546" s="126"/>
      <c r="N2546" s="127"/>
      <c r="O2546" s="128"/>
      <c r="P2546" s="128"/>
      <c r="Q2546" s="126"/>
      <c r="R2546" s="55"/>
      <c r="S2546" s="129"/>
      <c r="T2546" s="156"/>
      <c r="U2546" s="126"/>
      <c r="AF2546" s="8"/>
      <c r="AG2546" s="8"/>
      <c r="AH2546" s="8"/>
      <c r="AI2546" s="8"/>
      <c r="AJ2546" s="8"/>
      <c r="AK2546" s="8"/>
      <c r="AL2546" s="8"/>
      <c r="AM2546" s="8"/>
    </row>
    <row r="2547" spans="1:39" x14ac:dyDescent="0.2">
      <c r="A2547" s="161" t="s">
        <v>403</v>
      </c>
      <c r="B2547" s="162" t="s">
        <v>1939</v>
      </c>
      <c r="C2547" s="174" t="s">
        <v>677</v>
      </c>
      <c r="D2547" s="175" t="s">
        <v>837</v>
      </c>
      <c r="E2547" s="175">
        <f>6*1</f>
        <v>6</v>
      </c>
      <c r="F2547" s="176">
        <v>0.02</v>
      </c>
      <c r="G2547" s="176">
        <f t="shared" si="85"/>
        <v>0.12</v>
      </c>
      <c r="H2547" s="177"/>
      <c r="I2547" s="178"/>
      <c r="J2547" s="179"/>
      <c r="K2547" s="124"/>
      <c r="L2547" s="125"/>
      <c r="M2547" s="126"/>
      <c r="N2547" s="127"/>
      <c r="O2547" s="128"/>
      <c r="P2547" s="128"/>
      <c r="Q2547" s="126"/>
      <c r="R2547" s="55"/>
      <c r="S2547" s="129"/>
      <c r="T2547" s="156"/>
      <c r="U2547" s="126"/>
      <c r="AF2547" s="8"/>
      <c r="AG2547" s="8"/>
      <c r="AH2547" s="8"/>
      <c r="AI2547" s="8"/>
      <c r="AJ2547" s="8"/>
      <c r="AK2547" s="8"/>
      <c r="AL2547" s="8"/>
      <c r="AM2547" s="8"/>
    </row>
    <row r="2548" spans="1:39" x14ac:dyDescent="0.2">
      <c r="A2548" s="161" t="s">
        <v>403</v>
      </c>
      <c r="B2548" s="162" t="s">
        <v>1940</v>
      </c>
      <c r="C2548" s="174" t="s">
        <v>525</v>
      </c>
      <c r="D2548" s="175" t="s">
        <v>526</v>
      </c>
      <c r="E2548" s="175">
        <f>6*1</f>
        <v>6</v>
      </c>
      <c r="F2548" s="176">
        <v>0.01</v>
      </c>
      <c r="G2548" s="176">
        <f t="shared" si="85"/>
        <v>0.06</v>
      </c>
      <c r="H2548" s="177"/>
      <c r="I2548" s="178"/>
      <c r="J2548" s="179"/>
      <c r="K2548" s="124"/>
      <c r="L2548" s="125"/>
      <c r="M2548" s="126"/>
      <c r="N2548" s="127"/>
      <c r="O2548" s="128"/>
      <c r="P2548" s="128"/>
      <c r="Q2548" s="126"/>
      <c r="R2548" s="55"/>
      <c r="S2548" s="129"/>
      <c r="T2548" s="156"/>
      <c r="U2548" s="126"/>
      <c r="AF2548" s="8"/>
      <c r="AG2548" s="8"/>
      <c r="AH2548" s="8"/>
      <c r="AI2548" s="8"/>
      <c r="AJ2548" s="8"/>
      <c r="AK2548" s="8"/>
      <c r="AL2548" s="8"/>
      <c r="AM2548" s="8"/>
    </row>
    <row r="2549" spans="1:39" x14ac:dyDescent="0.2">
      <c r="A2549" s="161" t="s">
        <v>403</v>
      </c>
      <c r="B2549" s="162" t="s">
        <v>1941</v>
      </c>
      <c r="C2549" s="174" t="s">
        <v>528</v>
      </c>
      <c r="D2549" s="175" t="s">
        <v>529</v>
      </c>
      <c r="E2549" s="175">
        <f>6*1</f>
        <v>6</v>
      </c>
      <c r="F2549" s="176">
        <v>0</v>
      </c>
      <c r="G2549" s="176">
        <f t="shared" si="85"/>
        <v>0</v>
      </c>
      <c r="H2549" s="177"/>
      <c r="I2549" s="178"/>
      <c r="J2549" s="179"/>
      <c r="K2549" s="124"/>
      <c r="L2549" s="125"/>
      <c r="M2549" s="126"/>
      <c r="N2549" s="127"/>
      <c r="O2549" s="128"/>
      <c r="P2549" s="128"/>
      <c r="Q2549" s="126"/>
      <c r="R2549" s="55"/>
      <c r="S2549" s="129"/>
      <c r="T2549" s="156"/>
      <c r="U2549" s="126"/>
      <c r="AF2549" s="8"/>
      <c r="AG2549" s="8"/>
      <c r="AH2549" s="8"/>
      <c r="AI2549" s="8"/>
      <c r="AJ2549" s="8"/>
      <c r="AK2549" s="8"/>
      <c r="AL2549" s="8"/>
      <c r="AM2549" s="8"/>
    </row>
    <row r="2550" spans="1:39" x14ac:dyDescent="0.2">
      <c r="A2550" s="161" t="s">
        <v>382</v>
      </c>
      <c r="B2550" s="162" t="s">
        <v>1942</v>
      </c>
      <c r="C2550" s="163" t="s">
        <v>477</v>
      </c>
      <c r="D2550" s="164" t="s">
        <v>478</v>
      </c>
      <c r="E2550" s="164">
        <v>6</v>
      </c>
      <c r="F2550" s="167">
        <v>2.8096894699999999</v>
      </c>
      <c r="G2550" s="167">
        <f t="shared" si="85"/>
        <v>16.858136819999999</v>
      </c>
      <c r="H2550" s="161" t="s">
        <v>414</v>
      </c>
      <c r="I2550" s="165"/>
      <c r="J2550" s="166"/>
      <c r="K2550" s="124"/>
      <c r="L2550" s="125"/>
      <c r="M2550" s="126"/>
      <c r="N2550" s="127"/>
      <c r="O2550" s="128"/>
      <c r="P2550" s="128"/>
      <c r="Q2550" s="126"/>
      <c r="R2550" s="55"/>
      <c r="S2550" s="129"/>
      <c r="T2550" s="156"/>
      <c r="U2550" s="126"/>
      <c r="AF2550" s="8"/>
      <c r="AG2550" s="8"/>
      <c r="AH2550" s="8"/>
      <c r="AI2550" s="8"/>
      <c r="AJ2550" s="8"/>
      <c r="AK2550" s="8"/>
      <c r="AL2550" s="8"/>
      <c r="AM2550" s="8"/>
    </row>
    <row r="2551" spans="1:39" x14ac:dyDescent="0.2">
      <c r="A2551" s="161" t="s">
        <v>382</v>
      </c>
      <c r="B2551" s="162" t="s">
        <v>1943</v>
      </c>
      <c r="C2551" s="163" t="s">
        <v>1944</v>
      </c>
      <c r="D2551" s="164" t="s">
        <v>1945</v>
      </c>
      <c r="E2551" s="164">
        <v>6</v>
      </c>
      <c r="F2551" s="167">
        <v>0.69946048000000005</v>
      </c>
      <c r="G2551" s="167">
        <f t="shared" si="85"/>
        <v>4.1967628800000005</v>
      </c>
      <c r="H2551" s="161" t="s">
        <v>414</v>
      </c>
      <c r="I2551" s="165"/>
      <c r="J2551" s="166"/>
      <c r="K2551" s="124"/>
      <c r="L2551" s="125"/>
      <c r="M2551" s="126"/>
      <c r="N2551" s="127"/>
      <c r="O2551" s="128"/>
      <c r="P2551" s="128"/>
      <c r="Q2551" s="126"/>
      <c r="R2551" s="55"/>
      <c r="S2551" s="129"/>
      <c r="T2551" s="156"/>
      <c r="U2551" s="126"/>
      <c r="AF2551" s="8"/>
      <c r="AG2551" s="8"/>
      <c r="AH2551" s="8"/>
      <c r="AI2551" s="8"/>
      <c r="AJ2551" s="8"/>
      <c r="AK2551" s="8"/>
      <c r="AL2551" s="8"/>
      <c r="AM2551" s="8"/>
    </row>
    <row r="2552" spans="1:39" x14ac:dyDescent="0.2">
      <c r="A2552" s="161" t="s">
        <v>382</v>
      </c>
      <c r="B2552" s="162" t="s">
        <v>1946</v>
      </c>
      <c r="C2552" s="163" t="s">
        <v>483</v>
      </c>
      <c r="D2552" s="164" t="s">
        <v>484</v>
      </c>
      <c r="E2552" s="164">
        <v>10</v>
      </c>
      <c r="F2552" s="167">
        <v>0.33108987000000001</v>
      </c>
      <c r="G2552" s="167">
        <f t="shared" si="85"/>
        <v>3.3108987000000001</v>
      </c>
      <c r="H2552" s="161" t="s">
        <v>414</v>
      </c>
      <c r="I2552" s="165"/>
      <c r="J2552" s="166"/>
      <c r="K2552" s="124"/>
      <c r="L2552" s="125"/>
      <c r="M2552" s="126"/>
      <c r="N2552" s="127"/>
      <c r="O2552" s="128"/>
      <c r="P2552" s="128"/>
      <c r="Q2552" s="126"/>
      <c r="R2552" s="55"/>
      <c r="S2552" s="129"/>
      <c r="T2552" s="156"/>
      <c r="U2552" s="126"/>
      <c r="AF2552" s="8"/>
      <c r="AG2552" s="8"/>
      <c r="AH2552" s="8"/>
      <c r="AI2552" s="8"/>
      <c r="AJ2552" s="8"/>
      <c r="AK2552" s="8"/>
      <c r="AL2552" s="8"/>
      <c r="AM2552" s="8"/>
    </row>
    <row r="2553" spans="1:39" x14ac:dyDescent="0.2">
      <c r="A2553" s="161" t="s">
        <v>382</v>
      </c>
      <c r="B2553" s="162" t="s">
        <v>1947</v>
      </c>
      <c r="C2553" s="163" t="s">
        <v>486</v>
      </c>
      <c r="D2553" s="164" t="s">
        <v>487</v>
      </c>
      <c r="E2553" s="164" t="s">
        <v>410</v>
      </c>
      <c r="F2553" s="167">
        <v>1.75006756</v>
      </c>
      <c r="G2553" s="167">
        <f>F2553*2</f>
        <v>3.5001351199999999</v>
      </c>
      <c r="H2553" s="161" t="s">
        <v>414</v>
      </c>
      <c r="I2553" s="165"/>
      <c r="J2553" s="166"/>
      <c r="K2553" s="124"/>
      <c r="L2553" s="125"/>
      <c r="M2553" s="126"/>
      <c r="N2553" s="127"/>
      <c r="O2553" s="128"/>
      <c r="P2553" s="128"/>
      <c r="Q2553" s="126"/>
      <c r="R2553" s="55"/>
      <c r="S2553" s="129"/>
      <c r="T2553" s="156"/>
      <c r="U2553" s="126"/>
      <c r="AF2553" s="8"/>
      <c r="AG2553" s="8"/>
      <c r="AH2553" s="8"/>
      <c r="AI2553" s="8"/>
      <c r="AJ2553" s="8"/>
      <c r="AK2553" s="8"/>
      <c r="AL2553" s="8"/>
      <c r="AM2553" s="8"/>
    </row>
    <row r="2554" spans="1:39" x14ac:dyDescent="0.2">
      <c r="A2554" s="161" t="s">
        <v>382</v>
      </c>
      <c r="B2554" s="162" t="s">
        <v>1948</v>
      </c>
      <c r="C2554" s="163" t="s">
        <v>489</v>
      </c>
      <c r="D2554" s="164" t="s">
        <v>490</v>
      </c>
      <c r="E2554" s="164">
        <v>4</v>
      </c>
      <c r="F2554" s="167"/>
      <c r="G2554" s="167" t="str">
        <f>""</f>
        <v/>
      </c>
      <c r="H2554" s="161"/>
      <c r="I2554" s="165"/>
      <c r="J2554" s="166"/>
      <c r="K2554" s="124"/>
      <c r="L2554" s="125"/>
      <c r="M2554" s="126"/>
      <c r="N2554" s="127"/>
      <c r="O2554" s="128"/>
      <c r="P2554" s="128"/>
      <c r="Q2554" s="126"/>
      <c r="R2554" s="55"/>
      <c r="S2554" s="129"/>
      <c r="T2554" s="156"/>
      <c r="U2554" s="126"/>
      <c r="AF2554" s="8"/>
      <c r="AG2554" s="8"/>
      <c r="AH2554" s="8"/>
      <c r="AI2554" s="8"/>
      <c r="AJ2554" s="8"/>
      <c r="AK2554" s="8"/>
      <c r="AL2554" s="8"/>
      <c r="AM2554" s="8"/>
    </row>
    <row r="2555" spans="1:39" x14ac:dyDescent="0.2">
      <c r="A2555" s="161" t="s">
        <v>386</v>
      </c>
      <c r="B2555" s="162" t="s">
        <v>1949</v>
      </c>
      <c r="C2555" s="168" t="s">
        <v>492</v>
      </c>
      <c r="D2555" s="169" t="s">
        <v>493</v>
      </c>
      <c r="E2555" s="169">
        <f>1*4</f>
        <v>4</v>
      </c>
      <c r="F2555" s="170">
        <v>0.38</v>
      </c>
      <c r="G2555" s="170">
        <f>F2555*E2555</f>
        <v>1.52</v>
      </c>
      <c r="H2555" s="171" t="s">
        <v>414</v>
      </c>
      <c r="I2555" s="172"/>
      <c r="J2555" s="173"/>
      <c r="K2555" s="124"/>
      <c r="L2555" s="125"/>
      <c r="M2555" s="126"/>
      <c r="N2555" s="127"/>
      <c r="O2555" s="128"/>
      <c r="P2555" s="128"/>
      <c r="Q2555" s="126"/>
      <c r="R2555" s="55"/>
      <c r="S2555" s="129"/>
      <c r="T2555" s="156"/>
      <c r="U2555" s="126"/>
      <c r="AF2555" s="8"/>
      <c r="AG2555" s="8"/>
      <c r="AH2555" s="8"/>
      <c r="AI2555" s="8"/>
      <c r="AJ2555" s="8"/>
      <c r="AK2555" s="8"/>
      <c r="AL2555" s="8"/>
      <c r="AM2555" s="8"/>
    </row>
    <row r="2556" spans="1:39" x14ac:dyDescent="0.2">
      <c r="A2556" s="161" t="s">
        <v>386</v>
      </c>
      <c r="B2556" s="162" t="s">
        <v>1950</v>
      </c>
      <c r="C2556" s="168" t="s">
        <v>495</v>
      </c>
      <c r="D2556" s="169" t="s">
        <v>496</v>
      </c>
      <c r="E2556" s="169">
        <f>1*4</f>
        <v>4</v>
      </c>
      <c r="F2556" s="170">
        <v>0.25</v>
      </c>
      <c r="G2556" s="170">
        <f>F2556*E2556</f>
        <v>1</v>
      </c>
      <c r="H2556" s="171" t="s">
        <v>414</v>
      </c>
      <c r="I2556" s="172"/>
      <c r="J2556" s="173"/>
      <c r="K2556" s="124"/>
      <c r="L2556" s="125"/>
      <c r="M2556" s="126"/>
      <c r="N2556" s="127"/>
      <c r="O2556" s="128"/>
      <c r="P2556" s="128"/>
      <c r="Q2556" s="126"/>
      <c r="R2556" s="55"/>
      <c r="S2556" s="129"/>
      <c r="T2556" s="156"/>
      <c r="U2556" s="126"/>
      <c r="AF2556" s="8"/>
      <c r="AG2556" s="8"/>
      <c r="AH2556" s="8"/>
      <c r="AI2556" s="8"/>
      <c r="AJ2556" s="8"/>
      <c r="AK2556" s="8"/>
      <c r="AL2556" s="8"/>
      <c r="AM2556" s="8"/>
    </row>
    <row r="2557" spans="1:39" x14ac:dyDescent="0.2">
      <c r="A2557" s="161" t="s">
        <v>382</v>
      </c>
      <c r="B2557" s="162" t="s">
        <v>1951</v>
      </c>
      <c r="C2557" s="163" t="s">
        <v>531</v>
      </c>
      <c r="D2557" s="164" t="s">
        <v>532</v>
      </c>
      <c r="E2557" s="164">
        <v>1</v>
      </c>
      <c r="F2557" s="167"/>
      <c r="G2557" s="167" t="str">
        <f>""</f>
        <v/>
      </c>
      <c r="H2557" s="161"/>
      <c r="I2557" s="165"/>
      <c r="J2557" s="166"/>
      <c r="K2557" s="124"/>
      <c r="L2557" s="125"/>
      <c r="M2557" s="126"/>
      <c r="N2557" s="127"/>
      <c r="O2557" s="128"/>
      <c r="P2557" s="128"/>
      <c r="Q2557" s="126"/>
      <c r="R2557" s="55"/>
      <c r="S2557" s="129"/>
      <c r="T2557" s="156"/>
      <c r="U2557" s="126"/>
      <c r="AF2557" s="8"/>
      <c r="AG2557" s="8"/>
      <c r="AH2557" s="8"/>
      <c r="AI2557" s="8"/>
      <c r="AJ2557" s="8"/>
      <c r="AK2557" s="8"/>
      <c r="AL2557" s="8"/>
      <c r="AM2557" s="8"/>
    </row>
    <row r="2558" spans="1:39" x14ac:dyDescent="0.2">
      <c r="A2558" s="161" t="s">
        <v>386</v>
      </c>
      <c r="B2558" s="162" t="s">
        <v>1952</v>
      </c>
      <c r="C2558" s="168" t="s">
        <v>534</v>
      </c>
      <c r="D2558" s="169" t="s">
        <v>535</v>
      </c>
      <c r="E2558" s="169">
        <f>2*1</f>
        <v>2</v>
      </c>
      <c r="F2558" s="170">
        <v>2.2200000000000002</v>
      </c>
      <c r="G2558" s="170">
        <f>F2558*E2558</f>
        <v>4.4400000000000004</v>
      </c>
      <c r="H2558" s="171" t="s">
        <v>390</v>
      </c>
      <c r="I2558" s="172"/>
      <c r="J2558" s="173"/>
      <c r="K2558" s="124"/>
      <c r="L2558" s="125"/>
      <c r="M2558" s="126"/>
      <c r="N2558" s="127"/>
      <c r="O2558" s="128"/>
      <c r="P2558" s="128"/>
      <c r="Q2558" s="126"/>
      <c r="R2558" s="55"/>
      <c r="S2558" s="129"/>
      <c r="T2558" s="156"/>
      <c r="U2558" s="126"/>
      <c r="AF2558" s="8"/>
      <c r="AG2558" s="8"/>
      <c r="AH2558" s="8"/>
      <c r="AI2558" s="8"/>
      <c r="AJ2558" s="8"/>
      <c r="AK2558" s="8"/>
      <c r="AL2558" s="8"/>
      <c r="AM2558" s="8"/>
    </row>
    <row r="2559" spans="1:39" x14ac:dyDescent="0.2">
      <c r="A2559" s="161" t="s">
        <v>386</v>
      </c>
      <c r="B2559" s="162" t="s">
        <v>1953</v>
      </c>
      <c r="C2559" s="168" t="s">
        <v>537</v>
      </c>
      <c r="D2559" s="169" t="s">
        <v>538</v>
      </c>
      <c r="E2559" s="169">
        <f>1*1</f>
        <v>1</v>
      </c>
      <c r="F2559" s="170">
        <v>6.38</v>
      </c>
      <c r="G2559" s="170">
        <f>F2559*E2559</f>
        <v>6.38</v>
      </c>
      <c r="H2559" s="171" t="s">
        <v>390</v>
      </c>
      <c r="I2559" s="172"/>
      <c r="J2559" s="173"/>
      <c r="K2559" s="124"/>
      <c r="L2559" s="125"/>
      <c r="M2559" s="126"/>
      <c r="N2559" s="127"/>
      <c r="O2559" s="128"/>
      <c r="P2559" s="128"/>
      <c r="Q2559" s="126"/>
      <c r="R2559" s="55"/>
      <c r="S2559" s="129"/>
      <c r="T2559" s="156"/>
      <c r="U2559" s="126"/>
      <c r="AF2559" s="8"/>
      <c r="AG2559" s="8"/>
      <c r="AH2559" s="8"/>
      <c r="AI2559" s="8"/>
      <c r="AJ2559" s="8"/>
      <c r="AK2559" s="8"/>
      <c r="AL2559" s="8"/>
      <c r="AM2559" s="8"/>
    </row>
    <row r="2560" spans="1:39" x14ac:dyDescent="0.2">
      <c r="A2560" s="161" t="s">
        <v>386</v>
      </c>
      <c r="B2560" s="162" t="s">
        <v>1954</v>
      </c>
      <c r="C2560" s="168" t="s">
        <v>540</v>
      </c>
      <c r="D2560" s="169" t="s">
        <v>541</v>
      </c>
      <c r="E2560" s="169">
        <f>1*1</f>
        <v>1</v>
      </c>
      <c r="F2560" s="170">
        <v>46.26</v>
      </c>
      <c r="G2560" s="170">
        <f>F2560*E2560</f>
        <v>46.26</v>
      </c>
      <c r="H2560" s="171" t="s">
        <v>390</v>
      </c>
      <c r="I2560" s="172"/>
      <c r="J2560" s="173"/>
      <c r="K2560" s="124"/>
      <c r="L2560" s="125"/>
      <c r="M2560" s="126"/>
      <c r="N2560" s="127"/>
      <c r="O2560" s="128"/>
      <c r="P2560" s="128"/>
      <c r="Q2560" s="126"/>
      <c r="R2560" s="55"/>
      <c r="S2560" s="129"/>
      <c r="T2560" s="156"/>
      <c r="U2560" s="126"/>
      <c r="AF2560" s="8"/>
      <c r="AG2560" s="8"/>
      <c r="AH2560" s="8"/>
      <c r="AI2560" s="8"/>
      <c r="AJ2560" s="8"/>
      <c r="AK2560" s="8"/>
      <c r="AL2560" s="8"/>
      <c r="AM2560" s="8"/>
    </row>
    <row r="2561" spans="1:39" x14ac:dyDescent="0.2">
      <c r="A2561" s="161" t="s">
        <v>386</v>
      </c>
      <c r="B2561" s="162" t="s">
        <v>1955</v>
      </c>
      <c r="C2561" s="168" t="s">
        <v>401</v>
      </c>
      <c r="D2561" s="169" t="s">
        <v>402</v>
      </c>
      <c r="E2561" s="169">
        <f>2*1</f>
        <v>2</v>
      </c>
      <c r="F2561" s="170">
        <v>1.97</v>
      </c>
      <c r="G2561" s="170">
        <f>F2561*E2561</f>
        <v>3.94</v>
      </c>
      <c r="H2561" s="171" t="s">
        <v>390</v>
      </c>
      <c r="I2561" s="172"/>
      <c r="J2561" s="173"/>
      <c r="K2561" s="124"/>
      <c r="L2561" s="125"/>
      <c r="M2561" s="126"/>
      <c r="N2561" s="127"/>
      <c r="O2561" s="128"/>
      <c r="P2561" s="128"/>
      <c r="Q2561" s="126"/>
      <c r="R2561" s="55"/>
      <c r="S2561" s="129"/>
      <c r="T2561" s="156"/>
      <c r="U2561" s="126"/>
      <c r="AF2561" s="8"/>
      <c r="AG2561" s="8"/>
      <c r="AH2561" s="8"/>
      <c r="AI2561" s="8"/>
      <c r="AJ2561" s="8"/>
      <c r="AK2561" s="8"/>
      <c r="AL2561" s="8"/>
      <c r="AM2561" s="8"/>
    </row>
    <row r="2562" spans="1:39" x14ac:dyDescent="0.2">
      <c r="A2562" s="161" t="s">
        <v>382</v>
      </c>
      <c r="B2562" s="162" t="s">
        <v>1956</v>
      </c>
      <c r="C2562" s="163" t="s">
        <v>1957</v>
      </c>
      <c r="D2562" s="164" t="s">
        <v>545</v>
      </c>
      <c r="E2562" s="164" t="s">
        <v>410</v>
      </c>
      <c r="F2562" s="167"/>
      <c r="G2562" s="167" t="str">
        <f>""</f>
        <v/>
      </c>
      <c r="H2562" s="161"/>
      <c r="I2562" s="165"/>
      <c r="J2562" s="166"/>
      <c r="K2562" s="124"/>
      <c r="L2562" s="125"/>
      <c r="M2562" s="126"/>
      <c r="N2562" s="127"/>
      <c r="O2562" s="128"/>
      <c r="P2562" s="128"/>
      <c r="Q2562" s="126"/>
      <c r="R2562" s="55"/>
      <c r="S2562" s="129"/>
      <c r="T2562" s="156"/>
      <c r="U2562" s="126"/>
      <c r="AF2562" s="8"/>
      <c r="AG2562" s="8"/>
      <c r="AH2562" s="8"/>
      <c r="AI2562" s="8"/>
      <c r="AJ2562" s="8"/>
      <c r="AK2562" s="8"/>
      <c r="AL2562" s="8"/>
      <c r="AM2562" s="8"/>
    </row>
    <row r="2563" spans="1:39" x14ac:dyDescent="0.2">
      <c r="A2563" s="161" t="s">
        <v>386</v>
      </c>
      <c r="B2563" s="162" t="s">
        <v>1958</v>
      </c>
      <c r="C2563" s="168" t="s">
        <v>1959</v>
      </c>
      <c r="D2563" s="169" t="s">
        <v>1960</v>
      </c>
      <c r="E2563" s="169" t="s">
        <v>410</v>
      </c>
      <c r="F2563" s="170">
        <v>17.82</v>
      </c>
      <c r="G2563" s="170">
        <f>F2563*2</f>
        <v>35.64</v>
      </c>
      <c r="H2563" s="171" t="s">
        <v>414</v>
      </c>
      <c r="I2563" s="172"/>
      <c r="J2563" s="173"/>
      <c r="K2563" s="124"/>
      <c r="L2563" s="125"/>
      <c r="M2563" s="126"/>
      <c r="N2563" s="127"/>
      <c r="O2563" s="128"/>
      <c r="P2563" s="128"/>
      <c r="Q2563" s="126"/>
      <c r="R2563" s="55"/>
      <c r="S2563" s="129"/>
      <c r="T2563" s="156"/>
      <c r="U2563" s="126"/>
      <c r="AF2563" s="8"/>
      <c r="AG2563" s="8"/>
      <c r="AH2563" s="8"/>
      <c r="AI2563" s="8"/>
      <c r="AJ2563" s="8"/>
      <c r="AK2563" s="8"/>
      <c r="AL2563" s="8"/>
      <c r="AM2563" s="8"/>
    </row>
    <row r="2564" spans="1:39" x14ac:dyDescent="0.2">
      <c r="A2564" s="161" t="s">
        <v>386</v>
      </c>
      <c r="B2564" s="162" t="s">
        <v>1961</v>
      </c>
      <c r="C2564" s="168" t="s">
        <v>419</v>
      </c>
      <c r="D2564" s="169" t="s">
        <v>420</v>
      </c>
      <c r="E2564" s="169">
        <v>2</v>
      </c>
      <c r="F2564" s="170">
        <v>0.37</v>
      </c>
      <c r="G2564" s="170">
        <f>F2564*E2564</f>
        <v>0.74</v>
      </c>
      <c r="H2564" s="171" t="s">
        <v>414</v>
      </c>
      <c r="I2564" s="172"/>
      <c r="J2564" s="173"/>
      <c r="K2564" s="124"/>
      <c r="L2564" s="125"/>
      <c r="M2564" s="126"/>
      <c r="N2564" s="127"/>
      <c r="O2564" s="128"/>
      <c r="P2564" s="128"/>
      <c r="Q2564" s="126"/>
      <c r="R2564" s="55"/>
      <c r="S2564" s="129"/>
      <c r="T2564" s="156"/>
      <c r="U2564" s="126"/>
      <c r="AF2564" s="8"/>
      <c r="AG2564" s="8"/>
      <c r="AH2564" s="8"/>
      <c r="AI2564" s="8"/>
      <c r="AJ2564" s="8"/>
      <c r="AK2564" s="8"/>
      <c r="AL2564" s="8"/>
      <c r="AM2564" s="8"/>
    </row>
    <row r="2565" spans="1:39" x14ac:dyDescent="0.2">
      <c r="A2565" s="161" t="s">
        <v>403</v>
      </c>
      <c r="B2565" s="162" t="s">
        <v>1962</v>
      </c>
      <c r="C2565" s="174" t="s">
        <v>425</v>
      </c>
      <c r="D2565" s="175" t="s">
        <v>426</v>
      </c>
      <c r="E2565" s="175">
        <v>4</v>
      </c>
      <c r="F2565" s="176">
        <v>0.01</v>
      </c>
      <c r="G2565" s="176">
        <f>F2565*E2565</f>
        <v>0.04</v>
      </c>
      <c r="H2565" s="177"/>
      <c r="I2565" s="178"/>
      <c r="J2565" s="179"/>
      <c r="K2565" s="124"/>
      <c r="L2565" s="125"/>
      <c r="M2565" s="126"/>
      <c r="N2565" s="127"/>
      <c r="O2565" s="128"/>
      <c r="P2565" s="128"/>
      <c r="Q2565" s="126"/>
      <c r="R2565" s="55"/>
      <c r="S2565" s="129"/>
      <c r="T2565" s="156"/>
      <c r="U2565" s="126"/>
      <c r="AF2565" s="8"/>
      <c r="AG2565" s="8"/>
      <c r="AH2565" s="8"/>
      <c r="AI2565" s="8"/>
      <c r="AJ2565" s="8"/>
      <c r="AK2565" s="8"/>
      <c r="AL2565" s="8"/>
      <c r="AM2565" s="8"/>
    </row>
    <row r="2566" spans="1:39" x14ac:dyDescent="0.2">
      <c r="A2566" s="161" t="s">
        <v>382</v>
      </c>
      <c r="B2566" s="162" t="s">
        <v>1963</v>
      </c>
      <c r="C2566" s="163" t="s">
        <v>1964</v>
      </c>
      <c r="D2566" s="164" t="s">
        <v>1965</v>
      </c>
      <c r="E2566" s="164">
        <v>1</v>
      </c>
      <c r="F2566" s="167">
        <v>18.91777454</v>
      </c>
      <c r="G2566" s="167">
        <f>F2566*E2566</f>
        <v>18.91777454</v>
      </c>
      <c r="H2566" s="161" t="s">
        <v>414</v>
      </c>
      <c r="I2566" s="165"/>
      <c r="J2566" s="166"/>
      <c r="K2566" s="124"/>
      <c r="L2566" s="125"/>
      <c r="M2566" s="126"/>
      <c r="N2566" s="127"/>
      <c r="O2566" s="128"/>
      <c r="P2566" s="128"/>
      <c r="Q2566" s="126"/>
      <c r="R2566" s="55"/>
      <c r="S2566" s="129"/>
      <c r="T2566" s="156"/>
      <c r="U2566" s="126"/>
      <c r="AF2566" s="8"/>
      <c r="AG2566" s="8"/>
      <c r="AH2566" s="8"/>
      <c r="AI2566" s="8"/>
      <c r="AJ2566" s="8"/>
      <c r="AK2566" s="8"/>
      <c r="AL2566" s="8"/>
      <c r="AM2566" s="8"/>
    </row>
    <row r="2567" spans="1:39" x14ac:dyDescent="0.2">
      <c r="A2567" s="161" t="s">
        <v>382</v>
      </c>
      <c r="B2567" s="162" t="s">
        <v>1966</v>
      </c>
      <c r="C2567" s="163" t="s">
        <v>555</v>
      </c>
      <c r="D2567" s="164" t="s">
        <v>556</v>
      </c>
      <c r="E2567" s="164">
        <v>1</v>
      </c>
      <c r="F2567" s="167"/>
      <c r="G2567" s="167" t="str">
        <f>""</f>
        <v/>
      </c>
      <c r="H2567" s="161"/>
      <c r="I2567" s="165"/>
      <c r="J2567" s="166"/>
      <c r="K2567" s="124"/>
      <c r="L2567" s="125"/>
      <c r="M2567" s="126"/>
      <c r="N2567" s="127"/>
      <c r="O2567" s="128"/>
      <c r="P2567" s="128"/>
      <c r="Q2567" s="126"/>
      <c r="R2567" s="55"/>
      <c r="S2567" s="129"/>
      <c r="T2567" s="156"/>
      <c r="U2567" s="126"/>
      <c r="AF2567" s="8"/>
      <c r="AG2567" s="8"/>
      <c r="AH2567" s="8"/>
      <c r="AI2567" s="8"/>
      <c r="AJ2567" s="8"/>
      <c r="AK2567" s="8"/>
      <c r="AL2567" s="8"/>
      <c r="AM2567" s="8"/>
    </row>
    <row r="2568" spans="1:39" x14ac:dyDescent="0.2">
      <c r="A2568" s="161" t="s">
        <v>386</v>
      </c>
      <c r="B2568" s="162" t="s">
        <v>1967</v>
      </c>
      <c r="C2568" s="168" t="s">
        <v>442</v>
      </c>
      <c r="D2568" s="169" t="s">
        <v>443</v>
      </c>
      <c r="E2568" s="169">
        <f>1*1</f>
        <v>1</v>
      </c>
      <c r="F2568" s="170">
        <v>11.31</v>
      </c>
      <c r="G2568" s="170">
        <f>F2568*E2568</f>
        <v>11.31</v>
      </c>
      <c r="H2568" s="171" t="s">
        <v>414</v>
      </c>
      <c r="I2568" s="172"/>
      <c r="J2568" s="173"/>
      <c r="K2568" s="124"/>
      <c r="L2568" s="125"/>
      <c r="M2568" s="126"/>
      <c r="N2568" s="127"/>
      <c r="O2568" s="128"/>
      <c r="P2568" s="128"/>
      <c r="Q2568" s="126"/>
      <c r="R2568" s="55"/>
      <c r="S2568" s="129"/>
      <c r="T2568" s="156"/>
      <c r="U2568" s="126"/>
      <c r="AF2568" s="8"/>
      <c r="AG2568" s="8"/>
      <c r="AH2568" s="8"/>
      <c r="AI2568" s="8"/>
      <c r="AJ2568" s="8"/>
      <c r="AK2568" s="8"/>
      <c r="AL2568" s="8"/>
      <c r="AM2568" s="8"/>
    </row>
    <row r="2569" spans="1:39" x14ac:dyDescent="0.2">
      <c r="A2569" s="161" t="s">
        <v>386</v>
      </c>
      <c r="B2569" s="162" t="s">
        <v>1968</v>
      </c>
      <c r="C2569" s="168" t="s">
        <v>559</v>
      </c>
      <c r="D2569" s="169" t="s">
        <v>560</v>
      </c>
      <c r="E2569" s="169">
        <f>2*1</f>
        <v>2</v>
      </c>
      <c r="F2569" s="170">
        <v>1.39</v>
      </c>
      <c r="G2569" s="170">
        <f>F2569*E2569</f>
        <v>2.78</v>
      </c>
      <c r="H2569" s="171" t="s">
        <v>414</v>
      </c>
      <c r="I2569" s="172"/>
      <c r="J2569" s="173"/>
      <c r="K2569" s="124"/>
      <c r="L2569" s="125"/>
      <c r="M2569" s="126"/>
      <c r="N2569" s="127"/>
      <c r="O2569" s="128"/>
      <c r="P2569" s="128"/>
      <c r="Q2569" s="126"/>
      <c r="R2569" s="55"/>
      <c r="S2569" s="129"/>
      <c r="T2569" s="156"/>
      <c r="U2569" s="126"/>
      <c r="AF2569" s="8"/>
      <c r="AG2569" s="8"/>
      <c r="AH2569" s="8"/>
      <c r="AI2569" s="8"/>
      <c r="AJ2569" s="8"/>
      <c r="AK2569" s="8"/>
      <c r="AL2569" s="8"/>
      <c r="AM2569" s="8"/>
    </row>
    <row r="2570" spans="1:39" x14ac:dyDescent="0.2">
      <c r="A2570" s="161" t="s">
        <v>382</v>
      </c>
      <c r="B2570" s="162" t="s">
        <v>1969</v>
      </c>
      <c r="C2570" s="163" t="s">
        <v>562</v>
      </c>
      <c r="D2570" s="164" t="s">
        <v>563</v>
      </c>
      <c r="E2570" s="164">
        <v>4</v>
      </c>
      <c r="F2570" s="167">
        <v>3.3256407800000001</v>
      </c>
      <c r="G2570" s="167">
        <f>F2570*E2570</f>
        <v>13.30256312</v>
      </c>
      <c r="H2570" s="161" t="s">
        <v>414</v>
      </c>
      <c r="I2570" s="165"/>
      <c r="J2570" s="166"/>
      <c r="K2570" s="124"/>
      <c r="L2570" s="125"/>
      <c r="M2570" s="126"/>
      <c r="N2570" s="127"/>
      <c r="O2570" s="128"/>
      <c r="P2570" s="128"/>
      <c r="Q2570" s="126"/>
      <c r="R2570" s="55"/>
      <c r="S2570" s="129"/>
      <c r="T2570" s="156"/>
      <c r="U2570" s="126"/>
      <c r="AF2570" s="8"/>
      <c r="AG2570" s="8"/>
      <c r="AH2570" s="8"/>
      <c r="AI2570" s="8"/>
      <c r="AJ2570" s="8"/>
      <c r="AK2570" s="8"/>
      <c r="AL2570" s="8"/>
      <c r="AM2570" s="8"/>
    </row>
    <row r="2571" spans="1:39" x14ac:dyDescent="0.2">
      <c r="A2571" s="161" t="s">
        <v>382</v>
      </c>
      <c r="B2571" s="162" t="s">
        <v>1970</v>
      </c>
      <c r="C2571" s="163" t="s">
        <v>565</v>
      </c>
      <c r="D2571" s="164" t="s">
        <v>566</v>
      </c>
      <c r="E2571" s="164">
        <v>4</v>
      </c>
      <c r="F2571" s="167">
        <v>0.61767559999999999</v>
      </c>
      <c r="G2571" s="167">
        <f>F2571*E2571</f>
        <v>2.4707024</v>
      </c>
      <c r="H2571" s="161" t="s">
        <v>414</v>
      </c>
      <c r="I2571" s="165"/>
      <c r="J2571" s="166"/>
      <c r="K2571" s="124"/>
      <c r="L2571" s="125"/>
      <c r="M2571" s="126"/>
      <c r="N2571" s="127"/>
      <c r="O2571" s="128"/>
      <c r="P2571" s="128"/>
      <c r="Q2571" s="126"/>
      <c r="R2571" s="55"/>
      <c r="S2571" s="129"/>
      <c r="T2571" s="156"/>
      <c r="U2571" s="126"/>
      <c r="AF2571" s="8"/>
      <c r="AG2571" s="8"/>
      <c r="AH2571" s="8"/>
      <c r="AI2571" s="8"/>
      <c r="AJ2571" s="8"/>
      <c r="AK2571" s="8"/>
      <c r="AL2571" s="8"/>
      <c r="AM2571" s="8"/>
    </row>
    <row r="2572" spans="1:39" x14ac:dyDescent="0.2">
      <c r="A2572" s="161" t="s">
        <v>382</v>
      </c>
      <c r="B2572" s="162" t="s">
        <v>1971</v>
      </c>
      <c r="C2572" s="163" t="s">
        <v>568</v>
      </c>
      <c r="D2572" s="164" t="s">
        <v>569</v>
      </c>
      <c r="E2572" s="164">
        <v>2</v>
      </c>
      <c r="F2572" s="167"/>
      <c r="G2572" s="167" t="str">
        <f>""</f>
        <v/>
      </c>
      <c r="H2572" s="161"/>
      <c r="I2572" s="165"/>
      <c r="J2572" s="166"/>
      <c r="K2572" s="124"/>
      <c r="L2572" s="125"/>
      <c r="M2572" s="126"/>
      <c r="N2572" s="127"/>
      <c r="O2572" s="128"/>
      <c r="P2572" s="128"/>
      <c r="Q2572" s="126"/>
      <c r="R2572" s="55"/>
      <c r="S2572" s="129"/>
      <c r="T2572" s="156"/>
      <c r="U2572" s="126"/>
      <c r="AF2572" s="8"/>
      <c r="AG2572" s="8"/>
      <c r="AH2572" s="8"/>
      <c r="AI2572" s="8"/>
      <c r="AJ2572" s="8"/>
      <c r="AK2572" s="8"/>
      <c r="AL2572" s="8"/>
      <c r="AM2572" s="8"/>
    </row>
    <row r="2573" spans="1:39" x14ac:dyDescent="0.2">
      <c r="A2573" s="161" t="s">
        <v>386</v>
      </c>
      <c r="B2573" s="162" t="s">
        <v>1972</v>
      </c>
      <c r="C2573" s="168" t="s">
        <v>571</v>
      </c>
      <c r="D2573" s="169" t="s">
        <v>572</v>
      </c>
      <c r="E2573" s="169">
        <f>1*2</f>
        <v>2</v>
      </c>
      <c r="F2573" s="170">
        <v>0.89</v>
      </c>
      <c r="G2573" s="170">
        <f>F2573*E2573</f>
        <v>1.78</v>
      </c>
      <c r="H2573" s="171" t="s">
        <v>414</v>
      </c>
      <c r="I2573" s="172"/>
      <c r="J2573" s="173"/>
      <c r="K2573" s="124"/>
      <c r="L2573" s="125"/>
      <c r="M2573" s="126"/>
      <c r="N2573" s="127"/>
      <c r="O2573" s="128"/>
      <c r="P2573" s="128"/>
      <c r="Q2573" s="126"/>
      <c r="R2573" s="55"/>
      <c r="S2573" s="129"/>
      <c r="T2573" s="156"/>
      <c r="U2573" s="126"/>
      <c r="AF2573" s="8"/>
      <c r="AG2573" s="8"/>
      <c r="AH2573" s="8"/>
      <c r="AI2573" s="8"/>
      <c r="AJ2573" s="8"/>
      <c r="AK2573" s="8"/>
      <c r="AL2573" s="8"/>
      <c r="AM2573" s="8"/>
    </row>
    <row r="2574" spans="1:39" x14ac:dyDescent="0.2">
      <c r="A2574" s="161" t="s">
        <v>386</v>
      </c>
      <c r="B2574" s="162" t="s">
        <v>1973</v>
      </c>
      <c r="C2574" s="168" t="s">
        <v>574</v>
      </c>
      <c r="D2574" s="169" t="s">
        <v>575</v>
      </c>
      <c r="E2574" s="169">
        <f>2*2</f>
        <v>4</v>
      </c>
      <c r="F2574" s="170">
        <v>0.09</v>
      </c>
      <c r="G2574" s="170">
        <f>F2574*E2574</f>
        <v>0.36</v>
      </c>
      <c r="H2574" s="171" t="s">
        <v>414</v>
      </c>
      <c r="I2574" s="172"/>
      <c r="J2574" s="173"/>
      <c r="K2574" s="124"/>
      <c r="L2574" s="125"/>
      <c r="M2574" s="126"/>
      <c r="N2574" s="127"/>
      <c r="O2574" s="128"/>
      <c r="P2574" s="128"/>
      <c r="Q2574" s="126"/>
      <c r="R2574" s="55"/>
      <c r="S2574" s="129"/>
      <c r="T2574" s="156"/>
      <c r="U2574" s="126"/>
      <c r="AF2574" s="8"/>
      <c r="AG2574" s="8"/>
      <c r="AH2574" s="8"/>
      <c r="AI2574" s="8"/>
      <c r="AJ2574" s="8"/>
      <c r="AK2574" s="8"/>
      <c r="AL2574" s="8"/>
      <c r="AM2574" s="8"/>
    </row>
    <row r="2575" spans="1:39" x14ac:dyDescent="0.2">
      <c r="A2575" s="161" t="s">
        <v>382</v>
      </c>
      <c r="B2575" s="162" t="s">
        <v>1974</v>
      </c>
      <c r="C2575" s="163" t="s">
        <v>577</v>
      </c>
      <c r="D2575" s="164" t="s">
        <v>578</v>
      </c>
      <c r="E2575" s="164">
        <v>1</v>
      </c>
      <c r="F2575" s="167">
        <v>6.3872718900000001</v>
      </c>
      <c r="G2575" s="167">
        <f>F2575*E2575</f>
        <v>6.3872718900000001</v>
      </c>
      <c r="H2575" s="161" t="s">
        <v>414</v>
      </c>
      <c r="I2575" s="165"/>
      <c r="J2575" s="166"/>
      <c r="K2575" s="124"/>
      <c r="L2575" s="125"/>
      <c r="M2575" s="126"/>
      <c r="N2575" s="127"/>
      <c r="O2575" s="128"/>
      <c r="P2575" s="128"/>
      <c r="Q2575" s="126"/>
      <c r="R2575" s="55"/>
      <c r="S2575" s="129"/>
      <c r="T2575" s="156"/>
      <c r="U2575" s="126"/>
      <c r="AF2575" s="8"/>
      <c r="AG2575" s="8"/>
      <c r="AH2575" s="8"/>
      <c r="AI2575" s="8"/>
      <c r="AJ2575" s="8"/>
      <c r="AK2575" s="8"/>
      <c r="AL2575" s="8"/>
      <c r="AM2575" s="8"/>
    </row>
    <row r="2576" spans="1:39" x14ac:dyDescent="0.2">
      <c r="A2576" s="161" t="s">
        <v>382</v>
      </c>
      <c r="B2576" s="162" t="s">
        <v>1975</v>
      </c>
      <c r="C2576" s="163" t="s">
        <v>580</v>
      </c>
      <c r="D2576" s="164" t="s">
        <v>581</v>
      </c>
      <c r="E2576" s="164">
        <v>1</v>
      </c>
      <c r="F2576" s="167">
        <v>13.463815520000001</v>
      </c>
      <c r="G2576" s="167">
        <f>F2576*E2576</f>
        <v>13.463815520000001</v>
      </c>
      <c r="H2576" s="161" t="s">
        <v>414</v>
      </c>
      <c r="I2576" s="165"/>
      <c r="J2576" s="166"/>
      <c r="K2576" s="124"/>
      <c r="L2576" s="125"/>
      <c r="M2576" s="126"/>
      <c r="N2576" s="127"/>
      <c r="O2576" s="128"/>
      <c r="P2576" s="128"/>
      <c r="Q2576" s="126"/>
      <c r="R2576" s="55"/>
      <c r="S2576" s="129"/>
      <c r="T2576" s="156"/>
      <c r="U2576" s="126"/>
      <c r="AF2576" s="8"/>
      <c r="AG2576" s="8"/>
      <c r="AH2576" s="8"/>
      <c r="AI2576" s="8"/>
      <c r="AJ2576" s="8"/>
      <c r="AK2576" s="8"/>
      <c r="AL2576" s="8"/>
      <c r="AM2576" s="8"/>
    </row>
    <row r="2577" spans="1:39" x14ac:dyDescent="0.2">
      <c r="A2577" s="161" t="s">
        <v>382</v>
      </c>
      <c r="B2577" s="162" t="s">
        <v>1976</v>
      </c>
      <c r="C2577" s="163" t="s">
        <v>583</v>
      </c>
      <c r="D2577" s="164" t="s">
        <v>584</v>
      </c>
      <c r="E2577" s="164" t="s">
        <v>410</v>
      </c>
      <c r="F2577" s="167">
        <v>5.3824199999999998</v>
      </c>
      <c r="G2577" s="167">
        <f>F2577*2</f>
        <v>10.76484</v>
      </c>
      <c r="H2577" s="161" t="s">
        <v>414</v>
      </c>
      <c r="I2577" s="165"/>
      <c r="J2577" s="166"/>
      <c r="K2577" s="124"/>
      <c r="L2577" s="125"/>
      <c r="M2577" s="126"/>
      <c r="N2577" s="127"/>
      <c r="O2577" s="128"/>
      <c r="P2577" s="128"/>
      <c r="Q2577" s="126"/>
      <c r="R2577" s="55"/>
      <c r="S2577" s="129"/>
      <c r="T2577" s="156"/>
      <c r="U2577" s="126"/>
      <c r="AF2577" s="8"/>
      <c r="AG2577" s="8"/>
      <c r="AH2577" s="8"/>
      <c r="AI2577" s="8"/>
      <c r="AJ2577" s="8"/>
      <c r="AK2577" s="8"/>
      <c r="AL2577" s="8"/>
      <c r="AM2577" s="8"/>
    </row>
    <row r="2578" spans="1:39" x14ac:dyDescent="0.2">
      <c r="A2578" s="161" t="s">
        <v>403</v>
      </c>
      <c r="B2578" s="162" t="s">
        <v>1977</v>
      </c>
      <c r="C2578" s="174" t="s">
        <v>586</v>
      </c>
      <c r="D2578" s="175" t="s">
        <v>587</v>
      </c>
      <c r="E2578" s="175">
        <v>2</v>
      </c>
      <c r="F2578" s="176">
        <v>1.23280217</v>
      </c>
      <c r="G2578" s="176">
        <f>F2578*E2578</f>
        <v>2.4656043400000001</v>
      </c>
      <c r="H2578" s="177" t="s">
        <v>414</v>
      </c>
      <c r="I2578" s="178"/>
      <c r="J2578" s="179"/>
      <c r="K2578" s="124"/>
      <c r="L2578" s="125"/>
      <c r="M2578" s="126"/>
      <c r="N2578" s="127"/>
      <c r="O2578" s="128"/>
      <c r="P2578" s="128"/>
      <c r="Q2578" s="126"/>
      <c r="R2578" s="55"/>
      <c r="S2578" s="129"/>
      <c r="T2578" s="156"/>
      <c r="U2578" s="126"/>
      <c r="AF2578" s="8"/>
      <c r="AG2578" s="8"/>
      <c r="AH2578" s="8"/>
      <c r="AI2578" s="8"/>
      <c r="AJ2578" s="8"/>
      <c r="AK2578" s="8"/>
      <c r="AL2578" s="8"/>
      <c r="AM2578" s="8"/>
    </row>
    <row r="2579" spans="1:39" x14ac:dyDescent="0.2">
      <c r="A2579" s="148" t="s">
        <v>379</v>
      </c>
      <c r="B2579" s="162" t="s">
        <v>1978</v>
      </c>
      <c r="C2579" s="181" t="s">
        <v>589</v>
      </c>
      <c r="D2579" s="182" t="s">
        <v>590</v>
      </c>
      <c r="E2579" s="182">
        <v>1</v>
      </c>
      <c r="F2579" s="183">
        <v>11.16462001</v>
      </c>
      <c r="G2579" s="183">
        <f>F2579*E2579</f>
        <v>11.16462001</v>
      </c>
      <c r="H2579" s="184" t="s">
        <v>414</v>
      </c>
      <c r="I2579" s="185"/>
      <c r="J2579" s="180"/>
      <c r="K2579" s="124"/>
      <c r="L2579" s="125"/>
      <c r="M2579" s="126"/>
      <c r="N2579" s="127"/>
      <c r="O2579" s="128"/>
      <c r="P2579" s="128"/>
      <c r="Q2579" s="126"/>
      <c r="R2579" s="55"/>
      <c r="S2579" s="129"/>
      <c r="T2579" s="156"/>
      <c r="U2579" s="126"/>
      <c r="AF2579" s="8"/>
      <c r="AG2579" s="8"/>
      <c r="AH2579" s="8"/>
      <c r="AI2579" s="8"/>
      <c r="AJ2579" s="8"/>
      <c r="AK2579" s="8"/>
      <c r="AL2579" s="8"/>
      <c r="AM2579" s="8"/>
    </row>
    <row r="2580" spans="1:39" x14ac:dyDescent="0.2">
      <c r="A2580" s="161" t="s">
        <v>382</v>
      </c>
      <c r="B2580" s="162" t="s">
        <v>1979</v>
      </c>
      <c r="C2580" s="163" t="s">
        <v>592</v>
      </c>
      <c r="D2580" s="164" t="s">
        <v>593</v>
      </c>
      <c r="E2580" s="164" t="s">
        <v>410</v>
      </c>
      <c r="F2580" s="167">
        <v>0.26693822</v>
      </c>
      <c r="G2580" s="167">
        <f>F2580*2</f>
        <v>0.53387644000000001</v>
      </c>
      <c r="H2580" s="161" t="s">
        <v>414</v>
      </c>
      <c r="I2580" s="165"/>
      <c r="J2580" s="166"/>
      <c r="K2580" s="124"/>
      <c r="L2580" s="125"/>
      <c r="M2580" s="126"/>
      <c r="N2580" s="127"/>
      <c r="O2580" s="128"/>
      <c r="P2580" s="128"/>
      <c r="Q2580" s="126"/>
      <c r="R2580" s="55"/>
      <c r="S2580" s="129"/>
      <c r="T2580" s="156"/>
      <c r="U2580" s="126"/>
      <c r="AF2580" s="8"/>
      <c r="AG2580" s="8"/>
      <c r="AH2580" s="8"/>
      <c r="AI2580" s="8"/>
      <c r="AJ2580" s="8"/>
      <c r="AK2580" s="8"/>
      <c r="AL2580" s="8"/>
      <c r="AM2580" s="8"/>
    </row>
    <row r="2581" spans="1:39" x14ac:dyDescent="0.2">
      <c r="A2581" s="161" t="s">
        <v>382</v>
      </c>
      <c r="B2581" s="162" t="s">
        <v>1980</v>
      </c>
      <c r="C2581" s="163" t="s">
        <v>1981</v>
      </c>
      <c r="D2581" s="164" t="s">
        <v>1982</v>
      </c>
      <c r="E2581" s="164">
        <v>1</v>
      </c>
      <c r="F2581" s="167">
        <v>28.64560942</v>
      </c>
      <c r="G2581" s="167">
        <f>F2581*E2581</f>
        <v>28.64560942</v>
      </c>
      <c r="H2581" s="161" t="s">
        <v>414</v>
      </c>
      <c r="I2581" s="165"/>
      <c r="J2581" s="166"/>
      <c r="K2581" s="124"/>
      <c r="L2581" s="125"/>
      <c r="M2581" s="126"/>
      <c r="N2581" s="127"/>
      <c r="O2581" s="128"/>
      <c r="P2581" s="128"/>
      <c r="Q2581" s="126"/>
      <c r="R2581" s="55"/>
      <c r="S2581" s="129"/>
      <c r="T2581" s="156"/>
      <c r="U2581" s="126"/>
      <c r="AF2581" s="8"/>
      <c r="AG2581" s="8"/>
      <c r="AH2581" s="8"/>
      <c r="AI2581" s="8"/>
      <c r="AJ2581" s="8"/>
      <c r="AK2581" s="8"/>
      <c r="AL2581" s="8"/>
      <c r="AM2581" s="8"/>
    </row>
    <row r="2582" spans="1:39" x14ac:dyDescent="0.2">
      <c r="A2582" s="161" t="s">
        <v>382</v>
      </c>
      <c r="B2582" s="162" t="s">
        <v>1983</v>
      </c>
      <c r="C2582" s="163" t="s">
        <v>1984</v>
      </c>
      <c r="D2582" s="164" t="s">
        <v>599</v>
      </c>
      <c r="E2582" s="164">
        <v>1</v>
      </c>
      <c r="F2582" s="167"/>
      <c r="G2582" s="167" t="str">
        <f>""</f>
        <v/>
      </c>
      <c r="H2582" s="161"/>
      <c r="I2582" s="165"/>
      <c r="J2582" s="166"/>
      <c r="K2582" s="124"/>
      <c r="L2582" s="125"/>
      <c r="M2582" s="126"/>
      <c r="N2582" s="127"/>
      <c r="O2582" s="128"/>
      <c r="P2582" s="128"/>
      <c r="Q2582" s="126"/>
      <c r="R2582" s="55"/>
      <c r="S2582" s="129"/>
      <c r="T2582" s="156"/>
      <c r="U2582" s="126"/>
      <c r="AF2582" s="8"/>
      <c r="AG2582" s="8"/>
      <c r="AH2582" s="8"/>
      <c r="AI2582" s="8"/>
      <c r="AJ2582" s="8"/>
      <c r="AK2582" s="8"/>
      <c r="AL2582" s="8"/>
      <c r="AM2582" s="8"/>
    </row>
    <row r="2583" spans="1:39" x14ac:dyDescent="0.2">
      <c r="A2583" s="161" t="s">
        <v>386</v>
      </c>
      <c r="B2583" s="162" t="s">
        <v>1985</v>
      </c>
      <c r="C2583" s="168" t="s">
        <v>1986</v>
      </c>
      <c r="D2583" s="169" t="s">
        <v>1982</v>
      </c>
      <c r="E2583" s="169">
        <f>1*1</f>
        <v>1</v>
      </c>
      <c r="F2583" s="170">
        <v>29.37</v>
      </c>
      <c r="G2583" s="170">
        <f t="shared" ref="G2583:G2614" si="86">F2583*E2583</f>
        <v>29.37</v>
      </c>
      <c r="H2583" s="171" t="s">
        <v>414</v>
      </c>
      <c r="I2583" s="172"/>
      <c r="J2583" s="173"/>
      <c r="K2583" s="124"/>
      <c r="L2583" s="125"/>
      <c r="M2583" s="126"/>
      <c r="N2583" s="127"/>
      <c r="O2583" s="128"/>
      <c r="P2583" s="128"/>
      <c r="Q2583" s="126"/>
      <c r="R2583" s="55"/>
      <c r="S2583" s="129"/>
      <c r="T2583" s="156"/>
      <c r="U2583" s="126"/>
      <c r="AF2583" s="8"/>
      <c r="AG2583" s="8"/>
      <c r="AH2583" s="8"/>
      <c r="AI2583" s="8"/>
      <c r="AJ2583" s="8"/>
      <c r="AK2583" s="8"/>
      <c r="AL2583" s="8"/>
      <c r="AM2583" s="8"/>
    </row>
    <row r="2584" spans="1:39" x14ac:dyDescent="0.2">
      <c r="A2584" s="161" t="s">
        <v>403</v>
      </c>
      <c r="B2584" s="162" t="s">
        <v>1987</v>
      </c>
      <c r="C2584" s="174" t="s">
        <v>425</v>
      </c>
      <c r="D2584" s="175" t="s">
        <v>437</v>
      </c>
      <c r="E2584" s="175">
        <f>1*1</f>
        <v>1</v>
      </c>
      <c r="F2584" s="176">
        <v>0.02</v>
      </c>
      <c r="G2584" s="176">
        <f t="shared" si="86"/>
        <v>0.02</v>
      </c>
      <c r="H2584" s="177"/>
      <c r="I2584" s="178"/>
      <c r="J2584" s="179"/>
      <c r="K2584" s="124"/>
      <c r="L2584" s="125"/>
      <c r="M2584" s="126"/>
      <c r="N2584" s="127"/>
      <c r="O2584" s="128"/>
      <c r="P2584" s="128"/>
      <c r="Q2584" s="126"/>
      <c r="R2584" s="55"/>
      <c r="S2584" s="129"/>
      <c r="T2584" s="156"/>
      <c r="U2584" s="126"/>
      <c r="AF2584" s="8"/>
      <c r="AG2584" s="8"/>
      <c r="AH2584" s="8"/>
      <c r="AI2584" s="8"/>
      <c r="AJ2584" s="8"/>
      <c r="AK2584" s="8"/>
      <c r="AL2584" s="8"/>
      <c r="AM2584" s="8"/>
    </row>
    <row r="2585" spans="1:39" x14ac:dyDescent="0.2">
      <c r="A2585" s="161" t="s">
        <v>382</v>
      </c>
      <c r="B2585" s="162" t="s">
        <v>1988</v>
      </c>
      <c r="C2585" s="163" t="s">
        <v>1989</v>
      </c>
      <c r="D2585" s="164" t="s">
        <v>1982</v>
      </c>
      <c r="E2585" s="164">
        <v>1</v>
      </c>
      <c r="F2585" s="167">
        <v>28.819422400000001</v>
      </c>
      <c r="G2585" s="167">
        <f t="shared" si="86"/>
        <v>28.819422400000001</v>
      </c>
      <c r="H2585" s="161" t="s">
        <v>414</v>
      </c>
      <c r="I2585" s="165"/>
      <c r="J2585" s="166"/>
      <c r="K2585" s="124"/>
      <c r="L2585" s="125"/>
      <c r="M2585" s="126"/>
      <c r="N2585" s="127"/>
      <c r="O2585" s="128"/>
      <c r="P2585" s="128"/>
      <c r="Q2585" s="126"/>
      <c r="R2585" s="55"/>
      <c r="S2585" s="129"/>
      <c r="T2585" s="156"/>
      <c r="U2585" s="126"/>
      <c r="AF2585" s="8"/>
      <c r="AG2585" s="8"/>
      <c r="AH2585" s="8"/>
      <c r="AI2585" s="8"/>
      <c r="AJ2585" s="8"/>
      <c r="AK2585" s="8"/>
      <c r="AL2585" s="8"/>
      <c r="AM2585" s="8"/>
    </row>
    <row r="2586" spans="1:39" x14ac:dyDescent="0.2">
      <c r="A2586" s="161" t="s">
        <v>382</v>
      </c>
      <c r="B2586" s="162" t="s">
        <v>1990</v>
      </c>
      <c r="C2586" s="163" t="s">
        <v>1991</v>
      </c>
      <c r="D2586" s="164" t="s">
        <v>1982</v>
      </c>
      <c r="E2586" s="164">
        <v>1</v>
      </c>
      <c r="F2586" s="167">
        <v>29.546435670000001</v>
      </c>
      <c r="G2586" s="167">
        <f t="shared" si="86"/>
        <v>29.546435670000001</v>
      </c>
      <c r="H2586" s="161" t="s">
        <v>414</v>
      </c>
      <c r="I2586" s="165"/>
      <c r="J2586" s="166"/>
      <c r="K2586" s="124"/>
      <c r="L2586" s="125"/>
      <c r="M2586" s="126"/>
      <c r="N2586" s="127"/>
      <c r="O2586" s="128"/>
      <c r="P2586" s="128"/>
      <c r="Q2586" s="126"/>
      <c r="R2586" s="55"/>
      <c r="S2586" s="129"/>
      <c r="T2586" s="156"/>
      <c r="U2586" s="126"/>
      <c r="AF2586" s="8"/>
      <c r="AG2586" s="8"/>
      <c r="AH2586" s="8"/>
      <c r="AI2586" s="8"/>
      <c r="AJ2586" s="8"/>
      <c r="AK2586" s="8"/>
      <c r="AL2586" s="8"/>
      <c r="AM2586" s="8"/>
    </row>
    <row r="2587" spans="1:39" x14ac:dyDescent="0.2">
      <c r="A2587" s="161" t="s">
        <v>382</v>
      </c>
      <c r="B2587" s="162" t="s">
        <v>1992</v>
      </c>
      <c r="C2587" s="163" t="s">
        <v>608</v>
      </c>
      <c r="D2587" s="164" t="s">
        <v>609</v>
      </c>
      <c r="E2587" s="164">
        <v>1</v>
      </c>
      <c r="F2587" s="167">
        <v>5.3244521599999999</v>
      </c>
      <c r="G2587" s="167">
        <f t="shared" si="86"/>
        <v>5.3244521599999999</v>
      </c>
      <c r="H2587" s="161" t="s">
        <v>414</v>
      </c>
      <c r="I2587" s="165"/>
      <c r="J2587" s="166"/>
      <c r="K2587" s="124"/>
      <c r="L2587" s="125"/>
      <c r="M2587" s="126"/>
      <c r="N2587" s="127"/>
      <c r="O2587" s="128"/>
      <c r="P2587" s="128"/>
      <c r="Q2587" s="126"/>
      <c r="R2587" s="55"/>
      <c r="S2587" s="129"/>
      <c r="T2587" s="156"/>
      <c r="U2587" s="126"/>
      <c r="AF2587" s="8"/>
      <c r="AG2587" s="8"/>
      <c r="AH2587" s="8"/>
      <c r="AI2587" s="8"/>
      <c r="AJ2587" s="8"/>
      <c r="AK2587" s="8"/>
      <c r="AL2587" s="8"/>
      <c r="AM2587" s="8"/>
    </row>
    <row r="2588" spans="1:39" x14ac:dyDescent="0.2">
      <c r="A2588" s="161" t="s">
        <v>382</v>
      </c>
      <c r="B2588" s="162" t="s">
        <v>1993</v>
      </c>
      <c r="C2588" s="163" t="s">
        <v>611</v>
      </c>
      <c r="D2588" s="164" t="s">
        <v>612</v>
      </c>
      <c r="E2588" s="164">
        <v>1</v>
      </c>
      <c r="F2588" s="167">
        <v>1.4036537600000001</v>
      </c>
      <c r="G2588" s="167">
        <f t="shared" si="86"/>
        <v>1.4036537600000001</v>
      </c>
      <c r="H2588" s="161" t="s">
        <v>414</v>
      </c>
      <c r="I2588" s="165"/>
      <c r="J2588" s="166"/>
      <c r="K2588" s="124"/>
      <c r="L2588" s="125"/>
      <c r="M2588" s="126"/>
      <c r="N2588" s="127"/>
      <c r="O2588" s="128"/>
      <c r="P2588" s="128"/>
      <c r="Q2588" s="126"/>
      <c r="R2588" s="55"/>
      <c r="S2588" s="129"/>
      <c r="T2588" s="156"/>
      <c r="U2588" s="126"/>
      <c r="AF2588" s="8"/>
      <c r="AG2588" s="8"/>
      <c r="AH2588" s="8"/>
      <c r="AI2588" s="8"/>
      <c r="AJ2588" s="8"/>
      <c r="AK2588" s="8"/>
      <c r="AL2588" s="8"/>
      <c r="AM2588" s="8"/>
    </row>
    <row r="2589" spans="1:39" x14ac:dyDescent="0.2">
      <c r="A2589" s="161" t="s">
        <v>382</v>
      </c>
      <c r="B2589" s="162" t="s">
        <v>1994</v>
      </c>
      <c r="C2589" s="163" t="s">
        <v>614</v>
      </c>
      <c r="D2589" s="164" t="s">
        <v>615</v>
      </c>
      <c r="E2589" s="164">
        <v>2</v>
      </c>
      <c r="F2589" s="167">
        <v>0.153006</v>
      </c>
      <c r="G2589" s="167">
        <f t="shared" si="86"/>
        <v>0.30601200000000001</v>
      </c>
      <c r="H2589" s="161" t="s">
        <v>414</v>
      </c>
      <c r="I2589" s="165"/>
      <c r="J2589" s="166"/>
      <c r="K2589" s="124"/>
      <c r="L2589" s="125"/>
      <c r="M2589" s="126"/>
      <c r="N2589" s="127"/>
      <c r="O2589" s="128"/>
      <c r="P2589" s="128"/>
      <c r="Q2589" s="126"/>
      <c r="R2589" s="55"/>
      <c r="S2589" s="129"/>
      <c r="T2589" s="156"/>
      <c r="U2589" s="126"/>
      <c r="AF2589" s="8"/>
      <c r="AG2589" s="8"/>
      <c r="AH2589" s="8"/>
      <c r="AI2589" s="8"/>
      <c r="AJ2589" s="8"/>
      <c r="AK2589" s="8"/>
      <c r="AL2589" s="8"/>
      <c r="AM2589" s="8"/>
    </row>
    <row r="2590" spans="1:39" x14ac:dyDescent="0.2">
      <c r="A2590" s="161" t="s">
        <v>403</v>
      </c>
      <c r="B2590" s="162" t="s">
        <v>1995</v>
      </c>
      <c r="C2590" s="174" t="s">
        <v>617</v>
      </c>
      <c r="D2590" s="175" t="s">
        <v>618</v>
      </c>
      <c r="E2590" s="175">
        <v>2</v>
      </c>
      <c r="F2590" s="176">
        <v>0.16417498</v>
      </c>
      <c r="G2590" s="176">
        <f t="shared" si="86"/>
        <v>0.32834996</v>
      </c>
      <c r="H2590" s="177" t="s">
        <v>414</v>
      </c>
      <c r="I2590" s="178"/>
      <c r="J2590" s="179"/>
      <c r="K2590" s="124"/>
      <c r="L2590" s="125"/>
      <c r="M2590" s="126"/>
      <c r="N2590" s="127"/>
      <c r="O2590" s="128"/>
      <c r="P2590" s="128"/>
      <c r="Q2590" s="126"/>
      <c r="R2590" s="55"/>
      <c r="S2590" s="129"/>
      <c r="T2590" s="156"/>
      <c r="U2590" s="126"/>
      <c r="AF2590" s="8"/>
      <c r="AG2590" s="8"/>
      <c r="AH2590" s="8"/>
      <c r="AI2590" s="8"/>
      <c r="AJ2590" s="8"/>
      <c r="AK2590" s="8"/>
      <c r="AL2590" s="8"/>
      <c r="AM2590" s="8"/>
    </row>
    <row r="2591" spans="1:39" x14ac:dyDescent="0.2">
      <c r="A2591" s="161" t="s">
        <v>403</v>
      </c>
      <c r="B2591" s="162" t="s">
        <v>1996</v>
      </c>
      <c r="C2591" s="174" t="s">
        <v>620</v>
      </c>
      <c r="D2591" s="175" t="s">
        <v>621</v>
      </c>
      <c r="E2591" s="175">
        <v>1</v>
      </c>
      <c r="F2591" s="176">
        <v>2.7454958</v>
      </c>
      <c r="G2591" s="176">
        <f t="shared" si="86"/>
        <v>2.7454958</v>
      </c>
      <c r="H2591" s="177"/>
      <c r="I2591" s="178"/>
      <c r="J2591" s="179"/>
      <c r="K2591" s="124"/>
      <c r="L2591" s="125"/>
      <c r="M2591" s="126"/>
      <c r="N2591" s="127"/>
      <c r="O2591" s="128"/>
      <c r="P2591" s="128"/>
      <c r="Q2591" s="126"/>
      <c r="R2591" s="55"/>
      <c r="S2591" s="129"/>
      <c r="T2591" s="156"/>
      <c r="U2591" s="126"/>
      <c r="AF2591" s="8"/>
      <c r="AG2591" s="8"/>
      <c r="AH2591" s="8"/>
      <c r="AI2591" s="8"/>
      <c r="AJ2591" s="8"/>
      <c r="AK2591" s="8"/>
      <c r="AL2591" s="8"/>
      <c r="AM2591" s="8"/>
    </row>
    <row r="2592" spans="1:39" x14ac:dyDescent="0.2">
      <c r="A2592" s="161" t="s">
        <v>403</v>
      </c>
      <c r="B2592" s="162" t="s">
        <v>1997</v>
      </c>
      <c r="C2592" s="174" t="s">
        <v>623</v>
      </c>
      <c r="D2592" s="175" t="s">
        <v>624</v>
      </c>
      <c r="E2592" s="175">
        <v>1</v>
      </c>
      <c r="F2592" s="176">
        <v>9.1339580000000004E-2</v>
      </c>
      <c r="G2592" s="176">
        <f t="shared" si="86"/>
        <v>9.1339580000000004E-2</v>
      </c>
      <c r="H2592" s="177" t="s">
        <v>625</v>
      </c>
      <c r="I2592" s="178"/>
      <c r="J2592" s="179"/>
      <c r="K2592" s="124"/>
      <c r="L2592" s="125"/>
      <c r="M2592" s="126"/>
      <c r="N2592" s="127"/>
      <c r="O2592" s="128"/>
      <c r="P2592" s="128"/>
      <c r="Q2592" s="126"/>
      <c r="R2592" s="55"/>
      <c r="S2592" s="129"/>
      <c r="T2592" s="156"/>
      <c r="U2592" s="126"/>
      <c r="AF2592" s="8"/>
      <c r="AG2592" s="8"/>
      <c r="AH2592" s="8"/>
      <c r="AI2592" s="8"/>
      <c r="AJ2592" s="8"/>
      <c r="AK2592" s="8"/>
      <c r="AL2592" s="8"/>
      <c r="AM2592" s="8"/>
    </row>
    <row r="2593" spans="1:39" x14ac:dyDescent="0.2">
      <c r="A2593" s="161" t="s">
        <v>382</v>
      </c>
      <c r="B2593" s="162" t="s">
        <v>1998</v>
      </c>
      <c r="C2593" s="163" t="s">
        <v>627</v>
      </c>
      <c r="D2593" s="164" t="s">
        <v>628</v>
      </c>
      <c r="E2593" s="164">
        <v>4</v>
      </c>
      <c r="F2593" s="167">
        <v>0.41937333999999998</v>
      </c>
      <c r="G2593" s="167">
        <f t="shared" si="86"/>
        <v>1.6774933599999999</v>
      </c>
      <c r="H2593" s="161" t="s">
        <v>414</v>
      </c>
      <c r="I2593" s="165"/>
      <c r="J2593" s="166"/>
      <c r="K2593" s="124"/>
      <c r="L2593" s="125"/>
      <c r="M2593" s="126"/>
      <c r="N2593" s="127"/>
      <c r="O2593" s="128"/>
      <c r="P2593" s="128"/>
      <c r="Q2593" s="126"/>
      <c r="R2593" s="55"/>
      <c r="S2593" s="129"/>
      <c r="T2593" s="156"/>
      <c r="U2593" s="126"/>
      <c r="AF2593" s="8"/>
      <c r="AG2593" s="8"/>
      <c r="AH2593" s="8"/>
      <c r="AI2593" s="8"/>
      <c r="AJ2593" s="8"/>
      <c r="AK2593" s="8"/>
      <c r="AL2593" s="8"/>
      <c r="AM2593" s="8"/>
    </row>
    <row r="2594" spans="1:39" x14ac:dyDescent="0.2">
      <c r="A2594" s="161" t="s">
        <v>382</v>
      </c>
      <c r="B2594" s="162" t="s">
        <v>1999</v>
      </c>
      <c r="C2594" s="163" t="s">
        <v>630</v>
      </c>
      <c r="D2594" s="164" t="s">
        <v>631</v>
      </c>
      <c r="E2594" s="164">
        <v>6</v>
      </c>
      <c r="F2594" s="167">
        <v>3.2398108900000002</v>
      </c>
      <c r="G2594" s="167">
        <f t="shared" si="86"/>
        <v>19.43886534</v>
      </c>
      <c r="H2594" s="161" t="s">
        <v>414</v>
      </c>
      <c r="I2594" s="165"/>
      <c r="J2594" s="166"/>
      <c r="K2594" s="124"/>
      <c r="L2594" s="125"/>
      <c r="M2594" s="126"/>
      <c r="N2594" s="127"/>
      <c r="O2594" s="128"/>
      <c r="P2594" s="128"/>
      <c r="Q2594" s="126"/>
      <c r="R2594" s="55"/>
      <c r="S2594" s="129"/>
      <c r="T2594" s="156"/>
      <c r="U2594" s="126"/>
      <c r="AF2594" s="8"/>
      <c r="AG2594" s="8"/>
      <c r="AH2594" s="8"/>
      <c r="AI2594" s="8"/>
      <c r="AJ2594" s="8"/>
      <c r="AK2594" s="8"/>
      <c r="AL2594" s="8"/>
      <c r="AM2594" s="8"/>
    </row>
    <row r="2595" spans="1:39" x14ac:dyDescent="0.2">
      <c r="A2595" s="161" t="s">
        <v>382</v>
      </c>
      <c r="B2595" s="162" t="s">
        <v>2000</v>
      </c>
      <c r="C2595" s="163" t="s">
        <v>887</v>
      </c>
      <c r="D2595" s="164" t="s">
        <v>637</v>
      </c>
      <c r="E2595" s="164">
        <v>1</v>
      </c>
      <c r="F2595" s="167">
        <v>15.65597623</v>
      </c>
      <c r="G2595" s="167">
        <f t="shared" si="86"/>
        <v>15.65597623</v>
      </c>
      <c r="H2595" s="161" t="s">
        <v>414</v>
      </c>
      <c r="I2595" s="165"/>
      <c r="J2595" s="166"/>
      <c r="K2595" s="124"/>
      <c r="L2595" s="125"/>
      <c r="M2595" s="126"/>
      <c r="N2595" s="127"/>
      <c r="O2595" s="128"/>
      <c r="P2595" s="128"/>
      <c r="Q2595" s="126"/>
      <c r="R2595" s="55"/>
      <c r="S2595" s="129"/>
      <c r="T2595" s="156"/>
      <c r="U2595" s="126"/>
      <c r="AF2595" s="8"/>
      <c r="AG2595" s="8"/>
      <c r="AH2595" s="8"/>
      <c r="AI2595" s="8"/>
      <c r="AJ2595" s="8"/>
      <c r="AK2595" s="8"/>
      <c r="AL2595" s="8"/>
      <c r="AM2595" s="8"/>
    </row>
    <row r="2596" spans="1:39" x14ac:dyDescent="0.2">
      <c r="A2596" s="161" t="s">
        <v>403</v>
      </c>
      <c r="B2596" s="162" t="s">
        <v>2001</v>
      </c>
      <c r="C2596" s="174" t="s">
        <v>639</v>
      </c>
      <c r="D2596" s="175" t="s">
        <v>640</v>
      </c>
      <c r="E2596" s="175">
        <v>16</v>
      </c>
      <c r="F2596" s="176">
        <v>9.6615160000000005E-2</v>
      </c>
      <c r="G2596" s="176">
        <f t="shared" si="86"/>
        <v>1.5458425600000001</v>
      </c>
      <c r="H2596" s="177" t="s">
        <v>414</v>
      </c>
      <c r="I2596" s="178"/>
      <c r="J2596" s="179"/>
      <c r="K2596" s="124"/>
      <c r="L2596" s="125"/>
      <c r="M2596" s="126"/>
      <c r="N2596" s="127"/>
      <c r="O2596" s="128"/>
      <c r="P2596" s="128"/>
      <c r="Q2596" s="126"/>
      <c r="R2596" s="55"/>
      <c r="S2596" s="129"/>
      <c r="T2596" s="156"/>
      <c r="U2596" s="126"/>
      <c r="AF2596" s="8"/>
      <c r="AG2596" s="8"/>
      <c r="AH2596" s="8"/>
      <c r="AI2596" s="8"/>
      <c r="AJ2596" s="8"/>
      <c r="AK2596" s="8"/>
      <c r="AL2596" s="8"/>
      <c r="AM2596" s="8"/>
    </row>
    <row r="2597" spans="1:39" x14ac:dyDescent="0.2">
      <c r="A2597" s="161" t="s">
        <v>382</v>
      </c>
      <c r="B2597" s="162" t="s">
        <v>2002</v>
      </c>
      <c r="C2597" s="163" t="s">
        <v>642</v>
      </c>
      <c r="D2597" s="164" t="s">
        <v>643</v>
      </c>
      <c r="E2597" s="164">
        <v>2</v>
      </c>
      <c r="F2597" s="167">
        <v>1.20161546</v>
      </c>
      <c r="G2597" s="167">
        <f t="shared" si="86"/>
        <v>2.4032309199999999</v>
      </c>
      <c r="H2597" s="161" t="s">
        <v>414</v>
      </c>
      <c r="I2597" s="165"/>
      <c r="J2597" s="166"/>
      <c r="K2597" s="124"/>
      <c r="L2597" s="125"/>
      <c r="M2597" s="126"/>
      <c r="N2597" s="127"/>
      <c r="O2597" s="128"/>
      <c r="P2597" s="128"/>
      <c r="Q2597" s="126"/>
      <c r="R2597" s="55"/>
      <c r="S2597" s="129"/>
      <c r="T2597" s="156"/>
      <c r="U2597" s="126"/>
      <c r="AF2597" s="8"/>
      <c r="AG2597" s="8"/>
      <c r="AH2597" s="8"/>
      <c r="AI2597" s="8"/>
      <c r="AJ2597" s="8"/>
      <c r="AK2597" s="8"/>
      <c r="AL2597" s="8"/>
      <c r="AM2597" s="8"/>
    </row>
    <row r="2598" spans="1:39" x14ac:dyDescent="0.2">
      <c r="A2598" s="161" t="s">
        <v>382</v>
      </c>
      <c r="B2598" s="162" t="s">
        <v>2003</v>
      </c>
      <c r="C2598" s="163" t="s">
        <v>645</v>
      </c>
      <c r="D2598" s="164" t="s">
        <v>646</v>
      </c>
      <c r="E2598" s="164">
        <v>2</v>
      </c>
      <c r="F2598" s="167">
        <v>1.0010149699999999</v>
      </c>
      <c r="G2598" s="167">
        <f t="shared" si="86"/>
        <v>2.0020299399999999</v>
      </c>
      <c r="H2598" s="161" t="s">
        <v>414</v>
      </c>
      <c r="I2598" s="165"/>
      <c r="J2598" s="166"/>
      <c r="K2598" s="124"/>
      <c r="L2598" s="125"/>
      <c r="M2598" s="126"/>
      <c r="N2598" s="127"/>
      <c r="O2598" s="128"/>
      <c r="P2598" s="128"/>
      <c r="Q2598" s="126"/>
      <c r="R2598" s="55"/>
      <c r="S2598" s="129"/>
      <c r="T2598" s="156"/>
      <c r="U2598" s="126"/>
      <c r="AF2598" s="8"/>
      <c r="AG2598" s="8"/>
      <c r="AH2598" s="8"/>
      <c r="AI2598" s="8"/>
      <c r="AJ2598" s="8"/>
      <c r="AK2598" s="8"/>
      <c r="AL2598" s="8"/>
      <c r="AM2598" s="8"/>
    </row>
    <row r="2599" spans="1:39" x14ac:dyDescent="0.2">
      <c r="A2599" s="161" t="s">
        <v>382</v>
      </c>
      <c r="B2599" s="162" t="s">
        <v>2004</v>
      </c>
      <c r="C2599" s="163" t="s">
        <v>648</v>
      </c>
      <c r="D2599" s="164" t="s">
        <v>649</v>
      </c>
      <c r="E2599" s="164">
        <v>4</v>
      </c>
      <c r="F2599" s="167">
        <v>2.00912837</v>
      </c>
      <c r="G2599" s="167">
        <f t="shared" si="86"/>
        <v>8.03651348</v>
      </c>
      <c r="H2599" s="161" t="s">
        <v>414</v>
      </c>
      <c r="I2599" s="165"/>
      <c r="J2599" s="166"/>
      <c r="K2599" s="124"/>
      <c r="L2599" s="125"/>
      <c r="M2599" s="126"/>
      <c r="N2599" s="127"/>
      <c r="O2599" s="128"/>
      <c r="P2599" s="128"/>
      <c r="Q2599" s="126"/>
      <c r="R2599" s="55"/>
      <c r="S2599" s="129"/>
      <c r="T2599" s="156"/>
      <c r="U2599" s="126"/>
      <c r="AF2599" s="8"/>
      <c r="AG2599" s="8"/>
      <c r="AH2599" s="8"/>
      <c r="AI2599" s="8"/>
      <c r="AJ2599" s="8"/>
      <c r="AK2599" s="8"/>
      <c r="AL2599" s="8"/>
      <c r="AM2599" s="8"/>
    </row>
    <row r="2600" spans="1:39" x14ac:dyDescent="0.2">
      <c r="A2600" s="161" t="s">
        <v>382</v>
      </c>
      <c r="B2600" s="162" t="s">
        <v>2005</v>
      </c>
      <c r="C2600" s="163" t="s">
        <v>894</v>
      </c>
      <c r="D2600" s="164" t="s">
        <v>895</v>
      </c>
      <c r="E2600" s="164">
        <v>1</v>
      </c>
      <c r="F2600" s="167">
        <v>1.8244523800000001</v>
      </c>
      <c r="G2600" s="167">
        <f t="shared" si="86"/>
        <v>1.8244523800000001</v>
      </c>
      <c r="H2600" s="161" t="s">
        <v>414</v>
      </c>
      <c r="I2600" s="165"/>
      <c r="J2600" s="166"/>
      <c r="K2600" s="124"/>
      <c r="L2600" s="125"/>
      <c r="M2600" s="126"/>
      <c r="N2600" s="127"/>
      <c r="O2600" s="128"/>
      <c r="P2600" s="128"/>
      <c r="Q2600" s="126"/>
      <c r="R2600" s="55"/>
      <c r="S2600" s="129"/>
      <c r="T2600" s="156"/>
      <c r="U2600" s="126"/>
      <c r="AF2600" s="8"/>
      <c r="AG2600" s="8"/>
      <c r="AH2600" s="8"/>
      <c r="AI2600" s="8"/>
      <c r="AJ2600" s="8"/>
      <c r="AK2600" s="8"/>
      <c r="AL2600" s="8"/>
      <c r="AM2600" s="8"/>
    </row>
    <row r="2601" spans="1:39" x14ac:dyDescent="0.2">
      <c r="A2601" s="161" t="s">
        <v>382</v>
      </c>
      <c r="B2601" s="162" t="s">
        <v>2006</v>
      </c>
      <c r="C2601" s="163" t="s">
        <v>654</v>
      </c>
      <c r="D2601" s="164" t="s">
        <v>655</v>
      </c>
      <c r="E2601" s="164">
        <v>2</v>
      </c>
      <c r="F2601" s="167">
        <v>2.8816543999999999</v>
      </c>
      <c r="G2601" s="167">
        <f t="shared" si="86"/>
        <v>5.7633087999999999</v>
      </c>
      <c r="H2601" s="161" t="s">
        <v>414</v>
      </c>
      <c r="I2601" s="165"/>
      <c r="J2601" s="166"/>
      <c r="K2601" s="124"/>
      <c r="L2601" s="125"/>
      <c r="M2601" s="126"/>
      <c r="N2601" s="127"/>
      <c r="O2601" s="128"/>
      <c r="P2601" s="128"/>
      <c r="Q2601" s="126"/>
      <c r="R2601" s="55"/>
      <c r="S2601" s="129"/>
      <c r="T2601" s="156"/>
      <c r="U2601" s="126"/>
      <c r="AF2601" s="8"/>
      <c r="AG2601" s="8"/>
      <c r="AH2601" s="8"/>
      <c r="AI2601" s="8"/>
      <c r="AJ2601" s="8"/>
      <c r="AK2601" s="8"/>
      <c r="AL2601" s="8"/>
      <c r="AM2601" s="8"/>
    </row>
    <row r="2602" spans="1:39" x14ac:dyDescent="0.2">
      <c r="A2602" s="161" t="s">
        <v>382</v>
      </c>
      <c r="B2602" s="162" t="s">
        <v>2007</v>
      </c>
      <c r="C2602" s="163" t="s">
        <v>657</v>
      </c>
      <c r="D2602" s="164" t="s">
        <v>658</v>
      </c>
      <c r="E2602" s="164">
        <v>2</v>
      </c>
      <c r="F2602" s="167">
        <v>5.7822221499999999</v>
      </c>
      <c r="G2602" s="167">
        <f t="shared" si="86"/>
        <v>11.5644443</v>
      </c>
      <c r="H2602" s="161" t="s">
        <v>414</v>
      </c>
      <c r="I2602" s="165"/>
      <c r="J2602" s="166"/>
      <c r="K2602" s="124"/>
      <c r="L2602" s="125"/>
      <c r="M2602" s="126"/>
      <c r="N2602" s="127"/>
      <c r="O2602" s="128"/>
      <c r="P2602" s="128"/>
      <c r="Q2602" s="126"/>
      <c r="R2602" s="55"/>
      <c r="S2602" s="129"/>
      <c r="T2602" s="156"/>
      <c r="U2602" s="126"/>
      <c r="AF2602" s="8"/>
      <c r="AG2602" s="8"/>
      <c r="AH2602" s="8"/>
      <c r="AI2602" s="8"/>
      <c r="AJ2602" s="8"/>
      <c r="AK2602" s="8"/>
      <c r="AL2602" s="8"/>
      <c r="AM2602" s="8"/>
    </row>
    <row r="2603" spans="1:39" x14ac:dyDescent="0.2">
      <c r="A2603" s="161" t="s">
        <v>382</v>
      </c>
      <c r="B2603" s="162" t="s">
        <v>2008</v>
      </c>
      <c r="C2603" s="163" t="s">
        <v>660</v>
      </c>
      <c r="D2603" s="164" t="s">
        <v>661</v>
      </c>
      <c r="E2603" s="164">
        <v>1</v>
      </c>
      <c r="F2603" s="167">
        <v>5.2826215899999998</v>
      </c>
      <c r="G2603" s="167">
        <f t="shared" si="86"/>
        <v>5.2826215899999998</v>
      </c>
      <c r="H2603" s="161" t="s">
        <v>414</v>
      </c>
      <c r="I2603" s="165"/>
      <c r="J2603" s="166"/>
      <c r="K2603" s="124"/>
      <c r="L2603" s="125"/>
      <c r="M2603" s="126"/>
      <c r="N2603" s="127"/>
      <c r="O2603" s="128"/>
      <c r="P2603" s="128"/>
      <c r="Q2603" s="126"/>
      <c r="R2603" s="55"/>
      <c r="S2603" s="129"/>
      <c r="T2603" s="156"/>
      <c r="U2603" s="126"/>
      <c r="AF2603" s="8"/>
      <c r="AG2603" s="8"/>
      <c r="AH2603" s="8"/>
      <c r="AI2603" s="8"/>
      <c r="AJ2603" s="8"/>
      <c r="AK2603" s="8"/>
      <c r="AL2603" s="8"/>
      <c r="AM2603" s="8"/>
    </row>
    <row r="2604" spans="1:39" x14ac:dyDescent="0.2">
      <c r="A2604" s="161" t="s">
        <v>382</v>
      </c>
      <c r="B2604" s="162" t="s">
        <v>2009</v>
      </c>
      <c r="C2604" s="163" t="s">
        <v>663</v>
      </c>
      <c r="D2604" s="164" t="s">
        <v>664</v>
      </c>
      <c r="E2604" s="164">
        <v>2</v>
      </c>
      <c r="F2604" s="167">
        <v>1.1285739800000001</v>
      </c>
      <c r="G2604" s="167">
        <f t="shared" si="86"/>
        <v>2.2571479600000002</v>
      </c>
      <c r="H2604" s="161" t="s">
        <v>414</v>
      </c>
      <c r="I2604" s="165"/>
      <c r="J2604" s="166"/>
      <c r="K2604" s="124"/>
      <c r="L2604" s="125"/>
      <c r="M2604" s="126"/>
      <c r="N2604" s="127"/>
      <c r="O2604" s="128"/>
      <c r="P2604" s="128"/>
      <c r="Q2604" s="126"/>
      <c r="R2604" s="55"/>
      <c r="S2604" s="129"/>
      <c r="T2604" s="156"/>
      <c r="U2604" s="126"/>
      <c r="AF2604" s="8"/>
      <c r="AG2604" s="8"/>
      <c r="AH2604" s="8"/>
      <c r="AI2604" s="8"/>
      <c r="AJ2604" s="8"/>
      <c r="AK2604" s="8"/>
      <c r="AL2604" s="8"/>
      <c r="AM2604" s="8"/>
    </row>
    <row r="2605" spans="1:39" x14ac:dyDescent="0.2">
      <c r="A2605" s="161" t="s">
        <v>382</v>
      </c>
      <c r="B2605" s="162" t="s">
        <v>2010</v>
      </c>
      <c r="C2605" s="163" t="s">
        <v>666</v>
      </c>
      <c r="D2605" s="164" t="s">
        <v>667</v>
      </c>
      <c r="E2605" s="164">
        <v>1</v>
      </c>
      <c r="F2605" s="167">
        <v>0.66411412000000003</v>
      </c>
      <c r="G2605" s="167">
        <f t="shared" si="86"/>
        <v>0.66411412000000003</v>
      </c>
      <c r="H2605" s="161" t="s">
        <v>414</v>
      </c>
      <c r="I2605" s="165"/>
      <c r="J2605" s="166"/>
      <c r="K2605" s="124"/>
      <c r="L2605" s="125"/>
      <c r="M2605" s="126"/>
      <c r="N2605" s="127"/>
      <c r="O2605" s="128"/>
      <c r="P2605" s="128"/>
      <c r="Q2605" s="126"/>
      <c r="R2605" s="55"/>
      <c r="S2605" s="129"/>
      <c r="T2605" s="156"/>
      <c r="U2605" s="126"/>
      <c r="AF2605" s="8"/>
      <c r="AG2605" s="8"/>
      <c r="AH2605" s="8"/>
      <c r="AI2605" s="8"/>
      <c r="AJ2605" s="8"/>
      <c r="AK2605" s="8"/>
      <c r="AL2605" s="8"/>
      <c r="AM2605" s="8"/>
    </row>
    <row r="2606" spans="1:39" x14ac:dyDescent="0.2">
      <c r="A2606" s="161" t="s">
        <v>403</v>
      </c>
      <c r="B2606" s="162" t="s">
        <v>2011</v>
      </c>
      <c r="C2606" s="174" t="s">
        <v>902</v>
      </c>
      <c r="D2606" s="175" t="s">
        <v>903</v>
      </c>
      <c r="E2606" s="175">
        <v>1</v>
      </c>
      <c r="F2606" s="176">
        <v>2.3695618899999999</v>
      </c>
      <c r="G2606" s="176">
        <f t="shared" si="86"/>
        <v>2.3695618899999999</v>
      </c>
      <c r="H2606" s="177"/>
      <c r="I2606" s="178"/>
      <c r="J2606" s="179"/>
      <c r="K2606" s="124"/>
      <c r="L2606" s="125"/>
      <c r="M2606" s="126"/>
      <c r="N2606" s="127"/>
      <c r="O2606" s="128"/>
      <c r="P2606" s="128"/>
      <c r="Q2606" s="126"/>
      <c r="R2606" s="55"/>
      <c r="S2606" s="129"/>
      <c r="T2606" s="156"/>
      <c r="U2606" s="126"/>
      <c r="AF2606" s="8"/>
      <c r="AG2606" s="8"/>
      <c r="AH2606" s="8"/>
      <c r="AI2606" s="8"/>
      <c r="AJ2606" s="8"/>
      <c r="AK2606" s="8"/>
      <c r="AL2606" s="8"/>
      <c r="AM2606" s="8"/>
    </row>
    <row r="2607" spans="1:39" x14ac:dyDescent="0.2">
      <c r="A2607" s="148" t="s">
        <v>379</v>
      </c>
      <c r="B2607" s="162" t="s">
        <v>2012</v>
      </c>
      <c r="C2607" s="181" t="s">
        <v>686</v>
      </c>
      <c r="D2607" s="182" t="s">
        <v>687</v>
      </c>
      <c r="E2607" s="182">
        <v>1</v>
      </c>
      <c r="F2607" s="183">
        <v>43</v>
      </c>
      <c r="G2607" s="183">
        <f t="shared" si="86"/>
        <v>43</v>
      </c>
      <c r="H2607" s="184" t="s">
        <v>688</v>
      </c>
      <c r="I2607" s="185"/>
      <c r="J2607" s="180"/>
      <c r="K2607" s="124"/>
      <c r="L2607" s="125"/>
      <c r="M2607" s="126"/>
      <c r="N2607" s="127"/>
      <c r="O2607" s="128"/>
      <c r="P2607" s="128"/>
      <c r="Q2607" s="126"/>
      <c r="R2607" s="55"/>
      <c r="S2607" s="129"/>
      <c r="T2607" s="156"/>
      <c r="U2607" s="126"/>
      <c r="AF2607" s="8"/>
      <c r="AG2607" s="8"/>
      <c r="AH2607" s="8"/>
      <c r="AI2607" s="8"/>
      <c r="AJ2607" s="8"/>
      <c r="AK2607" s="8"/>
      <c r="AL2607" s="8"/>
      <c r="AM2607" s="8"/>
    </row>
    <row r="2608" spans="1:39" ht="25.5" x14ac:dyDescent="0.2">
      <c r="A2608" s="161" t="s">
        <v>403</v>
      </c>
      <c r="B2608" s="162" t="s">
        <v>2013</v>
      </c>
      <c r="C2608" s="174"/>
      <c r="D2608" s="175" t="s">
        <v>1691</v>
      </c>
      <c r="E2608" s="175">
        <v>1</v>
      </c>
      <c r="F2608" s="176">
        <v>88.784521990000002</v>
      </c>
      <c r="G2608" s="176">
        <f t="shared" si="86"/>
        <v>88.784521990000002</v>
      </c>
      <c r="H2608" s="177"/>
      <c r="I2608" s="178"/>
      <c r="J2608" s="179"/>
      <c r="K2608" s="124"/>
      <c r="L2608" s="125"/>
      <c r="M2608" s="126"/>
      <c r="N2608" s="127"/>
      <c r="O2608" s="128"/>
      <c r="P2608" s="128"/>
      <c r="Q2608" s="126"/>
      <c r="R2608" s="55"/>
      <c r="S2608" s="129"/>
      <c r="T2608" s="156"/>
      <c r="U2608" s="126"/>
      <c r="AF2608" s="8"/>
      <c r="AG2608" s="8"/>
      <c r="AH2608" s="8"/>
      <c r="AI2608" s="8"/>
      <c r="AJ2608" s="8"/>
      <c r="AK2608" s="8"/>
      <c r="AL2608" s="8"/>
      <c r="AM2608" s="8"/>
    </row>
    <row r="2609" spans="1:39" x14ac:dyDescent="0.2">
      <c r="A2609" s="161" t="s">
        <v>403</v>
      </c>
      <c r="B2609" s="162" t="s">
        <v>2014</v>
      </c>
      <c r="C2609" s="174"/>
      <c r="D2609" s="175" t="s">
        <v>700</v>
      </c>
      <c r="E2609" s="175">
        <v>2</v>
      </c>
      <c r="F2609" s="176">
        <v>0.32693049000000002</v>
      </c>
      <c r="G2609" s="176">
        <f t="shared" si="86"/>
        <v>0.65386098000000004</v>
      </c>
      <c r="H2609" s="177"/>
      <c r="I2609" s="178"/>
      <c r="J2609" s="179"/>
      <c r="K2609" s="124"/>
      <c r="L2609" s="125"/>
      <c r="M2609" s="126"/>
      <c r="N2609" s="127"/>
      <c r="O2609" s="128"/>
      <c r="P2609" s="128"/>
      <c r="Q2609" s="126"/>
      <c r="R2609" s="55"/>
      <c r="S2609" s="129"/>
      <c r="T2609" s="156"/>
      <c r="U2609" s="126"/>
      <c r="AF2609" s="8"/>
      <c r="AG2609" s="8"/>
      <c r="AH2609" s="8"/>
      <c r="AI2609" s="8"/>
      <c r="AJ2609" s="8"/>
      <c r="AK2609" s="8"/>
      <c r="AL2609" s="8"/>
      <c r="AM2609" s="8"/>
    </row>
    <row r="2610" spans="1:39" x14ac:dyDescent="0.2">
      <c r="A2610" s="148" t="s">
        <v>379</v>
      </c>
      <c r="B2610" s="162" t="s">
        <v>2015</v>
      </c>
      <c r="C2610" s="181"/>
      <c r="D2610" s="182" t="s">
        <v>696</v>
      </c>
      <c r="E2610" s="182">
        <v>2</v>
      </c>
      <c r="F2610" s="183">
        <v>2.27335121</v>
      </c>
      <c r="G2610" s="183">
        <f t="shared" si="86"/>
        <v>4.5467024199999999</v>
      </c>
      <c r="H2610" s="184"/>
      <c r="I2610" s="185"/>
      <c r="J2610" s="180"/>
      <c r="K2610" s="124"/>
      <c r="L2610" s="125"/>
      <c r="M2610" s="126"/>
      <c r="N2610" s="127"/>
      <c r="O2610" s="128"/>
      <c r="P2610" s="128"/>
      <c r="Q2610" s="126"/>
      <c r="R2610" s="55"/>
      <c r="S2610" s="129"/>
      <c r="T2610" s="156"/>
      <c r="U2610" s="126"/>
      <c r="AF2610" s="8"/>
      <c r="AG2610" s="8"/>
      <c r="AH2610" s="8"/>
      <c r="AI2610" s="8"/>
      <c r="AJ2610" s="8"/>
      <c r="AK2610" s="8"/>
      <c r="AL2610" s="8"/>
      <c r="AM2610" s="8"/>
    </row>
    <row r="2611" spans="1:39" x14ac:dyDescent="0.2">
      <c r="A2611" s="161" t="s">
        <v>403</v>
      </c>
      <c r="B2611" s="162" t="s">
        <v>2016</v>
      </c>
      <c r="C2611" s="174"/>
      <c r="D2611" s="175" t="s">
        <v>698</v>
      </c>
      <c r="E2611" s="175">
        <v>2</v>
      </c>
      <c r="F2611" s="176">
        <v>3.9519828000000001</v>
      </c>
      <c r="G2611" s="176">
        <f t="shared" si="86"/>
        <v>7.9039656000000003</v>
      </c>
      <c r="H2611" s="177"/>
      <c r="I2611" s="178"/>
      <c r="J2611" s="179"/>
      <c r="K2611" s="124"/>
      <c r="L2611" s="125"/>
      <c r="M2611" s="126"/>
      <c r="N2611" s="127"/>
      <c r="O2611" s="128"/>
      <c r="P2611" s="128"/>
      <c r="Q2611" s="126"/>
      <c r="R2611" s="55"/>
      <c r="S2611" s="129"/>
      <c r="T2611" s="156"/>
      <c r="U2611" s="126"/>
      <c r="AF2611" s="8"/>
      <c r="AG2611" s="8"/>
      <c r="AH2611" s="8"/>
      <c r="AI2611" s="8"/>
      <c r="AJ2611" s="8"/>
      <c r="AK2611" s="8"/>
      <c r="AL2611" s="8"/>
      <c r="AM2611" s="8"/>
    </row>
    <row r="2612" spans="1:39" x14ac:dyDescent="0.2">
      <c r="A2612" s="161" t="s">
        <v>403</v>
      </c>
      <c r="B2612" s="162" t="s">
        <v>2017</v>
      </c>
      <c r="C2612" s="174"/>
      <c r="D2612" s="175" t="s">
        <v>713</v>
      </c>
      <c r="E2612" s="175">
        <v>2</v>
      </c>
      <c r="F2612" s="176">
        <v>1.413823E-2</v>
      </c>
      <c r="G2612" s="176">
        <f t="shared" si="86"/>
        <v>2.827646E-2</v>
      </c>
      <c r="H2612" s="177"/>
      <c r="I2612" s="178"/>
      <c r="J2612" s="179"/>
      <c r="K2612" s="124"/>
      <c r="L2612" s="125"/>
      <c r="M2612" s="126"/>
      <c r="N2612" s="127"/>
      <c r="O2612" s="128"/>
      <c r="P2612" s="128"/>
      <c r="Q2612" s="126"/>
      <c r="R2612" s="55"/>
      <c r="S2612" s="129"/>
      <c r="T2612" s="156"/>
      <c r="U2612" s="126"/>
      <c r="AF2612" s="8"/>
      <c r="AG2612" s="8"/>
      <c r="AH2612" s="8"/>
      <c r="AI2612" s="8"/>
      <c r="AJ2612" s="8"/>
      <c r="AK2612" s="8"/>
      <c r="AL2612" s="8"/>
      <c r="AM2612" s="8"/>
    </row>
    <row r="2613" spans="1:39" x14ac:dyDescent="0.2">
      <c r="A2613" s="161" t="s">
        <v>403</v>
      </c>
      <c r="B2613" s="162" t="s">
        <v>2018</v>
      </c>
      <c r="C2613" s="174" t="s">
        <v>702</v>
      </c>
      <c r="D2613" s="175" t="s">
        <v>703</v>
      </c>
      <c r="E2613" s="175">
        <v>8</v>
      </c>
      <c r="F2613" s="176">
        <v>12</v>
      </c>
      <c r="G2613" s="176">
        <f t="shared" si="86"/>
        <v>96</v>
      </c>
      <c r="H2613" s="177"/>
      <c r="I2613" s="178"/>
      <c r="J2613" s="179"/>
      <c r="K2613" s="124"/>
      <c r="L2613" s="125"/>
      <c r="M2613" s="126"/>
      <c r="N2613" s="127"/>
      <c r="O2613" s="128"/>
      <c r="P2613" s="128"/>
      <c r="Q2613" s="126"/>
      <c r="R2613" s="55"/>
      <c r="S2613" s="129"/>
      <c r="T2613" s="156"/>
      <c r="U2613" s="126"/>
      <c r="AF2613" s="8"/>
      <c r="AG2613" s="8"/>
      <c r="AH2613" s="8"/>
      <c r="AI2613" s="8"/>
      <c r="AJ2613" s="8"/>
      <c r="AK2613" s="8"/>
      <c r="AL2613" s="8"/>
      <c r="AM2613" s="8"/>
    </row>
    <row r="2614" spans="1:39" x14ac:dyDescent="0.2">
      <c r="A2614" s="161" t="s">
        <v>403</v>
      </c>
      <c r="B2614" s="162" t="s">
        <v>2019</v>
      </c>
      <c r="C2614" s="174" t="s">
        <v>708</v>
      </c>
      <c r="D2614" s="175" t="s">
        <v>709</v>
      </c>
      <c r="E2614" s="175">
        <v>4</v>
      </c>
      <c r="F2614" s="176">
        <v>1.9</v>
      </c>
      <c r="G2614" s="176">
        <f t="shared" si="86"/>
        <v>7.6</v>
      </c>
      <c r="H2614" s="177"/>
      <c r="I2614" s="178"/>
      <c r="J2614" s="179"/>
      <c r="K2614" s="124"/>
      <c r="L2614" s="125"/>
      <c r="M2614" s="126"/>
      <c r="N2614" s="127"/>
      <c r="O2614" s="128"/>
      <c r="P2614" s="128"/>
      <c r="Q2614" s="126"/>
      <c r="R2614" s="55"/>
      <c r="S2614" s="129"/>
      <c r="T2614" s="156"/>
      <c r="U2614" s="126"/>
      <c r="AF2614" s="8"/>
      <c r="AG2614" s="8"/>
      <c r="AH2614" s="8"/>
      <c r="AI2614" s="8"/>
      <c r="AJ2614" s="8"/>
      <c r="AK2614" s="8"/>
      <c r="AL2614" s="8"/>
      <c r="AM2614" s="8"/>
    </row>
    <row r="2615" spans="1:39" ht="25.5" x14ac:dyDescent="0.2">
      <c r="A2615" s="161" t="s">
        <v>403</v>
      </c>
      <c r="B2615" s="162" t="s">
        <v>2020</v>
      </c>
      <c r="C2615" s="174" t="s">
        <v>915</v>
      </c>
      <c r="D2615" s="175" t="s">
        <v>916</v>
      </c>
      <c r="E2615" s="175">
        <v>2</v>
      </c>
      <c r="F2615" s="176">
        <v>55.646453309999998</v>
      </c>
      <c r="G2615" s="176">
        <f t="shared" ref="G2615:G2646" si="87">F2615*E2615</f>
        <v>111.29290662</v>
      </c>
      <c r="H2615" s="177"/>
      <c r="I2615" s="178"/>
      <c r="J2615" s="179"/>
      <c r="K2615" s="124"/>
      <c r="L2615" s="125"/>
      <c r="M2615" s="126"/>
      <c r="N2615" s="127"/>
      <c r="O2615" s="128"/>
      <c r="P2615" s="128"/>
      <c r="Q2615" s="126"/>
      <c r="R2615" s="55"/>
      <c r="S2615" s="129"/>
      <c r="T2615" s="156"/>
      <c r="U2615" s="126"/>
      <c r="AF2615" s="8"/>
      <c r="AG2615" s="8"/>
      <c r="AH2615" s="8"/>
      <c r="AI2615" s="8"/>
      <c r="AJ2615" s="8"/>
      <c r="AK2615" s="8"/>
      <c r="AL2615" s="8"/>
      <c r="AM2615" s="8"/>
    </row>
    <row r="2616" spans="1:39" x14ac:dyDescent="0.2">
      <c r="A2616" s="161" t="s">
        <v>403</v>
      </c>
      <c r="B2616" s="162" t="s">
        <v>2021</v>
      </c>
      <c r="C2616" s="174"/>
      <c r="D2616" s="175" t="s">
        <v>711</v>
      </c>
      <c r="E2616" s="175">
        <v>2</v>
      </c>
      <c r="F2616" s="176">
        <v>1.8403369999999999E-2</v>
      </c>
      <c r="G2616" s="176">
        <f t="shared" si="87"/>
        <v>3.6806739999999998E-2</v>
      </c>
      <c r="H2616" s="177"/>
      <c r="I2616" s="178"/>
      <c r="J2616" s="179"/>
      <c r="K2616" s="124"/>
      <c r="L2616" s="125"/>
      <c r="M2616" s="126"/>
      <c r="N2616" s="127"/>
      <c r="O2616" s="128"/>
      <c r="P2616" s="128"/>
      <c r="Q2616" s="126"/>
      <c r="R2616" s="55"/>
      <c r="S2616" s="129"/>
      <c r="T2616" s="156"/>
      <c r="U2616" s="126"/>
      <c r="AF2616" s="8"/>
      <c r="AG2616" s="8"/>
      <c r="AH2616" s="8"/>
      <c r="AI2616" s="8"/>
      <c r="AJ2616" s="8"/>
      <c r="AK2616" s="8"/>
      <c r="AL2616" s="8"/>
      <c r="AM2616" s="8"/>
    </row>
    <row r="2617" spans="1:39" x14ac:dyDescent="0.2">
      <c r="A2617" s="161" t="s">
        <v>403</v>
      </c>
      <c r="B2617" s="162" t="s">
        <v>2022</v>
      </c>
      <c r="C2617" s="174"/>
      <c r="D2617" s="175" t="s">
        <v>718</v>
      </c>
      <c r="E2617" s="175">
        <v>8</v>
      </c>
      <c r="F2617" s="176">
        <v>2.9523020000000001E-2</v>
      </c>
      <c r="G2617" s="176">
        <f t="shared" si="87"/>
        <v>0.23618416</v>
      </c>
      <c r="H2617" s="177"/>
      <c r="I2617" s="178"/>
      <c r="J2617" s="179"/>
      <c r="K2617" s="124"/>
      <c r="L2617" s="125"/>
      <c r="M2617" s="126"/>
      <c r="N2617" s="127"/>
      <c r="O2617" s="128"/>
      <c r="P2617" s="128"/>
      <c r="Q2617" s="126"/>
      <c r="R2617" s="55"/>
      <c r="S2617" s="129"/>
      <c r="T2617" s="156"/>
      <c r="U2617" s="126"/>
      <c r="AF2617" s="8"/>
      <c r="AG2617" s="8"/>
      <c r="AH2617" s="8"/>
      <c r="AI2617" s="8"/>
      <c r="AJ2617" s="8"/>
      <c r="AK2617" s="8"/>
      <c r="AL2617" s="8"/>
      <c r="AM2617" s="8"/>
    </row>
    <row r="2618" spans="1:39" x14ac:dyDescent="0.2">
      <c r="A2618" s="161" t="s">
        <v>403</v>
      </c>
      <c r="B2618" s="162" t="s">
        <v>2023</v>
      </c>
      <c r="C2618" s="174"/>
      <c r="D2618" s="175" t="s">
        <v>720</v>
      </c>
      <c r="E2618" s="175">
        <v>2</v>
      </c>
      <c r="F2618" s="176">
        <v>9.6445200000000002E-3</v>
      </c>
      <c r="G2618" s="176">
        <f t="shared" si="87"/>
        <v>1.928904E-2</v>
      </c>
      <c r="H2618" s="177"/>
      <c r="I2618" s="178"/>
      <c r="J2618" s="179"/>
      <c r="K2618" s="124"/>
      <c r="L2618" s="125"/>
      <c r="M2618" s="126"/>
      <c r="N2618" s="127"/>
      <c r="O2618" s="128"/>
      <c r="P2618" s="128"/>
      <c r="Q2618" s="126"/>
      <c r="R2618" s="55"/>
      <c r="S2618" s="129"/>
      <c r="T2618" s="156"/>
      <c r="U2618" s="126"/>
      <c r="AF2618" s="8"/>
      <c r="AG2618" s="8"/>
      <c r="AH2618" s="8"/>
      <c r="AI2618" s="8"/>
      <c r="AJ2618" s="8"/>
      <c r="AK2618" s="8"/>
      <c r="AL2618" s="8"/>
      <c r="AM2618" s="8"/>
    </row>
    <row r="2619" spans="1:39" x14ac:dyDescent="0.2">
      <c r="A2619" s="161" t="s">
        <v>403</v>
      </c>
      <c r="B2619" s="162" t="s">
        <v>2024</v>
      </c>
      <c r="C2619" s="174"/>
      <c r="D2619" s="175" t="s">
        <v>1703</v>
      </c>
      <c r="E2619" s="175">
        <v>2</v>
      </c>
      <c r="F2619" s="176">
        <v>1.4415497900000001</v>
      </c>
      <c r="G2619" s="176">
        <f t="shared" si="87"/>
        <v>2.8830995800000001</v>
      </c>
      <c r="H2619" s="177"/>
      <c r="I2619" s="178"/>
      <c r="J2619" s="179"/>
      <c r="K2619" s="124"/>
      <c r="L2619" s="125"/>
      <c r="M2619" s="126"/>
      <c r="N2619" s="127"/>
      <c r="O2619" s="128"/>
      <c r="P2619" s="128"/>
      <c r="Q2619" s="126"/>
      <c r="R2619" s="55"/>
      <c r="S2619" s="129"/>
      <c r="T2619" s="156"/>
      <c r="U2619" s="126"/>
      <c r="AF2619" s="8"/>
      <c r="AG2619" s="8"/>
      <c r="AH2619" s="8"/>
      <c r="AI2619" s="8"/>
      <c r="AJ2619" s="8"/>
      <c r="AK2619" s="8"/>
      <c r="AL2619" s="8"/>
      <c r="AM2619" s="8"/>
    </row>
    <row r="2620" spans="1:39" x14ac:dyDescent="0.2">
      <c r="A2620" s="161" t="s">
        <v>403</v>
      </c>
      <c r="B2620" s="162" t="s">
        <v>2025</v>
      </c>
      <c r="C2620" s="174"/>
      <c r="D2620" s="175" t="s">
        <v>906</v>
      </c>
      <c r="E2620" s="175">
        <v>1</v>
      </c>
      <c r="F2620" s="176">
        <v>0.43401498999999999</v>
      </c>
      <c r="G2620" s="176">
        <f t="shared" si="87"/>
        <v>0.43401498999999999</v>
      </c>
      <c r="H2620" s="177"/>
      <c r="I2620" s="178"/>
      <c r="J2620" s="179"/>
      <c r="K2620" s="124"/>
      <c r="L2620" s="125"/>
      <c r="M2620" s="126"/>
      <c r="N2620" s="127"/>
      <c r="O2620" s="128"/>
      <c r="P2620" s="128"/>
      <c r="Q2620" s="126"/>
      <c r="R2620" s="55"/>
      <c r="S2620" s="129"/>
      <c r="T2620" s="156"/>
      <c r="U2620" s="126"/>
      <c r="AF2620" s="8"/>
      <c r="AG2620" s="8"/>
      <c r="AH2620" s="8"/>
      <c r="AI2620" s="8"/>
      <c r="AJ2620" s="8"/>
      <c r="AK2620" s="8"/>
      <c r="AL2620" s="8"/>
      <c r="AM2620" s="8"/>
    </row>
    <row r="2621" spans="1:39" x14ac:dyDescent="0.2">
      <c r="A2621" s="161" t="s">
        <v>403</v>
      </c>
      <c r="B2621" s="162" t="s">
        <v>2026</v>
      </c>
      <c r="C2621" s="174"/>
      <c r="D2621" s="175" t="s">
        <v>716</v>
      </c>
      <c r="E2621" s="175">
        <v>2</v>
      </c>
      <c r="F2621" s="176">
        <v>3.9988100900000001</v>
      </c>
      <c r="G2621" s="176">
        <f t="shared" si="87"/>
        <v>7.9976201800000002</v>
      </c>
      <c r="H2621" s="177"/>
      <c r="I2621" s="178"/>
      <c r="J2621" s="179"/>
      <c r="K2621" s="124"/>
      <c r="L2621" s="125"/>
      <c r="M2621" s="126"/>
      <c r="N2621" s="127"/>
      <c r="O2621" s="128"/>
      <c r="P2621" s="128"/>
      <c r="Q2621" s="126"/>
      <c r="R2621" s="55"/>
      <c r="S2621" s="129"/>
      <c r="T2621" s="156"/>
      <c r="U2621" s="126"/>
      <c r="AF2621" s="8"/>
      <c r="AG2621" s="8"/>
      <c r="AH2621" s="8"/>
      <c r="AI2621" s="8"/>
      <c r="AJ2621" s="8"/>
      <c r="AK2621" s="8"/>
      <c r="AL2621" s="8"/>
      <c r="AM2621" s="8"/>
    </row>
    <row r="2622" spans="1:39" x14ac:dyDescent="0.2">
      <c r="A2622" s="148" t="s">
        <v>379</v>
      </c>
      <c r="B2622" s="162" t="s">
        <v>2027</v>
      </c>
      <c r="C2622" s="181" t="s">
        <v>722</v>
      </c>
      <c r="D2622" s="182" t="s">
        <v>723</v>
      </c>
      <c r="E2622" s="182">
        <v>1</v>
      </c>
      <c r="F2622" s="183">
        <v>6.138147E-2</v>
      </c>
      <c r="G2622" s="183">
        <f t="shared" si="87"/>
        <v>6.138147E-2</v>
      </c>
      <c r="H2622" s="184"/>
      <c r="I2622" s="185"/>
      <c r="J2622" s="180"/>
      <c r="K2622" s="124"/>
      <c r="L2622" s="125"/>
      <c r="M2622" s="126"/>
      <c r="N2622" s="127"/>
      <c r="O2622" s="128"/>
      <c r="P2622" s="128"/>
      <c r="Q2622" s="126"/>
      <c r="R2622" s="55"/>
      <c r="S2622" s="129"/>
      <c r="T2622" s="156"/>
      <c r="U2622" s="126"/>
      <c r="AF2622" s="8"/>
      <c r="AG2622" s="8"/>
      <c r="AH2622" s="8"/>
      <c r="AI2622" s="8"/>
      <c r="AJ2622" s="8"/>
      <c r="AK2622" s="8"/>
      <c r="AL2622" s="8"/>
      <c r="AM2622" s="8"/>
    </row>
    <row r="2623" spans="1:39" x14ac:dyDescent="0.2">
      <c r="A2623" s="161" t="s">
        <v>403</v>
      </c>
      <c r="B2623" s="162" t="s">
        <v>2028</v>
      </c>
      <c r="C2623" s="174" t="s">
        <v>684</v>
      </c>
      <c r="D2623" s="175" t="s">
        <v>634</v>
      </c>
      <c r="E2623" s="175">
        <v>4</v>
      </c>
      <c r="F2623" s="176">
        <v>13.036198779999999</v>
      </c>
      <c r="G2623" s="176">
        <f t="shared" si="87"/>
        <v>52.144795119999998</v>
      </c>
      <c r="H2623" s="177"/>
      <c r="I2623" s="178"/>
      <c r="J2623" s="179"/>
      <c r="K2623" s="124"/>
      <c r="L2623" s="125"/>
      <c r="M2623" s="126"/>
      <c r="N2623" s="127"/>
      <c r="O2623" s="128"/>
      <c r="P2623" s="128"/>
      <c r="Q2623" s="126"/>
      <c r="R2623" s="55"/>
      <c r="S2623" s="129"/>
      <c r="T2623" s="156"/>
      <c r="U2623" s="126"/>
      <c r="AF2623" s="8"/>
      <c r="AG2623" s="8"/>
      <c r="AH2623" s="8"/>
      <c r="AI2623" s="8"/>
      <c r="AJ2623" s="8"/>
      <c r="AK2623" s="8"/>
      <c r="AL2623" s="8"/>
      <c r="AM2623" s="8"/>
    </row>
    <row r="2624" spans="1:39" x14ac:dyDescent="0.2">
      <c r="A2624" s="161" t="s">
        <v>403</v>
      </c>
      <c r="B2624" s="162" t="s">
        <v>2029</v>
      </c>
      <c r="C2624" s="174" t="s">
        <v>677</v>
      </c>
      <c r="D2624" s="175" t="s">
        <v>732</v>
      </c>
      <c r="E2624" s="175">
        <v>12</v>
      </c>
      <c r="F2624" s="176">
        <v>0.12559807000000001</v>
      </c>
      <c r="G2624" s="176">
        <f t="shared" si="87"/>
        <v>1.5071768400000001</v>
      </c>
      <c r="H2624" s="177"/>
      <c r="I2624" s="178"/>
      <c r="J2624" s="179"/>
      <c r="K2624" s="124"/>
      <c r="L2624" s="125"/>
      <c r="M2624" s="126"/>
      <c r="N2624" s="127"/>
      <c r="O2624" s="128"/>
      <c r="P2624" s="128"/>
      <c r="Q2624" s="126"/>
      <c r="R2624" s="55"/>
      <c r="S2624" s="129"/>
      <c r="T2624" s="156"/>
      <c r="U2624" s="126"/>
      <c r="AF2624" s="8"/>
      <c r="AG2624" s="8"/>
      <c r="AH2624" s="8"/>
      <c r="AI2624" s="8"/>
      <c r="AJ2624" s="8"/>
      <c r="AK2624" s="8"/>
      <c r="AL2624" s="8"/>
      <c r="AM2624" s="8"/>
    </row>
    <row r="2625" spans="1:39" x14ac:dyDescent="0.2">
      <c r="A2625" s="161" t="s">
        <v>403</v>
      </c>
      <c r="B2625" s="162" t="s">
        <v>2030</v>
      </c>
      <c r="C2625" s="174" t="s">
        <v>677</v>
      </c>
      <c r="D2625" s="175" t="s">
        <v>734</v>
      </c>
      <c r="E2625" s="175">
        <v>4</v>
      </c>
      <c r="F2625" s="176">
        <v>0.10981471</v>
      </c>
      <c r="G2625" s="176">
        <f t="shared" si="87"/>
        <v>0.43925883999999998</v>
      </c>
      <c r="H2625" s="177"/>
      <c r="I2625" s="178"/>
      <c r="J2625" s="179"/>
      <c r="K2625" s="124"/>
      <c r="L2625" s="125"/>
      <c r="M2625" s="126"/>
      <c r="N2625" s="127"/>
      <c r="O2625" s="128"/>
      <c r="P2625" s="128"/>
      <c r="Q2625" s="126"/>
      <c r="R2625" s="55"/>
      <c r="S2625" s="129"/>
      <c r="T2625" s="156"/>
      <c r="U2625" s="126"/>
      <c r="AF2625" s="8"/>
      <c r="AG2625" s="8"/>
      <c r="AH2625" s="8"/>
      <c r="AI2625" s="8"/>
      <c r="AJ2625" s="8"/>
      <c r="AK2625" s="8"/>
      <c r="AL2625" s="8"/>
      <c r="AM2625" s="8"/>
    </row>
    <row r="2626" spans="1:39" x14ac:dyDescent="0.2">
      <c r="A2626" s="161" t="s">
        <v>403</v>
      </c>
      <c r="B2626" s="162" t="s">
        <v>2031</v>
      </c>
      <c r="C2626" s="174" t="s">
        <v>677</v>
      </c>
      <c r="D2626" s="175" t="s">
        <v>736</v>
      </c>
      <c r="E2626" s="175">
        <v>2</v>
      </c>
      <c r="F2626" s="176">
        <v>7.4135400000000004E-2</v>
      </c>
      <c r="G2626" s="176">
        <f t="shared" si="87"/>
        <v>0.14827080000000001</v>
      </c>
      <c r="H2626" s="177"/>
      <c r="I2626" s="178"/>
      <c r="J2626" s="179"/>
      <c r="K2626" s="124"/>
      <c r="L2626" s="125"/>
      <c r="M2626" s="126"/>
      <c r="N2626" s="127"/>
      <c r="O2626" s="128"/>
      <c r="P2626" s="128"/>
      <c r="Q2626" s="126"/>
      <c r="R2626" s="55"/>
      <c r="S2626" s="129"/>
      <c r="T2626" s="156"/>
      <c r="U2626" s="126"/>
      <c r="AF2626" s="8"/>
      <c r="AG2626" s="8"/>
      <c r="AH2626" s="8"/>
      <c r="AI2626" s="8"/>
      <c r="AJ2626" s="8"/>
      <c r="AK2626" s="8"/>
      <c r="AL2626" s="8"/>
      <c r="AM2626" s="8"/>
    </row>
    <row r="2627" spans="1:39" x14ac:dyDescent="0.2">
      <c r="A2627" s="161" t="s">
        <v>403</v>
      </c>
      <c r="B2627" s="162" t="s">
        <v>2032</v>
      </c>
      <c r="C2627" s="174" t="s">
        <v>677</v>
      </c>
      <c r="D2627" s="175" t="s">
        <v>678</v>
      </c>
      <c r="E2627" s="175">
        <v>4</v>
      </c>
      <c r="F2627" s="176">
        <v>4.296759E-2</v>
      </c>
      <c r="G2627" s="176">
        <f t="shared" si="87"/>
        <v>0.17187036</v>
      </c>
      <c r="H2627" s="177"/>
      <c r="I2627" s="178"/>
      <c r="J2627" s="179"/>
      <c r="K2627" s="124"/>
      <c r="L2627" s="125"/>
      <c r="M2627" s="126"/>
      <c r="N2627" s="127"/>
      <c r="O2627" s="128"/>
      <c r="P2627" s="128"/>
      <c r="Q2627" s="126"/>
      <c r="R2627" s="55"/>
      <c r="S2627" s="129"/>
      <c r="T2627" s="156"/>
      <c r="U2627" s="126"/>
      <c r="AF2627" s="8"/>
      <c r="AG2627" s="8"/>
      <c r="AH2627" s="8"/>
      <c r="AI2627" s="8"/>
      <c r="AJ2627" s="8"/>
      <c r="AK2627" s="8"/>
      <c r="AL2627" s="8"/>
      <c r="AM2627" s="8"/>
    </row>
    <row r="2628" spans="1:39" x14ac:dyDescent="0.2">
      <c r="A2628" s="161" t="s">
        <v>403</v>
      </c>
      <c r="B2628" s="162" t="s">
        <v>2033</v>
      </c>
      <c r="C2628" s="174" t="s">
        <v>677</v>
      </c>
      <c r="D2628" s="175" t="s">
        <v>739</v>
      </c>
      <c r="E2628" s="175">
        <v>3</v>
      </c>
      <c r="F2628" s="176">
        <v>5.4240669999999998E-2</v>
      </c>
      <c r="G2628" s="176">
        <f t="shared" si="87"/>
        <v>0.16272201</v>
      </c>
      <c r="H2628" s="177"/>
      <c r="I2628" s="178"/>
      <c r="J2628" s="179"/>
      <c r="K2628" s="124"/>
      <c r="L2628" s="125"/>
      <c r="M2628" s="126"/>
      <c r="N2628" s="127"/>
      <c r="O2628" s="128"/>
      <c r="P2628" s="128"/>
      <c r="Q2628" s="126"/>
      <c r="R2628" s="55"/>
      <c r="S2628" s="129"/>
      <c r="T2628" s="156"/>
      <c r="U2628" s="126"/>
      <c r="AF2628" s="8"/>
      <c r="AG2628" s="8"/>
      <c r="AH2628" s="8"/>
      <c r="AI2628" s="8"/>
      <c r="AJ2628" s="8"/>
      <c r="AK2628" s="8"/>
      <c r="AL2628" s="8"/>
      <c r="AM2628" s="8"/>
    </row>
    <row r="2629" spans="1:39" x14ac:dyDescent="0.2">
      <c r="A2629" s="161" t="s">
        <v>403</v>
      </c>
      <c r="B2629" s="162" t="s">
        <v>2034</v>
      </c>
      <c r="C2629" s="174" t="s">
        <v>677</v>
      </c>
      <c r="D2629" s="175" t="s">
        <v>741</v>
      </c>
      <c r="E2629" s="175">
        <v>8</v>
      </c>
      <c r="F2629" s="176">
        <v>2.6461140000000001E-2</v>
      </c>
      <c r="G2629" s="176">
        <f t="shared" si="87"/>
        <v>0.21168912000000001</v>
      </c>
      <c r="H2629" s="177"/>
      <c r="I2629" s="178"/>
      <c r="J2629" s="179"/>
      <c r="K2629" s="124"/>
      <c r="L2629" s="125"/>
      <c r="M2629" s="126"/>
      <c r="N2629" s="127"/>
      <c r="O2629" s="128"/>
      <c r="P2629" s="128"/>
      <c r="Q2629" s="126"/>
      <c r="R2629" s="55"/>
      <c r="S2629" s="129"/>
      <c r="T2629" s="156"/>
      <c r="U2629" s="126"/>
      <c r="AF2629" s="8"/>
      <c r="AG2629" s="8"/>
      <c r="AH2629" s="8"/>
      <c r="AI2629" s="8"/>
      <c r="AJ2629" s="8"/>
      <c r="AK2629" s="8"/>
      <c r="AL2629" s="8"/>
      <c r="AM2629" s="8"/>
    </row>
    <row r="2630" spans="1:39" x14ac:dyDescent="0.2">
      <c r="A2630" s="161" t="s">
        <v>403</v>
      </c>
      <c r="B2630" s="162" t="s">
        <v>2035</v>
      </c>
      <c r="C2630" s="174" t="s">
        <v>677</v>
      </c>
      <c r="D2630" s="175" t="s">
        <v>743</v>
      </c>
      <c r="E2630" s="175">
        <v>19</v>
      </c>
      <c r="F2630" s="176">
        <v>1.393254E-2</v>
      </c>
      <c r="G2630" s="176">
        <f t="shared" si="87"/>
        <v>0.26471825999999998</v>
      </c>
      <c r="H2630" s="177"/>
      <c r="I2630" s="178"/>
      <c r="J2630" s="179"/>
      <c r="K2630" s="124"/>
      <c r="L2630" s="125"/>
      <c r="M2630" s="126"/>
      <c r="N2630" s="127"/>
      <c r="O2630" s="128"/>
      <c r="P2630" s="128"/>
      <c r="Q2630" s="126"/>
      <c r="R2630" s="55"/>
      <c r="S2630" s="129"/>
      <c r="T2630" s="156"/>
      <c r="U2630" s="126"/>
      <c r="AF2630" s="8"/>
      <c r="AG2630" s="8"/>
      <c r="AH2630" s="8"/>
      <c r="AI2630" s="8"/>
      <c r="AJ2630" s="8"/>
      <c r="AK2630" s="8"/>
      <c r="AL2630" s="8"/>
      <c r="AM2630" s="8"/>
    </row>
    <row r="2631" spans="1:39" x14ac:dyDescent="0.2">
      <c r="A2631" s="161" t="s">
        <v>403</v>
      </c>
      <c r="B2631" s="162" t="s">
        <v>2036</v>
      </c>
      <c r="C2631" s="174" t="s">
        <v>684</v>
      </c>
      <c r="D2631" s="175" t="s">
        <v>728</v>
      </c>
      <c r="E2631" s="175">
        <v>5</v>
      </c>
      <c r="F2631" s="176">
        <v>3.5662310000000003E-2</v>
      </c>
      <c r="G2631" s="176">
        <f t="shared" si="87"/>
        <v>0.17831155000000001</v>
      </c>
      <c r="H2631" s="177"/>
      <c r="I2631" s="178"/>
      <c r="J2631" s="179"/>
      <c r="K2631" s="124"/>
      <c r="L2631" s="125"/>
      <c r="M2631" s="126"/>
      <c r="N2631" s="127"/>
      <c r="O2631" s="128"/>
      <c r="P2631" s="128"/>
      <c r="Q2631" s="126"/>
      <c r="R2631" s="55"/>
      <c r="S2631" s="129"/>
      <c r="T2631" s="156"/>
      <c r="U2631" s="126"/>
      <c r="AF2631" s="8"/>
      <c r="AG2631" s="8"/>
      <c r="AH2631" s="8"/>
      <c r="AI2631" s="8"/>
      <c r="AJ2631" s="8"/>
      <c r="AK2631" s="8"/>
      <c r="AL2631" s="8"/>
      <c r="AM2631" s="8"/>
    </row>
    <row r="2632" spans="1:39" x14ac:dyDescent="0.2">
      <c r="A2632" s="161" t="s">
        <v>403</v>
      </c>
      <c r="B2632" s="162" t="s">
        <v>2037</v>
      </c>
      <c r="C2632" s="174" t="s">
        <v>684</v>
      </c>
      <c r="D2632" s="175" t="s">
        <v>730</v>
      </c>
      <c r="E2632" s="175">
        <v>4</v>
      </c>
      <c r="F2632" s="176">
        <v>3.3686880000000002E-2</v>
      </c>
      <c r="G2632" s="176">
        <f t="shared" si="87"/>
        <v>0.13474752000000001</v>
      </c>
      <c r="H2632" s="177"/>
      <c r="I2632" s="178"/>
      <c r="J2632" s="179"/>
      <c r="K2632" s="124"/>
      <c r="L2632" s="125"/>
      <c r="M2632" s="126"/>
      <c r="N2632" s="127"/>
      <c r="O2632" s="128"/>
      <c r="P2632" s="128"/>
      <c r="Q2632" s="126"/>
      <c r="R2632" s="55"/>
      <c r="S2632" s="129"/>
      <c r="T2632" s="156"/>
      <c r="U2632" s="126"/>
      <c r="AF2632" s="8"/>
      <c r="AG2632" s="8"/>
      <c r="AH2632" s="8"/>
      <c r="AI2632" s="8"/>
      <c r="AJ2632" s="8"/>
      <c r="AK2632" s="8"/>
      <c r="AL2632" s="8"/>
      <c r="AM2632" s="8"/>
    </row>
    <row r="2633" spans="1:39" x14ac:dyDescent="0.2">
      <c r="A2633" s="161" t="s">
        <v>403</v>
      </c>
      <c r="B2633" s="162" t="s">
        <v>2038</v>
      </c>
      <c r="C2633" s="174" t="s">
        <v>677</v>
      </c>
      <c r="D2633" s="175" t="s">
        <v>745</v>
      </c>
      <c r="E2633" s="175">
        <v>8</v>
      </c>
      <c r="F2633" s="176">
        <v>1.1562019999999999E-2</v>
      </c>
      <c r="G2633" s="176">
        <f t="shared" si="87"/>
        <v>9.2496159999999994E-2</v>
      </c>
      <c r="H2633" s="177"/>
      <c r="I2633" s="178"/>
      <c r="J2633" s="179"/>
      <c r="K2633" s="124"/>
      <c r="L2633" s="125"/>
      <c r="M2633" s="126"/>
      <c r="N2633" s="127"/>
      <c r="O2633" s="128"/>
      <c r="P2633" s="128"/>
      <c r="Q2633" s="126"/>
      <c r="R2633" s="55"/>
      <c r="S2633" s="129"/>
      <c r="T2633" s="156"/>
      <c r="U2633" s="126"/>
      <c r="AF2633" s="8"/>
      <c r="AG2633" s="8"/>
      <c r="AH2633" s="8"/>
      <c r="AI2633" s="8"/>
      <c r="AJ2633" s="8"/>
      <c r="AK2633" s="8"/>
      <c r="AL2633" s="8"/>
      <c r="AM2633" s="8"/>
    </row>
    <row r="2634" spans="1:39" x14ac:dyDescent="0.2">
      <c r="A2634" s="161" t="s">
        <v>403</v>
      </c>
      <c r="B2634" s="162" t="s">
        <v>2039</v>
      </c>
      <c r="C2634" s="174" t="s">
        <v>677</v>
      </c>
      <c r="D2634" s="175" t="s">
        <v>747</v>
      </c>
      <c r="E2634" s="175">
        <v>4</v>
      </c>
      <c r="F2634" s="176">
        <v>1.9086800000000001E-3</v>
      </c>
      <c r="G2634" s="176">
        <f t="shared" si="87"/>
        <v>7.6347200000000002E-3</v>
      </c>
      <c r="H2634" s="177"/>
      <c r="I2634" s="178"/>
      <c r="J2634" s="179"/>
      <c r="K2634" s="124"/>
      <c r="L2634" s="125"/>
      <c r="M2634" s="126"/>
      <c r="N2634" s="127"/>
      <c r="O2634" s="128"/>
      <c r="P2634" s="128"/>
      <c r="Q2634" s="126"/>
      <c r="R2634" s="55"/>
      <c r="S2634" s="129"/>
      <c r="T2634" s="156"/>
      <c r="U2634" s="126"/>
      <c r="AF2634" s="8"/>
      <c r="AG2634" s="8"/>
      <c r="AH2634" s="8"/>
      <c r="AI2634" s="8"/>
      <c r="AJ2634" s="8"/>
      <c r="AK2634" s="8"/>
      <c r="AL2634" s="8"/>
      <c r="AM2634" s="8"/>
    </row>
    <row r="2635" spans="1:39" ht="25.5" x14ac:dyDescent="0.2">
      <c r="A2635" s="161" t="s">
        <v>403</v>
      </c>
      <c r="B2635" s="162" t="s">
        <v>2040</v>
      </c>
      <c r="C2635" s="174" t="s">
        <v>522</v>
      </c>
      <c r="D2635" s="175" t="s">
        <v>937</v>
      </c>
      <c r="E2635" s="175">
        <v>52</v>
      </c>
      <c r="F2635" s="176">
        <v>5.7602159999999999E-2</v>
      </c>
      <c r="G2635" s="176">
        <f t="shared" si="87"/>
        <v>2.99531232</v>
      </c>
      <c r="H2635" s="177"/>
      <c r="I2635" s="178"/>
      <c r="J2635" s="179"/>
      <c r="K2635" s="124"/>
      <c r="L2635" s="125"/>
      <c r="M2635" s="126"/>
      <c r="N2635" s="127"/>
      <c r="O2635" s="128"/>
      <c r="P2635" s="128"/>
      <c r="Q2635" s="126"/>
      <c r="R2635" s="55"/>
      <c r="S2635" s="129"/>
      <c r="T2635" s="156"/>
      <c r="U2635" s="126"/>
      <c r="AF2635" s="8"/>
      <c r="AG2635" s="8"/>
      <c r="AH2635" s="8"/>
      <c r="AI2635" s="8"/>
      <c r="AJ2635" s="8"/>
      <c r="AK2635" s="8"/>
      <c r="AL2635" s="8"/>
      <c r="AM2635" s="8"/>
    </row>
    <row r="2636" spans="1:39" ht="25.5" x14ac:dyDescent="0.2">
      <c r="A2636" s="161" t="s">
        <v>403</v>
      </c>
      <c r="B2636" s="162" t="s">
        <v>2041</v>
      </c>
      <c r="C2636" s="174" t="s">
        <v>522</v>
      </c>
      <c r="D2636" s="175" t="s">
        <v>939</v>
      </c>
      <c r="E2636" s="175">
        <v>8</v>
      </c>
      <c r="F2636" s="176">
        <v>2.8221969999999999E-2</v>
      </c>
      <c r="G2636" s="176">
        <f t="shared" si="87"/>
        <v>0.22577575999999999</v>
      </c>
      <c r="H2636" s="177"/>
      <c r="I2636" s="178"/>
      <c r="J2636" s="179"/>
      <c r="K2636" s="124"/>
      <c r="L2636" s="125"/>
      <c r="M2636" s="126"/>
      <c r="N2636" s="127"/>
      <c r="O2636" s="128"/>
      <c r="P2636" s="128"/>
      <c r="Q2636" s="126"/>
      <c r="R2636" s="55"/>
      <c r="S2636" s="129"/>
      <c r="T2636" s="156"/>
      <c r="U2636" s="126"/>
      <c r="AF2636" s="8"/>
      <c r="AG2636" s="8"/>
      <c r="AH2636" s="8"/>
      <c r="AI2636" s="8"/>
      <c r="AJ2636" s="8"/>
      <c r="AK2636" s="8"/>
      <c r="AL2636" s="8"/>
      <c r="AM2636" s="8"/>
    </row>
    <row r="2637" spans="1:39" ht="25.5" x14ac:dyDescent="0.2">
      <c r="A2637" s="161" t="s">
        <v>403</v>
      </c>
      <c r="B2637" s="162" t="s">
        <v>2042</v>
      </c>
      <c r="C2637" s="174" t="s">
        <v>522</v>
      </c>
      <c r="D2637" s="175" t="s">
        <v>941</v>
      </c>
      <c r="E2637" s="175">
        <v>38</v>
      </c>
      <c r="F2637" s="176">
        <v>2.2449110000000001E-2</v>
      </c>
      <c r="G2637" s="176">
        <f t="shared" si="87"/>
        <v>0.85306618000000001</v>
      </c>
      <c r="H2637" s="177"/>
      <c r="I2637" s="178"/>
      <c r="J2637" s="179"/>
      <c r="K2637" s="124"/>
      <c r="L2637" s="125"/>
      <c r="M2637" s="126"/>
      <c r="N2637" s="127"/>
      <c r="O2637" s="128"/>
      <c r="P2637" s="128"/>
      <c r="Q2637" s="126"/>
      <c r="R2637" s="55"/>
      <c r="S2637" s="129"/>
      <c r="T2637" s="156"/>
      <c r="U2637" s="126"/>
      <c r="AF2637" s="8"/>
      <c r="AG2637" s="8"/>
      <c r="AH2637" s="8"/>
      <c r="AI2637" s="8"/>
      <c r="AJ2637" s="8"/>
      <c r="AK2637" s="8"/>
      <c r="AL2637" s="8"/>
      <c r="AM2637" s="8"/>
    </row>
    <row r="2638" spans="1:39" ht="25.5" x14ac:dyDescent="0.2">
      <c r="A2638" s="161" t="s">
        <v>403</v>
      </c>
      <c r="B2638" s="162" t="s">
        <v>2043</v>
      </c>
      <c r="C2638" s="174" t="s">
        <v>944</v>
      </c>
      <c r="D2638" s="175" t="s">
        <v>945</v>
      </c>
      <c r="E2638" s="175">
        <v>34</v>
      </c>
      <c r="F2638" s="176">
        <v>1.8321469999999999E-2</v>
      </c>
      <c r="G2638" s="176">
        <f t="shared" si="87"/>
        <v>0.62292997999999999</v>
      </c>
      <c r="H2638" s="177"/>
      <c r="I2638" s="178"/>
      <c r="J2638" s="179"/>
      <c r="K2638" s="124"/>
      <c r="L2638" s="125"/>
      <c r="M2638" s="126"/>
      <c r="N2638" s="127"/>
      <c r="O2638" s="128"/>
      <c r="P2638" s="128"/>
      <c r="Q2638" s="126"/>
      <c r="R2638" s="55"/>
      <c r="S2638" s="129"/>
      <c r="T2638" s="156"/>
      <c r="U2638" s="126"/>
      <c r="AF2638" s="8"/>
      <c r="AG2638" s="8"/>
      <c r="AH2638" s="8"/>
      <c r="AI2638" s="8"/>
      <c r="AJ2638" s="8"/>
      <c r="AK2638" s="8"/>
      <c r="AL2638" s="8"/>
      <c r="AM2638" s="8"/>
    </row>
    <row r="2639" spans="1:39" ht="25.5" x14ac:dyDescent="0.2">
      <c r="A2639" s="161" t="s">
        <v>403</v>
      </c>
      <c r="B2639" s="162" t="s">
        <v>2044</v>
      </c>
      <c r="C2639" s="174" t="s">
        <v>522</v>
      </c>
      <c r="D2639" s="175" t="s">
        <v>757</v>
      </c>
      <c r="E2639" s="175">
        <v>56</v>
      </c>
      <c r="F2639" s="176">
        <v>1.6348540000000002E-2</v>
      </c>
      <c r="G2639" s="176">
        <f t="shared" si="87"/>
        <v>0.91551824000000015</v>
      </c>
      <c r="H2639" s="177"/>
      <c r="I2639" s="178"/>
      <c r="J2639" s="179"/>
      <c r="K2639" s="124"/>
      <c r="L2639" s="125"/>
      <c r="M2639" s="126"/>
      <c r="N2639" s="127"/>
      <c r="O2639" s="128"/>
      <c r="P2639" s="128"/>
      <c r="Q2639" s="126"/>
      <c r="R2639" s="55"/>
      <c r="S2639" s="129"/>
      <c r="T2639" s="156"/>
      <c r="U2639" s="126"/>
      <c r="AF2639" s="8"/>
      <c r="AG2639" s="8"/>
      <c r="AH2639" s="8"/>
      <c r="AI2639" s="8"/>
      <c r="AJ2639" s="8"/>
      <c r="AK2639" s="8"/>
      <c r="AL2639" s="8"/>
      <c r="AM2639" s="8"/>
    </row>
    <row r="2640" spans="1:39" ht="25.5" x14ac:dyDescent="0.2">
      <c r="A2640" s="161" t="s">
        <v>403</v>
      </c>
      <c r="B2640" s="162" t="s">
        <v>2045</v>
      </c>
      <c r="C2640" s="174" t="s">
        <v>725</v>
      </c>
      <c r="D2640" s="175" t="s">
        <v>726</v>
      </c>
      <c r="E2640" s="175">
        <v>24</v>
      </c>
      <c r="F2640" s="176">
        <v>2.0473680000000001E-2</v>
      </c>
      <c r="G2640" s="176">
        <f t="shared" si="87"/>
        <v>0.49136832000000003</v>
      </c>
      <c r="H2640" s="177"/>
      <c r="I2640" s="178"/>
      <c r="J2640" s="179"/>
      <c r="K2640" s="124"/>
      <c r="L2640" s="125"/>
      <c r="M2640" s="126"/>
      <c r="N2640" s="127"/>
      <c r="O2640" s="128"/>
      <c r="P2640" s="128"/>
      <c r="Q2640" s="126"/>
      <c r="R2640" s="55"/>
      <c r="S2640" s="129"/>
      <c r="T2640" s="156"/>
      <c r="U2640" s="126"/>
      <c r="AF2640" s="8"/>
      <c r="AG2640" s="8"/>
      <c r="AH2640" s="8"/>
      <c r="AI2640" s="8"/>
      <c r="AJ2640" s="8"/>
      <c r="AK2640" s="8"/>
      <c r="AL2640" s="8"/>
      <c r="AM2640" s="8"/>
    </row>
    <row r="2641" spans="1:39" x14ac:dyDescent="0.2">
      <c r="A2641" s="161" t="s">
        <v>403</v>
      </c>
      <c r="B2641" s="162" t="s">
        <v>2046</v>
      </c>
      <c r="C2641" s="174" t="s">
        <v>759</v>
      </c>
      <c r="D2641" s="175" t="s">
        <v>760</v>
      </c>
      <c r="E2641" s="175">
        <v>16</v>
      </c>
      <c r="F2641" s="176">
        <v>1.7374069999999998E-2</v>
      </c>
      <c r="G2641" s="176">
        <f t="shared" si="87"/>
        <v>0.27798511999999997</v>
      </c>
      <c r="H2641" s="177"/>
      <c r="I2641" s="178"/>
      <c r="J2641" s="179"/>
      <c r="K2641" s="124"/>
      <c r="L2641" s="125"/>
      <c r="M2641" s="126"/>
      <c r="N2641" s="127"/>
      <c r="O2641" s="128"/>
      <c r="P2641" s="128"/>
      <c r="Q2641" s="126"/>
      <c r="R2641" s="55"/>
      <c r="S2641" s="129"/>
      <c r="T2641" s="156"/>
      <c r="U2641" s="126"/>
      <c r="AF2641" s="8"/>
      <c r="AG2641" s="8"/>
      <c r="AH2641" s="8"/>
      <c r="AI2641" s="8"/>
      <c r="AJ2641" s="8"/>
      <c r="AK2641" s="8"/>
      <c r="AL2641" s="8"/>
      <c r="AM2641" s="8"/>
    </row>
    <row r="2642" spans="1:39" x14ac:dyDescent="0.2">
      <c r="A2642" s="161" t="s">
        <v>403</v>
      </c>
      <c r="B2642" s="162" t="s">
        <v>2047</v>
      </c>
      <c r="C2642" s="174" t="s">
        <v>525</v>
      </c>
      <c r="D2642" s="175" t="s">
        <v>762</v>
      </c>
      <c r="E2642" s="175">
        <v>12</v>
      </c>
      <c r="F2642" s="176">
        <v>7.6006699999999996E-2</v>
      </c>
      <c r="G2642" s="176">
        <f t="shared" si="87"/>
        <v>0.91208040000000001</v>
      </c>
      <c r="H2642" s="177"/>
      <c r="I2642" s="178"/>
      <c r="J2642" s="179"/>
      <c r="K2642" s="124"/>
      <c r="L2642" s="125"/>
      <c r="M2642" s="126"/>
      <c r="N2642" s="127"/>
      <c r="O2642" s="128"/>
      <c r="P2642" s="128"/>
      <c r="Q2642" s="126"/>
      <c r="R2642" s="55"/>
      <c r="S2642" s="129"/>
      <c r="T2642" s="156"/>
      <c r="U2642" s="126"/>
      <c r="AF2642" s="8"/>
      <c r="AG2642" s="8"/>
      <c r="AH2642" s="8"/>
      <c r="AI2642" s="8"/>
      <c r="AJ2642" s="8"/>
      <c r="AK2642" s="8"/>
      <c r="AL2642" s="8"/>
      <c r="AM2642" s="8"/>
    </row>
    <row r="2643" spans="1:39" x14ac:dyDescent="0.2">
      <c r="A2643" s="161" t="s">
        <v>403</v>
      </c>
      <c r="B2643" s="162" t="s">
        <v>2048</v>
      </c>
      <c r="C2643" s="174" t="s">
        <v>525</v>
      </c>
      <c r="D2643" s="175" t="s">
        <v>764</v>
      </c>
      <c r="E2643" s="175">
        <v>16</v>
      </c>
      <c r="F2643" s="176">
        <v>4.0010209999999997E-2</v>
      </c>
      <c r="G2643" s="176">
        <f t="shared" si="87"/>
        <v>0.64016335999999996</v>
      </c>
      <c r="H2643" s="177"/>
      <c r="I2643" s="178"/>
      <c r="J2643" s="179"/>
      <c r="K2643" s="124"/>
      <c r="L2643" s="125"/>
      <c r="M2643" s="126"/>
      <c r="N2643" s="127"/>
      <c r="O2643" s="128"/>
      <c r="P2643" s="128"/>
      <c r="Q2643" s="126"/>
      <c r="R2643" s="55"/>
      <c r="S2643" s="129"/>
      <c r="T2643" s="156"/>
      <c r="U2643" s="126"/>
      <c r="AF2643" s="8"/>
      <c r="AG2643" s="8"/>
      <c r="AH2643" s="8"/>
      <c r="AI2643" s="8"/>
      <c r="AJ2643" s="8"/>
      <c r="AK2643" s="8"/>
      <c r="AL2643" s="8"/>
      <c r="AM2643" s="8"/>
    </row>
    <row r="2644" spans="1:39" x14ac:dyDescent="0.2">
      <c r="A2644" s="161" t="s">
        <v>403</v>
      </c>
      <c r="B2644" s="162" t="s">
        <v>2049</v>
      </c>
      <c r="C2644" s="174" t="s">
        <v>525</v>
      </c>
      <c r="D2644" s="175" t="s">
        <v>679</v>
      </c>
      <c r="E2644" s="175">
        <v>64</v>
      </c>
      <c r="F2644" s="176">
        <v>1.6751530000000001E-2</v>
      </c>
      <c r="G2644" s="176">
        <f t="shared" si="87"/>
        <v>1.07209792</v>
      </c>
      <c r="H2644" s="177"/>
      <c r="I2644" s="178"/>
      <c r="J2644" s="179"/>
      <c r="K2644" s="124"/>
      <c r="L2644" s="125"/>
      <c r="M2644" s="126"/>
      <c r="N2644" s="127"/>
      <c r="O2644" s="128"/>
      <c r="P2644" s="128"/>
      <c r="Q2644" s="126"/>
      <c r="R2644" s="55"/>
      <c r="S2644" s="129"/>
      <c r="T2644" s="156"/>
      <c r="U2644" s="126"/>
      <c r="AF2644" s="8"/>
      <c r="AG2644" s="8"/>
      <c r="AH2644" s="8"/>
      <c r="AI2644" s="8"/>
      <c r="AJ2644" s="8"/>
      <c r="AK2644" s="8"/>
      <c r="AL2644" s="8"/>
      <c r="AM2644" s="8"/>
    </row>
    <row r="2645" spans="1:39" x14ac:dyDescent="0.2">
      <c r="A2645" s="161" t="s">
        <v>403</v>
      </c>
      <c r="B2645" s="162" t="s">
        <v>2050</v>
      </c>
      <c r="C2645" s="174" t="s">
        <v>525</v>
      </c>
      <c r="D2645" s="175" t="s">
        <v>767</v>
      </c>
      <c r="E2645" s="175">
        <v>9</v>
      </c>
      <c r="F2645" s="176">
        <v>1.084597E-2</v>
      </c>
      <c r="G2645" s="176">
        <f t="shared" si="87"/>
        <v>9.7613729999999996E-2</v>
      </c>
      <c r="H2645" s="177"/>
      <c r="I2645" s="178"/>
      <c r="J2645" s="179"/>
      <c r="K2645" s="124"/>
      <c r="L2645" s="125"/>
      <c r="M2645" s="126"/>
      <c r="N2645" s="127"/>
      <c r="O2645" s="128"/>
      <c r="P2645" s="128"/>
      <c r="Q2645" s="126"/>
      <c r="R2645" s="55"/>
      <c r="S2645" s="129"/>
      <c r="T2645" s="156"/>
      <c r="U2645" s="126"/>
      <c r="AF2645" s="8"/>
      <c r="AG2645" s="8"/>
      <c r="AH2645" s="8"/>
      <c r="AI2645" s="8"/>
      <c r="AJ2645" s="8"/>
      <c r="AK2645" s="8"/>
      <c r="AL2645" s="8"/>
      <c r="AM2645" s="8"/>
    </row>
    <row r="2646" spans="1:39" x14ac:dyDescent="0.2">
      <c r="A2646" s="161" t="s">
        <v>403</v>
      </c>
      <c r="B2646" s="162" t="s">
        <v>2051</v>
      </c>
      <c r="C2646" s="174" t="s">
        <v>525</v>
      </c>
      <c r="D2646" s="175" t="s">
        <v>526</v>
      </c>
      <c r="E2646" s="175">
        <v>273</v>
      </c>
      <c r="F2646" s="176">
        <v>5.88405E-3</v>
      </c>
      <c r="G2646" s="176">
        <f t="shared" si="87"/>
        <v>1.60634565</v>
      </c>
      <c r="H2646" s="177"/>
      <c r="I2646" s="178"/>
      <c r="J2646" s="179"/>
      <c r="K2646" s="124"/>
      <c r="L2646" s="125"/>
      <c r="M2646" s="126"/>
      <c r="N2646" s="127"/>
      <c r="O2646" s="128"/>
      <c r="P2646" s="128"/>
      <c r="Q2646" s="126"/>
      <c r="R2646" s="55"/>
      <c r="S2646" s="129"/>
      <c r="T2646" s="156"/>
      <c r="U2646" s="126"/>
      <c r="AF2646" s="8"/>
      <c r="AG2646" s="8"/>
      <c r="AH2646" s="8"/>
      <c r="AI2646" s="8"/>
      <c r="AJ2646" s="8"/>
      <c r="AK2646" s="8"/>
      <c r="AL2646" s="8"/>
      <c r="AM2646" s="8"/>
    </row>
    <row r="2647" spans="1:39" x14ac:dyDescent="0.2">
      <c r="A2647" s="161" t="s">
        <v>403</v>
      </c>
      <c r="B2647" s="162" t="s">
        <v>2052</v>
      </c>
      <c r="C2647" s="174" t="s">
        <v>525</v>
      </c>
      <c r="D2647" s="175" t="s">
        <v>770</v>
      </c>
      <c r="E2647" s="175">
        <v>4</v>
      </c>
      <c r="F2647" s="176">
        <v>8.4562000000000005E-4</v>
      </c>
      <c r="G2647" s="176">
        <f t="shared" ref="G2647:G2657" si="88">F2647*E2647</f>
        <v>3.3824800000000002E-3</v>
      </c>
      <c r="H2647" s="177"/>
      <c r="I2647" s="178"/>
      <c r="J2647" s="179"/>
      <c r="K2647" s="124"/>
      <c r="L2647" s="125"/>
      <c r="M2647" s="126"/>
      <c r="N2647" s="127"/>
      <c r="O2647" s="128"/>
      <c r="P2647" s="128"/>
      <c r="Q2647" s="126"/>
      <c r="R2647" s="55"/>
      <c r="S2647" s="129"/>
      <c r="T2647" s="156"/>
      <c r="U2647" s="126"/>
      <c r="AF2647" s="8"/>
      <c r="AG2647" s="8"/>
      <c r="AH2647" s="8"/>
      <c r="AI2647" s="8"/>
      <c r="AJ2647" s="8"/>
      <c r="AK2647" s="8"/>
      <c r="AL2647" s="8"/>
      <c r="AM2647" s="8"/>
    </row>
    <row r="2648" spans="1:39" x14ac:dyDescent="0.2">
      <c r="A2648" s="161" t="s">
        <v>403</v>
      </c>
      <c r="B2648" s="162" t="s">
        <v>2053</v>
      </c>
      <c r="C2648" s="174" t="s">
        <v>528</v>
      </c>
      <c r="D2648" s="175" t="s">
        <v>772</v>
      </c>
      <c r="E2648" s="175">
        <v>16</v>
      </c>
      <c r="F2648" s="176">
        <v>6.9577099999999998E-3</v>
      </c>
      <c r="G2648" s="176">
        <f t="shared" si="88"/>
        <v>0.11132336</v>
      </c>
      <c r="H2648" s="177"/>
      <c r="I2648" s="178"/>
      <c r="J2648" s="179"/>
      <c r="K2648" s="124"/>
      <c r="L2648" s="125"/>
      <c r="M2648" s="126"/>
      <c r="N2648" s="127"/>
      <c r="O2648" s="128"/>
      <c r="P2648" s="128"/>
      <c r="Q2648" s="126"/>
      <c r="R2648" s="55"/>
      <c r="S2648" s="129"/>
      <c r="T2648" s="156"/>
      <c r="U2648" s="126"/>
      <c r="AF2648" s="8"/>
      <c r="AG2648" s="8"/>
      <c r="AH2648" s="8"/>
      <c r="AI2648" s="8"/>
      <c r="AJ2648" s="8"/>
      <c r="AK2648" s="8"/>
      <c r="AL2648" s="8"/>
      <c r="AM2648" s="8"/>
    </row>
    <row r="2649" spans="1:39" x14ac:dyDescent="0.2">
      <c r="A2649" s="161" t="s">
        <v>403</v>
      </c>
      <c r="B2649" s="162" t="s">
        <v>2054</v>
      </c>
      <c r="C2649" s="174" t="s">
        <v>528</v>
      </c>
      <c r="D2649" s="175" t="s">
        <v>680</v>
      </c>
      <c r="E2649" s="175">
        <v>56</v>
      </c>
      <c r="F2649" s="176">
        <v>3.9662300000000003E-3</v>
      </c>
      <c r="G2649" s="176">
        <f t="shared" si="88"/>
        <v>0.22210888000000001</v>
      </c>
      <c r="H2649" s="177"/>
      <c r="I2649" s="178"/>
      <c r="J2649" s="179"/>
      <c r="K2649" s="124"/>
      <c r="L2649" s="125"/>
      <c r="M2649" s="126"/>
      <c r="N2649" s="127"/>
      <c r="O2649" s="128"/>
      <c r="P2649" s="128"/>
      <c r="Q2649" s="126"/>
      <c r="R2649" s="55"/>
      <c r="S2649" s="129"/>
      <c r="T2649" s="156"/>
      <c r="U2649" s="126"/>
      <c r="AF2649" s="8"/>
      <c r="AG2649" s="8"/>
      <c r="AH2649" s="8"/>
      <c r="AI2649" s="8"/>
      <c r="AJ2649" s="8"/>
      <c r="AK2649" s="8"/>
      <c r="AL2649" s="8"/>
      <c r="AM2649" s="8"/>
    </row>
    <row r="2650" spans="1:39" x14ac:dyDescent="0.2">
      <c r="A2650" s="161" t="s">
        <v>403</v>
      </c>
      <c r="B2650" s="162" t="s">
        <v>2055</v>
      </c>
      <c r="C2650" s="174" t="s">
        <v>528</v>
      </c>
      <c r="D2650" s="175" t="s">
        <v>775</v>
      </c>
      <c r="E2650" s="175">
        <v>9</v>
      </c>
      <c r="F2650" s="176">
        <v>2.3824300000000001E-3</v>
      </c>
      <c r="G2650" s="176">
        <f t="shared" si="88"/>
        <v>2.1441870000000002E-2</v>
      </c>
      <c r="H2650" s="177"/>
      <c r="I2650" s="178"/>
      <c r="J2650" s="179"/>
      <c r="K2650" s="124"/>
      <c r="L2650" s="125"/>
      <c r="M2650" s="126"/>
      <c r="N2650" s="127"/>
      <c r="O2650" s="128"/>
      <c r="P2650" s="128"/>
      <c r="Q2650" s="126"/>
      <c r="R2650" s="55"/>
      <c r="S2650" s="129"/>
      <c r="T2650" s="156"/>
      <c r="U2650" s="126"/>
      <c r="AF2650" s="8"/>
      <c r="AG2650" s="8"/>
      <c r="AH2650" s="8"/>
      <c r="AI2650" s="8"/>
      <c r="AJ2650" s="8"/>
      <c r="AK2650" s="8"/>
      <c r="AL2650" s="8"/>
      <c r="AM2650" s="8"/>
    </row>
    <row r="2651" spans="1:39" x14ac:dyDescent="0.2">
      <c r="A2651" s="161" t="s">
        <v>403</v>
      </c>
      <c r="B2651" s="162" t="s">
        <v>2056</v>
      </c>
      <c r="C2651" s="174" t="s">
        <v>528</v>
      </c>
      <c r="D2651" s="175" t="s">
        <v>529</v>
      </c>
      <c r="E2651" s="175">
        <v>185</v>
      </c>
      <c r="F2651" s="176">
        <v>1.25136E-3</v>
      </c>
      <c r="G2651" s="176">
        <f t="shared" si="88"/>
        <v>0.2315016</v>
      </c>
      <c r="H2651" s="177"/>
      <c r="I2651" s="178"/>
      <c r="J2651" s="179"/>
      <c r="K2651" s="124"/>
      <c r="L2651" s="125"/>
      <c r="M2651" s="126"/>
      <c r="N2651" s="127"/>
      <c r="O2651" s="128"/>
      <c r="P2651" s="128"/>
      <c r="Q2651" s="126"/>
      <c r="R2651" s="55"/>
      <c r="S2651" s="129"/>
      <c r="T2651" s="156"/>
      <c r="U2651" s="126"/>
      <c r="AF2651" s="8"/>
      <c r="AG2651" s="8"/>
      <c r="AH2651" s="8"/>
      <c r="AI2651" s="8"/>
      <c r="AJ2651" s="8"/>
      <c r="AK2651" s="8"/>
      <c r="AL2651" s="8"/>
      <c r="AM2651" s="8"/>
    </row>
    <row r="2652" spans="1:39" x14ac:dyDescent="0.2">
      <c r="A2652" s="161" t="s">
        <v>403</v>
      </c>
      <c r="B2652" s="162" t="s">
        <v>2057</v>
      </c>
      <c r="C2652" s="174" t="s">
        <v>528</v>
      </c>
      <c r="D2652" s="175" t="s">
        <v>778</v>
      </c>
      <c r="E2652" s="175">
        <v>4</v>
      </c>
      <c r="F2652" s="176">
        <v>1.8382000000000001E-4</v>
      </c>
      <c r="G2652" s="176">
        <f t="shared" si="88"/>
        <v>7.3528000000000005E-4</v>
      </c>
      <c r="H2652" s="177"/>
      <c r="I2652" s="178"/>
      <c r="J2652" s="179"/>
      <c r="K2652" s="124"/>
      <c r="L2652" s="125"/>
      <c r="M2652" s="126"/>
      <c r="N2652" s="127"/>
      <c r="O2652" s="128"/>
      <c r="P2652" s="128"/>
      <c r="Q2652" s="126"/>
      <c r="R2652" s="55"/>
      <c r="S2652" s="129"/>
      <c r="T2652" s="156"/>
      <c r="U2652" s="126"/>
      <c r="AF2652" s="8"/>
      <c r="AG2652" s="8"/>
      <c r="AH2652" s="8"/>
      <c r="AI2652" s="8"/>
      <c r="AJ2652" s="8"/>
      <c r="AK2652" s="8"/>
      <c r="AL2652" s="8"/>
      <c r="AM2652" s="8"/>
    </row>
    <row r="2653" spans="1:39" x14ac:dyDescent="0.2">
      <c r="A2653" s="161" t="s">
        <v>403</v>
      </c>
      <c r="B2653" s="162" t="s">
        <v>2058</v>
      </c>
      <c r="C2653" s="174" t="s">
        <v>681</v>
      </c>
      <c r="D2653" s="175" t="s">
        <v>780</v>
      </c>
      <c r="E2653" s="175">
        <v>4</v>
      </c>
      <c r="F2653" s="176">
        <v>1.7164410000000001E-2</v>
      </c>
      <c r="G2653" s="176">
        <f t="shared" si="88"/>
        <v>6.8657640000000006E-2</v>
      </c>
      <c r="H2653" s="177"/>
      <c r="I2653" s="178"/>
      <c r="J2653" s="179"/>
      <c r="K2653" s="124"/>
      <c r="L2653" s="125"/>
      <c r="M2653" s="126"/>
      <c r="N2653" s="127"/>
      <c r="O2653" s="128"/>
      <c r="P2653" s="128"/>
      <c r="Q2653" s="126"/>
      <c r="R2653" s="55"/>
      <c r="S2653" s="129"/>
      <c r="T2653" s="156"/>
      <c r="U2653" s="126"/>
      <c r="AF2653" s="8"/>
      <c r="AG2653" s="8"/>
      <c r="AH2653" s="8"/>
      <c r="AI2653" s="8"/>
      <c r="AJ2653" s="8"/>
      <c r="AK2653" s="8"/>
      <c r="AL2653" s="8"/>
      <c r="AM2653" s="8"/>
    </row>
    <row r="2654" spans="1:39" x14ac:dyDescent="0.2">
      <c r="A2654" s="161" t="s">
        <v>403</v>
      </c>
      <c r="B2654" s="162" t="s">
        <v>2059</v>
      </c>
      <c r="C2654" s="174" t="s">
        <v>681</v>
      </c>
      <c r="D2654" s="175" t="s">
        <v>782</v>
      </c>
      <c r="E2654" s="175">
        <v>8</v>
      </c>
      <c r="F2654" s="176">
        <v>1.130113E-2</v>
      </c>
      <c r="G2654" s="176">
        <f t="shared" si="88"/>
        <v>9.0409039999999996E-2</v>
      </c>
      <c r="H2654" s="177"/>
      <c r="I2654" s="178"/>
      <c r="J2654" s="179"/>
      <c r="K2654" s="124"/>
      <c r="L2654" s="125"/>
      <c r="M2654" s="126"/>
      <c r="N2654" s="127"/>
      <c r="O2654" s="128"/>
      <c r="P2654" s="128"/>
      <c r="Q2654" s="126"/>
      <c r="R2654" s="55"/>
      <c r="S2654" s="129"/>
      <c r="T2654" s="156"/>
      <c r="U2654" s="126"/>
      <c r="AF2654" s="8"/>
      <c r="AG2654" s="8"/>
      <c r="AH2654" s="8"/>
      <c r="AI2654" s="8"/>
      <c r="AJ2654" s="8"/>
      <c r="AK2654" s="8"/>
      <c r="AL2654" s="8"/>
      <c r="AM2654" s="8"/>
    </row>
    <row r="2655" spans="1:39" x14ac:dyDescent="0.2">
      <c r="A2655" s="161" t="s">
        <v>403</v>
      </c>
      <c r="B2655" s="162" t="s">
        <v>2060</v>
      </c>
      <c r="C2655" s="174" t="s">
        <v>681</v>
      </c>
      <c r="D2655" s="175" t="s">
        <v>784</v>
      </c>
      <c r="E2655" s="175">
        <v>4</v>
      </c>
      <c r="F2655" s="176">
        <v>4.0784000000000003E-3</v>
      </c>
      <c r="G2655" s="176">
        <f t="shared" si="88"/>
        <v>1.6313600000000001E-2</v>
      </c>
      <c r="H2655" s="177"/>
      <c r="I2655" s="178"/>
      <c r="J2655" s="179"/>
      <c r="K2655" s="124"/>
      <c r="L2655" s="125"/>
      <c r="M2655" s="126"/>
      <c r="N2655" s="127"/>
      <c r="O2655" s="128"/>
      <c r="P2655" s="128"/>
      <c r="Q2655" s="126"/>
      <c r="R2655" s="55"/>
      <c r="S2655" s="129"/>
      <c r="T2655" s="156"/>
      <c r="U2655" s="126"/>
      <c r="AF2655" s="8"/>
      <c r="AG2655" s="8"/>
      <c r="AH2655" s="8"/>
      <c r="AI2655" s="8"/>
      <c r="AJ2655" s="8"/>
      <c r="AK2655" s="8"/>
      <c r="AL2655" s="8"/>
      <c r="AM2655" s="8"/>
    </row>
    <row r="2656" spans="1:39" x14ac:dyDescent="0.2">
      <c r="A2656" s="161" t="s">
        <v>403</v>
      </c>
      <c r="B2656" s="162" t="s">
        <v>2061</v>
      </c>
      <c r="C2656" s="174" t="s">
        <v>681</v>
      </c>
      <c r="D2656" s="175" t="s">
        <v>786</v>
      </c>
      <c r="E2656" s="175">
        <v>29</v>
      </c>
      <c r="F2656" s="176">
        <v>2.1575700000000001E-3</v>
      </c>
      <c r="G2656" s="176">
        <f t="shared" si="88"/>
        <v>6.2569529999999998E-2</v>
      </c>
      <c r="H2656" s="177"/>
      <c r="I2656" s="178"/>
      <c r="J2656" s="179"/>
      <c r="K2656" s="124"/>
      <c r="L2656" s="125"/>
      <c r="M2656" s="126"/>
      <c r="N2656" s="127"/>
      <c r="O2656" s="128"/>
      <c r="P2656" s="128"/>
      <c r="Q2656" s="126"/>
      <c r="R2656" s="55"/>
      <c r="S2656" s="129"/>
      <c r="T2656" s="156"/>
      <c r="U2656" s="126"/>
      <c r="AF2656" s="8"/>
      <c r="AG2656" s="8"/>
      <c r="AH2656" s="8"/>
      <c r="AI2656" s="8"/>
      <c r="AJ2656" s="8"/>
      <c r="AK2656" s="8"/>
      <c r="AL2656" s="8"/>
      <c r="AM2656" s="8"/>
    </row>
    <row r="2657" spans="1:39" x14ac:dyDescent="0.2">
      <c r="A2657" s="161" t="s">
        <v>403</v>
      </c>
      <c r="B2657" s="162" t="s">
        <v>2062</v>
      </c>
      <c r="C2657" s="174" t="s">
        <v>788</v>
      </c>
      <c r="D2657" s="175" t="s">
        <v>789</v>
      </c>
      <c r="E2657" s="175">
        <v>2</v>
      </c>
      <c r="F2657" s="176">
        <v>5.0836500000000003E-3</v>
      </c>
      <c r="G2657" s="176">
        <f t="shared" si="88"/>
        <v>1.0167300000000001E-2</v>
      </c>
      <c r="H2657" s="177"/>
      <c r="I2657" s="178"/>
      <c r="J2657" s="179"/>
      <c r="K2657" s="124"/>
      <c r="L2657" s="125"/>
      <c r="M2657" s="126"/>
      <c r="N2657" s="127"/>
      <c r="O2657" s="128"/>
      <c r="P2657" s="128"/>
      <c r="Q2657" s="126"/>
      <c r="R2657" s="55"/>
      <c r="S2657" s="129"/>
      <c r="T2657" s="156"/>
      <c r="U2657" s="126"/>
      <c r="AF2657" s="8"/>
      <c r="AG2657" s="8"/>
      <c r="AH2657" s="8"/>
      <c r="AI2657" s="8"/>
      <c r="AJ2657" s="8"/>
      <c r="AK2657" s="8"/>
      <c r="AL2657" s="8"/>
      <c r="AM2657" s="8"/>
    </row>
    <row r="2658" spans="1:39" x14ac:dyDescent="0.2">
      <c r="A2658" s="148" t="s">
        <v>379</v>
      </c>
      <c r="B2658" s="162" t="s">
        <v>2063</v>
      </c>
      <c r="C2658" s="181" t="s">
        <v>683</v>
      </c>
      <c r="D2658" s="182" t="s">
        <v>676</v>
      </c>
      <c r="E2658" s="182">
        <v>1</v>
      </c>
      <c r="F2658" s="183"/>
      <c r="G2658" s="183" t="str">
        <f>""</f>
        <v/>
      </c>
      <c r="H2658" s="184"/>
      <c r="I2658" s="185"/>
      <c r="J2658" s="180"/>
      <c r="K2658" s="124"/>
      <c r="L2658" s="125"/>
      <c r="M2658" s="126"/>
      <c r="N2658" s="127"/>
      <c r="O2658" s="128"/>
      <c r="P2658" s="128"/>
      <c r="Q2658" s="126"/>
      <c r="R2658" s="55"/>
      <c r="S2658" s="129"/>
      <c r="T2658" s="156"/>
      <c r="U2658" s="126"/>
      <c r="AF2658" s="8"/>
      <c r="AG2658" s="8"/>
      <c r="AH2658" s="8"/>
      <c r="AI2658" s="8"/>
      <c r="AJ2658" s="8"/>
      <c r="AK2658" s="8"/>
      <c r="AL2658" s="8"/>
      <c r="AM2658" s="8"/>
    </row>
    <row r="2659" spans="1:39" x14ac:dyDescent="0.2">
      <c r="A2659" s="148" t="s">
        <v>379</v>
      </c>
      <c r="B2659" s="162" t="s">
        <v>2064</v>
      </c>
      <c r="C2659" s="181" t="s">
        <v>675</v>
      </c>
      <c r="D2659" s="182" t="s">
        <v>676</v>
      </c>
      <c r="E2659" s="182">
        <v>1</v>
      </c>
      <c r="F2659" s="183"/>
      <c r="G2659" s="183" t="str">
        <f>""</f>
        <v/>
      </c>
      <c r="H2659" s="184"/>
      <c r="I2659" s="185"/>
      <c r="J2659" s="180"/>
      <c r="K2659" s="124"/>
      <c r="L2659" s="125"/>
      <c r="M2659" s="126"/>
      <c r="N2659" s="127"/>
      <c r="O2659" s="128"/>
      <c r="P2659" s="128"/>
      <c r="Q2659" s="126"/>
      <c r="R2659" s="55"/>
      <c r="S2659" s="129"/>
      <c r="T2659" s="156"/>
      <c r="U2659" s="126"/>
      <c r="AF2659" s="8"/>
      <c r="AG2659" s="8"/>
      <c r="AH2659" s="8"/>
      <c r="AI2659" s="8"/>
      <c r="AJ2659" s="8"/>
      <c r="AK2659" s="8"/>
      <c r="AL2659" s="8"/>
      <c r="AM2659" s="8"/>
    </row>
    <row r="2660" spans="1:39" ht="25.5" x14ac:dyDescent="0.2">
      <c r="A2660" s="148" t="s">
        <v>379</v>
      </c>
      <c r="B2660" s="150">
        <v>55</v>
      </c>
      <c r="C2660" s="202" t="s">
        <v>220</v>
      </c>
      <c r="D2660" s="152" t="s">
        <v>221</v>
      </c>
      <c r="E2660" s="105">
        <v>1</v>
      </c>
      <c r="F2660" s="153"/>
      <c r="G2660" s="110"/>
      <c r="H2660" s="154"/>
      <c r="I2660" s="111"/>
      <c r="J2660" s="155"/>
      <c r="K2660" s="124"/>
      <c r="L2660" s="125"/>
      <c r="M2660" s="126"/>
      <c r="N2660" s="127"/>
      <c r="O2660" s="128"/>
      <c r="P2660" s="128"/>
      <c r="Q2660" s="126"/>
      <c r="R2660" s="55"/>
      <c r="S2660" s="129"/>
      <c r="T2660" s="156"/>
      <c r="U2660" s="126"/>
      <c r="AF2660" s="8"/>
      <c r="AG2660" s="8"/>
      <c r="AH2660" s="8"/>
      <c r="AI2660" s="8"/>
      <c r="AJ2660" s="8"/>
      <c r="AK2660" s="8"/>
      <c r="AL2660" s="8"/>
      <c r="AM2660" s="8"/>
    </row>
    <row r="2661" spans="1:39" customFormat="1" x14ac:dyDescent="0.2">
      <c r="A2661" s="148" t="s">
        <v>379</v>
      </c>
      <c r="B2661" s="162" t="s">
        <v>8375</v>
      </c>
      <c r="C2661" s="181" t="s">
        <v>8376</v>
      </c>
      <c r="D2661" s="182" t="s">
        <v>8377</v>
      </c>
      <c r="E2661" s="182">
        <v>1</v>
      </c>
      <c r="F2661" s="183"/>
      <c r="G2661" s="183" t="str">
        <f>""</f>
        <v/>
      </c>
      <c r="H2661" s="184"/>
      <c r="I2661" s="185"/>
      <c r="J2661" s="180"/>
    </row>
    <row r="2662" spans="1:39" customFormat="1" outlineLevel="1" x14ac:dyDescent="0.2">
      <c r="A2662" s="148" t="s">
        <v>379</v>
      </c>
      <c r="B2662" s="162" t="s">
        <v>8378</v>
      </c>
      <c r="C2662" s="181" t="s">
        <v>8379</v>
      </c>
      <c r="D2662" s="182" t="s">
        <v>8380</v>
      </c>
      <c r="E2662" s="182">
        <f>1*1</f>
        <v>1</v>
      </c>
      <c r="F2662" s="183">
        <v>4.0599999999999996</v>
      </c>
      <c r="G2662" s="183">
        <f t="shared" ref="G2662:G2667" si="89">F2662*E2662</f>
        <v>4.0599999999999996</v>
      </c>
      <c r="H2662" s="184" t="s">
        <v>390</v>
      </c>
      <c r="I2662" s="185"/>
      <c r="J2662" s="180"/>
    </row>
    <row r="2663" spans="1:39" customFormat="1" outlineLevel="1" x14ac:dyDescent="0.2">
      <c r="A2663" s="148" t="s">
        <v>379</v>
      </c>
      <c r="B2663" s="162" t="s">
        <v>8381</v>
      </c>
      <c r="C2663" s="181" t="s">
        <v>392</v>
      </c>
      <c r="D2663" s="182" t="s">
        <v>393</v>
      </c>
      <c r="E2663" s="182">
        <f>1*1</f>
        <v>1</v>
      </c>
      <c r="F2663" s="183">
        <v>2.65</v>
      </c>
      <c r="G2663" s="183">
        <f t="shared" si="89"/>
        <v>2.65</v>
      </c>
      <c r="H2663" s="184" t="s">
        <v>390</v>
      </c>
      <c r="I2663" s="185"/>
      <c r="J2663" s="180"/>
    </row>
    <row r="2664" spans="1:39" customFormat="1" outlineLevel="1" x14ac:dyDescent="0.2">
      <c r="A2664" s="148" t="s">
        <v>379</v>
      </c>
      <c r="B2664" s="162" t="s">
        <v>8382</v>
      </c>
      <c r="C2664" s="181" t="s">
        <v>537</v>
      </c>
      <c r="D2664" s="182" t="s">
        <v>538</v>
      </c>
      <c r="E2664" s="182">
        <f>1*1</f>
        <v>1</v>
      </c>
      <c r="F2664" s="183">
        <v>6.38</v>
      </c>
      <c r="G2664" s="183">
        <f t="shared" si="89"/>
        <v>6.38</v>
      </c>
      <c r="H2664" s="184" t="s">
        <v>390</v>
      </c>
      <c r="I2664" s="185"/>
      <c r="J2664" s="180"/>
    </row>
    <row r="2665" spans="1:39" customFormat="1" outlineLevel="1" x14ac:dyDescent="0.2">
      <c r="A2665" s="148" t="s">
        <v>379</v>
      </c>
      <c r="B2665" s="162" t="s">
        <v>8383</v>
      </c>
      <c r="C2665" s="181" t="s">
        <v>540</v>
      </c>
      <c r="D2665" s="182" t="s">
        <v>541</v>
      </c>
      <c r="E2665" s="182">
        <f>1*1</f>
        <v>1</v>
      </c>
      <c r="F2665" s="183">
        <v>46.26</v>
      </c>
      <c r="G2665" s="183">
        <f t="shared" si="89"/>
        <v>46.26</v>
      </c>
      <c r="H2665" s="184" t="s">
        <v>390</v>
      </c>
      <c r="I2665" s="185"/>
      <c r="J2665" s="180"/>
    </row>
    <row r="2666" spans="1:39" customFormat="1" outlineLevel="1" x14ac:dyDescent="0.2">
      <c r="A2666" s="148" t="s">
        <v>379</v>
      </c>
      <c r="B2666" s="162" t="s">
        <v>8384</v>
      </c>
      <c r="C2666" s="181" t="s">
        <v>401</v>
      </c>
      <c r="D2666" s="182" t="s">
        <v>402</v>
      </c>
      <c r="E2666" s="182">
        <f>2*1</f>
        <v>2</v>
      </c>
      <c r="F2666" s="183">
        <v>1.97</v>
      </c>
      <c r="G2666" s="183">
        <f t="shared" si="89"/>
        <v>3.94</v>
      </c>
      <c r="H2666" s="184" t="s">
        <v>390</v>
      </c>
      <c r="I2666" s="185"/>
      <c r="J2666" s="180"/>
    </row>
    <row r="2667" spans="1:39" customFormat="1" outlineLevel="1" x14ac:dyDescent="0.2">
      <c r="A2667" s="148" t="s">
        <v>379</v>
      </c>
      <c r="B2667" s="162" t="s">
        <v>8385</v>
      </c>
      <c r="C2667" s="181" t="s">
        <v>6310</v>
      </c>
      <c r="D2667" s="182" t="s">
        <v>6311</v>
      </c>
      <c r="E2667" s="182">
        <f>1*1</f>
        <v>1</v>
      </c>
      <c r="F2667" s="183">
        <v>9.42</v>
      </c>
      <c r="G2667" s="183">
        <f t="shared" si="89"/>
        <v>9.42</v>
      </c>
      <c r="H2667" s="184"/>
      <c r="I2667" s="185"/>
      <c r="J2667" s="180"/>
    </row>
    <row r="2668" spans="1:39" customFormat="1" x14ac:dyDescent="0.2">
      <c r="A2668" s="161" t="s">
        <v>382</v>
      </c>
      <c r="B2668" s="162" t="s">
        <v>8386</v>
      </c>
      <c r="C2668" s="163" t="s">
        <v>8387</v>
      </c>
      <c r="D2668" s="164" t="s">
        <v>409</v>
      </c>
      <c r="E2668" s="164" t="s">
        <v>410</v>
      </c>
      <c r="F2668" s="167"/>
      <c r="G2668" s="167" t="str">
        <f>""</f>
        <v/>
      </c>
      <c r="H2668" s="161"/>
      <c r="I2668" s="165"/>
      <c r="J2668" s="166"/>
      <c r="K2668" s="200"/>
    </row>
    <row r="2669" spans="1:39" customFormat="1" outlineLevel="1" x14ac:dyDescent="0.2">
      <c r="A2669" s="161" t="s">
        <v>386</v>
      </c>
      <c r="B2669" s="162" t="s">
        <v>8388</v>
      </c>
      <c r="C2669" s="168" t="s">
        <v>8389</v>
      </c>
      <c r="D2669" s="169" t="s">
        <v>8390</v>
      </c>
      <c r="E2669" s="169" t="s">
        <v>410</v>
      </c>
      <c r="F2669" s="170">
        <v>9.81</v>
      </c>
      <c r="G2669" s="170">
        <f>F2669*2</f>
        <v>19.62</v>
      </c>
      <c r="H2669" s="171" t="s">
        <v>414</v>
      </c>
      <c r="I2669" s="172"/>
      <c r="J2669" s="173"/>
      <c r="K2669" s="200"/>
    </row>
    <row r="2670" spans="1:39" customFormat="1" outlineLevel="1" x14ac:dyDescent="0.2">
      <c r="A2670" s="161" t="s">
        <v>386</v>
      </c>
      <c r="B2670" s="162" t="s">
        <v>8391</v>
      </c>
      <c r="C2670" s="168" t="s">
        <v>416</v>
      </c>
      <c r="D2670" s="169" t="s">
        <v>417</v>
      </c>
      <c r="E2670" s="169" t="s">
        <v>410</v>
      </c>
      <c r="F2670" s="170">
        <v>4.05</v>
      </c>
      <c r="G2670" s="170">
        <f>F2670*2</f>
        <v>8.1</v>
      </c>
      <c r="H2670" s="171" t="s">
        <v>414</v>
      </c>
      <c r="I2670" s="172"/>
      <c r="J2670" s="173"/>
      <c r="K2670" s="200"/>
    </row>
    <row r="2671" spans="1:39" customFormat="1" outlineLevel="1" x14ac:dyDescent="0.2">
      <c r="A2671" s="161" t="s">
        <v>386</v>
      </c>
      <c r="B2671" s="162" t="s">
        <v>8392</v>
      </c>
      <c r="C2671" s="168" t="s">
        <v>419</v>
      </c>
      <c r="D2671" s="169" t="s">
        <v>420</v>
      </c>
      <c r="E2671" s="169">
        <v>2</v>
      </c>
      <c r="F2671" s="170">
        <v>0.37</v>
      </c>
      <c r="G2671" s="170">
        <f>F2671*E2671</f>
        <v>0.74</v>
      </c>
      <c r="H2671" s="171" t="s">
        <v>414</v>
      </c>
      <c r="I2671" s="172"/>
      <c r="J2671" s="173"/>
      <c r="K2671" s="200"/>
    </row>
    <row r="2672" spans="1:39" customFormat="1" outlineLevel="1" x14ac:dyDescent="0.2">
      <c r="A2672" s="161" t="s">
        <v>386</v>
      </c>
      <c r="B2672" s="162" t="s">
        <v>8393</v>
      </c>
      <c r="C2672" s="168" t="s">
        <v>422</v>
      </c>
      <c r="D2672" s="169" t="s">
        <v>423</v>
      </c>
      <c r="E2672" s="169">
        <v>2</v>
      </c>
      <c r="F2672" s="170">
        <v>0.04</v>
      </c>
      <c r="G2672" s="170">
        <f>F2672*E2672</f>
        <v>0.08</v>
      </c>
      <c r="H2672" s="171" t="s">
        <v>414</v>
      </c>
      <c r="I2672" s="172"/>
      <c r="J2672" s="173"/>
      <c r="K2672" s="200"/>
    </row>
    <row r="2673" spans="1:11" customFormat="1" outlineLevel="1" x14ac:dyDescent="0.2">
      <c r="A2673" s="161" t="s">
        <v>403</v>
      </c>
      <c r="B2673" s="162" t="s">
        <v>8394</v>
      </c>
      <c r="C2673" s="174" t="s">
        <v>8395</v>
      </c>
      <c r="D2673" s="175" t="s">
        <v>8396</v>
      </c>
      <c r="E2673" s="175">
        <v>2</v>
      </c>
      <c r="F2673" s="176">
        <v>0.01</v>
      </c>
      <c r="G2673" s="176">
        <f>F2673*E2673</f>
        <v>0.02</v>
      </c>
      <c r="H2673" s="177" t="s">
        <v>3231</v>
      </c>
      <c r="I2673" s="178"/>
      <c r="J2673" s="179"/>
      <c r="K2673" s="200"/>
    </row>
    <row r="2674" spans="1:11" customFormat="1" x14ac:dyDescent="0.2">
      <c r="A2674" s="148" t="s">
        <v>379</v>
      </c>
      <c r="B2674" s="162" t="s">
        <v>8397</v>
      </c>
      <c r="C2674" s="181" t="s">
        <v>428</v>
      </c>
      <c r="D2674" s="182" t="s">
        <v>429</v>
      </c>
      <c r="E2674" s="182" t="s">
        <v>410</v>
      </c>
      <c r="F2674" s="183"/>
      <c r="G2674" s="183" t="str">
        <f>""</f>
        <v/>
      </c>
      <c r="H2674" s="184"/>
      <c r="I2674" s="185"/>
      <c r="J2674" s="180"/>
      <c r="K2674" s="200"/>
    </row>
    <row r="2675" spans="1:11" customFormat="1" outlineLevel="1" x14ac:dyDescent="0.2">
      <c r="A2675" s="148" t="s">
        <v>379</v>
      </c>
      <c r="B2675" s="162" t="s">
        <v>8398</v>
      </c>
      <c r="C2675" s="181" t="s">
        <v>431</v>
      </c>
      <c r="D2675" s="182" t="s">
        <v>432</v>
      </c>
      <c r="E2675" s="182" t="s">
        <v>410</v>
      </c>
      <c r="F2675" s="183">
        <v>10.41</v>
      </c>
      <c r="G2675" s="183">
        <f>F2675*2</f>
        <v>20.82</v>
      </c>
      <c r="H2675" s="184" t="s">
        <v>390</v>
      </c>
      <c r="I2675" s="185"/>
      <c r="J2675" s="180"/>
      <c r="K2675" s="200"/>
    </row>
    <row r="2676" spans="1:11" customFormat="1" outlineLevel="1" x14ac:dyDescent="0.2">
      <c r="A2676" s="148" t="s">
        <v>379</v>
      </c>
      <c r="B2676" s="162" t="s">
        <v>8399</v>
      </c>
      <c r="C2676" s="181" t="s">
        <v>434</v>
      </c>
      <c r="D2676" s="182" t="s">
        <v>435</v>
      </c>
      <c r="E2676" s="182">
        <v>4</v>
      </c>
      <c r="F2676" s="183">
        <v>0.03</v>
      </c>
      <c r="G2676" s="183">
        <f>F2676*E2676</f>
        <v>0.12</v>
      </c>
      <c r="H2676" s="184" t="s">
        <v>414</v>
      </c>
      <c r="I2676" s="185"/>
      <c r="J2676" s="180"/>
      <c r="K2676" s="200"/>
    </row>
    <row r="2677" spans="1:11" customFormat="1" outlineLevel="1" x14ac:dyDescent="0.2">
      <c r="A2677" s="148" t="s">
        <v>379</v>
      </c>
      <c r="B2677" s="162" t="s">
        <v>8400</v>
      </c>
      <c r="C2677" s="181" t="s">
        <v>425</v>
      </c>
      <c r="D2677" s="182" t="s">
        <v>437</v>
      </c>
      <c r="E2677" s="182">
        <v>2</v>
      </c>
      <c r="F2677" s="183">
        <v>0.02</v>
      </c>
      <c r="G2677" s="183">
        <f>F2677*E2677</f>
        <v>0.04</v>
      </c>
      <c r="H2677" s="184"/>
      <c r="I2677" s="185"/>
      <c r="J2677" s="180"/>
      <c r="K2677" s="200"/>
    </row>
    <row r="2678" spans="1:11" customFormat="1" x14ac:dyDescent="0.2">
      <c r="A2678" s="161" t="s">
        <v>382</v>
      </c>
      <c r="B2678" s="162" t="s">
        <v>8401</v>
      </c>
      <c r="C2678" s="163" t="s">
        <v>439</v>
      </c>
      <c r="D2678" s="164" t="s">
        <v>440</v>
      </c>
      <c r="E2678" s="164">
        <v>1</v>
      </c>
      <c r="F2678" s="167"/>
      <c r="G2678" s="167" t="str">
        <f>""</f>
        <v/>
      </c>
      <c r="H2678" s="161"/>
      <c r="I2678" s="165"/>
      <c r="J2678" s="166"/>
    </row>
    <row r="2679" spans="1:11" customFormat="1" outlineLevel="1" x14ac:dyDescent="0.2">
      <c r="A2679" s="161" t="s">
        <v>386</v>
      </c>
      <c r="B2679" s="162" t="s">
        <v>8402</v>
      </c>
      <c r="C2679" s="168" t="s">
        <v>442</v>
      </c>
      <c r="D2679" s="169" t="s">
        <v>443</v>
      </c>
      <c r="E2679" s="169">
        <f>1*1</f>
        <v>1</v>
      </c>
      <c r="F2679" s="170">
        <v>11.31</v>
      </c>
      <c r="G2679" s="170">
        <f>F2679*E2679</f>
        <v>11.31</v>
      </c>
      <c r="H2679" s="171" t="s">
        <v>414</v>
      </c>
      <c r="I2679" s="172"/>
      <c r="J2679" s="173"/>
    </row>
    <row r="2680" spans="1:11" customFormat="1" outlineLevel="1" x14ac:dyDescent="0.2">
      <c r="A2680" s="161" t="s">
        <v>386</v>
      </c>
      <c r="B2680" s="162" t="s">
        <v>8403</v>
      </c>
      <c r="C2680" s="168" t="s">
        <v>445</v>
      </c>
      <c r="D2680" s="169" t="s">
        <v>446</v>
      </c>
      <c r="E2680" s="169">
        <f>2*1</f>
        <v>2</v>
      </c>
      <c r="F2680" s="170">
        <v>2.2200000000000002</v>
      </c>
      <c r="G2680" s="170">
        <f>F2680*E2680</f>
        <v>4.4400000000000004</v>
      </c>
      <c r="H2680" s="171" t="s">
        <v>414</v>
      </c>
      <c r="I2680" s="172"/>
      <c r="J2680" s="173"/>
    </row>
    <row r="2681" spans="1:11" customFormat="1" outlineLevel="1" x14ac:dyDescent="0.2">
      <c r="A2681" s="161" t="s">
        <v>403</v>
      </c>
      <c r="B2681" s="162" t="s">
        <v>8404</v>
      </c>
      <c r="C2681" s="174" t="s">
        <v>425</v>
      </c>
      <c r="D2681" s="175" t="s">
        <v>448</v>
      </c>
      <c r="E2681" s="175">
        <f>4*1</f>
        <v>4</v>
      </c>
      <c r="F2681" s="176">
        <v>0.01</v>
      </c>
      <c r="G2681" s="176">
        <f>F2681*E2681</f>
        <v>0.04</v>
      </c>
      <c r="H2681" s="177"/>
      <c r="I2681" s="178"/>
      <c r="J2681" s="179"/>
    </row>
    <row r="2682" spans="1:11" customFormat="1" outlineLevel="1" x14ac:dyDescent="0.2">
      <c r="A2682" s="161" t="s">
        <v>403</v>
      </c>
      <c r="B2682" s="162" t="s">
        <v>8405</v>
      </c>
      <c r="C2682" s="174" t="s">
        <v>425</v>
      </c>
      <c r="D2682" s="175" t="s">
        <v>450</v>
      </c>
      <c r="E2682" s="175">
        <f>8*1</f>
        <v>8</v>
      </c>
      <c r="F2682" s="176">
        <v>0.04</v>
      </c>
      <c r="G2682" s="176">
        <f>F2682*E2682</f>
        <v>0.32</v>
      </c>
      <c r="H2682" s="177"/>
      <c r="I2682" s="178"/>
      <c r="J2682" s="179"/>
    </row>
    <row r="2683" spans="1:11" customFormat="1" x14ac:dyDescent="0.2">
      <c r="A2683" s="161" t="s">
        <v>382</v>
      </c>
      <c r="B2683" s="162" t="s">
        <v>8406</v>
      </c>
      <c r="C2683" s="163" t="s">
        <v>452</v>
      </c>
      <c r="D2683" s="164" t="s">
        <v>453</v>
      </c>
      <c r="E2683" s="164">
        <v>6</v>
      </c>
      <c r="F2683" s="167"/>
      <c r="G2683" s="167" t="str">
        <f>""</f>
        <v/>
      </c>
      <c r="H2683" s="161"/>
      <c r="I2683" s="165"/>
      <c r="J2683" s="166"/>
    </row>
    <row r="2684" spans="1:11" customFormat="1" outlineLevel="1" x14ac:dyDescent="0.2">
      <c r="A2684" s="161" t="s">
        <v>386</v>
      </c>
      <c r="B2684" s="162" t="s">
        <v>8407</v>
      </c>
      <c r="C2684" s="168" t="s">
        <v>442</v>
      </c>
      <c r="D2684" s="169" t="s">
        <v>443</v>
      </c>
      <c r="E2684" s="169">
        <f>1*6</f>
        <v>6</v>
      </c>
      <c r="F2684" s="170">
        <v>11.31</v>
      </c>
      <c r="G2684" s="170">
        <f>F2684*E2684</f>
        <v>67.86</v>
      </c>
      <c r="H2684" s="171" t="s">
        <v>414</v>
      </c>
      <c r="I2684" s="172"/>
      <c r="J2684" s="173"/>
    </row>
    <row r="2685" spans="1:11" customFormat="1" outlineLevel="1" x14ac:dyDescent="0.2">
      <c r="A2685" s="161" t="s">
        <v>386</v>
      </c>
      <c r="B2685" s="162" t="s">
        <v>8408</v>
      </c>
      <c r="C2685" s="168" t="s">
        <v>456</v>
      </c>
      <c r="D2685" s="169" t="s">
        <v>457</v>
      </c>
      <c r="E2685" s="169">
        <f>2*6</f>
        <v>12</v>
      </c>
      <c r="F2685" s="170">
        <v>1.28</v>
      </c>
      <c r="G2685" s="170">
        <f>F2685*E2685</f>
        <v>15.36</v>
      </c>
      <c r="H2685" s="171" t="s">
        <v>414</v>
      </c>
      <c r="I2685" s="172"/>
      <c r="J2685" s="173"/>
    </row>
    <row r="2686" spans="1:11" customFormat="1" x14ac:dyDescent="0.2">
      <c r="A2686" s="148" t="s">
        <v>379</v>
      </c>
      <c r="B2686" s="162" t="s">
        <v>8409</v>
      </c>
      <c r="C2686" s="181" t="s">
        <v>8410</v>
      </c>
      <c r="D2686" s="182" t="s">
        <v>8411</v>
      </c>
      <c r="E2686" s="182">
        <v>1</v>
      </c>
      <c r="F2686" s="183">
        <v>4.3735796999999996</v>
      </c>
      <c r="G2686" s="183">
        <f>F2686*E2686</f>
        <v>4.3735796999999996</v>
      </c>
      <c r="H2686" s="184" t="s">
        <v>390</v>
      </c>
      <c r="I2686" s="185"/>
      <c r="J2686" s="180"/>
    </row>
    <row r="2687" spans="1:11" customFormat="1" x14ac:dyDescent="0.2">
      <c r="A2687" s="148" t="s">
        <v>379</v>
      </c>
      <c r="B2687" s="162" t="s">
        <v>8412</v>
      </c>
      <c r="C2687" s="181" t="s">
        <v>462</v>
      </c>
      <c r="D2687" s="182" t="s">
        <v>463</v>
      </c>
      <c r="E2687" s="182">
        <v>1</v>
      </c>
      <c r="F2687" s="183">
        <v>0.65714972000000005</v>
      </c>
      <c r="G2687" s="183">
        <f>F2687*E2687</f>
        <v>0.65714972000000005</v>
      </c>
      <c r="H2687" s="184" t="s">
        <v>414</v>
      </c>
      <c r="I2687" s="185"/>
      <c r="J2687" s="180"/>
    </row>
    <row r="2688" spans="1:11" customFormat="1" x14ac:dyDescent="0.2">
      <c r="A2688" s="161" t="s">
        <v>382</v>
      </c>
      <c r="B2688" s="162" t="s">
        <v>8413</v>
      </c>
      <c r="C2688" s="163" t="s">
        <v>465</v>
      </c>
      <c r="D2688" s="164" t="s">
        <v>466</v>
      </c>
      <c r="E2688" s="164" t="s">
        <v>410</v>
      </c>
      <c r="F2688" s="167"/>
      <c r="G2688" s="167" t="str">
        <f>""</f>
        <v/>
      </c>
      <c r="H2688" s="161"/>
      <c r="I2688" s="165"/>
      <c r="J2688" s="166"/>
      <c r="K2688" s="200"/>
    </row>
    <row r="2689" spans="1:11" customFormat="1" outlineLevel="1" x14ac:dyDescent="0.2">
      <c r="A2689" s="161" t="s">
        <v>386</v>
      </c>
      <c r="B2689" s="162" t="s">
        <v>8414</v>
      </c>
      <c r="C2689" s="168" t="s">
        <v>468</v>
      </c>
      <c r="D2689" s="169" t="s">
        <v>469</v>
      </c>
      <c r="E2689" s="169" t="s">
        <v>410</v>
      </c>
      <c r="F2689" s="170">
        <v>0.5</v>
      </c>
      <c r="G2689" s="170">
        <f>F2689*2</f>
        <v>1</v>
      </c>
      <c r="H2689" s="171" t="s">
        <v>414</v>
      </c>
      <c r="I2689" s="172"/>
      <c r="J2689" s="173"/>
      <c r="K2689" s="200"/>
    </row>
    <row r="2690" spans="1:11" customFormat="1" outlineLevel="1" x14ac:dyDescent="0.2">
      <c r="A2690" s="161" t="s">
        <v>386</v>
      </c>
      <c r="B2690" s="162" t="s">
        <v>8415</v>
      </c>
      <c r="C2690" s="168" t="s">
        <v>471</v>
      </c>
      <c r="D2690" s="169" t="s">
        <v>472</v>
      </c>
      <c r="E2690" s="169">
        <v>2</v>
      </c>
      <c r="F2690" s="170">
        <v>0.01</v>
      </c>
      <c r="G2690" s="170">
        <f>F2690*E2690</f>
        <v>0.02</v>
      </c>
      <c r="H2690" s="171" t="s">
        <v>414</v>
      </c>
      <c r="I2690" s="172"/>
      <c r="J2690" s="173"/>
      <c r="K2690" s="200"/>
    </row>
    <row r="2691" spans="1:11" customFormat="1" x14ac:dyDescent="0.2">
      <c r="A2691" s="161" t="s">
        <v>382</v>
      </c>
      <c r="B2691" s="162" t="s">
        <v>8416</v>
      </c>
      <c r="C2691" s="163" t="s">
        <v>474</v>
      </c>
      <c r="D2691" s="164" t="s">
        <v>475</v>
      </c>
      <c r="E2691" s="164">
        <v>2</v>
      </c>
      <c r="F2691" s="167">
        <v>0.59990093</v>
      </c>
      <c r="G2691" s="167">
        <f>F2691*E2691</f>
        <v>1.19980186</v>
      </c>
      <c r="H2691" s="161" t="s">
        <v>414</v>
      </c>
      <c r="I2691" s="165"/>
      <c r="J2691" s="166"/>
    </row>
    <row r="2692" spans="1:11" customFormat="1" x14ac:dyDescent="0.2">
      <c r="A2692" s="161" t="s">
        <v>382</v>
      </c>
      <c r="B2692" s="162" t="s">
        <v>8417</v>
      </c>
      <c r="C2692" s="163" t="s">
        <v>821</v>
      </c>
      <c r="D2692" s="164" t="s">
        <v>822</v>
      </c>
      <c r="E2692" s="164">
        <v>1</v>
      </c>
      <c r="F2692" s="167"/>
      <c r="G2692" s="167" t="str">
        <f>""</f>
        <v/>
      </c>
      <c r="H2692" s="161"/>
      <c r="I2692" s="165"/>
      <c r="J2692" s="166"/>
    </row>
    <row r="2693" spans="1:11" customFormat="1" outlineLevel="1" x14ac:dyDescent="0.2">
      <c r="A2693" s="161" t="s">
        <v>382</v>
      </c>
      <c r="B2693" s="162" t="s">
        <v>8418</v>
      </c>
      <c r="C2693" s="163" t="s">
        <v>824</v>
      </c>
      <c r="D2693" s="164" t="s">
        <v>825</v>
      </c>
      <c r="E2693" s="164">
        <f>1*1</f>
        <v>1</v>
      </c>
      <c r="F2693" s="167"/>
      <c r="G2693" s="167" t="str">
        <f>""</f>
        <v/>
      </c>
      <c r="H2693" s="161"/>
      <c r="I2693" s="165"/>
      <c r="J2693" s="166"/>
    </row>
    <row r="2694" spans="1:11" customFormat="1" outlineLevel="2" x14ac:dyDescent="0.2">
      <c r="A2694" s="161" t="s">
        <v>386</v>
      </c>
      <c r="B2694" s="162" t="s">
        <v>8419</v>
      </c>
      <c r="C2694" s="168" t="s">
        <v>827</v>
      </c>
      <c r="D2694" s="169" t="s">
        <v>828</v>
      </c>
      <c r="E2694" s="169">
        <f>1*1</f>
        <v>1</v>
      </c>
      <c r="F2694" s="170">
        <v>6.92</v>
      </c>
      <c r="G2694" s="170">
        <f t="shared" ref="G2694:G2703" si="90">F2694*E2694</f>
        <v>6.92</v>
      </c>
      <c r="H2694" s="171" t="s">
        <v>414</v>
      </c>
      <c r="I2694" s="172"/>
      <c r="J2694" s="173"/>
    </row>
    <row r="2695" spans="1:11" customFormat="1" outlineLevel="2" x14ac:dyDescent="0.2">
      <c r="A2695" s="161" t="s">
        <v>386</v>
      </c>
      <c r="B2695" s="162" t="s">
        <v>8420</v>
      </c>
      <c r="C2695" s="168" t="s">
        <v>830</v>
      </c>
      <c r="D2695" s="169" t="s">
        <v>831</v>
      </c>
      <c r="E2695" s="169">
        <f>2*1</f>
        <v>2</v>
      </c>
      <c r="F2695" s="170">
        <v>0.28000000000000003</v>
      </c>
      <c r="G2695" s="170">
        <f t="shared" si="90"/>
        <v>0.56000000000000005</v>
      </c>
      <c r="H2695" s="171" t="s">
        <v>414</v>
      </c>
      <c r="I2695" s="172"/>
      <c r="J2695" s="173"/>
    </row>
    <row r="2696" spans="1:11" customFormat="1" outlineLevel="1" x14ac:dyDescent="0.2">
      <c r="A2696" s="161" t="s">
        <v>382</v>
      </c>
      <c r="B2696" s="162" t="s">
        <v>8421</v>
      </c>
      <c r="C2696" s="163" t="s">
        <v>510</v>
      </c>
      <c r="D2696" s="164" t="s">
        <v>511</v>
      </c>
      <c r="E2696" s="164">
        <f>1*1</f>
        <v>1</v>
      </c>
      <c r="F2696" s="167">
        <v>3.31</v>
      </c>
      <c r="G2696" s="167">
        <f t="shared" si="90"/>
        <v>3.31</v>
      </c>
      <c r="H2696" s="161" t="s">
        <v>414</v>
      </c>
      <c r="I2696" s="165"/>
      <c r="J2696" s="166"/>
    </row>
    <row r="2697" spans="1:11" customFormat="1" outlineLevel="1" x14ac:dyDescent="0.2">
      <c r="A2697" s="161" t="s">
        <v>403</v>
      </c>
      <c r="B2697" s="162" t="s">
        <v>8422</v>
      </c>
      <c r="C2697" s="174" t="s">
        <v>834</v>
      </c>
      <c r="D2697" s="175" t="s">
        <v>835</v>
      </c>
      <c r="E2697" s="175">
        <f>1*1</f>
        <v>1</v>
      </c>
      <c r="F2697" s="176">
        <v>1.81</v>
      </c>
      <c r="G2697" s="176">
        <f t="shared" si="90"/>
        <v>1.81</v>
      </c>
      <c r="H2697" s="177"/>
      <c r="I2697" s="178"/>
      <c r="J2697" s="179"/>
    </row>
    <row r="2698" spans="1:11" customFormat="1" outlineLevel="1" x14ac:dyDescent="0.2">
      <c r="A2698" s="161" t="s">
        <v>403</v>
      </c>
      <c r="B2698" s="162" t="s">
        <v>8423</v>
      </c>
      <c r="C2698" s="174" t="s">
        <v>677</v>
      </c>
      <c r="D2698" s="175" t="s">
        <v>837</v>
      </c>
      <c r="E2698" s="175">
        <f>6*1</f>
        <v>6</v>
      </c>
      <c r="F2698" s="176">
        <v>0.02</v>
      </c>
      <c r="G2698" s="176">
        <f t="shared" si="90"/>
        <v>0.12</v>
      </c>
      <c r="H2698" s="177"/>
      <c r="I2698" s="178"/>
      <c r="J2698" s="179"/>
    </row>
    <row r="2699" spans="1:11" customFormat="1" outlineLevel="1" x14ac:dyDescent="0.2">
      <c r="A2699" s="161" t="s">
        <v>403</v>
      </c>
      <c r="B2699" s="162" t="s">
        <v>8424</v>
      </c>
      <c r="C2699" s="174" t="s">
        <v>525</v>
      </c>
      <c r="D2699" s="175" t="s">
        <v>526</v>
      </c>
      <c r="E2699" s="175">
        <f>6*1</f>
        <v>6</v>
      </c>
      <c r="F2699" s="176">
        <v>0.01</v>
      </c>
      <c r="G2699" s="176">
        <f t="shared" si="90"/>
        <v>0.06</v>
      </c>
      <c r="H2699" s="177"/>
      <c r="I2699" s="178"/>
      <c r="J2699" s="179"/>
    </row>
    <row r="2700" spans="1:11" customFormat="1" outlineLevel="1" x14ac:dyDescent="0.2">
      <c r="A2700" s="161" t="s">
        <v>403</v>
      </c>
      <c r="B2700" s="162" t="s">
        <v>8425</v>
      </c>
      <c r="C2700" s="174" t="s">
        <v>528</v>
      </c>
      <c r="D2700" s="175" t="s">
        <v>529</v>
      </c>
      <c r="E2700" s="175">
        <f>6*1</f>
        <v>6</v>
      </c>
      <c r="F2700" s="176">
        <v>0</v>
      </c>
      <c r="G2700" s="176">
        <f t="shared" si="90"/>
        <v>0</v>
      </c>
      <c r="H2700" s="177"/>
      <c r="I2700" s="178"/>
      <c r="J2700" s="179"/>
    </row>
    <row r="2701" spans="1:11" customFormat="1" x14ac:dyDescent="0.2">
      <c r="A2701" s="161" t="s">
        <v>382</v>
      </c>
      <c r="B2701" s="162" t="s">
        <v>8426</v>
      </c>
      <c r="C2701" s="163" t="s">
        <v>477</v>
      </c>
      <c r="D2701" s="164" t="s">
        <v>478</v>
      </c>
      <c r="E2701" s="164">
        <v>12</v>
      </c>
      <c r="F2701" s="167">
        <v>2.8096894699999999</v>
      </c>
      <c r="G2701" s="167">
        <f t="shared" si="90"/>
        <v>33.716273639999997</v>
      </c>
      <c r="H2701" s="161" t="s">
        <v>414</v>
      </c>
      <c r="I2701" s="165"/>
      <c r="J2701" s="166"/>
    </row>
    <row r="2702" spans="1:11" customFormat="1" x14ac:dyDescent="0.2">
      <c r="A2702" s="161" t="s">
        <v>382</v>
      </c>
      <c r="B2702" s="162" t="s">
        <v>8427</v>
      </c>
      <c r="C2702" s="163" t="s">
        <v>8428</v>
      </c>
      <c r="D2702" s="164" t="s">
        <v>8429</v>
      </c>
      <c r="E2702" s="164">
        <v>2</v>
      </c>
      <c r="F2702" s="167">
        <v>0.20786987000000001</v>
      </c>
      <c r="G2702" s="167">
        <f t="shared" si="90"/>
        <v>0.41573974000000002</v>
      </c>
      <c r="H2702" s="161" t="s">
        <v>414</v>
      </c>
      <c r="I2702" s="165"/>
      <c r="J2702" s="166"/>
    </row>
    <row r="2703" spans="1:11" customFormat="1" x14ac:dyDescent="0.2">
      <c r="A2703" s="161" t="s">
        <v>382</v>
      </c>
      <c r="B2703" s="162" t="s">
        <v>8430</v>
      </c>
      <c r="C2703" s="163" t="s">
        <v>1944</v>
      </c>
      <c r="D2703" s="164" t="s">
        <v>1945</v>
      </c>
      <c r="E2703" s="164">
        <v>6</v>
      </c>
      <c r="F2703" s="167">
        <v>0.69946048000000005</v>
      </c>
      <c r="G2703" s="167">
        <f t="shared" si="90"/>
        <v>4.1967628800000005</v>
      </c>
      <c r="H2703" s="161" t="s">
        <v>414</v>
      </c>
      <c r="I2703" s="165"/>
      <c r="J2703" s="166"/>
    </row>
    <row r="2704" spans="1:11" customFormat="1" x14ac:dyDescent="0.2">
      <c r="A2704" s="161" t="s">
        <v>382</v>
      </c>
      <c r="B2704" s="162" t="s">
        <v>8431</v>
      </c>
      <c r="C2704" s="163" t="s">
        <v>486</v>
      </c>
      <c r="D2704" s="164" t="s">
        <v>487</v>
      </c>
      <c r="E2704" s="164" t="s">
        <v>410</v>
      </c>
      <c r="F2704" s="167">
        <v>1.75006756</v>
      </c>
      <c r="G2704" s="167">
        <f>F2704*2</f>
        <v>3.5001351199999999</v>
      </c>
      <c r="H2704" s="161" t="s">
        <v>414</v>
      </c>
      <c r="I2704" s="165"/>
      <c r="J2704" s="166"/>
    </row>
    <row r="2705" spans="1:11" customFormat="1" x14ac:dyDescent="0.2">
      <c r="A2705" s="161" t="s">
        <v>382</v>
      </c>
      <c r="B2705" s="162" t="s">
        <v>8432</v>
      </c>
      <c r="C2705" s="163" t="s">
        <v>489</v>
      </c>
      <c r="D2705" s="164" t="s">
        <v>490</v>
      </c>
      <c r="E2705" s="164">
        <v>4</v>
      </c>
      <c r="F2705" s="167"/>
      <c r="G2705" s="167" t="str">
        <f>""</f>
        <v/>
      </c>
      <c r="H2705" s="161"/>
      <c r="I2705" s="165"/>
      <c r="J2705" s="166"/>
    </row>
    <row r="2706" spans="1:11" customFormat="1" outlineLevel="1" x14ac:dyDescent="0.2">
      <c r="A2706" s="161" t="s">
        <v>386</v>
      </c>
      <c r="B2706" s="162" t="s">
        <v>8433</v>
      </c>
      <c r="C2706" s="168" t="s">
        <v>492</v>
      </c>
      <c r="D2706" s="169" t="s">
        <v>493</v>
      </c>
      <c r="E2706" s="169">
        <f>1*4</f>
        <v>4</v>
      </c>
      <c r="F2706" s="170">
        <v>0.38</v>
      </c>
      <c r="G2706" s="170">
        <f>F2706*E2706</f>
        <v>1.52</v>
      </c>
      <c r="H2706" s="171" t="s">
        <v>414</v>
      </c>
      <c r="I2706" s="172"/>
      <c r="J2706" s="173"/>
    </row>
    <row r="2707" spans="1:11" customFormat="1" outlineLevel="1" x14ac:dyDescent="0.2">
      <c r="A2707" s="161" t="s">
        <v>386</v>
      </c>
      <c r="B2707" s="162" t="s">
        <v>8434</v>
      </c>
      <c r="C2707" s="168" t="s">
        <v>495</v>
      </c>
      <c r="D2707" s="169" t="s">
        <v>496</v>
      </c>
      <c r="E2707" s="169">
        <f>1*4</f>
        <v>4</v>
      </c>
      <c r="F2707" s="170">
        <v>0.25</v>
      </c>
      <c r="G2707" s="170">
        <f>F2707*E2707</f>
        <v>1</v>
      </c>
      <c r="H2707" s="171" t="s">
        <v>414</v>
      </c>
      <c r="I2707" s="172"/>
      <c r="J2707" s="173"/>
    </row>
    <row r="2708" spans="1:11" customFormat="1" x14ac:dyDescent="0.2">
      <c r="A2708" s="161" t="s">
        <v>382</v>
      </c>
      <c r="B2708" s="162" t="s">
        <v>8435</v>
      </c>
      <c r="C2708" s="163" t="s">
        <v>8436</v>
      </c>
      <c r="D2708" s="164" t="s">
        <v>5562</v>
      </c>
      <c r="E2708" s="164">
        <v>1</v>
      </c>
      <c r="F2708" s="167"/>
      <c r="G2708" s="167" t="str">
        <f>""</f>
        <v/>
      </c>
      <c r="H2708" s="161"/>
      <c r="I2708" s="165"/>
      <c r="J2708" s="166"/>
    </row>
    <row r="2709" spans="1:11" customFormat="1" outlineLevel="1" x14ac:dyDescent="0.2">
      <c r="A2709" s="161" t="s">
        <v>386</v>
      </c>
      <c r="B2709" s="162" t="s">
        <v>8437</v>
      </c>
      <c r="C2709" s="168" t="s">
        <v>8438</v>
      </c>
      <c r="D2709" s="169" t="s">
        <v>8439</v>
      </c>
      <c r="E2709" s="169">
        <f>1*1</f>
        <v>1</v>
      </c>
      <c r="F2709" s="170">
        <v>24.98</v>
      </c>
      <c r="G2709" s="170">
        <f>F2709*E2709</f>
        <v>24.98</v>
      </c>
      <c r="H2709" s="171" t="s">
        <v>414</v>
      </c>
      <c r="I2709" s="172"/>
      <c r="J2709" s="173"/>
    </row>
    <row r="2710" spans="1:11" customFormat="1" outlineLevel="1" x14ac:dyDescent="0.2">
      <c r="A2710" s="161" t="s">
        <v>386</v>
      </c>
      <c r="B2710" s="162" t="s">
        <v>8440</v>
      </c>
      <c r="C2710" s="168" t="s">
        <v>8441</v>
      </c>
      <c r="D2710" s="169" t="s">
        <v>8442</v>
      </c>
      <c r="E2710" s="169">
        <f>2*1</f>
        <v>2</v>
      </c>
      <c r="F2710" s="170">
        <v>1.83</v>
      </c>
      <c r="G2710" s="170">
        <f>F2710*E2710</f>
        <v>3.66</v>
      </c>
      <c r="H2710" s="171" t="s">
        <v>414</v>
      </c>
      <c r="I2710" s="172"/>
      <c r="J2710" s="173"/>
    </row>
    <row r="2711" spans="1:11" customFormat="1" outlineLevel="1" x14ac:dyDescent="0.2">
      <c r="A2711" s="161" t="s">
        <v>386</v>
      </c>
      <c r="B2711" s="162" t="s">
        <v>8443</v>
      </c>
      <c r="C2711" s="168" t="s">
        <v>8444</v>
      </c>
      <c r="D2711" s="169" t="s">
        <v>8445</v>
      </c>
      <c r="E2711" s="169">
        <f>2*1</f>
        <v>2</v>
      </c>
      <c r="F2711" s="170">
        <v>0.94</v>
      </c>
      <c r="G2711" s="170">
        <f>F2711*E2711</f>
        <v>1.88</v>
      </c>
      <c r="H2711" s="171" t="s">
        <v>414</v>
      </c>
      <c r="I2711" s="172"/>
      <c r="J2711" s="173"/>
    </row>
    <row r="2712" spans="1:11" customFormat="1" x14ac:dyDescent="0.2">
      <c r="A2712" s="161" t="s">
        <v>382</v>
      </c>
      <c r="B2712" s="162" t="s">
        <v>8446</v>
      </c>
      <c r="C2712" s="163" t="s">
        <v>8447</v>
      </c>
      <c r="D2712" s="164" t="s">
        <v>8448</v>
      </c>
      <c r="E2712" s="164">
        <v>2</v>
      </c>
      <c r="F2712" s="167">
        <v>0.55566139999999997</v>
      </c>
      <c r="G2712" s="167">
        <f>F2712*E2712</f>
        <v>1.1113227999999999</v>
      </c>
      <c r="H2712" s="161" t="s">
        <v>414</v>
      </c>
      <c r="I2712" s="165"/>
      <c r="J2712" s="166"/>
    </row>
    <row r="2713" spans="1:11" customFormat="1" x14ac:dyDescent="0.2">
      <c r="A2713" s="161" t="s">
        <v>382</v>
      </c>
      <c r="B2713" s="162" t="s">
        <v>8449</v>
      </c>
      <c r="C2713" s="163" t="s">
        <v>531</v>
      </c>
      <c r="D2713" s="164" t="s">
        <v>532</v>
      </c>
      <c r="E2713" s="164">
        <v>1</v>
      </c>
      <c r="F2713" s="167"/>
      <c r="G2713" s="167" t="str">
        <f>""</f>
        <v/>
      </c>
      <c r="H2713" s="161"/>
      <c r="I2713" s="165"/>
      <c r="J2713" s="166"/>
    </row>
    <row r="2714" spans="1:11" customFormat="1" outlineLevel="1" x14ac:dyDescent="0.2">
      <c r="A2714" s="161" t="s">
        <v>386</v>
      </c>
      <c r="B2714" s="162" t="s">
        <v>8450</v>
      </c>
      <c r="C2714" s="168" t="s">
        <v>534</v>
      </c>
      <c r="D2714" s="169" t="s">
        <v>535</v>
      </c>
      <c r="E2714" s="169">
        <f>2*1</f>
        <v>2</v>
      </c>
      <c r="F2714" s="170">
        <v>2.2200000000000002</v>
      </c>
      <c r="G2714" s="170">
        <f>F2714*E2714</f>
        <v>4.4400000000000004</v>
      </c>
      <c r="H2714" s="171" t="s">
        <v>390</v>
      </c>
      <c r="I2714" s="172"/>
      <c r="J2714" s="173"/>
    </row>
    <row r="2715" spans="1:11" customFormat="1" outlineLevel="1" x14ac:dyDescent="0.2">
      <c r="A2715" s="161" t="s">
        <v>386</v>
      </c>
      <c r="B2715" s="162" t="s">
        <v>8451</v>
      </c>
      <c r="C2715" s="168" t="s">
        <v>537</v>
      </c>
      <c r="D2715" s="169" t="s">
        <v>538</v>
      </c>
      <c r="E2715" s="169">
        <f>1*1</f>
        <v>1</v>
      </c>
      <c r="F2715" s="170">
        <v>6.38</v>
      </c>
      <c r="G2715" s="170">
        <f>F2715*E2715</f>
        <v>6.38</v>
      </c>
      <c r="H2715" s="171" t="s">
        <v>390</v>
      </c>
      <c r="I2715" s="172"/>
      <c r="J2715" s="173"/>
    </row>
    <row r="2716" spans="1:11" customFormat="1" outlineLevel="1" x14ac:dyDescent="0.2">
      <c r="A2716" s="161" t="s">
        <v>386</v>
      </c>
      <c r="B2716" s="162" t="s">
        <v>8452</v>
      </c>
      <c r="C2716" s="168" t="s">
        <v>540</v>
      </c>
      <c r="D2716" s="169" t="s">
        <v>541</v>
      </c>
      <c r="E2716" s="169">
        <f>1*1</f>
        <v>1</v>
      </c>
      <c r="F2716" s="170">
        <v>46.26</v>
      </c>
      <c r="G2716" s="170">
        <f>F2716*E2716</f>
        <v>46.26</v>
      </c>
      <c r="H2716" s="171" t="s">
        <v>390</v>
      </c>
      <c r="I2716" s="172"/>
      <c r="J2716" s="173"/>
    </row>
    <row r="2717" spans="1:11" customFormat="1" outlineLevel="1" x14ac:dyDescent="0.2">
      <c r="A2717" s="161" t="s">
        <v>386</v>
      </c>
      <c r="B2717" s="162" t="s">
        <v>8453</v>
      </c>
      <c r="C2717" s="168" t="s">
        <v>401</v>
      </c>
      <c r="D2717" s="169" t="s">
        <v>402</v>
      </c>
      <c r="E2717" s="169">
        <f>2*1</f>
        <v>2</v>
      </c>
      <c r="F2717" s="170">
        <v>1.97</v>
      </c>
      <c r="G2717" s="170">
        <f>F2717*E2717</f>
        <v>3.94</v>
      </c>
      <c r="H2717" s="171" t="s">
        <v>390</v>
      </c>
      <c r="I2717" s="172"/>
      <c r="J2717" s="173"/>
    </row>
    <row r="2718" spans="1:11" customFormat="1" x14ac:dyDescent="0.2">
      <c r="A2718" s="161" t="s">
        <v>382</v>
      </c>
      <c r="B2718" s="162" t="s">
        <v>8454</v>
      </c>
      <c r="C2718" s="163" t="s">
        <v>8455</v>
      </c>
      <c r="D2718" s="164" t="s">
        <v>545</v>
      </c>
      <c r="E2718" s="164" t="s">
        <v>410</v>
      </c>
      <c r="F2718" s="167"/>
      <c r="G2718" s="167" t="str">
        <f>""</f>
        <v/>
      </c>
      <c r="H2718" s="161"/>
      <c r="I2718" s="165"/>
      <c r="J2718" s="166"/>
      <c r="K2718" s="200"/>
    </row>
    <row r="2719" spans="1:11" customFormat="1" outlineLevel="1" x14ac:dyDescent="0.2">
      <c r="A2719" s="161" t="s">
        <v>386</v>
      </c>
      <c r="B2719" s="162" t="s">
        <v>8456</v>
      </c>
      <c r="C2719" s="168" t="s">
        <v>8457</v>
      </c>
      <c r="D2719" s="169" t="s">
        <v>1960</v>
      </c>
      <c r="E2719" s="169" t="s">
        <v>410</v>
      </c>
      <c r="F2719" s="170">
        <v>18.07</v>
      </c>
      <c r="G2719" s="170">
        <f>F2719*2</f>
        <v>36.14</v>
      </c>
      <c r="H2719" s="171" t="s">
        <v>414</v>
      </c>
      <c r="I2719" s="172"/>
      <c r="J2719" s="173"/>
      <c r="K2719" s="200"/>
    </row>
    <row r="2720" spans="1:11" customFormat="1" outlineLevel="1" x14ac:dyDescent="0.2">
      <c r="A2720" s="161" t="s">
        <v>386</v>
      </c>
      <c r="B2720" s="162" t="s">
        <v>8458</v>
      </c>
      <c r="C2720" s="168" t="s">
        <v>419</v>
      </c>
      <c r="D2720" s="169" t="s">
        <v>420</v>
      </c>
      <c r="E2720" s="169">
        <v>2</v>
      </c>
      <c r="F2720" s="170">
        <v>0.37</v>
      </c>
      <c r="G2720" s="170">
        <f>F2720*E2720</f>
        <v>0.74</v>
      </c>
      <c r="H2720" s="171" t="s">
        <v>414</v>
      </c>
      <c r="I2720" s="172"/>
      <c r="J2720" s="173"/>
      <c r="K2720" s="200"/>
    </row>
    <row r="2721" spans="1:11" customFormat="1" outlineLevel="1" x14ac:dyDescent="0.2">
      <c r="A2721" s="161" t="s">
        <v>403</v>
      </c>
      <c r="B2721" s="162" t="s">
        <v>8459</v>
      </c>
      <c r="C2721" s="174" t="s">
        <v>425</v>
      </c>
      <c r="D2721" s="175" t="s">
        <v>426</v>
      </c>
      <c r="E2721" s="175">
        <v>4</v>
      </c>
      <c r="F2721" s="176">
        <v>0.01</v>
      </c>
      <c r="G2721" s="176">
        <f>F2721*E2721</f>
        <v>0.04</v>
      </c>
      <c r="H2721" s="177"/>
      <c r="I2721" s="178"/>
      <c r="J2721" s="179"/>
      <c r="K2721" s="200"/>
    </row>
    <row r="2722" spans="1:11" customFormat="1" x14ac:dyDescent="0.2">
      <c r="A2722" s="161" t="s">
        <v>382</v>
      </c>
      <c r="B2722" s="162" t="s">
        <v>8460</v>
      </c>
      <c r="C2722" s="163" t="s">
        <v>1964</v>
      </c>
      <c r="D2722" s="164" t="s">
        <v>1965</v>
      </c>
      <c r="E2722" s="164">
        <v>1</v>
      </c>
      <c r="F2722" s="167">
        <v>18.91777454</v>
      </c>
      <c r="G2722" s="167">
        <f>F2722*E2722</f>
        <v>18.91777454</v>
      </c>
      <c r="H2722" s="161" t="s">
        <v>414</v>
      </c>
      <c r="I2722" s="165"/>
      <c r="J2722" s="166"/>
    </row>
    <row r="2723" spans="1:11" customFormat="1" x14ac:dyDescent="0.2">
      <c r="A2723" s="161" t="s">
        <v>382</v>
      </c>
      <c r="B2723" s="162" t="s">
        <v>8461</v>
      </c>
      <c r="C2723" s="163" t="s">
        <v>555</v>
      </c>
      <c r="D2723" s="164" t="s">
        <v>556</v>
      </c>
      <c r="E2723" s="164">
        <v>1</v>
      </c>
      <c r="F2723" s="167"/>
      <c r="G2723" s="167" t="str">
        <f>""</f>
        <v/>
      </c>
      <c r="H2723" s="161"/>
      <c r="I2723" s="165"/>
      <c r="J2723" s="166"/>
    </row>
    <row r="2724" spans="1:11" customFormat="1" outlineLevel="1" x14ac:dyDescent="0.2">
      <c r="A2724" s="161" t="s">
        <v>386</v>
      </c>
      <c r="B2724" s="162" t="s">
        <v>8462</v>
      </c>
      <c r="C2724" s="168" t="s">
        <v>442</v>
      </c>
      <c r="D2724" s="169" t="s">
        <v>443</v>
      </c>
      <c r="E2724" s="169">
        <f>1*1</f>
        <v>1</v>
      </c>
      <c r="F2724" s="170">
        <v>11.31</v>
      </c>
      <c r="G2724" s="170">
        <f>F2724*E2724</f>
        <v>11.31</v>
      </c>
      <c r="H2724" s="171" t="s">
        <v>414</v>
      </c>
      <c r="I2724" s="172"/>
      <c r="J2724" s="173"/>
    </row>
    <row r="2725" spans="1:11" customFormat="1" outlineLevel="1" x14ac:dyDescent="0.2">
      <c r="A2725" s="161" t="s">
        <v>386</v>
      </c>
      <c r="B2725" s="162" t="s">
        <v>8463</v>
      </c>
      <c r="C2725" s="168" t="s">
        <v>559</v>
      </c>
      <c r="D2725" s="169" t="s">
        <v>560</v>
      </c>
      <c r="E2725" s="169">
        <f>2*1</f>
        <v>2</v>
      </c>
      <c r="F2725" s="170">
        <v>1.39</v>
      </c>
      <c r="G2725" s="170">
        <f>F2725*E2725</f>
        <v>2.78</v>
      </c>
      <c r="H2725" s="171" t="s">
        <v>414</v>
      </c>
      <c r="I2725" s="172"/>
      <c r="J2725" s="173"/>
    </row>
    <row r="2726" spans="1:11" customFormat="1" x14ac:dyDescent="0.2">
      <c r="A2726" s="161" t="s">
        <v>382</v>
      </c>
      <c r="B2726" s="162" t="s">
        <v>8464</v>
      </c>
      <c r="C2726" s="163" t="s">
        <v>562</v>
      </c>
      <c r="D2726" s="164" t="s">
        <v>563</v>
      </c>
      <c r="E2726" s="164">
        <v>4</v>
      </c>
      <c r="F2726" s="167">
        <v>3.3256407800000001</v>
      </c>
      <c r="G2726" s="167">
        <f>F2726*E2726</f>
        <v>13.30256312</v>
      </c>
      <c r="H2726" s="161" t="s">
        <v>414</v>
      </c>
      <c r="I2726" s="165"/>
      <c r="J2726" s="166"/>
    </row>
    <row r="2727" spans="1:11" customFormat="1" x14ac:dyDescent="0.2">
      <c r="A2727" s="161" t="s">
        <v>382</v>
      </c>
      <c r="B2727" s="162" t="s">
        <v>8465</v>
      </c>
      <c r="C2727" s="163" t="s">
        <v>565</v>
      </c>
      <c r="D2727" s="164" t="s">
        <v>566</v>
      </c>
      <c r="E2727" s="164">
        <v>4</v>
      </c>
      <c r="F2727" s="167">
        <v>0.61767559999999999</v>
      </c>
      <c r="G2727" s="167">
        <f>F2727*E2727</f>
        <v>2.4707024</v>
      </c>
      <c r="H2727" s="161" t="s">
        <v>414</v>
      </c>
      <c r="I2727" s="165"/>
      <c r="J2727" s="166"/>
    </row>
    <row r="2728" spans="1:11" customFormat="1" x14ac:dyDescent="0.2">
      <c r="A2728" s="161" t="s">
        <v>382</v>
      </c>
      <c r="B2728" s="162" t="s">
        <v>8466</v>
      </c>
      <c r="C2728" s="163" t="s">
        <v>568</v>
      </c>
      <c r="D2728" s="164" t="s">
        <v>569</v>
      </c>
      <c r="E2728" s="164">
        <v>2</v>
      </c>
      <c r="F2728" s="167"/>
      <c r="G2728" s="167" t="str">
        <f>""</f>
        <v/>
      </c>
      <c r="H2728" s="161"/>
      <c r="I2728" s="165"/>
      <c r="J2728" s="166"/>
    </row>
    <row r="2729" spans="1:11" customFormat="1" outlineLevel="1" x14ac:dyDescent="0.2">
      <c r="A2729" s="161" t="s">
        <v>386</v>
      </c>
      <c r="B2729" s="162" t="s">
        <v>8467</v>
      </c>
      <c r="C2729" s="168" t="s">
        <v>571</v>
      </c>
      <c r="D2729" s="169" t="s">
        <v>572</v>
      </c>
      <c r="E2729" s="169">
        <f>1*2</f>
        <v>2</v>
      </c>
      <c r="F2729" s="170">
        <v>0.89</v>
      </c>
      <c r="G2729" s="170">
        <f>F2729*E2729</f>
        <v>1.78</v>
      </c>
      <c r="H2729" s="171" t="s">
        <v>414</v>
      </c>
      <c r="I2729" s="172"/>
      <c r="J2729" s="173"/>
    </row>
    <row r="2730" spans="1:11" customFormat="1" outlineLevel="1" x14ac:dyDescent="0.2">
      <c r="A2730" s="161" t="s">
        <v>386</v>
      </c>
      <c r="B2730" s="162" t="s">
        <v>8468</v>
      </c>
      <c r="C2730" s="168" t="s">
        <v>574</v>
      </c>
      <c r="D2730" s="169" t="s">
        <v>575</v>
      </c>
      <c r="E2730" s="169">
        <f>2*2</f>
        <v>4</v>
      </c>
      <c r="F2730" s="170">
        <v>0.09</v>
      </c>
      <c r="G2730" s="170">
        <f>F2730*E2730</f>
        <v>0.36</v>
      </c>
      <c r="H2730" s="171" t="s">
        <v>414</v>
      </c>
      <c r="I2730" s="172"/>
      <c r="J2730" s="173"/>
    </row>
    <row r="2731" spans="1:11" customFormat="1" x14ac:dyDescent="0.2">
      <c r="A2731" s="161" t="s">
        <v>382</v>
      </c>
      <c r="B2731" s="162" t="s">
        <v>8469</v>
      </c>
      <c r="C2731" s="163" t="s">
        <v>577</v>
      </c>
      <c r="D2731" s="164" t="s">
        <v>578</v>
      </c>
      <c r="E2731" s="164">
        <v>1</v>
      </c>
      <c r="F2731" s="167">
        <v>6.3872718900000001</v>
      </c>
      <c r="G2731" s="167">
        <f>F2731*E2731</f>
        <v>6.3872718900000001</v>
      </c>
      <c r="H2731" s="161" t="s">
        <v>414</v>
      </c>
      <c r="I2731" s="165"/>
      <c r="J2731" s="166"/>
    </row>
    <row r="2732" spans="1:11" customFormat="1" x14ac:dyDescent="0.2">
      <c r="A2732" s="161" t="s">
        <v>382</v>
      </c>
      <c r="B2732" s="162" t="s">
        <v>8470</v>
      </c>
      <c r="C2732" s="163" t="s">
        <v>580</v>
      </c>
      <c r="D2732" s="164" t="s">
        <v>581</v>
      </c>
      <c r="E2732" s="164">
        <v>1</v>
      </c>
      <c r="F2732" s="167">
        <v>13.463815520000001</v>
      </c>
      <c r="G2732" s="167">
        <f>F2732*E2732</f>
        <v>13.463815520000001</v>
      </c>
      <c r="H2732" s="161" t="s">
        <v>414</v>
      </c>
      <c r="I2732" s="165"/>
      <c r="J2732" s="166"/>
    </row>
    <row r="2733" spans="1:11" customFormat="1" x14ac:dyDescent="0.2">
      <c r="A2733" s="161" t="s">
        <v>382</v>
      </c>
      <c r="B2733" s="162" t="s">
        <v>8471</v>
      </c>
      <c r="C2733" s="163" t="s">
        <v>583</v>
      </c>
      <c r="D2733" s="164" t="s">
        <v>584</v>
      </c>
      <c r="E2733" s="164" t="s">
        <v>410</v>
      </c>
      <c r="F2733" s="167">
        <v>5.3824199999999998</v>
      </c>
      <c r="G2733" s="167">
        <f>F2733*2</f>
        <v>10.76484</v>
      </c>
      <c r="H2733" s="161" t="s">
        <v>414</v>
      </c>
      <c r="I2733" s="165"/>
      <c r="J2733" s="166"/>
    </row>
    <row r="2734" spans="1:11" customFormat="1" x14ac:dyDescent="0.2">
      <c r="A2734" s="161" t="s">
        <v>403</v>
      </c>
      <c r="B2734" s="162" t="s">
        <v>8472</v>
      </c>
      <c r="C2734" s="174" t="s">
        <v>586</v>
      </c>
      <c r="D2734" s="175" t="s">
        <v>587</v>
      </c>
      <c r="E2734" s="175">
        <v>2</v>
      </c>
      <c r="F2734" s="176">
        <v>1.23280217</v>
      </c>
      <c r="G2734" s="176">
        <f>F2734*E2734</f>
        <v>2.4656043400000001</v>
      </c>
      <c r="H2734" s="177" t="s">
        <v>414</v>
      </c>
      <c r="I2734" s="178"/>
      <c r="J2734" s="179"/>
    </row>
    <row r="2735" spans="1:11" customFormat="1" x14ac:dyDescent="0.2">
      <c r="A2735" s="148" t="s">
        <v>379</v>
      </c>
      <c r="B2735" s="162" t="s">
        <v>8473</v>
      </c>
      <c r="C2735" s="181" t="s">
        <v>589</v>
      </c>
      <c r="D2735" s="182" t="s">
        <v>590</v>
      </c>
      <c r="E2735" s="182">
        <v>1</v>
      </c>
      <c r="F2735" s="183">
        <v>11.16462001</v>
      </c>
      <c r="G2735" s="183">
        <f>F2735*E2735</f>
        <v>11.16462001</v>
      </c>
      <c r="H2735" s="184" t="s">
        <v>414</v>
      </c>
      <c r="I2735" s="185"/>
      <c r="J2735" s="180"/>
    </row>
    <row r="2736" spans="1:11" customFormat="1" x14ac:dyDescent="0.2">
      <c r="A2736" s="161" t="s">
        <v>382</v>
      </c>
      <c r="B2736" s="162" t="s">
        <v>8474</v>
      </c>
      <c r="C2736" s="163" t="s">
        <v>592</v>
      </c>
      <c r="D2736" s="164" t="s">
        <v>593</v>
      </c>
      <c r="E2736" s="164" t="s">
        <v>410</v>
      </c>
      <c r="F2736" s="167">
        <v>0.26693822</v>
      </c>
      <c r="G2736" s="167">
        <f>F2736*2</f>
        <v>0.53387644000000001</v>
      </c>
      <c r="H2736" s="161" t="s">
        <v>414</v>
      </c>
      <c r="I2736" s="165"/>
      <c r="J2736" s="166"/>
    </row>
    <row r="2737" spans="1:10" customFormat="1" x14ac:dyDescent="0.2">
      <c r="A2737" s="161" t="s">
        <v>382</v>
      </c>
      <c r="B2737" s="162" t="s">
        <v>8475</v>
      </c>
      <c r="C2737" s="163" t="s">
        <v>8476</v>
      </c>
      <c r="D2737" s="164" t="s">
        <v>5562</v>
      </c>
      <c r="E2737" s="164">
        <v>1</v>
      </c>
      <c r="F2737" s="167"/>
      <c r="G2737" s="167" t="str">
        <f>""</f>
        <v/>
      </c>
      <c r="H2737" s="161"/>
      <c r="I2737" s="165"/>
      <c r="J2737" s="166"/>
    </row>
    <row r="2738" spans="1:10" customFormat="1" outlineLevel="1" x14ac:dyDescent="0.2">
      <c r="A2738" s="161" t="s">
        <v>386</v>
      </c>
      <c r="B2738" s="162" t="s">
        <v>8477</v>
      </c>
      <c r="C2738" s="168" t="s">
        <v>8478</v>
      </c>
      <c r="D2738" s="169" t="s">
        <v>8479</v>
      </c>
      <c r="E2738" s="169">
        <f>1*1</f>
        <v>1</v>
      </c>
      <c r="F2738" s="170">
        <v>33.76</v>
      </c>
      <c r="G2738" s="170">
        <f>F2738*E2738</f>
        <v>33.76</v>
      </c>
      <c r="H2738" s="171" t="s">
        <v>414</v>
      </c>
      <c r="I2738" s="172"/>
      <c r="J2738" s="173"/>
    </row>
    <row r="2739" spans="1:10" customFormat="1" outlineLevel="1" x14ac:dyDescent="0.2">
      <c r="A2739" s="161" t="s">
        <v>386</v>
      </c>
      <c r="B2739" s="162" t="s">
        <v>8480</v>
      </c>
      <c r="C2739" s="168" t="s">
        <v>8481</v>
      </c>
      <c r="D2739" s="169" t="s">
        <v>8482</v>
      </c>
      <c r="E2739" s="169">
        <f>2*1</f>
        <v>2</v>
      </c>
      <c r="F2739" s="170">
        <v>1.79</v>
      </c>
      <c r="G2739" s="170">
        <f>F2739*E2739</f>
        <v>3.58</v>
      </c>
      <c r="H2739" s="171" t="s">
        <v>414</v>
      </c>
      <c r="I2739" s="172"/>
      <c r="J2739" s="173"/>
    </row>
    <row r="2740" spans="1:10" customFormat="1" outlineLevel="1" x14ac:dyDescent="0.2">
      <c r="A2740" s="161" t="s">
        <v>386</v>
      </c>
      <c r="B2740" s="162" t="s">
        <v>8483</v>
      </c>
      <c r="C2740" s="168" t="s">
        <v>8484</v>
      </c>
      <c r="D2740" s="169" t="s">
        <v>8485</v>
      </c>
      <c r="E2740" s="169">
        <f>2*1</f>
        <v>2</v>
      </c>
      <c r="F2740" s="170">
        <v>0.94</v>
      </c>
      <c r="G2740" s="170">
        <f>F2740*E2740</f>
        <v>1.88</v>
      </c>
      <c r="H2740" s="171" t="s">
        <v>414</v>
      </c>
      <c r="I2740" s="172"/>
      <c r="J2740" s="173"/>
    </row>
    <row r="2741" spans="1:10" customFormat="1" x14ac:dyDescent="0.2">
      <c r="A2741" s="161" t="s">
        <v>382</v>
      </c>
      <c r="B2741" s="162" t="s">
        <v>8486</v>
      </c>
      <c r="C2741" s="163" t="s">
        <v>8487</v>
      </c>
      <c r="D2741" s="164" t="s">
        <v>1982</v>
      </c>
      <c r="E2741" s="164">
        <v>1</v>
      </c>
      <c r="F2741" s="167">
        <v>29.40042171</v>
      </c>
      <c r="G2741" s="167">
        <f>F2741*E2741</f>
        <v>29.40042171</v>
      </c>
      <c r="H2741" s="161" t="s">
        <v>414</v>
      </c>
      <c r="I2741" s="165"/>
      <c r="J2741" s="166"/>
    </row>
    <row r="2742" spans="1:10" customFormat="1" x14ac:dyDescent="0.2">
      <c r="A2742" s="161" t="s">
        <v>382</v>
      </c>
      <c r="B2742" s="162" t="s">
        <v>8488</v>
      </c>
      <c r="C2742" s="163" t="s">
        <v>8489</v>
      </c>
      <c r="D2742" s="164" t="s">
        <v>599</v>
      </c>
      <c r="E2742" s="164">
        <v>1</v>
      </c>
      <c r="F2742" s="167"/>
      <c r="G2742" s="167" t="str">
        <f>""</f>
        <v/>
      </c>
      <c r="H2742" s="161"/>
      <c r="I2742" s="165"/>
      <c r="J2742" s="166"/>
    </row>
    <row r="2743" spans="1:10" customFormat="1" outlineLevel="1" x14ac:dyDescent="0.2">
      <c r="A2743" s="161" t="s">
        <v>386</v>
      </c>
      <c r="B2743" s="162" t="s">
        <v>8490</v>
      </c>
      <c r="C2743" s="168" t="s">
        <v>8491</v>
      </c>
      <c r="D2743" s="169" t="s">
        <v>1982</v>
      </c>
      <c r="E2743" s="169">
        <f>1*1</f>
        <v>1</v>
      </c>
      <c r="F2743" s="170">
        <v>29.4</v>
      </c>
      <c r="G2743" s="170">
        <f t="shared" ref="G2743:G2758" si="91">F2743*E2743</f>
        <v>29.4</v>
      </c>
      <c r="H2743" s="171" t="s">
        <v>414</v>
      </c>
      <c r="I2743" s="172"/>
      <c r="J2743" s="173"/>
    </row>
    <row r="2744" spans="1:10" customFormat="1" outlineLevel="1" x14ac:dyDescent="0.2">
      <c r="A2744" s="161" t="s">
        <v>403</v>
      </c>
      <c r="B2744" s="162" t="s">
        <v>8492</v>
      </c>
      <c r="C2744" s="174" t="s">
        <v>5526</v>
      </c>
      <c r="D2744" s="175" t="s">
        <v>437</v>
      </c>
      <c r="E2744" s="175">
        <f>1*1</f>
        <v>1</v>
      </c>
      <c r="F2744" s="176">
        <v>0.02</v>
      </c>
      <c r="G2744" s="176">
        <f t="shared" si="91"/>
        <v>0.02</v>
      </c>
      <c r="H2744" s="177" t="s">
        <v>5527</v>
      </c>
      <c r="I2744" s="178"/>
      <c r="J2744" s="179"/>
    </row>
    <row r="2745" spans="1:10" customFormat="1" x14ac:dyDescent="0.2">
      <c r="A2745" s="161" t="s">
        <v>382</v>
      </c>
      <c r="B2745" s="162" t="s">
        <v>8493</v>
      </c>
      <c r="C2745" s="163" t="s">
        <v>8494</v>
      </c>
      <c r="D2745" s="164" t="s">
        <v>8495</v>
      </c>
      <c r="E2745" s="164">
        <v>2</v>
      </c>
      <c r="F2745" s="167">
        <v>24.262214310000001</v>
      </c>
      <c r="G2745" s="167">
        <f t="shared" si="91"/>
        <v>48.524428620000002</v>
      </c>
      <c r="H2745" s="161" t="s">
        <v>414</v>
      </c>
      <c r="I2745" s="165"/>
      <c r="J2745" s="166"/>
    </row>
    <row r="2746" spans="1:10" customFormat="1" x14ac:dyDescent="0.2">
      <c r="A2746" s="161" t="s">
        <v>382</v>
      </c>
      <c r="B2746" s="162" t="s">
        <v>8496</v>
      </c>
      <c r="C2746" s="163" t="s">
        <v>8497</v>
      </c>
      <c r="D2746" s="164" t="s">
        <v>1982</v>
      </c>
      <c r="E2746" s="164">
        <v>2</v>
      </c>
      <c r="F2746" s="167">
        <v>30.718591230000001</v>
      </c>
      <c r="G2746" s="167">
        <f t="shared" si="91"/>
        <v>61.437182460000002</v>
      </c>
      <c r="H2746" s="161" t="s">
        <v>414</v>
      </c>
      <c r="I2746" s="165"/>
      <c r="J2746" s="166"/>
    </row>
    <row r="2747" spans="1:10" customFormat="1" x14ac:dyDescent="0.2">
      <c r="A2747" s="161" t="s">
        <v>382</v>
      </c>
      <c r="B2747" s="162" t="s">
        <v>8498</v>
      </c>
      <c r="C2747" s="163" t="s">
        <v>8499</v>
      </c>
      <c r="D2747" s="164" t="s">
        <v>8500</v>
      </c>
      <c r="E2747" s="164">
        <v>2</v>
      </c>
      <c r="F2747" s="167">
        <v>8.0493545100000006</v>
      </c>
      <c r="G2747" s="167">
        <f t="shared" si="91"/>
        <v>16.098709020000001</v>
      </c>
      <c r="H2747" s="161" t="s">
        <v>414</v>
      </c>
      <c r="I2747" s="165"/>
      <c r="J2747" s="166"/>
    </row>
    <row r="2748" spans="1:10" customFormat="1" x14ac:dyDescent="0.2">
      <c r="A2748" s="161" t="s">
        <v>382</v>
      </c>
      <c r="B2748" s="162" t="s">
        <v>8501</v>
      </c>
      <c r="C2748" s="163" t="s">
        <v>8502</v>
      </c>
      <c r="D2748" s="164" t="s">
        <v>1982</v>
      </c>
      <c r="E2748" s="164">
        <v>2</v>
      </c>
      <c r="F2748" s="167">
        <v>30.703775480000001</v>
      </c>
      <c r="G2748" s="167">
        <f t="shared" si="91"/>
        <v>61.407550960000002</v>
      </c>
      <c r="H2748" s="161" t="s">
        <v>414</v>
      </c>
      <c r="I2748" s="165"/>
      <c r="J2748" s="166"/>
    </row>
    <row r="2749" spans="1:10" customFormat="1" x14ac:dyDescent="0.2">
      <c r="A2749" s="161" t="s">
        <v>382</v>
      </c>
      <c r="B2749" s="162" t="s">
        <v>8503</v>
      </c>
      <c r="C2749" s="163" t="s">
        <v>608</v>
      </c>
      <c r="D2749" s="164" t="s">
        <v>609</v>
      </c>
      <c r="E2749" s="164">
        <v>1</v>
      </c>
      <c r="F2749" s="167">
        <v>5.3244521599999999</v>
      </c>
      <c r="G2749" s="167">
        <f t="shared" si="91"/>
        <v>5.3244521599999999</v>
      </c>
      <c r="H2749" s="161" t="s">
        <v>414</v>
      </c>
      <c r="I2749" s="165"/>
      <c r="J2749" s="166"/>
    </row>
    <row r="2750" spans="1:10" customFormat="1" x14ac:dyDescent="0.2">
      <c r="A2750" s="161" t="s">
        <v>382</v>
      </c>
      <c r="B2750" s="162" t="s">
        <v>8504</v>
      </c>
      <c r="C2750" s="163" t="s">
        <v>611</v>
      </c>
      <c r="D2750" s="164" t="s">
        <v>612</v>
      </c>
      <c r="E2750" s="164">
        <v>1</v>
      </c>
      <c r="F2750" s="167">
        <v>1.4036537600000001</v>
      </c>
      <c r="G2750" s="167">
        <f t="shared" si="91"/>
        <v>1.4036537600000001</v>
      </c>
      <c r="H2750" s="161" t="s">
        <v>414</v>
      </c>
      <c r="I2750" s="165"/>
      <c r="J2750" s="166"/>
    </row>
    <row r="2751" spans="1:10" customFormat="1" x14ac:dyDescent="0.2">
      <c r="A2751" s="161" t="s">
        <v>382</v>
      </c>
      <c r="B2751" s="162" t="s">
        <v>8505</v>
      </c>
      <c r="C2751" s="163" t="s">
        <v>614</v>
      </c>
      <c r="D2751" s="164" t="s">
        <v>615</v>
      </c>
      <c r="E2751" s="164">
        <v>2</v>
      </c>
      <c r="F2751" s="167">
        <v>0.153006</v>
      </c>
      <c r="G2751" s="167">
        <f t="shared" si="91"/>
        <v>0.30601200000000001</v>
      </c>
      <c r="H2751" s="161" t="s">
        <v>414</v>
      </c>
      <c r="I2751" s="165"/>
      <c r="J2751" s="166"/>
    </row>
    <row r="2752" spans="1:10" customFormat="1" x14ac:dyDescent="0.2">
      <c r="A2752" s="161" t="s">
        <v>403</v>
      </c>
      <c r="B2752" s="162" t="s">
        <v>8506</v>
      </c>
      <c r="C2752" s="174" t="s">
        <v>617</v>
      </c>
      <c r="D2752" s="175" t="s">
        <v>618</v>
      </c>
      <c r="E2752" s="175">
        <v>2</v>
      </c>
      <c r="F2752" s="176">
        <v>0.16417498</v>
      </c>
      <c r="G2752" s="176">
        <f t="shared" si="91"/>
        <v>0.32834996</v>
      </c>
      <c r="H2752" s="177" t="s">
        <v>414</v>
      </c>
      <c r="I2752" s="178"/>
      <c r="J2752" s="179"/>
    </row>
    <row r="2753" spans="1:10" customFormat="1" x14ac:dyDescent="0.2">
      <c r="A2753" s="161" t="s">
        <v>403</v>
      </c>
      <c r="B2753" s="162" t="s">
        <v>8507</v>
      </c>
      <c r="C2753" s="174" t="s">
        <v>620</v>
      </c>
      <c r="D2753" s="175" t="s">
        <v>621</v>
      </c>
      <c r="E2753" s="175">
        <v>1</v>
      </c>
      <c r="F2753" s="176">
        <v>2.7454958</v>
      </c>
      <c r="G2753" s="176">
        <f t="shared" si="91"/>
        <v>2.7454958</v>
      </c>
      <c r="H2753" s="177"/>
      <c r="I2753" s="178"/>
      <c r="J2753" s="179"/>
    </row>
    <row r="2754" spans="1:10" customFormat="1" x14ac:dyDescent="0.2">
      <c r="A2754" s="161" t="s">
        <v>382</v>
      </c>
      <c r="B2754" s="162" t="s">
        <v>8508</v>
      </c>
      <c r="C2754" s="163" t="s">
        <v>627</v>
      </c>
      <c r="D2754" s="164" t="s">
        <v>628</v>
      </c>
      <c r="E2754" s="164">
        <v>10</v>
      </c>
      <c r="F2754" s="167">
        <v>0.41937333999999998</v>
      </c>
      <c r="G2754" s="167">
        <f t="shared" si="91"/>
        <v>4.1937334000000002</v>
      </c>
      <c r="H2754" s="161" t="s">
        <v>414</v>
      </c>
      <c r="I2754" s="165"/>
      <c r="J2754" s="166"/>
    </row>
    <row r="2755" spans="1:10" customFormat="1" x14ac:dyDescent="0.2">
      <c r="A2755" s="161" t="s">
        <v>382</v>
      </c>
      <c r="B2755" s="162" t="s">
        <v>8509</v>
      </c>
      <c r="C2755" s="163" t="s">
        <v>630</v>
      </c>
      <c r="D2755" s="164" t="s">
        <v>631</v>
      </c>
      <c r="E2755" s="164">
        <v>14</v>
      </c>
      <c r="F2755" s="167">
        <v>3.2398108900000002</v>
      </c>
      <c r="G2755" s="167">
        <f t="shared" si="91"/>
        <v>45.357352460000001</v>
      </c>
      <c r="H2755" s="161" t="s">
        <v>414</v>
      </c>
      <c r="I2755" s="165"/>
      <c r="J2755" s="166"/>
    </row>
    <row r="2756" spans="1:10" customFormat="1" x14ac:dyDescent="0.2">
      <c r="A2756" s="161" t="s">
        <v>382</v>
      </c>
      <c r="B2756" s="162" t="s">
        <v>8510</v>
      </c>
      <c r="C2756" s="163" t="s">
        <v>8511</v>
      </c>
      <c r="D2756" s="164" t="s">
        <v>8512</v>
      </c>
      <c r="E2756" s="164">
        <v>1</v>
      </c>
      <c r="F2756" s="167">
        <v>7.8090104</v>
      </c>
      <c r="G2756" s="167">
        <f t="shared" si="91"/>
        <v>7.8090104</v>
      </c>
      <c r="H2756" s="161" t="s">
        <v>414</v>
      </c>
      <c r="I2756" s="165"/>
      <c r="J2756" s="166"/>
    </row>
    <row r="2757" spans="1:10" customFormat="1" x14ac:dyDescent="0.2">
      <c r="A2757" s="161" t="s">
        <v>382</v>
      </c>
      <c r="B2757" s="162" t="s">
        <v>8513</v>
      </c>
      <c r="C2757" s="163" t="s">
        <v>8514</v>
      </c>
      <c r="D2757" s="164" t="s">
        <v>8515</v>
      </c>
      <c r="E2757" s="164">
        <v>1</v>
      </c>
      <c r="F2757" s="167">
        <v>12.079940110000001</v>
      </c>
      <c r="G2757" s="167">
        <f t="shared" si="91"/>
        <v>12.079940110000001</v>
      </c>
      <c r="H2757" s="161" t="s">
        <v>414</v>
      </c>
      <c r="I2757" s="165"/>
      <c r="J2757" s="166"/>
    </row>
    <row r="2758" spans="1:10" customFormat="1" x14ac:dyDescent="0.2">
      <c r="A2758" s="161" t="s">
        <v>403</v>
      </c>
      <c r="B2758" s="162" t="s">
        <v>8516</v>
      </c>
      <c r="C2758" s="174" t="s">
        <v>5754</v>
      </c>
      <c r="D2758" s="175" t="s">
        <v>5755</v>
      </c>
      <c r="E2758" s="175">
        <v>28</v>
      </c>
      <c r="F2758" s="176">
        <v>7.2909959999999996E-2</v>
      </c>
      <c r="G2758" s="176">
        <f t="shared" si="91"/>
        <v>2.0414788799999997</v>
      </c>
      <c r="H2758" s="177" t="s">
        <v>414</v>
      </c>
      <c r="I2758" s="178"/>
      <c r="J2758" s="179"/>
    </row>
    <row r="2759" spans="1:10" customFormat="1" x14ac:dyDescent="0.2">
      <c r="A2759" s="161" t="s">
        <v>382</v>
      </c>
      <c r="B2759" s="162" t="s">
        <v>8517</v>
      </c>
      <c r="C2759" s="163" t="s">
        <v>8518</v>
      </c>
      <c r="D2759" s="164" t="s">
        <v>5562</v>
      </c>
      <c r="E2759" s="164">
        <v>2</v>
      </c>
      <c r="F2759" s="167"/>
      <c r="G2759" s="167" t="str">
        <f>""</f>
        <v/>
      </c>
      <c r="H2759" s="161"/>
      <c r="I2759" s="165"/>
      <c r="J2759" s="166"/>
    </row>
    <row r="2760" spans="1:10" customFormat="1" outlineLevel="1" x14ac:dyDescent="0.2">
      <c r="A2760" s="161" t="s">
        <v>386</v>
      </c>
      <c r="B2760" s="162" t="s">
        <v>8519</v>
      </c>
      <c r="C2760" s="168" t="s">
        <v>8520</v>
      </c>
      <c r="D2760" s="169" t="s">
        <v>8521</v>
      </c>
      <c r="E2760" s="169">
        <f>1*2</f>
        <v>2</v>
      </c>
      <c r="F2760" s="170">
        <v>57.94</v>
      </c>
      <c r="G2760" s="170">
        <f>F2760*E2760</f>
        <v>115.88</v>
      </c>
      <c r="H2760" s="171" t="s">
        <v>414</v>
      </c>
      <c r="I2760" s="172"/>
      <c r="J2760" s="173"/>
    </row>
    <row r="2761" spans="1:10" customFormat="1" outlineLevel="1" x14ac:dyDescent="0.2">
      <c r="A2761" s="161" t="s">
        <v>386</v>
      </c>
      <c r="B2761" s="162" t="s">
        <v>8522</v>
      </c>
      <c r="C2761" s="168" t="s">
        <v>6472</v>
      </c>
      <c r="D2761" s="169" t="s">
        <v>6473</v>
      </c>
      <c r="E2761" s="169">
        <f>1*2</f>
        <v>2</v>
      </c>
      <c r="F2761" s="170">
        <v>2.19</v>
      </c>
      <c r="G2761" s="170">
        <f>F2761*E2761</f>
        <v>4.38</v>
      </c>
      <c r="H2761" s="171" t="s">
        <v>414</v>
      </c>
      <c r="I2761" s="172"/>
      <c r="J2761" s="173"/>
    </row>
    <row r="2762" spans="1:10" customFormat="1" x14ac:dyDescent="0.2">
      <c r="A2762" s="161" t="s">
        <v>382</v>
      </c>
      <c r="B2762" s="162" t="s">
        <v>8523</v>
      </c>
      <c r="C2762" s="163" t="s">
        <v>8524</v>
      </c>
      <c r="D2762" s="164" t="s">
        <v>8525</v>
      </c>
      <c r="E2762" s="164">
        <v>4</v>
      </c>
      <c r="F2762" s="167">
        <v>0.37069032000000002</v>
      </c>
      <c r="G2762" s="167">
        <f>F2762*E2762</f>
        <v>1.4827612800000001</v>
      </c>
      <c r="H2762" s="161" t="s">
        <v>414</v>
      </c>
      <c r="I2762" s="165"/>
      <c r="J2762" s="166"/>
    </row>
    <row r="2763" spans="1:10" customFormat="1" x14ac:dyDescent="0.2">
      <c r="A2763" s="161" t="s">
        <v>382</v>
      </c>
      <c r="B2763" s="162" t="s">
        <v>8526</v>
      </c>
      <c r="C2763" s="163" t="s">
        <v>8527</v>
      </c>
      <c r="D2763" s="164" t="s">
        <v>8429</v>
      </c>
      <c r="E2763" s="164">
        <v>4</v>
      </c>
      <c r="F2763" s="167">
        <v>0.20786987000000001</v>
      </c>
      <c r="G2763" s="167">
        <f>F2763*E2763</f>
        <v>0.83147948000000005</v>
      </c>
      <c r="H2763" s="161" t="s">
        <v>414</v>
      </c>
      <c r="I2763" s="165"/>
      <c r="J2763" s="166"/>
    </row>
    <row r="2764" spans="1:10" customFormat="1" x14ac:dyDescent="0.2">
      <c r="A2764" s="161" t="s">
        <v>382</v>
      </c>
      <c r="B2764" s="162" t="s">
        <v>8528</v>
      </c>
      <c r="C2764" s="163" t="s">
        <v>633</v>
      </c>
      <c r="D2764" s="164" t="s">
        <v>634</v>
      </c>
      <c r="E2764" s="164">
        <v>11</v>
      </c>
      <c r="F2764" s="167">
        <v>13.036198779999999</v>
      </c>
      <c r="G2764" s="167">
        <f>F2764*E2764</f>
        <v>143.39818657999999</v>
      </c>
      <c r="H2764" s="161" t="s">
        <v>414</v>
      </c>
      <c r="I2764" s="165"/>
      <c r="J2764" s="166"/>
    </row>
    <row r="2765" spans="1:10" customFormat="1" x14ac:dyDescent="0.2">
      <c r="A2765" s="161" t="s">
        <v>382</v>
      </c>
      <c r="B2765" s="162" t="s">
        <v>8529</v>
      </c>
      <c r="C2765" s="163" t="s">
        <v>8530</v>
      </c>
      <c r="D2765" s="164" t="s">
        <v>5562</v>
      </c>
      <c r="E2765" s="164">
        <v>1</v>
      </c>
      <c r="F2765" s="167"/>
      <c r="G2765" s="167" t="str">
        <f>""</f>
        <v/>
      </c>
      <c r="H2765" s="161"/>
      <c r="I2765" s="165"/>
      <c r="J2765" s="166"/>
    </row>
    <row r="2766" spans="1:10" customFormat="1" outlineLevel="1" x14ac:dyDescent="0.2">
      <c r="A2766" s="161" t="s">
        <v>386</v>
      </c>
      <c r="B2766" s="162" t="s">
        <v>8531</v>
      </c>
      <c r="C2766" s="168" t="s">
        <v>8532</v>
      </c>
      <c r="D2766" s="169" t="s">
        <v>8533</v>
      </c>
      <c r="E2766" s="169">
        <f>1*1</f>
        <v>1</v>
      </c>
      <c r="F2766" s="170">
        <v>72.760000000000005</v>
      </c>
      <c r="G2766" s="170">
        <f>F2766*E2766</f>
        <v>72.760000000000005</v>
      </c>
      <c r="H2766" s="171" t="s">
        <v>414</v>
      </c>
      <c r="I2766" s="172"/>
      <c r="J2766" s="173"/>
    </row>
    <row r="2767" spans="1:10" customFormat="1" outlineLevel="1" x14ac:dyDescent="0.2">
      <c r="A2767" s="161" t="s">
        <v>386</v>
      </c>
      <c r="B2767" s="162" t="s">
        <v>8534</v>
      </c>
      <c r="C2767" s="168" t="s">
        <v>8535</v>
      </c>
      <c r="D2767" s="169" t="s">
        <v>8536</v>
      </c>
      <c r="E2767" s="169">
        <f>1*1</f>
        <v>1</v>
      </c>
      <c r="F2767" s="170">
        <v>2.14</v>
      </c>
      <c r="G2767" s="170">
        <f>F2767*E2767</f>
        <v>2.14</v>
      </c>
      <c r="H2767" s="171" t="s">
        <v>414</v>
      </c>
      <c r="I2767" s="172"/>
      <c r="J2767" s="173"/>
    </row>
    <row r="2768" spans="1:10" customFormat="1" x14ac:dyDescent="0.2">
      <c r="A2768" s="161" t="s">
        <v>382</v>
      </c>
      <c r="B2768" s="162" t="s">
        <v>8537</v>
      </c>
      <c r="C2768" s="163" t="s">
        <v>8538</v>
      </c>
      <c r="D2768" s="164" t="s">
        <v>5562</v>
      </c>
      <c r="E2768" s="164">
        <v>1</v>
      </c>
      <c r="F2768" s="167"/>
      <c r="G2768" s="167" t="str">
        <f>""</f>
        <v/>
      </c>
      <c r="H2768" s="161"/>
      <c r="I2768" s="165"/>
      <c r="J2768" s="166"/>
    </row>
    <row r="2769" spans="1:10" customFormat="1" outlineLevel="1" x14ac:dyDescent="0.2">
      <c r="A2769" s="161" t="s">
        <v>386</v>
      </c>
      <c r="B2769" s="162" t="s">
        <v>8539</v>
      </c>
      <c r="C2769" s="168" t="s">
        <v>8540</v>
      </c>
      <c r="D2769" s="169" t="s">
        <v>8541</v>
      </c>
      <c r="E2769" s="169">
        <f>1*1</f>
        <v>1</v>
      </c>
      <c r="F2769" s="170">
        <v>58.63</v>
      </c>
      <c r="G2769" s="170">
        <f>F2769*E2769</f>
        <v>58.63</v>
      </c>
      <c r="H2769" s="171" t="s">
        <v>414</v>
      </c>
      <c r="I2769" s="172"/>
      <c r="J2769" s="173"/>
    </row>
    <row r="2770" spans="1:10" customFormat="1" outlineLevel="1" x14ac:dyDescent="0.2">
      <c r="A2770" s="161" t="s">
        <v>386</v>
      </c>
      <c r="B2770" s="162" t="s">
        <v>8542</v>
      </c>
      <c r="C2770" s="168" t="s">
        <v>6472</v>
      </c>
      <c r="D2770" s="169" t="s">
        <v>6473</v>
      </c>
      <c r="E2770" s="169">
        <f>1*1</f>
        <v>1</v>
      </c>
      <c r="F2770" s="170">
        <v>2.19</v>
      </c>
      <c r="G2770" s="170">
        <f>F2770*E2770</f>
        <v>2.19</v>
      </c>
      <c r="H2770" s="171" t="s">
        <v>414</v>
      </c>
      <c r="I2770" s="172"/>
      <c r="J2770" s="173"/>
    </row>
    <row r="2771" spans="1:10" customFormat="1" x14ac:dyDescent="0.2">
      <c r="A2771" s="161" t="s">
        <v>382</v>
      </c>
      <c r="B2771" s="162" t="s">
        <v>8543</v>
      </c>
      <c r="C2771" s="163" t="s">
        <v>8544</v>
      </c>
      <c r="D2771" s="164" t="s">
        <v>5562</v>
      </c>
      <c r="E2771" s="164">
        <v>1</v>
      </c>
      <c r="F2771" s="167"/>
      <c r="G2771" s="167" t="str">
        <f>""</f>
        <v/>
      </c>
      <c r="H2771" s="161"/>
      <c r="I2771" s="165"/>
      <c r="J2771" s="166"/>
    </row>
    <row r="2772" spans="1:10" customFormat="1" outlineLevel="1" x14ac:dyDescent="0.2">
      <c r="A2772" s="161" t="s">
        <v>386</v>
      </c>
      <c r="B2772" s="162" t="s">
        <v>8545</v>
      </c>
      <c r="C2772" s="168" t="s">
        <v>8546</v>
      </c>
      <c r="D2772" s="169" t="s">
        <v>8547</v>
      </c>
      <c r="E2772" s="169">
        <f>1*1</f>
        <v>1</v>
      </c>
      <c r="F2772" s="170">
        <v>21.39</v>
      </c>
      <c r="G2772" s="170">
        <f>F2772*E2772</f>
        <v>21.39</v>
      </c>
      <c r="H2772" s="171" t="s">
        <v>414</v>
      </c>
      <c r="I2772" s="172"/>
      <c r="J2772" s="173"/>
    </row>
    <row r="2773" spans="1:10" customFormat="1" outlineLevel="1" x14ac:dyDescent="0.2">
      <c r="A2773" s="161" t="s">
        <v>386</v>
      </c>
      <c r="B2773" s="162" t="s">
        <v>8548</v>
      </c>
      <c r="C2773" s="168" t="s">
        <v>6472</v>
      </c>
      <c r="D2773" s="169" t="s">
        <v>6473</v>
      </c>
      <c r="E2773" s="169">
        <f>1*1</f>
        <v>1</v>
      </c>
      <c r="F2773" s="170">
        <v>2.19</v>
      </c>
      <c r="G2773" s="170">
        <f>F2773*E2773</f>
        <v>2.19</v>
      </c>
      <c r="H2773" s="171" t="s">
        <v>414</v>
      </c>
      <c r="I2773" s="172"/>
      <c r="J2773" s="173"/>
    </row>
    <row r="2774" spans="1:10" customFormat="1" ht="25.5" x14ac:dyDescent="0.2">
      <c r="A2774" s="161" t="s">
        <v>382</v>
      </c>
      <c r="B2774" s="162" t="s">
        <v>8549</v>
      </c>
      <c r="C2774" s="163" t="s">
        <v>8550</v>
      </c>
      <c r="D2774" s="164" t="s">
        <v>8551</v>
      </c>
      <c r="E2774" s="164">
        <v>2</v>
      </c>
      <c r="F2774" s="167"/>
      <c r="G2774" s="167" t="str">
        <f>""</f>
        <v/>
      </c>
      <c r="H2774" s="161"/>
      <c r="I2774" s="165"/>
      <c r="J2774" s="166"/>
    </row>
    <row r="2775" spans="1:10" customFormat="1" outlineLevel="1" x14ac:dyDescent="0.2">
      <c r="A2775" s="161" t="s">
        <v>386</v>
      </c>
      <c r="B2775" s="162" t="s">
        <v>8552</v>
      </c>
      <c r="C2775" s="168" t="s">
        <v>8553</v>
      </c>
      <c r="D2775" s="169" t="s">
        <v>8554</v>
      </c>
      <c r="E2775" s="169">
        <f>2*2</f>
        <v>4</v>
      </c>
      <c r="F2775" s="170">
        <v>7.0000000000000007E-2</v>
      </c>
      <c r="G2775" s="170">
        <f t="shared" ref="G2775:G2792" si="92">F2775*E2775</f>
        <v>0.28000000000000003</v>
      </c>
      <c r="H2775" s="171" t="s">
        <v>414</v>
      </c>
      <c r="I2775" s="172"/>
      <c r="J2775" s="173"/>
    </row>
    <row r="2776" spans="1:10" customFormat="1" ht="25.5" outlineLevel="1" x14ac:dyDescent="0.2">
      <c r="A2776" s="161" t="s">
        <v>386</v>
      </c>
      <c r="B2776" s="162" t="s">
        <v>8555</v>
      </c>
      <c r="C2776" s="168" t="s">
        <v>8556</v>
      </c>
      <c r="D2776" s="169" t="s">
        <v>8557</v>
      </c>
      <c r="E2776" s="169">
        <f>1*2</f>
        <v>2</v>
      </c>
      <c r="F2776" s="170">
        <v>0</v>
      </c>
      <c r="G2776" s="170">
        <f t="shared" si="92"/>
        <v>0</v>
      </c>
      <c r="H2776" s="171" t="s">
        <v>8558</v>
      </c>
      <c r="I2776" s="172"/>
      <c r="J2776" s="173"/>
    </row>
    <row r="2777" spans="1:10" customFormat="1" ht="25.5" outlineLevel="1" x14ac:dyDescent="0.2">
      <c r="A2777" s="161" t="s">
        <v>386</v>
      </c>
      <c r="B2777" s="162" t="s">
        <v>8559</v>
      </c>
      <c r="C2777" s="168" t="s">
        <v>8560</v>
      </c>
      <c r="D2777" s="169" t="s">
        <v>8561</v>
      </c>
      <c r="E2777" s="169">
        <f>1*2</f>
        <v>2</v>
      </c>
      <c r="F2777" s="170">
        <v>1.92</v>
      </c>
      <c r="G2777" s="170">
        <f t="shared" si="92"/>
        <v>3.84</v>
      </c>
      <c r="H2777" s="171" t="s">
        <v>414</v>
      </c>
      <c r="I2777" s="172"/>
      <c r="J2777" s="173"/>
    </row>
    <row r="2778" spans="1:10" customFormat="1" ht="25.5" outlineLevel="1" x14ac:dyDescent="0.2">
      <c r="A2778" s="161" t="s">
        <v>403</v>
      </c>
      <c r="B2778" s="162" t="s">
        <v>8562</v>
      </c>
      <c r="C2778" s="174" t="s">
        <v>522</v>
      </c>
      <c r="D2778" s="175" t="s">
        <v>755</v>
      </c>
      <c r="E2778" s="175">
        <f>5*2</f>
        <v>10</v>
      </c>
      <c r="F2778" s="176">
        <v>0.02</v>
      </c>
      <c r="G2778" s="176">
        <f t="shared" si="92"/>
        <v>0.2</v>
      </c>
      <c r="H2778" s="177"/>
      <c r="I2778" s="178"/>
      <c r="J2778" s="179"/>
    </row>
    <row r="2779" spans="1:10" customFormat="1" outlineLevel="1" x14ac:dyDescent="0.2">
      <c r="A2779" s="161" t="s">
        <v>403</v>
      </c>
      <c r="B2779" s="162" t="s">
        <v>8563</v>
      </c>
      <c r="C2779" s="174" t="s">
        <v>677</v>
      </c>
      <c r="D2779" s="175" t="s">
        <v>743</v>
      </c>
      <c r="E2779" s="175">
        <f>5*2</f>
        <v>10</v>
      </c>
      <c r="F2779" s="176">
        <v>0.01</v>
      </c>
      <c r="G2779" s="176">
        <f t="shared" si="92"/>
        <v>0.1</v>
      </c>
      <c r="H2779" s="177"/>
      <c r="I2779" s="178"/>
      <c r="J2779" s="179"/>
    </row>
    <row r="2780" spans="1:10" customFormat="1" outlineLevel="1" x14ac:dyDescent="0.2">
      <c r="A2780" s="161" t="s">
        <v>403</v>
      </c>
      <c r="B2780" s="162" t="s">
        <v>8564</v>
      </c>
      <c r="C2780" s="174" t="s">
        <v>525</v>
      </c>
      <c r="D2780" s="175" t="s">
        <v>526</v>
      </c>
      <c r="E2780" s="175">
        <f>10*2</f>
        <v>20</v>
      </c>
      <c r="F2780" s="176">
        <v>0.01</v>
      </c>
      <c r="G2780" s="176">
        <f t="shared" si="92"/>
        <v>0.2</v>
      </c>
      <c r="H2780" s="177"/>
      <c r="I2780" s="178"/>
      <c r="J2780" s="179"/>
    </row>
    <row r="2781" spans="1:10" customFormat="1" outlineLevel="1" x14ac:dyDescent="0.2">
      <c r="A2781" s="161" t="s">
        <v>403</v>
      </c>
      <c r="B2781" s="162" t="s">
        <v>8565</v>
      </c>
      <c r="C2781" s="174" t="s">
        <v>528</v>
      </c>
      <c r="D2781" s="175" t="s">
        <v>529</v>
      </c>
      <c r="E2781" s="175">
        <f>10*2</f>
        <v>20</v>
      </c>
      <c r="F2781" s="176">
        <v>0</v>
      </c>
      <c r="G2781" s="176">
        <f t="shared" si="92"/>
        <v>0</v>
      </c>
      <c r="H2781" s="177"/>
      <c r="I2781" s="178"/>
      <c r="J2781" s="179"/>
    </row>
    <row r="2782" spans="1:10" customFormat="1" x14ac:dyDescent="0.2">
      <c r="A2782" s="161" t="s">
        <v>382</v>
      </c>
      <c r="B2782" s="162" t="s">
        <v>8566</v>
      </c>
      <c r="C2782" s="163" t="s">
        <v>642</v>
      </c>
      <c r="D2782" s="164" t="s">
        <v>643</v>
      </c>
      <c r="E2782" s="164">
        <v>2</v>
      </c>
      <c r="F2782" s="167">
        <v>1.20161546</v>
      </c>
      <c r="G2782" s="167">
        <f t="shared" si="92"/>
        <v>2.4032309199999999</v>
      </c>
      <c r="H2782" s="161" t="s">
        <v>414</v>
      </c>
      <c r="I2782" s="165"/>
      <c r="J2782" s="166"/>
    </row>
    <row r="2783" spans="1:10" customFormat="1" x14ac:dyDescent="0.2">
      <c r="A2783" s="161" t="s">
        <v>382</v>
      </c>
      <c r="B2783" s="162" t="s">
        <v>8567</v>
      </c>
      <c r="C2783" s="163" t="s">
        <v>645</v>
      </c>
      <c r="D2783" s="164" t="s">
        <v>646</v>
      </c>
      <c r="E2783" s="164">
        <v>2</v>
      </c>
      <c r="F2783" s="167">
        <v>1.0010149699999999</v>
      </c>
      <c r="G2783" s="167">
        <f t="shared" si="92"/>
        <v>2.0020299399999999</v>
      </c>
      <c r="H2783" s="161" t="s">
        <v>414</v>
      </c>
      <c r="I2783" s="165"/>
      <c r="J2783" s="166"/>
    </row>
    <row r="2784" spans="1:10" customFormat="1" x14ac:dyDescent="0.2">
      <c r="A2784" s="161" t="s">
        <v>382</v>
      </c>
      <c r="B2784" s="162" t="s">
        <v>8568</v>
      </c>
      <c r="C2784" s="163" t="s">
        <v>648</v>
      </c>
      <c r="D2784" s="164" t="s">
        <v>649</v>
      </c>
      <c r="E2784" s="164">
        <v>8</v>
      </c>
      <c r="F2784" s="167">
        <v>2.00912837</v>
      </c>
      <c r="G2784" s="167">
        <f t="shared" si="92"/>
        <v>16.07302696</v>
      </c>
      <c r="H2784" s="161" t="s">
        <v>414</v>
      </c>
      <c r="I2784" s="165"/>
      <c r="J2784" s="166"/>
    </row>
    <row r="2785" spans="1:10" customFormat="1" x14ac:dyDescent="0.2">
      <c r="A2785" s="161" t="s">
        <v>382</v>
      </c>
      <c r="B2785" s="162" t="s">
        <v>8569</v>
      </c>
      <c r="C2785" s="163" t="s">
        <v>8570</v>
      </c>
      <c r="D2785" s="164" t="s">
        <v>8571</v>
      </c>
      <c r="E2785" s="164">
        <v>2</v>
      </c>
      <c r="F2785" s="167">
        <v>0.66384140000000003</v>
      </c>
      <c r="G2785" s="167">
        <f t="shared" si="92"/>
        <v>1.3276828000000001</v>
      </c>
      <c r="H2785" s="161" t="s">
        <v>414</v>
      </c>
      <c r="I2785" s="165"/>
      <c r="J2785" s="166"/>
    </row>
    <row r="2786" spans="1:10" customFormat="1" x14ac:dyDescent="0.2">
      <c r="A2786" s="161" t="s">
        <v>382</v>
      </c>
      <c r="B2786" s="162" t="s">
        <v>8572</v>
      </c>
      <c r="C2786" s="163" t="s">
        <v>894</v>
      </c>
      <c r="D2786" s="164" t="s">
        <v>895</v>
      </c>
      <c r="E2786" s="164">
        <v>1</v>
      </c>
      <c r="F2786" s="167">
        <v>1.8244523800000001</v>
      </c>
      <c r="G2786" s="167">
        <f t="shared" si="92"/>
        <v>1.8244523800000001</v>
      </c>
      <c r="H2786" s="161" t="s">
        <v>414</v>
      </c>
      <c r="I2786" s="165"/>
      <c r="J2786" s="166"/>
    </row>
    <row r="2787" spans="1:10" customFormat="1" x14ac:dyDescent="0.2">
      <c r="A2787" s="161" t="s">
        <v>382</v>
      </c>
      <c r="B2787" s="162" t="s">
        <v>8573</v>
      </c>
      <c r="C2787" s="163" t="s">
        <v>654</v>
      </c>
      <c r="D2787" s="164" t="s">
        <v>655</v>
      </c>
      <c r="E2787" s="164">
        <v>4</v>
      </c>
      <c r="F2787" s="167">
        <v>2.8816543999999999</v>
      </c>
      <c r="G2787" s="167">
        <f t="shared" si="92"/>
        <v>11.5266176</v>
      </c>
      <c r="H2787" s="161" t="s">
        <v>414</v>
      </c>
      <c r="I2787" s="165"/>
      <c r="J2787" s="166"/>
    </row>
    <row r="2788" spans="1:10" customFormat="1" x14ac:dyDescent="0.2">
      <c r="A2788" s="161" t="s">
        <v>382</v>
      </c>
      <c r="B2788" s="162" t="s">
        <v>8574</v>
      </c>
      <c r="C2788" s="163" t="s">
        <v>8575</v>
      </c>
      <c r="D2788" s="164" t="s">
        <v>658</v>
      </c>
      <c r="E2788" s="164">
        <v>2</v>
      </c>
      <c r="F2788" s="167">
        <v>5.7788148399999999</v>
      </c>
      <c r="G2788" s="167">
        <f t="shared" si="92"/>
        <v>11.55762968</v>
      </c>
      <c r="H2788" s="161" t="s">
        <v>414</v>
      </c>
      <c r="I2788" s="165"/>
      <c r="J2788" s="166"/>
    </row>
    <row r="2789" spans="1:10" customFormat="1" x14ac:dyDescent="0.2">
      <c r="A2789" s="161" t="s">
        <v>382</v>
      </c>
      <c r="B2789" s="162" t="s">
        <v>8576</v>
      </c>
      <c r="C2789" s="163" t="s">
        <v>660</v>
      </c>
      <c r="D2789" s="164" t="s">
        <v>661</v>
      </c>
      <c r="E2789" s="164">
        <v>1</v>
      </c>
      <c r="F2789" s="167">
        <v>5.2826215899999998</v>
      </c>
      <c r="G2789" s="167">
        <f t="shared" si="92"/>
        <v>5.2826215899999998</v>
      </c>
      <c r="H2789" s="161" t="s">
        <v>414</v>
      </c>
      <c r="I2789" s="165"/>
      <c r="J2789" s="166"/>
    </row>
    <row r="2790" spans="1:10" customFormat="1" x14ac:dyDescent="0.2">
      <c r="A2790" s="161" t="s">
        <v>382</v>
      </c>
      <c r="B2790" s="162" t="s">
        <v>8577</v>
      </c>
      <c r="C2790" s="163" t="s">
        <v>8578</v>
      </c>
      <c r="D2790" s="164" t="s">
        <v>8579</v>
      </c>
      <c r="E2790" s="164">
        <v>2</v>
      </c>
      <c r="F2790" s="167">
        <v>0.73898717000000003</v>
      </c>
      <c r="G2790" s="167">
        <f t="shared" si="92"/>
        <v>1.4779743400000001</v>
      </c>
      <c r="H2790" s="161" t="s">
        <v>414</v>
      </c>
      <c r="I2790" s="165"/>
      <c r="J2790" s="166"/>
    </row>
    <row r="2791" spans="1:10" customFormat="1" x14ac:dyDescent="0.2">
      <c r="A2791" s="161" t="s">
        <v>382</v>
      </c>
      <c r="B2791" s="162" t="s">
        <v>8580</v>
      </c>
      <c r="C2791" s="163" t="s">
        <v>666</v>
      </c>
      <c r="D2791" s="164" t="s">
        <v>667</v>
      </c>
      <c r="E2791" s="164">
        <v>1</v>
      </c>
      <c r="F2791" s="167">
        <v>0.66411412000000003</v>
      </c>
      <c r="G2791" s="167">
        <f t="shared" si="92"/>
        <v>0.66411412000000003</v>
      </c>
      <c r="H2791" s="161" t="s">
        <v>414</v>
      </c>
      <c r="I2791" s="165"/>
      <c r="J2791" s="166"/>
    </row>
    <row r="2792" spans="1:10" customFormat="1" x14ac:dyDescent="0.2">
      <c r="A2792" s="161" t="s">
        <v>403</v>
      </c>
      <c r="B2792" s="162" t="s">
        <v>8581</v>
      </c>
      <c r="C2792" s="174" t="s">
        <v>902</v>
      </c>
      <c r="D2792" s="175" t="s">
        <v>903</v>
      </c>
      <c r="E2792" s="175">
        <v>1</v>
      </c>
      <c r="F2792" s="176">
        <v>2.3695618899999999</v>
      </c>
      <c r="G2792" s="176">
        <f t="shared" si="92"/>
        <v>2.3695618899999999</v>
      </c>
      <c r="H2792" s="177"/>
      <c r="I2792" s="178"/>
      <c r="J2792" s="179"/>
    </row>
    <row r="2793" spans="1:10" customFormat="1" x14ac:dyDescent="0.2">
      <c r="A2793" s="161" t="s">
        <v>382</v>
      </c>
      <c r="B2793" s="162" t="s">
        <v>8582</v>
      </c>
      <c r="C2793" s="163" t="s">
        <v>8583</v>
      </c>
      <c r="D2793" s="164" t="s">
        <v>676</v>
      </c>
      <c r="E2793" s="164">
        <v>2</v>
      </c>
      <c r="F2793" s="167"/>
      <c r="G2793" s="167" t="str">
        <f>""</f>
        <v/>
      </c>
      <c r="H2793" s="161"/>
      <c r="I2793" s="165"/>
      <c r="J2793" s="166"/>
    </row>
    <row r="2794" spans="1:10" customFormat="1" outlineLevel="1" x14ac:dyDescent="0.2">
      <c r="A2794" s="161" t="s">
        <v>382</v>
      </c>
      <c r="B2794" s="162" t="s">
        <v>8584</v>
      </c>
      <c r="C2794" s="163" t="s">
        <v>8585</v>
      </c>
      <c r="D2794" s="164" t="s">
        <v>8586</v>
      </c>
      <c r="E2794" s="164">
        <f>1*2</f>
        <v>2</v>
      </c>
      <c r="F2794" s="167"/>
      <c r="G2794" s="167" t="str">
        <f>""</f>
        <v/>
      </c>
      <c r="H2794" s="161"/>
      <c r="I2794" s="165"/>
      <c r="J2794" s="166"/>
    </row>
    <row r="2795" spans="1:10" customFormat="1" outlineLevel="2" x14ac:dyDescent="0.2">
      <c r="A2795" s="161" t="s">
        <v>386</v>
      </c>
      <c r="B2795" s="162" t="s">
        <v>8587</v>
      </c>
      <c r="C2795" s="168" t="s">
        <v>8588</v>
      </c>
      <c r="D2795" s="169" t="s">
        <v>8589</v>
      </c>
      <c r="E2795" s="169">
        <f>2*2</f>
        <v>4</v>
      </c>
      <c r="F2795" s="170">
        <v>3.38</v>
      </c>
      <c r="G2795" s="170">
        <f>F2795*E2795</f>
        <v>13.52</v>
      </c>
      <c r="H2795" s="171" t="s">
        <v>414</v>
      </c>
      <c r="I2795" s="172"/>
      <c r="J2795" s="173"/>
    </row>
    <row r="2796" spans="1:10" customFormat="1" outlineLevel="2" x14ac:dyDescent="0.2">
      <c r="A2796" s="161" t="s">
        <v>386</v>
      </c>
      <c r="B2796" s="162" t="s">
        <v>8590</v>
      </c>
      <c r="C2796" s="168" t="s">
        <v>8591</v>
      </c>
      <c r="D2796" s="169" t="s">
        <v>8592</v>
      </c>
      <c r="E2796" s="169">
        <f>2*2</f>
        <v>4</v>
      </c>
      <c r="F2796" s="170">
        <v>3.63</v>
      </c>
      <c r="G2796" s="170">
        <f>F2796*E2796</f>
        <v>14.52</v>
      </c>
      <c r="H2796" s="171" t="s">
        <v>414</v>
      </c>
      <c r="I2796" s="172"/>
      <c r="J2796" s="173"/>
    </row>
    <row r="2797" spans="1:10" customFormat="1" outlineLevel="2" x14ac:dyDescent="0.2">
      <c r="A2797" s="161" t="s">
        <v>386</v>
      </c>
      <c r="B2797" s="162" t="s">
        <v>8593</v>
      </c>
      <c r="C2797" s="168" t="s">
        <v>8594</v>
      </c>
      <c r="D2797" s="169" t="s">
        <v>8595</v>
      </c>
      <c r="E2797" s="169">
        <f>2*2</f>
        <v>4</v>
      </c>
      <c r="F2797" s="170">
        <v>0.38</v>
      </c>
      <c r="G2797" s="170">
        <f>F2797*E2797</f>
        <v>1.52</v>
      </c>
      <c r="H2797" s="171" t="s">
        <v>414</v>
      </c>
      <c r="I2797" s="172"/>
      <c r="J2797" s="173"/>
    </row>
    <row r="2798" spans="1:10" customFormat="1" outlineLevel="2" x14ac:dyDescent="0.2">
      <c r="A2798" s="161" t="s">
        <v>386</v>
      </c>
      <c r="B2798" s="162" t="s">
        <v>8596</v>
      </c>
      <c r="C2798" s="168" t="s">
        <v>8597</v>
      </c>
      <c r="D2798" s="169" t="s">
        <v>8598</v>
      </c>
      <c r="E2798" s="169">
        <f>2*2</f>
        <v>4</v>
      </c>
      <c r="F2798" s="170">
        <v>0.38</v>
      </c>
      <c r="G2798" s="170">
        <f>F2798*E2798</f>
        <v>1.52</v>
      </c>
      <c r="H2798" s="171" t="s">
        <v>414</v>
      </c>
      <c r="I2798" s="172"/>
      <c r="J2798" s="173"/>
    </row>
    <row r="2799" spans="1:10" customFormat="1" outlineLevel="1" x14ac:dyDescent="0.2">
      <c r="A2799" s="161" t="s">
        <v>382</v>
      </c>
      <c r="B2799" s="162" t="s">
        <v>8599</v>
      </c>
      <c r="C2799" s="163" t="s">
        <v>8600</v>
      </c>
      <c r="D2799" s="164" t="s">
        <v>8601</v>
      </c>
      <c r="E2799" s="164">
        <f>2*2</f>
        <v>4</v>
      </c>
      <c r="F2799" s="167"/>
      <c r="G2799" s="167" t="str">
        <f>""</f>
        <v/>
      </c>
      <c r="H2799" s="161"/>
      <c r="I2799" s="165"/>
      <c r="J2799" s="166"/>
    </row>
    <row r="2800" spans="1:10" customFormat="1" outlineLevel="2" x14ac:dyDescent="0.2">
      <c r="A2800" s="161" t="s">
        <v>386</v>
      </c>
      <c r="B2800" s="162" t="s">
        <v>8602</v>
      </c>
      <c r="C2800" s="168" t="s">
        <v>8603</v>
      </c>
      <c r="D2800" s="169" t="s">
        <v>8604</v>
      </c>
      <c r="E2800" s="169">
        <f>1*4</f>
        <v>4</v>
      </c>
      <c r="F2800" s="170">
        <v>0.72</v>
      </c>
      <c r="G2800" s="170">
        <f t="shared" ref="G2800:G2809" si="93">F2800*E2800</f>
        <v>2.88</v>
      </c>
      <c r="H2800" s="171" t="s">
        <v>414</v>
      </c>
      <c r="I2800" s="172"/>
      <c r="J2800" s="173"/>
    </row>
    <row r="2801" spans="1:10" customFormat="1" outlineLevel="2" x14ac:dyDescent="0.2">
      <c r="A2801" s="161" t="s">
        <v>403</v>
      </c>
      <c r="B2801" s="162" t="s">
        <v>8605</v>
      </c>
      <c r="C2801" s="174" t="s">
        <v>677</v>
      </c>
      <c r="D2801" s="175" t="s">
        <v>8606</v>
      </c>
      <c r="E2801" s="175">
        <f>1*4</f>
        <v>4</v>
      </c>
      <c r="F2801" s="176">
        <v>0.47</v>
      </c>
      <c r="G2801" s="176">
        <f t="shared" si="93"/>
        <v>1.88</v>
      </c>
      <c r="H2801" s="177"/>
      <c r="I2801" s="178"/>
      <c r="J2801" s="179"/>
    </row>
    <row r="2802" spans="1:10" customFormat="1" outlineLevel="1" x14ac:dyDescent="0.2">
      <c r="A2802" s="161" t="s">
        <v>403</v>
      </c>
      <c r="B2802" s="162" t="s">
        <v>8607</v>
      </c>
      <c r="C2802" s="174" t="s">
        <v>677</v>
      </c>
      <c r="D2802" s="175" t="s">
        <v>8608</v>
      </c>
      <c r="E2802" s="175">
        <f>4*2</f>
        <v>8</v>
      </c>
      <c r="F2802" s="176">
        <v>1.5900000000000001E-2</v>
      </c>
      <c r="G2802" s="176">
        <f t="shared" si="93"/>
        <v>0.12720000000000001</v>
      </c>
      <c r="H2802" s="177"/>
      <c r="I2802" s="178"/>
      <c r="J2802" s="179"/>
    </row>
    <row r="2803" spans="1:10" customFormat="1" outlineLevel="1" x14ac:dyDescent="0.2">
      <c r="A2803" s="161" t="s">
        <v>403</v>
      </c>
      <c r="B2803" s="162" t="s">
        <v>8609</v>
      </c>
      <c r="C2803" s="174" t="s">
        <v>525</v>
      </c>
      <c r="D2803" s="175" t="s">
        <v>8610</v>
      </c>
      <c r="E2803" s="175">
        <f>4*2</f>
        <v>8</v>
      </c>
      <c r="F2803" s="176">
        <v>7.5999999999999998E-2</v>
      </c>
      <c r="G2803" s="176">
        <f t="shared" si="93"/>
        <v>0.60799999999999998</v>
      </c>
      <c r="H2803" s="177"/>
      <c r="I2803" s="178"/>
      <c r="J2803" s="179"/>
    </row>
    <row r="2804" spans="1:10" customFormat="1" outlineLevel="1" x14ac:dyDescent="0.2">
      <c r="A2804" s="161" t="s">
        <v>403</v>
      </c>
      <c r="B2804" s="162" t="s">
        <v>8611</v>
      </c>
      <c r="C2804" s="174" t="s">
        <v>525</v>
      </c>
      <c r="D2804" s="175" t="s">
        <v>526</v>
      </c>
      <c r="E2804" s="175">
        <f>4*2</f>
        <v>8</v>
      </c>
      <c r="F2804" s="176">
        <v>5.8999999999999999E-3</v>
      </c>
      <c r="G2804" s="176">
        <f t="shared" si="93"/>
        <v>4.7199999999999999E-2</v>
      </c>
      <c r="H2804" s="177"/>
      <c r="I2804" s="178"/>
      <c r="J2804" s="179"/>
    </row>
    <row r="2805" spans="1:10" customFormat="1" outlineLevel="1" x14ac:dyDescent="0.2">
      <c r="A2805" s="161" t="s">
        <v>403</v>
      </c>
      <c r="B2805" s="162" t="s">
        <v>8612</v>
      </c>
      <c r="C2805" s="174" t="s">
        <v>528</v>
      </c>
      <c r="D2805" s="175" t="s">
        <v>529</v>
      </c>
      <c r="E2805" s="175">
        <f>4*2</f>
        <v>8</v>
      </c>
      <c r="F2805" s="176">
        <v>1.2999999999999999E-3</v>
      </c>
      <c r="G2805" s="176">
        <f t="shared" si="93"/>
        <v>1.04E-2</v>
      </c>
      <c r="H2805" s="177"/>
      <c r="I2805" s="178"/>
      <c r="J2805" s="179"/>
    </row>
    <row r="2806" spans="1:10" customFormat="1" x14ac:dyDescent="0.2">
      <c r="A2806" s="161" t="s">
        <v>403</v>
      </c>
      <c r="B2806" s="162" t="s">
        <v>8613</v>
      </c>
      <c r="C2806" s="174" t="s">
        <v>8614</v>
      </c>
      <c r="D2806" s="175" t="s">
        <v>8614</v>
      </c>
      <c r="E2806" s="175">
        <v>2</v>
      </c>
      <c r="F2806" s="176">
        <v>5.3317467799999996</v>
      </c>
      <c r="G2806" s="176">
        <f t="shared" si="93"/>
        <v>10.663493559999999</v>
      </c>
      <c r="H2806" s="177"/>
      <c r="I2806" s="178"/>
      <c r="J2806" s="179"/>
    </row>
    <row r="2807" spans="1:10" customFormat="1" x14ac:dyDescent="0.2">
      <c r="A2807" s="161" t="s">
        <v>403</v>
      </c>
      <c r="B2807" s="162" t="s">
        <v>8615</v>
      </c>
      <c r="C2807" s="174" t="s">
        <v>905</v>
      </c>
      <c r="D2807" s="175" t="s">
        <v>906</v>
      </c>
      <c r="E2807" s="175">
        <v>1</v>
      </c>
      <c r="F2807" s="176">
        <v>0.43401498999999999</v>
      </c>
      <c r="G2807" s="176">
        <f t="shared" si="93"/>
        <v>0.43401498999999999</v>
      </c>
      <c r="H2807" s="177"/>
      <c r="I2807" s="178"/>
      <c r="J2807" s="179"/>
    </row>
    <row r="2808" spans="1:10" customFormat="1" x14ac:dyDescent="0.2">
      <c r="A2808" s="161" t="s">
        <v>403</v>
      </c>
      <c r="B2808" s="162" t="s">
        <v>8616</v>
      </c>
      <c r="C2808" s="174" t="s">
        <v>8617</v>
      </c>
      <c r="D2808" s="175" t="s">
        <v>2842</v>
      </c>
      <c r="E2808" s="175">
        <v>2</v>
      </c>
      <c r="F2808" s="176">
        <v>2.5265872699999998</v>
      </c>
      <c r="G2808" s="176">
        <f t="shared" si="93"/>
        <v>5.0531745399999997</v>
      </c>
      <c r="H2808" s="177"/>
      <c r="I2808" s="178"/>
      <c r="J2808" s="179"/>
    </row>
    <row r="2809" spans="1:10" customFormat="1" ht="38.25" x14ac:dyDescent="0.2">
      <c r="A2809" s="148" t="s">
        <v>379</v>
      </c>
      <c r="B2809" s="162" t="s">
        <v>8618</v>
      </c>
      <c r="C2809" s="181"/>
      <c r="D2809" s="182" t="s">
        <v>8619</v>
      </c>
      <c r="E2809" s="182">
        <v>1</v>
      </c>
      <c r="F2809" s="183">
        <v>44</v>
      </c>
      <c r="G2809" s="183">
        <f t="shared" si="93"/>
        <v>44</v>
      </c>
      <c r="H2809" s="184"/>
      <c r="I2809" s="185"/>
      <c r="J2809" s="180"/>
    </row>
    <row r="2810" spans="1:10" customFormat="1" ht="25.5" x14ac:dyDescent="0.2">
      <c r="A2810" s="161" t="s">
        <v>403</v>
      </c>
      <c r="B2810" s="162" t="s">
        <v>8620</v>
      </c>
      <c r="C2810" s="174"/>
      <c r="D2810" s="175" t="s">
        <v>8621</v>
      </c>
      <c r="E2810" s="175">
        <v>1</v>
      </c>
      <c r="F2810" s="176"/>
      <c r="G2810" s="176" t="str">
        <f>""</f>
        <v/>
      </c>
      <c r="H2810" s="177"/>
      <c r="I2810" s="178"/>
      <c r="J2810" s="179"/>
    </row>
    <row r="2811" spans="1:10" customFormat="1" x14ac:dyDescent="0.2">
      <c r="A2811" s="161" t="s">
        <v>403</v>
      </c>
      <c r="B2811" s="162" t="s">
        <v>8622</v>
      </c>
      <c r="C2811" s="174"/>
      <c r="D2811" s="175" t="s">
        <v>700</v>
      </c>
      <c r="E2811" s="175">
        <v>2</v>
      </c>
      <c r="F2811" s="176">
        <v>0.32693049000000002</v>
      </c>
      <c r="G2811" s="176">
        <f t="shared" ref="G2811:G2855" si="94">F2811*E2811</f>
        <v>0.65386098000000004</v>
      </c>
      <c r="H2811" s="177"/>
      <c r="I2811" s="178"/>
      <c r="J2811" s="179"/>
    </row>
    <row r="2812" spans="1:10" customFormat="1" x14ac:dyDescent="0.2">
      <c r="A2812" s="148" t="s">
        <v>379</v>
      </c>
      <c r="B2812" s="162" t="s">
        <v>8623</v>
      </c>
      <c r="C2812" s="181"/>
      <c r="D2812" s="182" t="s">
        <v>696</v>
      </c>
      <c r="E2812" s="182">
        <v>2</v>
      </c>
      <c r="F2812" s="183">
        <v>2.27335121</v>
      </c>
      <c r="G2812" s="183">
        <f t="shared" si="94"/>
        <v>4.5467024199999999</v>
      </c>
      <c r="H2812" s="184"/>
      <c r="I2812" s="185"/>
      <c r="J2812" s="180"/>
    </row>
    <row r="2813" spans="1:10" customFormat="1" x14ac:dyDescent="0.2">
      <c r="A2813" s="161" t="s">
        <v>403</v>
      </c>
      <c r="B2813" s="162" t="s">
        <v>8624</v>
      </c>
      <c r="C2813" s="174"/>
      <c r="D2813" s="175" t="s">
        <v>698</v>
      </c>
      <c r="E2813" s="175">
        <v>2</v>
      </c>
      <c r="F2813" s="176">
        <v>3.9519828000000001</v>
      </c>
      <c r="G2813" s="176">
        <f t="shared" si="94"/>
        <v>7.9039656000000003</v>
      </c>
      <c r="H2813" s="177"/>
      <c r="I2813" s="178"/>
      <c r="J2813" s="179"/>
    </row>
    <row r="2814" spans="1:10" customFormat="1" x14ac:dyDescent="0.2">
      <c r="A2814" s="148" t="s">
        <v>379</v>
      </c>
      <c r="B2814" s="162" t="s">
        <v>8625</v>
      </c>
      <c r="C2814" s="181" t="s">
        <v>722</v>
      </c>
      <c r="D2814" s="182" t="s">
        <v>8626</v>
      </c>
      <c r="E2814" s="182">
        <v>1</v>
      </c>
      <c r="F2814" s="183">
        <v>7.3362640000000007E-2</v>
      </c>
      <c r="G2814" s="183">
        <f t="shared" si="94"/>
        <v>7.3362640000000007E-2</v>
      </c>
      <c r="H2814" s="184"/>
      <c r="I2814" s="185"/>
      <c r="J2814" s="180"/>
    </row>
    <row r="2815" spans="1:10" customFormat="1" x14ac:dyDescent="0.2">
      <c r="A2815" s="161" t="s">
        <v>403</v>
      </c>
      <c r="B2815" s="162" t="s">
        <v>8627</v>
      </c>
      <c r="C2815" s="174" t="s">
        <v>708</v>
      </c>
      <c r="D2815" s="175" t="s">
        <v>709</v>
      </c>
      <c r="E2815" s="175">
        <v>4</v>
      </c>
      <c r="F2815" s="176">
        <v>1.9</v>
      </c>
      <c r="G2815" s="176">
        <f t="shared" si="94"/>
        <v>7.6</v>
      </c>
      <c r="H2815" s="177"/>
      <c r="I2815" s="178"/>
      <c r="J2815" s="179"/>
    </row>
    <row r="2816" spans="1:10" customFormat="1" ht="25.5" x14ac:dyDescent="0.2">
      <c r="A2816" s="161" t="s">
        <v>403</v>
      </c>
      <c r="B2816" s="162" t="s">
        <v>8628</v>
      </c>
      <c r="C2816" s="174" t="s">
        <v>915</v>
      </c>
      <c r="D2816" s="175" t="s">
        <v>916</v>
      </c>
      <c r="E2816" s="175">
        <v>5</v>
      </c>
      <c r="F2816" s="176">
        <v>55.646453309999998</v>
      </c>
      <c r="G2816" s="176">
        <f t="shared" si="94"/>
        <v>278.23226654999996</v>
      </c>
      <c r="H2816" s="177"/>
      <c r="I2816" s="178"/>
      <c r="J2816" s="179"/>
    </row>
    <row r="2817" spans="1:10" customFormat="1" x14ac:dyDescent="0.2">
      <c r="A2817" s="161" t="s">
        <v>403</v>
      </c>
      <c r="B2817" s="162" t="s">
        <v>8629</v>
      </c>
      <c r="C2817" s="174"/>
      <c r="D2817" s="175" t="s">
        <v>711</v>
      </c>
      <c r="E2817" s="175">
        <v>2</v>
      </c>
      <c r="F2817" s="176">
        <v>1.8403369999999999E-2</v>
      </c>
      <c r="G2817" s="176">
        <f t="shared" si="94"/>
        <v>3.6806739999999998E-2</v>
      </c>
      <c r="H2817" s="177"/>
      <c r="I2817" s="178"/>
      <c r="J2817" s="179"/>
    </row>
    <row r="2818" spans="1:10" customFormat="1" x14ac:dyDescent="0.2">
      <c r="A2818" s="161" t="s">
        <v>403</v>
      </c>
      <c r="B2818" s="162" t="s">
        <v>8630</v>
      </c>
      <c r="C2818" s="174"/>
      <c r="D2818" s="175" t="s">
        <v>718</v>
      </c>
      <c r="E2818" s="175">
        <v>4</v>
      </c>
      <c r="F2818" s="176">
        <v>2.9523020000000001E-2</v>
      </c>
      <c r="G2818" s="176">
        <f t="shared" si="94"/>
        <v>0.11809208</v>
      </c>
      <c r="H2818" s="177"/>
      <c r="I2818" s="178"/>
      <c r="J2818" s="179"/>
    </row>
    <row r="2819" spans="1:10" customFormat="1" x14ac:dyDescent="0.2">
      <c r="A2819" s="161" t="s">
        <v>403</v>
      </c>
      <c r="B2819" s="162" t="s">
        <v>8631</v>
      </c>
      <c r="C2819" s="174"/>
      <c r="D2819" s="175" t="s">
        <v>720</v>
      </c>
      <c r="E2819" s="175">
        <v>2</v>
      </c>
      <c r="F2819" s="176">
        <v>9.6445200000000002E-3</v>
      </c>
      <c r="G2819" s="176">
        <f t="shared" si="94"/>
        <v>1.928904E-2</v>
      </c>
      <c r="H2819" s="177"/>
      <c r="I2819" s="178"/>
      <c r="J2819" s="179"/>
    </row>
    <row r="2820" spans="1:10" customFormat="1" x14ac:dyDescent="0.2">
      <c r="A2820" s="161" t="s">
        <v>403</v>
      </c>
      <c r="B2820" s="162" t="s">
        <v>8632</v>
      </c>
      <c r="C2820" s="174"/>
      <c r="D2820" s="175" t="s">
        <v>713</v>
      </c>
      <c r="E2820" s="175">
        <v>2</v>
      </c>
      <c r="F2820" s="176">
        <v>1.413823E-2</v>
      </c>
      <c r="G2820" s="176">
        <f t="shared" si="94"/>
        <v>2.827646E-2</v>
      </c>
      <c r="H2820" s="177"/>
      <c r="I2820" s="178"/>
      <c r="J2820" s="179"/>
    </row>
    <row r="2821" spans="1:10" customFormat="1" x14ac:dyDescent="0.2">
      <c r="A2821" s="161" t="s">
        <v>403</v>
      </c>
      <c r="B2821" s="162" t="s">
        <v>8633</v>
      </c>
      <c r="C2821" s="174" t="s">
        <v>684</v>
      </c>
      <c r="D2821" s="175" t="s">
        <v>8634</v>
      </c>
      <c r="E2821" s="175">
        <v>1</v>
      </c>
      <c r="F2821" s="176">
        <v>0.19687367</v>
      </c>
      <c r="G2821" s="176">
        <f t="shared" si="94"/>
        <v>0.19687367</v>
      </c>
      <c r="H2821" s="177"/>
      <c r="I2821" s="178"/>
      <c r="J2821" s="179"/>
    </row>
    <row r="2822" spans="1:10" customFormat="1" x14ac:dyDescent="0.2">
      <c r="A2822" s="161" t="s">
        <v>403</v>
      </c>
      <c r="B2822" s="162" t="s">
        <v>8635</v>
      </c>
      <c r="C2822" s="174" t="s">
        <v>677</v>
      </c>
      <c r="D2822" s="175" t="s">
        <v>732</v>
      </c>
      <c r="E2822" s="175">
        <v>12</v>
      </c>
      <c r="F2822" s="176">
        <v>0.12559807000000001</v>
      </c>
      <c r="G2822" s="176">
        <f t="shared" si="94"/>
        <v>1.5071768400000001</v>
      </c>
      <c r="H2822" s="177"/>
      <c r="I2822" s="178"/>
      <c r="J2822" s="179"/>
    </row>
    <row r="2823" spans="1:10" customFormat="1" x14ac:dyDescent="0.2">
      <c r="A2823" s="161" t="s">
        <v>403</v>
      </c>
      <c r="B2823" s="162" t="s">
        <v>8636</v>
      </c>
      <c r="C2823" s="174" t="s">
        <v>677</v>
      </c>
      <c r="D2823" s="175" t="s">
        <v>734</v>
      </c>
      <c r="E2823" s="175">
        <v>4</v>
      </c>
      <c r="F2823" s="176">
        <v>0.10981471</v>
      </c>
      <c r="G2823" s="176">
        <f t="shared" si="94"/>
        <v>0.43925883999999998</v>
      </c>
      <c r="H2823" s="177"/>
      <c r="I2823" s="178"/>
      <c r="J2823" s="179"/>
    </row>
    <row r="2824" spans="1:10" customFormat="1" x14ac:dyDescent="0.2">
      <c r="A2824" s="161" t="s">
        <v>403</v>
      </c>
      <c r="B2824" s="162" t="s">
        <v>8637</v>
      </c>
      <c r="C2824" s="174" t="s">
        <v>677</v>
      </c>
      <c r="D2824" s="175" t="s">
        <v>736</v>
      </c>
      <c r="E2824" s="175">
        <v>2</v>
      </c>
      <c r="F2824" s="176">
        <v>7.4135400000000004E-2</v>
      </c>
      <c r="G2824" s="176">
        <f t="shared" si="94"/>
        <v>0.14827080000000001</v>
      </c>
      <c r="H2824" s="177"/>
      <c r="I2824" s="178"/>
      <c r="J2824" s="179"/>
    </row>
    <row r="2825" spans="1:10" customFormat="1" x14ac:dyDescent="0.2">
      <c r="A2825" s="161" t="s">
        <v>403</v>
      </c>
      <c r="B2825" s="162" t="s">
        <v>8638</v>
      </c>
      <c r="C2825" s="174" t="s">
        <v>677</v>
      </c>
      <c r="D2825" s="175" t="s">
        <v>678</v>
      </c>
      <c r="E2825" s="175">
        <v>4</v>
      </c>
      <c r="F2825" s="176">
        <v>4.296759E-2</v>
      </c>
      <c r="G2825" s="176">
        <f t="shared" si="94"/>
        <v>0.17187036</v>
      </c>
      <c r="H2825" s="177"/>
      <c r="I2825" s="178"/>
      <c r="J2825" s="179"/>
    </row>
    <row r="2826" spans="1:10" customFormat="1" x14ac:dyDescent="0.2">
      <c r="A2826" s="161" t="s">
        <v>403</v>
      </c>
      <c r="B2826" s="162" t="s">
        <v>8639</v>
      </c>
      <c r="C2826" s="174" t="s">
        <v>677</v>
      </c>
      <c r="D2826" s="175" t="s">
        <v>739</v>
      </c>
      <c r="E2826" s="175">
        <v>2</v>
      </c>
      <c r="F2826" s="176">
        <v>5.4240669999999998E-2</v>
      </c>
      <c r="G2826" s="176">
        <f t="shared" si="94"/>
        <v>0.10848134</v>
      </c>
      <c r="H2826" s="177"/>
      <c r="I2826" s="178"/>
      <c r="J2826" s="179"/>
    </row>
    <row r="2827" spans="1:10" customFormat="1" x14ac:dyDescent="0.2">
      <c r="A2827" s="161" t="s">
        <v>403</v>
      </c>
      <c r="B2827" s="162" t="s">
        <v>8640</v>
      </c>
      <c r="C2827" s="174" t="s">
        <v>677</v>
      </c>
      <c r="D2827" s="175" t="s">
        <v>741</v>
      </c>
      <c r="E2827" s="175">
        <v>8</v>
      </c>
      <c r="F2827" s="176">
        <v>2.6461140000000001E-2</v>
      </c>
      <c r="G2827" s="176">
        <f t="shared" si="94"/>
        <v>0.21168912000000001</v>
      </c>
      <c r="H2827" s="177"/>
      <c r="I2827" s="178"/>
      <c r="J2827" s="179"/>
    </row>
    <row r="2828" spans="1:10" customFormat="1" x14ac:dyDescent="0.2">
      <c r="A2828" s="161" t="s">
        <v>403</v>
      </c>
      <c r="B2828" s="162" t="s">
        <v>8641</v>
      </c>
      <c r="C2828" s="174" t="s">
        <v>684</v>
      </c>
      <c r="D2828" s="175" t="s">
        <v>728</v>
      </c>
      <c r="E2828" s="175">
        <v>5</v>
      </c>
      <c r="F2828" s="176">
        <v>3.5662310000000003E-2</v>
      </c>
      <c r="G2828" s="176">
        <f t="shared" si="94"/>
        <v>0.17831155000000001</v>
      </c>
      <c r="H2828" s="177"/>
      <c r="I2828" s="178"/>
      <c r="J2828" s="179"/>
    </row>
    <row r="2829" spans="1:10" customFormat="1" x14ac:dyDescent="0.2">
      <c r="A2829" s="161" t="s">
        <v>403</v>
      </c>
      <c r="B2829" s="162" t="s">
        <v>8642</v>
      </c>
      <c r="C2829" s="174" t="s">
        <v>684</v>
      </c>
      <c r="D2829" s="175" t="s">
        <v>730</v>
      </c>
      <c r="E2829" s="175">
        <v>4</v>
      </c>
      <c r="F2829" s="176">
        <v>3.3686880000000002E-2</v>
      </c>
      <c r="G2829" s="176">
        <f t="shared" si="94"/>
        <v>0.13474752000000001</v>
      </c>
      <c r="H2829" s="177"/>
      <c r="I2829" s="178"/>
      <c r="J2829" s="179"/>
    </row>
    <row r="2830" spans="1:10" customFormat="1" x14ac:dyDescent="0.2">
      <c r="A2830" s="161" t="s">
        <v>403</v>
      </c>
      <c r="B2830" s="162" t="s">
        <v>8643</v>
      </c>
      <c r="C2830" s="174" t="s">
        <v>677</v>
      </c>
      <c r="D2830" s="175" t="s">
        <v>743</v>
      </c>
      <c r="E2830" s="175">
        <v>31</v>
      </c>
      <c r="F2830" s="176">
        <v>1.393254E-2</v>
      </c>
      <c r="G2830" s="176">
        <f t="shared" si="94"/>
        <v>0.43190874000000001</v>
      </c>
      <c r="H2830" s="177"/>
      <c r="I2830" s="178"/>
      <c r="J2830" s="179"/>
    </row>
    <row r="2831" spans="1:10" customFormat="1" x14ac:dyDescent="0.2">
      <c r="A2831" s="161" t="s">
        <v>403</v>
      </c>
      <c r="B2831" s="162" t="s">
        <v>8644</v>
      </c>
      <c r="C2831" s="174" t="s">
        <v>677</v>
      </c>
      <c r="D2831" s="175" t="s">
        <v>745</v>
      </c>
      <c r="E2831" s="175">
        <v>8</v>
      </c>
      <c r="F2831" s="176">
        <v>1.1562019999999999E-2</v>
      </c>
      <c r="G2831" s="176">
        <f t="shared" si="94"/>
        <v>9.2496159999999994E-2</v>
      </c>
      <c r="H2831" s="177"/>
      <c r="I2831" s="178"/>
      <c r="J2831" s="179"/>
    </row>
    <row r="2832" spans="1:10" customFormat="1" x14ac:dyDescent="0.2">
      <c r="A2832" s="161" t="s">
        <v>403</v>
      </c>
      <c r="B2832" s="162" t="s">
        <v>8645</v>
      </c>
      <c r="C2832" s="174" t="s">
        <v>677</v>
      </c>
      <c r="D2832" s="175" t="s">
        <v>747</v>
      </c>
      <c r="E2832" s="175">
        <v>4</v>
      </c>
      <c r="F2832" s="176">
        <v>1.9086800000000001E-3</v>
      </c>
      <c r="G2832" s="176">
        <f t="shared" si="94"/>
        <v>7.6347200000000002E-3</v>
      </c>
      <c r="H2832" s="177"/>
      <c r="I2832" s="178"/>
      <c r="J2832" s="179"/>
    </row>
    <row r="2833" spans="1:10" customFormat="1" ht="25.5" x14ac:dyDescent="0.2">
      <c r="A2833" s="161" t="s">
        <v>403</v>
      </c>
      <c r="B2833" s="162" t="s">
        <v>8646</v>
      </c>
      <c r="C2833" s="174" t="s">
        <v>522</v>
      </c>
      <c r="D2833" s="175" t="s">
        <v>937</v>
      </c>
      <c r="E2833" s="175">
        <v>124</v>
      </c>
      <c r="F2833" s="176">
        <v>5.7602159999999999E-2</v>
      </c>
      <c r="G2833" s="176">
        <f t="shared" si="94"/>
        <v>7.1426678399999997</v>
      </c>
      <c r="H2833" s="177"/>
      <c r="I2833" s="178"/>
      <c r="J2833" s="179"/>
    </row>
    <row r="2834" spans="1:10" customFormat="1" ht="25.5" x14ac:dyDescent="0.2">
      <c r="A2834" s="161" t="s">
        <v>403</v>
      </c>
      <c r="B2834" s="162" t="s">
        <v>8647</v>
      </c>
      <c r="C2834" s="174" t="s">
        <v>522</v>
      </c>
      <c r="D2834" s="175" t="s">
        <v>939</v>
      </c>
      <c r="E2834" s="175">
        <v>8</v>
      </c>
      <c r="F2834" s="176">
        <v>2.8221969999999999E-2</v>
      </c>
      <c r="G2834" s="176">
        <f t="shared" si="94"/>
        <v>0.22577575999999999</v>
      </c>
      <c r="H2834" s="177"/>
      <c r="I2834" s="178"/>
      <c r="J2834" s="179"/>
    </row>
    <row r="2835" spans="1:10" customFormat="1" ht="25.5" x14ac:dyDescent="0.2">
      <c r="A2835" s="161" t="s">
        <v>403</v>
      </c>
      <c r="B2835" s="162" t="s">
        <v>8648</v>
      </c>
      <c r="C2835" s="174" t="s">
        <v>522</v>
      </c>
      <c r="D2835" s="175" t="s">
        <v>8649</v>
      </c>
      <c r="E2835" s="175">
        <v>2</v>
      </c>
      <c r="F2835" s="176">
        <v>2.4240230000000001E-2</v>
      </c>
      <c r="G2835" s="176">
        <f t="shared" si="94"/>
        <v>4.8480460000000003E-2</v>
      </c>
      <c r="H2835" s="177"/>
      <c r="I2835" s="178"/>
      <c r="J2835" s="179"/>
    </row>
    <row r="2836" spans="1:10" customFormat="1" ht="25.5" x14ac:dyDescent="0.2">
      <c r="A2836" s="161" t="s">
        <v>403</v>
      </c>
      <c r="B2836" s="162" t="s">
        <v>8650</v>
      </c>
      <c r="C2836" s="174" t="s">
        <v>522</v>
      </c>
      <c r="D2836" s="175" t="s">
        <v>941</v>
      </c>
      <c r="E2836" s="175">
        <v>44</v>
      </c>
      <c r="F2836" s="176">
        <v>2.2449110000000001E-2</v>
      </c>
      <c r="G2836" s="176">
        <f t="shared" si="94"/>
        <v>0.98776084000000008</v>
      </c>
      <c r="H2836" s="177"/>
      <c r="I2836" s="178"/>
      <c r="J2836" s="179"/>
    </row>
    <row r="2837" spans="1:10" customFormat="1" ht="25.5" x14ac:dyDescent="0.2">
      <c r="A2837" s="161" t="s">
        <v>403</v>
      </c>
      <c r="B2837" s="162" t="s">
        <v>8651</v>
      </c>
      <c r="C2837" s="174" t="s">
        <v>522</v>
      </c>
      <c r="D2837" s="175" t="s">
        <v>8652</v>
      </c>
      <c r="E2837" s="175">
        <v>24</v>
      </c>
      <c r="F2837" s="176">
        <v>2.0473680000000001E-2</v>
      </c>
      <c r="G2837" s="176">
        <f t="shared" si="94"/>
        <v>0.49136832000000003</v>
      </c>
      <c r="H2837" s="177"/>
      <c r="I2837" s="178"/>
      <c r="J2837" s="179"/>
    </row>
    <row r="2838" spans="1:10" customFormat="1" ht="25.5" x14ac:dyDescent="0.2">
      <c r="A2838" s="161" t="s">
        <v>403</v>
      </c>
      <c r="B2838" s="162" t="s">
        <v>8653</v>
      </c>
      <c r="C2838" s="174" t="s">
        <v>944</v>
      </c>
      <c r="D2838" s="175" t="s">
        <v>945</v>
      </c>
      <c r="E2838" s="175">
        <v>37</v>
      </c>
      <c r="F2838" s="176">
        <v>1.8321469999999999E-2</v>
      </c>
      <c r="G2838" s="176">
        <f t="shared" si="94"/>
        <v>0.67789438999999996</v>
      </c>
      <c r="H2838" s="177"/>
      <c r="I2838" s="178"/>
      <c r="J2838" s="179"/>
    </row>
    <row r="2839" spans="1:10" customFormat="1" ht="25.5" x14ac:dyDescent="0.2">
      <c r="A2839" s="161" t="s">
        <v>403</v>
      </c>
      <c r="B2839" s="162" t="s">
        <v>8654</v>
      </c>
      <c r="C2839" s="174" t="s">
        <v>522</v>
      </c>
      <c r="D2839" s="175" t="s">
        <v>757</v>
      </c>
      <c r="E2839" s="175">
        <v>102</v>
      </c>
      <c r="F2839" s="176">
        <v>1.6348540000000002E-2</v>
      </c>
      <c r="G2839" s="176">
        <f t="shared" si="94"/>
        <v>1.6675510800000002</v>
      </c>
      <c r="H2839" s="177"/>
      <c r="I2839" s="178"/>
      <c r="J2839" s="179"/>
    </row>
    <row r="2840" spans="1:10" customFormat="1" x14ac:dyDescent="0.2">
      <c r="A2840" s="161" t="s">
        <v>403</v>
      </c>
      <c r="B2840" s="162" t="s">
        <v>8655</v>
      </c>
      <c r="C2840" s="174" t="s">
        <v>759</v>
      </c>
      <c r="D2840" s="175" t="s">
        <v>760</v>
      </c>
      <c r="E2840" s="175">
        <v>26</v>
      </c>
      <c r="F2840" s="176">
        <v>1.7374069999999998E-2</v>
      </c>
      <c r="G2840" s="176">
        <f t="shared" si="94"/>
        <v>0.45172581999999994</v>
      </c>
      <c r="H2840" s="177"/>
      <c r="I2840" s="178"/>
      <c r="J2840" s="179"/>
    </row>
    <row r="2841" spans="1:10" customFormat="1" x14ac:dyDescent="0.2">
      <c r="A2841" s="161" t="s">
        <v>403</v>
      </c>
      <c r="B2841" s="162" t="s">
        <v>8656</v>
      </c>
      <c r="C2841" s="174" t="s">
        <v>525</v>
      </c>
      <c r="D2841" s="175" t="s">
        <v>762</v>
      </c>
      <c r="E2841" s="175">
        <v>12</v>
      </c>
      <c r="F2841" s="176">
        <v>7.6006699999999996E-2</v>
      </c>
      <c r="G2841" s="176">
        <f t="shared" si="94"/>
        <v>0.91208040000000001</v>
      </c>
      <c r="H2841" s="177"/>
      <c r="I2841" s="178"/>
      <c r="J2841" s="179"/>
    </row>
    <row r="2842" spans="1:10" customFormat="1" x14ac:dyDescent="0.2">
      <c r="A2842" s="161" t="s">
        <v>403</v>
      </c>
      <c r="B2842" s="162" t="s">
        <v>8657</v>
      </c>
      <c r="C2842" s="174" t="s">
        <v>525</v>
      </c>
      <c r="D2842" s="175" t="s">
        <v>764</v>
      </c>
      <c r="E2842" s="175">
        <v>17</v>
      </c>
      <c r="F2842" s="176">
        <v>4.0010209999999997E-2</v>
      </c>
      <c r="G2842" s="176">
        <f t="shared" si="94"/>
        <v>0.68017357000000001</v>
      </c>
      <c r="H2842" s="177"/>
      <c r="I2842" s="178"/>
      <c r="J2842" s="179"/>
    </row>
    <row r="2843" spans="1:10" customFormat="1" x14ac:dyDescent="0.2">
      <c r="A2843" s="161" t="s">
        <v>403</v>
      </c>
      <c r="B2843" s="162" t="s">
        <v>8658</v>
      </c>
      <c r="C2843" s="174" t="s">
        <v>525</v>
      </c>
      <c r="D2843" s="175" t="s">
        <v>679</v>
      </c>
      <c r="E2843" s="175">
        <v>136</v>
      </c>
      <c r="F2843" s="176">
        <v>1.6751530000000001E-2</v>
      </c>
      <c r="G2843" s="176">
        <f t="shared" si="94"/>
        <v>2.2782080800000002</v>
      </c>
      <c r="H2843" s="177"/>
      <c r="I2843" s="178"/>
      <c r="J2843" s="179"/>
    </row>
    <row r="2844" spans="1:10" customFormat="1" x14ac:dyDescent="0.2">
      <c r="A2844" s="161" t="s">
        <v>403</v>
      </c>
      <c r="B2844" s="162" t="s">
        <v>8659</v>
      </c>
      <c r="C2844" s="174" t="s">
        <v>525</v>
      </c>
      <c r="D2844" s="175" t="s">
        <v>767</v>
      </c>
      <c r="E2844" s="175">
        <v>8</v>
      </c>
      <c r="F2844" s="176">
        <v>1.084597E-2</v>
      </c>
      <c r="G2844" s="176">
        <f t="shared" si="94"/>
        <v>8.6767759999999999E-2</v>
      </c>
      <c r="H2844" s="177"/>
      <c r="I2844" s="178"/>
      <c r="J2844" s="179"/>
    </row>
    <row r="2845" spans="1:10" customFormat="1" x14ac:dyDescent="0.2">
      <c r="A2845" s="161" t="s">
        <v>403</v>
      </c>
      <c r="B2845" s="162" t="s">
        <v>8660</v>
      </c>
      <c r="C2845" s="174" t="s">
        <v>525</v>
      </c>
      <c r="D2845" s="175" t="s">
        <v>526</v>
      </c>
      <c r="E2845" s="175">
        <v>399</v>
      </c>
      <c r="F2845" s="176">
        <v>5.88405E-3</v>
      </c>
      <c r="G2845" s="176">
        <f t="shared" si="94"/>
        <v>2.3477359500000001</v>
      </c>
      <c r="H2845" s="177"/>
      <c r="I2845" s="178"/>
      <c r="J2845" s="179"/>
    </row>
    <row r="2846" spans="1:10" customFormat="1" x14ac:dyDescent="0.2">
      <c r="A2846" s="161" t="s">
        <v>403</v>
      </c>
      <c r="B2846" s="162" t="s">
        <v>8661</v>
      </c>
      <c r="C2846" s="174" t="s">
        <v>525</v>
      </c>
      <c r="D2846" s="175" t="s">
        <v>770</v>
      </c>
      <c r="E2846" s="175">
        <v>4</v>
      </c>
      <c r="F2846" s="176">
        <v>8.4562000000000005E-4</v>
      </c>
      <c r="G2846" s="176">
        <f t="shared" si="94"/>
        <v>3.3824800000000002E-3</v>
      </c>
      <c r="H2846" s="177"/>
      <c r="I2846" s="178"/>
      <c r="J2846" s="179"/>
    </row>
    <row r="2847" spans="1:10" customFormat="1" x14ac:dyDescent="0.2">
      <c r="A2847" s="161" t="s">
        <v>403</v>
      </c>
      <c r="B2847" s="162" t="s">
        <v>8662</v>
      </c>
      <c r="C2847" s="174" t="s">
        <v>528</v>
      </c>
      <c r="D2847" s="175" t="s">
        <v>772</v>
      </c>
      <c r="E2847" s="175">
        <v>17</v>
      </c>
      <c r="F2847" s="176">
        <v>6.9577099999999998E-3</v>
      </c>
      <c r="G2847" s="176">
        <f t="shared" si="94"/>
        <v>0.11828107</v>
      </c>
      <c r="H2847" s="177"/>
      <c r="I2847" s="178"/>
      <c r="J2847" s="179"/>
    </row>
    <row r="2848" spans="1:10" customFormat="1" x14ac:dyDescent="0.2">
      <c r="A2848" s="161" t="s">
        <v>403</v>
      </c>
      <c r="B2848" s="162" t="s">
        <v>8663</v>
      </c>
      <c r="C2848" s="174" t="s">
        <v>528</v>
      </c>
      <c r="D2848" s="175" t="s">
        <v>680</v>
      </c>
      <c r="E2848" s="175">
        <v>128</v>
      </c>
      <c r="F2848" s="176">
        <v>3.9662300000000003E-3</v>
      </c>
      <c r="G2848" s="176">
        <f t="shared" si="94"/>
        <v>0.50767744000000004</v>
      </c>
      <c r="H2848" s="177"/>
      <c r="I2848" s="178"/>
      <c r="J2848" s="179"/>
    </row>
    <row r="2849" spans="1:39" customFormat="1" x14ac:dyDescent="0.2">
      <c r="A2849" s="161" t="s">
        <v>403</v>
      </c>
      <c r="B2849" s="162" t="s">
        <v>8664</v>
      </c>
      <c r="C2849" s="174" t="s">
        <v>528</v>
      </c>
      <c r="D2849" s="175" t="s">
        <v>775</v>
      </c>
      <c r="E2849" s="175">
        <v>8</v>
      </c>
      <c r="F2849" s="176">
        <v>2.3824300000000001E-3</v>
      </c>
      <c r="G2849" s="176">
        <f t="shared" si="94"/>
        <v>1.905944E-2</v>
      </c>
      <c r="H2849" s="177"/>
      <c r="I2849" s="178"/>
      <c r="J2849" s="179"/>
    </row>
    <row r="2850" spans="1:39" customFormat="1" x14ac:dyDescent="0.2">
      <c r="A2850" s="161" t="s">
        <v>403</v>
      </c>
      <c r="B2850" s="162" t="s">
        <v>8665</v>
      </c>
      <c r="C2850" s="174" t="s">
        <v>528</v>
      </c>
      <c r="D2850" s="175" t="s">
        <v>529</v>
      </c>
      <c r="E2850" s="175">
        <v>255</v>
      </c>
      <c r="F2850" s="176">
        <v>1.25136E-3</v>
      </c>
      <c r="G2850" s="176">
        <f t="shared" si="94"/>
        <v>0.31909680000000001</v>
      </c>
      <c r="H2850" s="177"/>
      <c r="I2850" s="178"/>
      <c r="J2850" s="179"/>
    </row>
    <row r="2851" spans="1:39" customFormat="1" x14ac:dyDescent="0.2">
      <c r="A2851" s="161" t="s">
        <v>403</v>
      </c>
      <c r="B2851" s="162" t="s">
        <v>8666</v>
      </c>
      <c r="C2851" s="174" t="s">
        <v>528</v>
      </c>
      <c r="D2851" s="175" t="s">
        <v>778</v>
      </c>
      <c r="E2851" s="175">
        <v>4</v>
      </c>
      <c r="F2851" s="176">
        <v>1.8382000000000001E-4</v>
      </c>
      <c r="G2851" s="176">
        <f t="shared" si="94"/>
        <v>7.3528000000000005E-4</v>
      </c>
      <c r="H2851" s="177"/>
      <c r="I2851" s="178"/>
      <c r="J2851" s="179"/>
    </row>
    <row r="2852" spans="1:39" customFormat="1" x14ac:dyDescent="0.2">
      <c r="A2852" s="161" t="s">
        <v>403</v>
      </c>
      <c r="B2852" s="162" t="s">
        <v>8667</v>
      </c>
      <c r="C2852" s="174" t="s">
        <v>681</v>
      </c>
      <c r="D2852" s="175" t="s">
        <v>780</v>
      </c>
      <c r="E2852" s="175">
        <v>4</v>
      </c>
      <c r="F2852" s="176">
        <v>1.7164410000000001E-2</v>
      </c>
      <c r="G2852" s="176">
        <f t="shared" si="94"/>
        <v>6.8657640000000006E-2</v>
      </c>
      <c r="H2852" s="177"/>
      <c r="I2852" s="178"/>
      <c r="J2852" s="179"/>
    </row>
    <row r="2853" spans="1:39" customFormat="1" x14ac:dyDescent="0.2">
      <c r="A2853" s="161" t="s">
        <v>403</v>
      </c>
      <c r="B2853" s="162" t="s">
        <v>8668</v>
      </c>
      <c r="C2853" s="174" t="s">
        <v>681</v>
      </c>
      <c r="D2853" s="175" t="s">
        <v>782</v>
      </c>
      <c r="E2853" s="175">
        <v>8</v>
      </c>
      <c r="F2853" s="176">
        <v>1.130113E-2</v>
      </c>
      <c r="G2853" s="176">
        <f t="shared" si="94"/>
        <v>9.0409039999999996E-2</v>
      </c>
      <c r="H2853" s="177"/>
      <c r="I2853" s="178"/>
      <c r="J2853" s="179"/>
    </row>
    <row r="2854" spans="1:39" customFormat="1" x14ac:dyDescent="0.2">
      <c r="A2854" s="161" t="s">
        <v>403</v>
      </c>
      <c r="B2854" s="162" t="s">
        <v>8669</v>
      </c>
      <c r="C2854" s="174" t="s">
        <v>681</v>
      </c>
      <c r="D2854" s="175" t="s">
        <v>784</v>
      </c>
      <c r="E2854" s="175">
        <v>4</v>
      </c>
      <c r="F2854" s="176">
        <v>4.0784000000000003E-3</v>
      </c>
      <c r="G2854" s="176">
        <f t="shared" si="94"/>
        <v>1.6313600000000001E-2</v>
      </c>
      <c r="H2854" s="177"/>
      <c r="I2854" s="178"/>
      <c r="J2854" s="179"/>
    </row>
    <row r="2855" spans="1:39" customFormat="1" x14ac:dyDescent="0.2">
      <c r="A2855" s="161" t="s">
        <v>403</v>
      </c>
      <c r="B2855" s="162" t="s">
        <v>8670</v>
      </c>
      <c r="C2855" s="174" t="s">
        <v>681</v>
      </c>
      <c r="D2855" s="175" t="s">
        <v>786</v>
      </c>
      <c r="E2855" s="175">
        <v>66</v>
      </c>
      <c r="F2855" s="176">
        <v>2.1575700000000001E-3</v>
      </c>
      <c r="G2855" s="176">
        <f t="shared" si="94"/>
        <v>0.14239962</v>
      </c>
      <c r="H2855" s="177"/>
      <c r="I2855" s="178"/>
      <c r="J2855" s="179"/>
    </row>
    <row r="2856" spans="1:39" ht="25.5" x14ac:dyDescent="0.2">
      <c r="A2856" s="148" t="s">
        <v>379</v>
      </c>
      <c r="B2856" s="150">
        <v>56</v>
      </c>
      <c r="C2856" s="151"/>
      <c r="D2856" s="152" t="s">
        <v>222</v>
      </c>
      <c r="E2856" s="105">
        <v>1</v>
      </c>
      <c r="F2856" s="153"/>
      <c r="G2856" s="110"/>
      <c r="H2856" s="154"/>
      <c r="I2856" s="111"/>
      <c r="J2856" s="155"/>
      <c r="K2856" s="124"/>
      <c r="L2856" s="125"/>
      <c r="M2856" s="126"/>
      <c r="N2856" s="127"/>
      <c r="O2856" s="128"/>
      <c r="P2856" s="128"/>
      <c r="Q2856" s="126"/>
      <c r="R2856" s="55"/>
      <c r="S2856" s="129"/>
      <c r="T2856" s="156"/>
      <c r="U2856" s="126"/>
      <c r="AF2856" s="8"/>
      <c r="AG2856" s="8"/>
      <c r="AH2856" s="8"/>
      <c r="AI2856" s="8"/>
      <c r="AJ2856" s="8"/>
      <c r="AK2856" s="8"/>
      <c r="AL2856" s="8"/>
      <c r="AM2856" s="8"/>
    </row>
    <row r="2857" spans="1:39" ht="25.5" x14ac:dyDescent="0.2">
      <c r="A2857" s="148" t="s">
        <v>379</v>
      </c>
      <c r="B2857" s="150" t="s">
        <v>223</v>
      </c>
      <c r="C2857" s="151" t="s">
        <v>224</v>
      </c>
      <c r="D2857" s="152" t="s">
        <v>225</v>
      </c>
      <c r="E2857" s="105">
        <v>1</v>
      </c>
      <c r="F2857" s="153"/>
      <c r="G2857" s="110"/>
      <c r="H2857" s="154"/>
      <c r="I2857" s="111"/>
      <c r="J2857" s="155"/>
      <c r="K2857" s="124"/>
      <c r="L2857" s="125"/>
      <c r="M2857" s="126"/>
      <c r="N2857" s="127"/>
      <c r="O2857" s="128"/>
      <c r="P2857" s="128"/>
      <c r="Q2857" s="126"/>
      <c r="R2857" s="55"/>
      <c r="S2857" s="129"/>
      <c r="T2857" s="156"/>
      <c r="U2857" s="126"/>
      <c r="AF2857" s="8"/>
      <c r="AG2857" s="8"/>
      <c r="AH2857" s="8"/>
      <c r="AI2857" s="8"/>
      <c r="AJ2857" s="8"/>
      <c r="AK2857" s="8"/>
      <c r="AL2857" s="8"/>
      <c r="AM2857" s="8"/>
    </row>
    <row r="2858" spans="1:39" customFormat="1" x14ac:dyDescent="0.2">
      <c r="A2858" s="148" t="s">
        <v>379</v>
      </c>
      <c r="B2858" s="162" t="s">
        <v>6862</v>
      </c>
      <c r="C2858" s="181" t="s">
        <v>6296</v>
      </c>
      <c r="D2858" s="182" t="s">
        <v>6297</v>
      </c>
      <c r="E2858" s="182">
        <v>1</v>
      </c>
      <c r="F2858" s="183"/>
      <c r="G2858" s="183" t="str">
        <f>""</f>
        <v/>
      </c>
      <c r="H2858" s="184"/>
      <c r="I2858" s="185"/>
      <c r="J2858" s="180"/>
    </row>
    <row r="2859" spans="1:39" customFormat="1" outlineLevel="1" x14ac:dyDescent="0.2">
      <c r="A2859" s="148" t="s">
        <v>379</v>
      </c>
      <c r="B2859" s="162" t="s">
        <v>6863</v>
      </c>
      <c r="C2859" s="181" t="s">
        <v>6299</v>
      </c>
      <c r="D2859" s="182" t="s">
        <v>6300</v>
      </c>
      <c r="E2859" s="182">
        <f>1*1</f>
        <v>1</v>
      </c>
      <c r="F2859" s="183">
        <v>7.28</v>
      </c>
      <c r="G2859" s="183">
        <f t="shared" ref="G2859:G2864" si="95">F2859*E2859</f>
        <v>7.28</v>
      </c>
      <c r="H2859" s="184" t="s">
        <v>390</v>
      </c>
      <c r="I2859" s="185"/>
      <c r="J2859" s="180"/>
    </row>
    <row r="2860" spans="1:39" customFormat="1" outlineLevel="1" x14ac:dyDescent="0.2">
      <c r="A2860" s="148" t="s">
        <v>379</v>
      </c>
      <c r="B2860" s="162" t="s">
        <v>6864</v>
      </c>
      <c r="C2860" s="181" t="s">
        <v>6302</v>
      </c>
      <c r="D2860" s="182" t="s">
        <v>6303</v>
      </c>
      <c r="E2860" s="182">
        <f>1*1</f>
        <v>1</v>
      </c>
      <c r="F2860" s="183">
        <v>4.5</v>
      </c>
      <c r="G2860" s="183">
        <f t="shared" si="95"/>
        <v>4.5</v>
      </c>
      <c r="H2860" s="184" t="s">
        <v>390</v>
      </c>
      <c r="I2860" s="185"/>
      <c r="J2860" s="180"/>
    </row>
    <row r="2861" spans="1:39" customFormat="1" outlineLevel="1" x14ac:dyDescent="0.2">
      <c r="A2861" s="148" t="s">
        <v>379</v>
      </c>
      <c r="B2861" s="162" t="s">
        <v>6865</v>
      </c>
      <c r="C2861" s="181" t="s">
        <v>6305</v>
      </c>
      <c r="D2861" s="182" t="s">
        <v>6306</v>
      </c>
      <c r="E2861" s="182">
        <f>1*1</f>
        <v>1</v>
      </c>
      <c r="F2861" s="183">
        <v>8.93</v>
      </c>
      <c r="G2861" s="183">
        <f t="shared" si="95"/>
        <v>8.93</v>
      </c>
      <c r="H2861" s="184" t="s">
        <v>390</v>
      </c>
      <c r="I2861" s="185"/>
      <c r="J2861" s="180"/>
    </row>
    <row r="2862" spans="1:39" customFormat="1" outlineLevel="1" x14ac:dyDescent="0.2">
      <c r="A2862" s="148" t="s">
        <v>379</v>
      </c>
      <c r="B2862" s="162" t="s">
        <v>6866</v>
      </c>
      <c r="C2862" s="181" t="s">
        <v>540</v>
      </c>
      <c r="D2862" s="182" t="s">
        <v>541</v>
      </c>
      <c r="E2862" s="182">
        <f>1*1</f>
        <v>1</v>
      </c>
      <c r="F2862" s="183">
        <v>46.26</v>
      </c>
      <c r="G2862" s="183">
        <f t="shared" si="95"/>
        <v>46.26</v>
      </c>
      <c r="H2862" s="184" t="s">
        <v>390</v>
      </c>
      <c r="I2862" s="185"/>
      <c r="J2862" s="180"/>
    </row>
    <row r="2863" spans="1:39" customFormat="1" outlineLevel="1" x14ac:dyDescent="0.2">
      <c r="A2863" s="148" t="s">
        <v>379</v>
      </c>
      <c r="B2863" s="162" t="s">
        <v>6867</v>
      </c>
      <c r="C2863" s="181" t="s">
        <v>5620</v>
      </c>
      <c r="D2863" s="182" t="s">
        <v>402</v>
      </c>
      <c r="E2863" s="182">
        <f>2*1</f>
        <v>2</v>
      </c>
      <c r="F2863" s="183">
        <v>1.92</v>
      </c>
      <c r="G2863" s="183">
        <f t="shared" si="95"/>
        <v>3.84</v>
      </c>
      <c r="H2863" s="184" t="s">
        <v>390</v>
      </c>
      <c r="I2863" s="185"/>
      <c r="J2863" s="180"/>
    </row>
    <row r="2864" spans="1:39" customFormat="1" outlineLevel="1" x14ac:dyDescent="0.2">
      <c r="A2864" s="148" t="s">
        <v>379</v>
      </c>
      <c r="B2864" s="162" t="s">
        <v>6868</v>
      </c>
      <c r="C2864" s="181" t="s">
        <v>6310</v>
      </c>
      <c r="D2864" s="182" t="s">
        <v>6311</v>
      </c>
      <c r="E2864" s="182">
        <f>1*1</f>
        <v>1</v>
      </c>
      <c r="F2864" s="183">
        <v>9.42</v>
      </c>
      <c r="G2864" s="183">
        <f t="shared" si="95"/>
        <v>9.42</v>
      </c>
      <c r="H2864" s="184"/>
      <c r="I2864" s="185"/>
      <c r="J2864" s="180"/>
    </row>
    <row r="2865" spans="1:11" customFormat="1" x14ac:dyDescent="0.2">
      <c r="A2865" s="148" t="s">
        <v>379</v>
      </c>
      <c r="B2865" s="162" t="s">
        <v>6869</v>
      </c>
      <c r="C2865" s="181" t="s">
        <v>5477</v>
      </c>
      <c r="D2865" s="182" t="s">
        <v>409</v>
      </c>
      <c r="E2865" s="182" t="s">
        <v>410</v>
      </c>
      <c r="F2865" s="183"/>
      <c r="G2865" s="183" t="str">
        <f>""</f>
        <v/>
      </c>
      <c r="H2865" s="184"/>
      <c r="I2865" s="185"/>
      <c r="J2865" s="180"/>
      <c r="K2865" s="200"/>
    </row>
    <row r="2866" spans="1:11" customFormat="1" outlineLevel="1" x14ac:dyDescent="0.2">
      <c r="A2866" s="148" t="s">
        <v>379</v>
      </c>
      <c r="B2866" s="162" t="s">
        <v>6870</v>
      </c>
      <c r="C2866" s="181" t="s">
        <v>5479</v>
      </c>
      <c r="D2866" s="182" t="s">
        <v>5480</v>
      </c>
      <c r="E2866" s="182" t="s">
        <v>410</v>
      </c>
      <c r="F2866" s="183">
        <v>13.83</v>
      </c>
      <c r="G2866" s="183">
        <f>F2866*2</f>
        <v>27.66</v>
      </c>
      <c r="H2866" s="184" t="s">
        <v>414</v>
      </c>
      <c r="I2866" s="185"/>
      <c r="J2866" s="180"/>
      <c r="K2866" s="200"/>
    </row>
    <row r="2867" spans="1:11" customFormat="1" outlineLevel="1" x14ac:dyDescent="0.2">
      <c r="A2867" s="148" t="s">
        <v>379</v>
      </c>
      <c r="B2867" s="162" t="s">
        <v>6871</v>
      </c>
      <c r="C2867" s="181" t="s">
        <v>416</v>
      </c>
      <c r="D2867" s="182" t="s">
        <v>417</v>
      </c>
      <c r="E2867" s="182" t="s">
        <v>410</v>
      </c>
      <c r="F2867" s="183">
        <v>4.05</v>
      </c>
      <c r="G2867" s="183">
        <f>F2867*2</f>
        <v>8.1</v>
      </c>
      <c r="H2867" s="184" t="s">
        <v>414</v>
      </c>
      <c r="I2867" s="185"/>
      <c r="J2867" s="180"/>
      <c r="K2867" s="200"/>
    </row>
    <row r="2868" spans="1:11" customFormat="1" outlineLevel="1" x14ac:dyDescent="0.2">
      <c r="A2868" s="148" t="s">
        <v>379</v>
      </c>
      <c r="B2868" s="162" t="s">
        <v>6872</v>
      </c>
      <c r="C2868" s="181" t="s">
        <v>419</v>
      </c>
      <c r="D2868" s="182" t="s">
        <v>420</v>
      </c>
      <c r="E2868" s="182">
        <v>2</v>
      </c>
      <c r="F2868" s="183">
        <v>0.37</v>
      </c>
      <c r="G2868" s="183">
        <f>F2868*E2868</f>
        <v>0.74</v>
      </c>
      <c r="H2868" s="184" t="s">
        <v>414</v>
      </c>
      <c r="I2868" s="185"/>
      <c r="J2868" s="180"/>
      <c r="K2868" s="200"/>
    </row>
    <row r="2869" spans="1:11" customFormat="1" outlineLevel="1" x14ac:dyDescent="0.2">
      <c r="A2869" s="148" t="s">
        <v>379</v>
      </c>
      <c r="B2869" s="162" t="s">
        <v>6873</v>
      </c>
      <c r="C2869" s="181" t="s">
        <v>422</v>
      </c>
      <c r="D2869" s="182" t="s">
        <v>423</v>
      </c>
      <c r="E2869" s="182">
        <v>2</v>
      </c>
      <c r="F2869" s="183">
        <v>0.04</v>
      </c>
      <c r="G2869" s="183">
        <f>F2869*E2869</f>
        <v>0.08</v>
      </c>
      <c r="H2869" s="184" t="s">
        <v>414</v>
      </c>
      <c r="I2869" s="185"/>
      <c r="J2869" s="180"/>
      <c r="K2869" s="200"/>
    </row>
    <row r="2870" spans="1:11" customFormat="1" ht="25.5" outlineLevel="1" x14ac:dyDescent="0.2">
      <c r="A2870" s="148" t="s">
        <v>379</v>
      </c>
      <c r="B2870" s="162" t="s">
        <v>6874</v>
      </c>
      <c r="C2870" s="181" t="s">
        <v>522</v>
      </c>
      <c r="D2870" s="182" t="s">
        <v>5485</v>
      </c>
      <c r="E2870" s="182">
        <v>4</v>
      </c>
      <c r="F2870" s="183">
        <v>0.02</v>
      </c>
      <c r="G2870" s="183">
        <f>F2870*E2870</f>
        <v>0.08</v>
      </c>
      <c r="H2870" s="184"/>
      <c r="I2870" s="185"/>
      <c r="J2870" s="180"/>
      <c r="K2870" s="200"/>
    </row>
    <row r="2871" spans="1:11" customFormat="1" x14ac:dyDescent="0.2">
      <c r="A2871" s="148" t="s">
        <v>379</v>
      </c>
      <c r="B2871" s="162" t="s">
        <v>6875</v>
      </c>
      <c r="C2871" s="181" t="s">
        <v>6319</v>
      </c>
      <c r="D2871" s="182" t="s">
        <v>429</v>
      </c>
      <c r="E2871" s="182" t="s">
        <v>410</v>
      </c>
      <c r="F2871" s="183"/>
      <c r="G2871" s="183" t="str">
        <f>""</f>
        <v/>
      </c>
      <c r="H2871" s="184"/>
      <c r="I2871" s="185"/>
      <c r="J2871" s="180"/>
      <c r="K2871" s="200"/>
    </row>
    <row r="2872" spans="1:11" customFormat="1" outlineLevel="1" x14ac:dyDescent="0.2">
      <c r="A2872" s="148" t="s">
        <v>379</v>
      </c>
      <c r="B2872" s="162" t="s">
        <v>6876</v>
      </c>
      <c r="C2872" s="181" t="s">
        <v>6321</v>
      </c>
      <c r="D2872" s="182" t="s">
        <v>6322</v>
      </c>
      <c r="E2872" s="182" t="s">
        <v>410</v>
      </c>
      <c r="F2872" s="183">
        <v>9.76</v>
      </c>
      <c r="G2872" s="183">
        <f>F2872*2</f>
        <v>19.52</v>
      </c>
      <c r="H2872" s="184" t="s">
        <v>390</v>
      </c>
      <c r="I2872" s="185"/>
      <c r="J2872" s="180"/>
      <c r="K2872" s="200"/>
    </row>
    <row r="2873" spans="1:11" customFormat="1" outlineLevel="1" x14ac:dyDescent="0.2">
      <c r="A2873" s="148" t="s">
        <v>379</v>
      </c>
      <c r="B2873" s="162" t="s">
        <v>6877</v>
      </c>
      <c r="C2873" s="181" t="s">
        <v>434</v>
      </c>
      <c r="D2873" s="182" t="s">
        <v>435</v>
      </c>
      <c r="E2873" s="182">
        <v>4</v>
      </c>
      <c r="F2873" s="183">
        <v>0.03</v>
      </c>
      <c r="G2873" s="183">
        <f>F2873*E2873</f>
        <v>0.12</v>
      </c>
      <c r="H2873" s="184" t="s">
        <v>414</v>
      </c>
      <c r="I2873" s="185"/>
      <c r="J2873" s="180"/>
      <c r="K2873" s="200"/>
    </row>
    <row r="2874" spans="1:11" customFormat="1" outlineLevel="1" x14ac:dyDescent="0.2">
      <c r="A2874" s="148" t="s">
        <v>379</v>
      </c>
      <c r="B2874" s="162" t="s">
        <v>6878</v>
      </c>
      <c r="C2874" s="181" t="s">
        <v>425</v>
      </c>
      <c r="D2874" s="182" t="s">
        <v>5493</v>
      </c>
      <c r="E2874" s="182">
        <v>2</v>
      </c>
      <c r="F2874" s="183">
        <v>0.02</v>
      </c>
      <c r="G2874" s="183">
        <f>F2874*E2874</f>
        <v>0.04</v>
      </c>
      <c r="H2874" s="184"/>
      <c r="I2874" s="185"/>
      <c r="J2874" s="180"/>
      <c r="K2874" s="200"/>
    </row>
    <row r="2875" spans="1:11" customFormat="1" x14ac:dyDescent="0.2">
      <c r="A2875" s="161" t="s">
        <v>382</v>
      </c>
      <c r="B2875" s="162" t="s">
        <v>6879</v>
      </c>
      <c r="C2875" s="163" t="s">
        <v>6326</v>
      </c>
      <c r="D2875" s="164" t="s">
        <v>440</v>
      </c>
      <c r="E2875" s="164">
        <v>1</v>
      </c>
      <c r="F2875" s="167"/>
      <c r="G2875" s="167" t="str">
        <f>""</f>
        <v/>
      </c>
      <c r="H2875" s="161"/>
      <c r="I2875" s="165"/>
      <c r="J2875" s="166"/>
    </row>
    <row r="2876" spans="1:11" customFormat="1" outlineLevel="1" x14ac:dyDescent="0.2">
      <c r="A2876" s="161" t="s">
        <v>386</v>
      </c>
      <c r="B2876" s="162" t="s">
        <v>6880</v>
      </c>
      <c r="C2876" s="168" t="s">
        <v>6328</v>
      </c>
      <c r="D2876" s="169" t="s">
        <v>443</v>
      </c>
      <c r="E2876" s="169">
        <f>1*1</f>
        <v>1</v>
      </c>
      <c r="F2876" s="170">
        <v>11.29</v>
      </c>
      <c r="G2876" s="170">
        <f>F2876*E2876</f>
        <v>11.29</v>
      </c>
      <c r="H2876" s="171" t="s">
        <v>414</v>
      </c>
      <c r="I2876" s="172"/>
      <c r="J2876" s="173"/>
    </row>
    <row r="2877" spans="1:11" customFormat="1" outlineLevel="1" x14ac:dyDescent="0.2">
      <c r="A2877" s="161" t="s">
        <v>386</v>
      </c>
      <c r="B2877" s="162" t="s">
        <v>6881</v>
      </c>
      <c r="C2877" s="168" t="s">
        <v>445</v>
      </c>
      <c r="D2877" s="169" t="s">
        <v>446</v>
      </c>
      <c r="E2877" s="169">
        <f>2*1</f>
        <v>2</v>
      </c>
      <c r="F2877" s="170">
        <v>2.21</v>
      </c>
      <c r="G2877" s="170">
        <f>F2877*E2877</f>
        <v>4.42</v>
      </c>
      <c r="H2877" s="171" t="s">
        <v>414</v>
      </c>
      <c r="I2877" s="172"/>
      <c r="J2877" s="173"/>
    </row>
    <row r="2878" spans="1:11" customFormat="1" outlineLevel="1" x14ac:dyDescent="0.2">
      <c r="A2878" s="161" t="s">
        <v>403</v>
      </c>
      <c r="B2878" s="162" t="s">
        <v>6882</v>
      </c>
      <c r="C2878" s="174" t="s">
        <v>425</v>
      </c>
      <c r="D2878" s="175" t="s">
        <v>448</v>
      </c>
      <c r="E2878" s="175">
        <f>4*1</f>
        <v>4</v>
      </c>
      <c r="F2878" s="176">
        <v>0.01</v>
      </c>
      <c r="G2878" s="176">
        <f>F2878*E2878</f>
        <v>0.04</v>
      </c>
      <c r="H2878" s="177"/>
      <c r="I2878" s="178"/>
      <c r="J2878" s="179"/>
    </row>
    <row r="2879" spans="1:11" customFormat="1" outlineLevel="1" x14ac:dyDescent="0.2">
      <c r="A2879" s="161" t="s">
        <v>403</v>
      </c>
      <c r="B2879" s="162" t="s">
        <v>6883</v>
      </c>
      <c r="C2879" s="174" t="s">
        <v>425</v>
      </c>
      <c r="D2879" s="175" t="s">
        <v>450</v>
      </c>
      <c r="E2879" s="175">
        <f>8*1</f>
        <v>8</v>
      </c>
      <c r="F2879" s="176">
        <v>0.04</v>
      </c>
      <c r="G2879" s="176">
        <f>F2879*E2879</f>
        <v>0.32</v>
      </c>
      <c r="H2879" s="177"/>
      <c r="I2879" s="178"/>
      <c r="J2879" s="179"/>
    </row>
    <row r="2880" spans="1:11" customFormat="1" x14ac:dyDescent="0.2">
      <c r="A2880" s="161" t="s">
        <v>382</v>
      </c>
      <c r="B2880" s="162" t="s">
        <v>6884</v>
      </c>
      <c r="C2880" s="163" t="s">
        <v>452</v>
      </c>
      <c r="D2880" s="164" t="s">
        <v>453</v>
      </c>
      <c r="E2880" s="164">
        <v>6</v>
      </c>
      <c r="F2880" s="167"/>
      <c r="G2880" s="167" t="str">
        <f>""</f>
        <v/>
      </c>
      <c r="H2880" s="161"/>
      <c r="I2880" s="165"/>
      <c r="J2880" s="166"/>
    </row>
    <row r="2881" spans="1:11" customFormat="1" outlineLevel="1" x14ac:dyDescent="0.2">
      <c r="A2881" s="161" t="s">
        <v>386</v>
      </c>
      <c r="B2881" s="162" t="s">
        <v>6885</v>
      </c>
      <c r="C2881" s="168" t="s">
        <v>442</v>
      </c>
      <c r="D2881" s="169" t="s">
        <v>443</v>
      </c>
      <c r="E2881" s="169">
        <f>1*6</f>
        <v>6</v>
      </c>
      <c r="F2881" s="170">
        <v>11.31</v>
      </c>
      <c r="G2881" s="170">
        <f>F2881*E2881</f>
        <v>67.86</v>
      </c>
      <c r="H2881" s="171" t="s">
        <v>414</v>
      </c>
      <c r="I2881" s="172"/>
      <c r="J2881" s="173"/>
    </row>
    <row r="2882" spans="1:11" customFormat="1" outlineLevel="1" x14ac:dyDescent="0.2">
      <c r="A2882" s="161" t="s">
        <v>386</v>
      </c>
      <c r="B2882" s="162" t="s">
        <v>6886</v>
      </c>
      <c r="C2882" s="168" t="s">
        <v>456</v>
      </c>
      <c r="D2882" s="169" t="s">
        <v>457</v>
      </c>
      <c r="E2882" s="169">
        <f>2*6</f>
        <v>12</v>
      </c>
      <c r="F2882" s="170">
        <v>1.28</v>
      </c>
      <c r="G2882" s="170">
        <f>F2882*E2882</f>
        <v>15.36</v>
      </c>
      <c r="H2882" s="171" t="s">
        <v>414</v>
      </c>
      <c r="I2882" s="172"/>
      <c r="J2882" s="173"/>
    </row>
    <row r="2883" spans="1:11" customFormat="1" ht="25.5" x14ac:dyDescent="0.2">
      <c r="A2883" s="148" t="s">
        <v>379</v>
      </c>
      <c r="B2883" s="162" t="s">
        <v>6887</v>
      </c>
      <c r="C2883" s="181" t="s">
        <v>6336</v>
      </c>
      <c r="D2883" s="182" t="s">
        <v>6337</v>
      </c>
      <c r="E2883" s="182">
        <v>1</v>
      </c>
      <c r="F2883" s="183">
        <v>8.7900344399999994</v>
      </c>
      <c r="G2883" s="183">
        <f>F2883*E2883</f>
        <v>8.7900344399999994</v>
      </c>
      <c r="H2883" s="184" t="s">
        <v>390</v>
      </c>
      <c r="I2883" s="185"/>
      <c r="J2883" s="180"/>
    </row>
    <row r="2884" spans="1:11" customFormat="1" ht="25.5" x14ac:dyDescent="0.2">
      <c r="A2884" s="148" t="s">
        <v>379</v>
      </c>
      <c r="B2884" s="162" t="s">
        <v>6888</v>
      </c>
      <c r="C2884" s="181" t="s">
        <v>6339</v>
      </c>
      <c r="D2884" s="182" t="s">
        <v>6340</v>
      </c>
      <c r="E2884" s="182">
        <v>1</v>
      </c>
      <c r="F2884" s="183">
        <v>1.22250159</v>
      </c>
      <c r="G2884" s="183">
        <f>F2884*E2884</f>
        <v>1.22250159</v>
      </c>
      <c r="H2884" s="184" t="s">
        <v>414</v>
      </c>
      <c r="I2884" s="185"/>
      <c r="J2884" s="180"/>
    </row>
    <row r="2885" spans="1:11" customFormat="1" x14ac:dyDescent="0.2">
      <c r="A2885" s="161" t="s">
        <v>382</v>
      </c>
      <c r="B2885" s="162" t="s">
        <v>6889</v>
      </c>
      <c r="C2885" s="163" t="s">
        <v>465</v>
      </c>
      <c r="D2885" s="164" t="s">
        <v>466</v>
      </c>
      <c r="E2885" s="164" t="s">
        <v>410</v>
      </c>
      <c r="F2885" s="167"/>
      <c r="G2885" s="167" t="str">
        <f>""</f>
        <v/>
      </c>
      <c r="H2885" s="161"/>
      <c r="I2885" s="165"/>
      <c r="J2885" s="166"/>
      <c r="K2885" s="200"/>
    </row>
    <row r="2886" spans="1:11" customFormat="1" outlineLevel="1" x14ac:dyDescent="0.2">
      <c r="A2886" s="161" t="s">
        <v>386</v>
      </c>
      <c r="B2886" s="162" t="s">
        <v>6890</v>
      </c>
      <c r="C2886" s="168" t="s">
        <v>468</v>
      </c>
      <c r="D2886" s="169" t="s">
        <v>469</v>
      </c>
      <c r="E2886" s="169" t="s">
        <v>410</v>
      </c>
      <c r="F2886" s="170">
        <v>0.5</v>
      </c>
      <c r="G2886" s="170">
        <f>F2886*2</f>
        <v>1</v>
      </c>
      <c r="H2886" s="171" t="s">
        <v>414</v>
      </c>
      <c r="I2886" s="172"/>
      <c r="J2886" s="173"/>
      <c r="K2886" s="200"/>
    </row>
    <row r="2887" spans="1:11" customFormat="1" outlineLevel="1" x14ac:dyDescent="0.2">
      <c r="A2887" s="161" t="s">
        <v>386</v>
      </c>
      <c r="B2887" s="162" t="s">
        <v>6891</v>
      </c>
      <c r="C2887" s="168" t="s">
        <v>471</v>
      </c>
      <c r="D2887" s="169" t="s">
        <v>472</v>
      </c>
      <c r="E2887" s="169">
        <v>2</v>
      </c>
      <c r="F2887" s="170">
        <v>0.01</v>
      </c>
      <c r="G2887" s="170">
        <f>F2887*E2887</f>
        <v>0.02</v>
      </c>
      <c r="H2887" s="171" t="s">
        <v>414</v>
      </c>
      <c r="I2887" s="172"/>
      <c r="J2887" s="173"/>
      <c r="K2887" s="200"/>
    </row>
    <row r="2888" spans="1:11" customFormat="1" x14ac:dyDescent="0.2">
      <c r="A2888" s="161" t="s">
        <v>382</v>
      </c>
      <c r="B2888" s="162" t="s">
        <v>6892</v>
      </c>
      <c r="C2888" s="163" t="s">
        <v>474</v>
      </c>
      <c r="D2888" s="164" t="s">
        <v>475</v>
      </c>
      <c r="E2888" s="164">
        <v>2</v>
      </c>
      <c r="F2888" s="167">
        <v>0.59990093</v>
      </c>
      <c r="G2888" s="167">
        <f>F2888*E2888</f>
        <v>1.19980186</v>
      </c>
      <c r="H2888" s="161" t="s">
        <v>414</v>
      </c>
      <c r="I2888" s="165"/>
      <c r="J2888" s="166"/>
    </row>
    <row r="2889" spans="1:11" customFormat="1" x14ac:dyDescent="0.2">
      <c r="A2889" s="161" t="s">
        <v>382</v>
      </c>
      <c r="B2889" s="162" t="s">
        <v>6893</v>
      </c>
      <c r="C2889" s="163" t="s">
        <v>6346</v>
      </c>
      <c r="D2889" s="164" t="s">
        <v>822</v>
      </c>
      <c r="E2889" s="164">
        <v>1</v>
      </c>
      <c r="F2889" s="167"/>
      <c r="G2889" s="167" t="str">
        <f>""</f>
        <v/>
      </c>
      <c r="H2889" s="161"/>
      <c r="I2889" s="165"/>
      <c r="J2889" s="166"/>
    </row>
    <row r="2890" spans="1:11" customFormat="1" outlineLevel="1" x14ac:dyDescent="0.2">
      <c r="A2890" s="161" t="s">
        <v>382</v>
      </c>
      <c r="B2890" s="162" t="s">
        <v>6894</v>
      </c>
      <c r="C2890" s="163" t="s">
        <v>6348</v>
      </c>
      <c r="D2890" s="164" t="s">
        <v>825</v>
      </c>
      <c r="E2890" s="164">
        <f>1*1</f>
        <v>1</v>
      </c>
      <c r="F2890" s="167"/>
      <c r="G2890" s="167" t="str">
        <f>""</f>
        <v/>
      </c>
      <c r="H2890" s="161"/>
      <c r="I2890" s="165"/>
      <c r="J2890" s="166"/>
    </row>
    <row r="2891" spans="1:11" customFormat="1" ht="25.5" outlineLevel="2" x14ac:dyDescent="0.2">
      <c r="A2891" s="161" t="s">
        <v>386</v>
      </c>
      <c r="B2891" s="162" t="s">
        <v>6895</v>
      </c>
      <c r="C2891" s="168" t="s">
        <v>6350</v>
      </c>
      <c r="D2891" s="169" t="s">
        <v>6351</v>
      </c>
      <c r="E2891" s="169">
        <f>1*1</f>
        <v>1</v>
      </c>
      <c r="F2891" s="170">
        <v>7.92</v>
      </c>
      <c r="G2891" s="170">
        <f t="shared" ref="G2891:G2899" si="96">F2891*E2891</f>
        <v>7.92</v>
      </c>
      <c r="H2891" s="171" t="s">
        <v>414</v>
      </c>
      <c r="I2891" s="172"/>
      <c r="J2891" s="173"/>
    </row>
    <row r="2892" spans="1:11" customFormat="1" outlineLevel="2" x14ac:dyDescent="0.2">
      <c r="A2892" s="161" t="s">
        <v>386</v>
      </c>
      <c r="B2892" s="162" t="s">
        <v>6896</v>
      </c>
      <c r="C2892" s="168" t="s">
        <v>830</v>
      </c>
      <c r="D2892" s="169" t="s">
        <v>831</v>
      </c>
      <c r="E2892" s="169">
        <f>2*1</f>
        <v>2</v>
      </c>
      <c r="F2892" s="170">
        <v>0.28000000000000003</v>
      </c>
      <c r="G2892" s="170">
        <f t="shared" si="96"/>
        <v>0.56000000000000005</v>
      </c>
      <c r="H2892" s="171" t="s">
        <v>414</v>
      </c>
      <c r="I2892" s="172"/>
      <c r="J2892" s="173"/>
    </row>
    <row r="2893" spans="1:11" customFormat="1" outlineLevel="1" x14ac:dyDescent="0.2">
      <c r="A2893" s="161" t="s">
        <v>382</v>
      </c>
      <c r="B2893" s="162" t="s">
        <v>6897</v>
      </c>
      <c r="C2893" s="163" t="s">
        <v>6354</v>
      </c>
      <c r="D2893" s="164" t="s">
        <v>6355</v>
      </c>
      <c r="E2893" s="164">
        <f>1*1</f>
        <v>1</v>
      </c>
      <c r="F2893" s="167">
        <v>3.84</v>
      </c>
      <c r="G2893" s="167">
        <f t="shared" si="96"/>
        <v>3.84</v>
      </c>
      <c r="H2893" s="161" t="s">
        <v>414</v>
      </c>
      <c r="I2893" s="165"/>
      <c r="J2893" s="166"/>
    </row>
    <row r="2894" spans="1:11" customFormat="1" outlineLevel="1" x14ac:dyDescent="0.2">
      <c r="A2894" s="161" t="s">
        <v>403</v>
      </c>
      <c r="B2894" s="162" t="s">
        <v>6898</v>
      </c>
      <c r="C2894" s="174" t="s">
        <v>6357</v>
      </c>
      <c r="D2894" s="175" t="s">
        <v>6358</v>
      </c>
      <c r="E2894" s="175">
        <f>1*1</f>
        <v>1</v>
      </c>
      <c r="F2894" s="176">
        <v>2.33</v>
      </c>
      <c r="G2894" s="176">
        <f t="shared" si="96"/>
        <v>2.33</v>
      </c>
      <c r="H2894" s="177"/>
      <c r="I2894" s="178"/>
      <c r="J2894" s="179"/>
    </row>
    <row r="2895" spans="1:11" customFormat="1" outlineLevel="1" x14ac:dyDescent="0.2">
      <c r="A2895" s="161" t="s">
        <v>403</v>
      </c>
      <c r="B2895" s="162" t="s">
        <v>6899</v>
      </c>
      <c r="C2895" s="174" t="s">
        <v>677</v>
      </c>
      <c r="D2895" s="175" t="s">
        <v>837</v>
      </c>
      <c r="E2895" s="175">
        <f>6*1</f>
        <v>6</v>
      </c>
      <c r="F2895" s="176">
        <v>0.02</v>
      </c>
      <c r="G2895" s="176">
        <f t="shared" si="96"/>
        <v>0.12</v>
      </c>
      <c r="H2895" s="177"/>
      <c r="I2895" s="178"/>
      <c r="J2895" s="179"/>
    </row>
    <row r="2896" spans="1:11" customFormat="1" outlineLevel="1" x14ac:dyDescent="0.2">
      <c r="A2896" s="161" t="s">
        <v>403</v>
      </c>
      <c r="B2896" s="162" t="s">
        <v>6900</v>
      </c>
      <c r="C2896" s="174" t="s">
        <v>525</v>
      </c>
      <c r="D2896" s="175" t="s">
        <v>526</v>
      </c>
      <c r="E2896" s="175">
        <f>6*1</f>
        <v>6</v>
      </c>
      <c r="F2896" s="176">
        <v>0.01</v>
      </c>
      <c r="G2896" s="176">
        <f t="shared" si="96"/>
        <v>0.06</v>
      </c>
      <c r="H2896" s="177"/>
      <c r="I2896" s="178"/>
      <c r="J2896" s="179"/>
    </row>
    <row r="2897" spans="1:10" customFormat="1" outlineLevel="1" x14ac:dyDescent="0.2">
      <c r="A2897" s="161" t="s">
        <v>403</v>
      </c>
      <c r="B2897" s="162" t="s">
        <v>6901</v>
      </c>
      <c r="C2897" s="174" t="s">
        <v>528</v>
      </c>
      <c r="D2897" s="175" t="s">
        <v>529</v>
      </c>
      <c r="E2897" s="175">
        <f>6*1</f>
        <v>6</v>
      </c>
      <c r="F2897" s="176">
        <v>0</v>
      </c>
      <c r="G2897" s="176">
        <f t="shared" si="96"/>
        <v>0</v>
      </c>
      <c r="H2897" s="177"/>
      <c r="I2897" s="178"/>
      <c r="J2897" s="179"/>
    </row>
    <row r="2898" spans="1:10" customFormat="1" x14ac:dyDescent="0.2">
      <c r="A2898" s="161" t="s">
        <v>382</v>
      </c>
      <c r="B2898" s="162" t="s">
        <v>6902</v>
      </c>
      <c r="C2898" s="163" t="s">
        <v>477</v>
      </c>
      <c r="D2898" s="164" t="s">
        <v>478</v>
      </c>
      <c r="E2898" s="164">
        <v>12</v>
      </c>
      <c r="F2898" s="167">
        <v>2.8096894699999999</v>
      </c>
      <c r="G2898" s="167">
        <f t="shared" si="96"/>
        <v>33.716273639999997</v>
      </c>
      <c r="H2898" s="161" t="s">
        <v>414</v>
      </c>
      <c r="I2898" s="165"/>
      <c r="J2898" s="166"/>
    </row>
    <row r="2899" spans="1:10" customFormat="1" x14ac:dyDescent="0.2">
      <c r="A2899" s="161" t="s">
        <v>382</v>
      </c>
      <c r="B2899" s="162" t="s">
        <v>6903</v>
      </c>
      <c r="C2899" s="163" t="s">
        <v>1944</v>
      </c>
      <c r="D2899" s="164" t="s">
        <v>1945</v>
      </c>
      <c r="E2899" s="164">
        <v>17</v>
      </c>
      <c r="F2899" s="167">
        <v>0.69946048000000005</v>
      </c>
      <c r="G2899" s="167">
        <f t="shared" si="96"/>
        <v>11.890828160000002</v>
      </c>
      <c r="H2899" s="161" t="s">
        <v>414</v>
      </c>
      <c r="I2899" s="165"/>
      <c r="J2899" s="166"/>
    </row>
    <row r="2900" spans="1:10" customFormat="1" x14ac:dyDescent="0.2">
      <c r="A2900" s="161" t="s">
        <v>382</v>
      </c>
      <c r="B2900" s="162" t="s">
        <v>6904</v>
      </c>
      <c r="C2900" s="163" t="s">
        <v>5556</v>
      </c>
      <c r="D2900" s="164" t="s">
        <v>487</v>
      </c>
      <c r="E2900" s="164" t="s">
        <v>410</v>
      </c>
      <c r="F2900" s="167">
        <v>1.61800392</v>
      </c>
      <c r="G2900" s="167">
        <f>F2900*2</f>
        <v>3.2360078400000001</v>
      </c>
      <c r="H2900" s="161" t="s">
        <v>414</v>
      </c>
      <c r="I2900" s="165"/>
      <c r="J2900" s="166"/>
    </row>
    <row r="2901" spans="1:10" customFormat="1" x14ac:dyDescent="0.2">
      <c r="A2901" s="161" t="s">
        <v>382</v>
      </c>
      <c r="B2901" s="162" t="s">
        <v>6905</v>
      </c>
      <c r="C2901" s="163" t="s">
        <v>489</v>
      </c>
      <c r="D2901" s="164" t="s">
        <v>490</v>
      </c>
      <c r="E2901" s="164">
        <v>6</v>
      </c>
      <c r="F2901" s="167"/>
      <c r="G2901" s="167" t="str">
        <f>""</f>
        <v/>
      </c>
      <c r="H2901" s="161"/>
      <c r="I2901" s="165"/>
      <c r="J2901" s="166"/>
    </row>
    <row r="2902" spans="1:10" customFormat="1" outlineLevel="1" x14ac:dyDescent="0.2">
      <c r="A2902" s="161" t="s">
        <v>386</v>
      </c>
      <c r="B2902" s="162" t="s">
        <v>6906</v>
      </c>
      <c r="C2902" s="168" t="s">
        <v>492</v>
      </c>
      <c r="D2902" s="169" t="s">
        <v>493</v>
      </c>
      <c r="E2902" s="169">
        <f>1*6</f>
        <v>6</v>
      </c>
      <c r="F2902" s="170">
        <v>0.38</v>
      </c>
      <c r="G2902" s="170">
        <f>F2902*E2902</f>
        <v>2.2800000000000002</v>
      </c>
      <c r="H2902" s="171" t="s">
        <v>414</v>
      </c>
      <c r="I2902" s="172"/>
      <c r="J2902" s="173"/>
    </row>
    <row r="2903" spans="1:10" customFormat="1" outlineLevel="1" x14ac:dyDescent="0.2">
      <c r="A2903" s="161" t="s">
        <v>386</v>
      </c>
      <c r="B2903" s="162" t="s">
        <v>6907</v>
      </c>
      <c r="C2903" s="168" t="s">
        <v>495</v>
      </c>
      <c r="D2903" s="169" t="s">
        <v>496</v>
      </c>
      <c r="E2903" s="169">
        <f>1*6</f>
        <v>6</v>
      </c>
      <c r="F2903" s="170">
        <v>0.25</v>
      </c>
      <c r="G2903" s="170">
        <f>F2903*E2903</f>
        <v>1.5</v>
      </c>
      <c r="H2903" s="171" t="s">
        <v>414</v>
      </c>
      <c r="I2903" s="172"/>
      <c r="J2903" s="173"/>
    </row>
    <row r="2904" spans="1:10" customFormat="1" x14ac:dyDescent="0.2">
      <c r="A2904" s="161" t="s">
        <v>382</v>
      </c>
      <c r="B2904" s="162" t="s">
        <v>6908</v>
      </c>
      <c r="C2904" s="163" t="s">
        <v>6369</v>
      </c>
      <c r="D2904" s="164" t="s">
        <v>5562</v>
      </c>
      <c r="E2904" s="164">
        <v>1</v>
      </c>
      <c r="F2904" s="167"/>
      <c r="G2904" s="167" t="str">
        <f>""</f>
        <v/>
      </c>
      <c r="H2904" s="161"/>
      <c r="I2904" s="165"/>
      <c r="J2904" s="166"/>
    </row>
    <row r="2905" spans="1:10" customFormat="1" outlineLevel="1" x14ac:dyDescent="0.2">
      <c r="A2905" s="161" t="s">
        <v>386</v>
      </c>
      <c r="B2905" s="162" t="s">
        <v>6909</v>
      </c>
      <c r="C2905" s="168" t="s">
        <v>6371</v>
      </c>
      <c r="D2905" s="169" t="s">
        <v>6372</v>
      </c>
      <c r="E2905" s="169">
        <f>1*1</f>
        <v>1</v>
      </c>
      <c r="F2905" s="170">
        <v>13.27</v>
      </c>
      <c r="G2905" s="170">
        <f>F2905*E2905</f>
        <v>13.27</v>
      </c>
      <c r="H2905" s="171" t="s">
        <v>414</v>
      </c>
      <c r="I2905" s="172"/>
      <c r="J2905" s="173"/>
    </row>
    <row r="2906" spans="1:10" customFormat="1" outlineLevel="1" x14ac:dyDescent="0.2">
      <c r="A2906" s="161" t="s">
        <v>386</v>
      </c>
      <c r="B2906" s="162" t="s">
        <v>6910</v>
      </c>
      <c r="C2906" s="168" t="s">
        <v>6374</v>
      </c>
      <c r="D2906" s="169" t="s">
        <v>6375</v>
      </c>
      <c r="E2906" s="169">
        <f>1*1</f>
        <v>1</v>
      </c>
      <c r="F2906" s="170">
        <v>1.97</v>
      </c>
      <c r="G2906" s="170">
        <f>F2906*E2906</f>
        <v>1.97</v>
      </c>
      <c r="H2906" s="171" t="s">
        <v>414</v>
      </c>
      <c r="I2906" s="172"/>
      <c r="J2906" s="173"/>
    </row>
    <row r="2907" spans="1:10" customFormat="1" outlineLevel="1" x14ac:dyDescent="0.2">
      <c r="A2907" s="161" t="s">
        <v>386</v>
      </c>
      <c r="B2907" s="162" t="s">
        <v>6911</v>
      </c>
      <c r="C2907" s="168" t="s">
        <v>5693</v>
      </c>
      <c r="D2907" s="169" t="s">
        <v>5694</v>
      </c>
      <c r="E2907" s="169">
        <f>2*1</f>
        <v>2</v>
      </c>
      <c r="F2907" s="170">
        <v>0.48</v>
      </c>
      <c r="G2907" s="170">
        <f>F2907*E2907</f>
        <v>0.96</v>
      </c>
      <c r="H2907" s="171" t="s">
        <v>414</v>
      </c>
      <c r="I2907" s="172"/>
      <c r="J2907" s="173"/>
    </row>
    <row r="2908" spans="1:10" customFormat="1" outlineLevel="1" x14ac:dyDescent="0.2">
      <c r="A2908" s="161" t="s">
        <v>386</v>
      </c>
      <c r="B2908" s="162" t="s">
        <v>6912</v>
      </c>
      <c r="C2908" s="168" t="s">
        <v>6378</v>
      </c>
      <c r="D2908" s="169" t="s">
        <v>6379</v>
      </c>
      <c r="E2908" s="169">
        <f>3*1</f>
        <v>3</v>
      </c>
      <c r="F2908" s="170">
        <v>0.78</v>
      </c>
      <c r="G2908" s="170">
        <f>F2908*E2908</f>
        <v>2.34</v>
      </c>
      <c r="H2908" s="171" t="s">
        <v>414</v>
      </c>
      <c r="I2908" s="172"/>
      <c r="J2908" s="173"/>
    </row>
    <row r="2909" spans="1:10" customFormat="1" x14ac:dyDescent="0.2">
      <c r="A2909" s="161" t="s">
        <v>382</v>
      </c>
      <c r="B2909" s="162" t="s">
        <v>6913</v>
      </c>
      <c r="C2909" s="163" t="s">
        <v>5578</v>
      </c>
      <c r="D2909" s="164" t="s">
        <v>5579</v>
      </c>
      <c r="E2909" s="164">
        <v>1</v>
      </c>
      <c r="F2909" s="167"/>
      <c r="G2909" s="167" t="str">
        <f>""</f>
        <v/>
      </c>
      <c r="H2909" s="161"/>
      <c r="I2909" s="165"/>
      <c r="J2909" s="166"/>
    </row>
    <row r="2910" spans="1:10" customFormat="1" outlineLevel="1" x14ac:dyDescent="0.2">
      <c r="A2910" s="161" t="s">
        <v>386</v>
      </c>
      <c r="B2910" s="162" t="s">
        <v>6914</v>
      </c>
      <c r="C2910" s="168" t="s">
        <v>5581</v>
      </c>
      <c r="D2910" s="169" t="s">
        <v>5582</v>
      </c>
      <c r="E2910" s="169">
        <f>1*1</f>
        <v>1</v>
      </c>
      <c r="F2910" s="170">
        <v>2.0099999999999998</v>
      </c>
      <c r="G2910" s="170">
        <f>F2910*E2910</f>
        <v>2.0099999999999998</v>
      </c>
      <c r="H2910" s="171" t="s">
        <v>414</v>
      </c>
      <c r="I2910" s="172"/>
      <c r="J2910" s="173"/>
    </row>
    <row r="2911" spans="1:10" customFormat="1" outlineLevel="1" x14ac:dyDescent="0.2">
      <c r="A2911" s="161" t="s">
        <v>386</v>
      </c>
      <c r="B2911" s="162" t="s">
        <v>6915</v>
      </c>
      <c r="C2911" s="168" t="s">
        <v>5584</v>
      </c>
      <c r="D2911" s="169" t="s">
        <v>5585</v>
      </c>
      <c r="E2911" s="169">
        <f>1*1</f>
        <v>1</v>
      </c>
      <c r="F2911" s="170">
        <v>0.51</v>
      </c>
      <c r="G2911" s="170">
        <f>F2911*E2911</f>
        <v>0.51</v>
      </c>
      <c r="H2911" s="171" t="s">
        <v>414</v>
      </c>
      <c r="I2911" s="172"/>
      <c r="J2911" s="173"/>
    </row>
    <row r="2912" spans="1:10" customFormat="1" outlineLevel="1" x14ac:dyDescent="0.2">
      <c r="A2912" s="161" t="s">
        <v>403</v>
      </c>
      <c r="B2912" s="162" t="s">
        <v>6916</v>
      </c>
      <c r="C2912" s="174" t="s">
        <v>425</v>
      </c>
      <c r="D2912" s="175" t="s">
        <v>426</v>
      </c>
      <c r="E2912" s="175">
        <f>1*1</f>
        <v>1</v>
      </c>
      <c r="F2912" s="176">
        <v>0.01</v>
      </c>
      <c r="G2912" s="176">
        <f>F2912*E2912</f>
        <v>0.01</v>
      </c>
      <c r="H2912" s="177"/>
      <c r="I2912" s="178"/>
      <c r="J2912" s="179"/>
    </row>
    <row r="2913" spans="1:10" customFormat="1" x14ac:dyDescent="0.2">
      <c r="A2913" s="161" t="s">
        <v>382</v>
      </c>
      <c r="B2913" s="162" t="s">
        <v>6917</v>
      </c>
      <c r="C2913" s="163" t="s">
        <v>5588</v>
      </c>
      <c r="D2913" s="164" t="s">
        <v>5579</v>
      </c>
      <c r="E2913" s="164">
        <v>1</v>
      </c>
      <c r="F2913" s="167"/>
      <c r="G2913" s="167" t="str">
        <f>""</f>
        <v/>
      </c>
      <c r="H2913" s="161"/>
      <c r="I2913" s="165"/>
      <c r="J2913" s="166"/>
    </row>
    <row r="2914" spans="1:10" customFormat="1" outlineLevel="1" x14ac:dyDescent="0.2">
      <c r="A2914" s="161" t="s">
        <v>386</v>
      </c>
      <c r="B2914" s="162" t="s">
        <v>6918</v>
      </c>
      <c r="C2914" s="168" t="s">
        <v>5590</v>
      </c>
      <c r="D2914" s="169" t="s">
        <v>5582</v>
      </c>
      <c r="E2914" s="169">
        <f>1*1</f>
        <v>1</v>
      </c>
      <c r="F2914" s="170">
        <v>2.0099999999999998</v>
      </c>
      <c r="G2914" s="170">
        <f t="shared" ref="G2914:G2920" si="97">F2914*E2914</f>
        <v>2.0099999999999998</v>
      </c>
      <c r="H2914" s="171" t="s">
        <v>414</v>
      </c>
      <c r="I2914" s="172"/>
      <c r="J2914" s="173"/>
    </row>
    <row r="2915" spans="1:10" customFormat="1" outlineLevel="1" x14ac:dyDescent="0.2">
      <c r="A2915" s="161" t="s">
        <v>386</v>
      </c>
      <c r="B2915" s="162" t="s">
        <v>6919</v>
      </c>
      <c r="C2915" s="168" t="s">
        <v>5592</v>
      </c>
      <c r="D2915" s="169" t="s">
        <v>5593</v>
      </c>
      <c r="E2915" s="169">
        <f>1*1</f>
        <v>1</v>
      </c>
      <c r="F2915" s="170">
        <v>0.4</v>
      </c>
      <c r="G2915" s="170">
        <f t="shared" si="97"/>
        <v>0.4</v>
      </c>
      <c r="H2915" s="171" t="s">
        <v>414</v>
      </c>
      <c r="I2915" s="172"/>
      <c r="J2915" s="173"/>
    </row>
    <row r="2916" spans="1:10" customFormat="1" outlineLevel="1" x14ac:dyDescent="0.2">
      <c r="A2916" s="161" t="s">
        <v>403</v>
      </c>
      <c r="B2916" s="162" t="s">
        <v>6920</v>
      </c>
      <c r="C2916" s="174" t="s">
        <v>425</v>
      </c>
      <c r="D2916" s="175" t="s">
        <v>426</v>
      </c>
      <c r="E2916" s="175">
        <f>1*1</f>
        <v>1</v>
      </c>
      <c r="F2916" s="176">
        <v>0.01</v>
      </c>
      <c r="G2916" s="176">
        <f t="shared" si="97"/>
        <v>0.01</v>
      </c>
      <c r="H2916" s="177"/>
      <c r="I2916" s="178"/>
      <c r="J2916" s="179"/>
    </row>
    <row r="2917" spans="1:10" customFormat="1" x14ac:dyDescent="0.2">
      <c r="A2917" s="148" t="s">
        <v>379</v>
      </c>
      <c r="B2917" s="162" t="s">
        <v>6921</v>
      </c>
      <c r="C2917" s="181" t="s">
        <v>6922</v>
      </c>
      <c r="D2917" s="182" t="s">
        <v>6645</v>
      </c>
      <c r="E2917" s="182">
        <v>1</v>
      </c>
      <c r="F2917" s="183">
        <v>18.690857040000001</v>
      </c>
      <c r="G2917" s="183">
        <f t="shared" si="97"/>
        <v>18.690857040000001</v>
      </c>
      <c r="H2917" s="184" t="s">
        <v>414</v>
      </c>
      <c r="I2917" s="185"/>
      <c r="J2917" s="180"/>
    </row>
    <row r="2918" spans="1:10" customFormat="1" x14ac:dyDescent="0.2">
      <c r="A2918" s="148" t="s">
        <v>379</v>
      </c>
      <c r="B2918" s="162" t="s">
        <v>6923</v>
      </c>
      <c r="C2918" s="181" t="s">
        <v>6924</v>
      </c>
      <c r="D2918" s="182" t="s">
        <v>6925</v>
      </c>
      <c r="E2918" s="182">
        <v>6</v>
      </c>
      <c r="F2918" s="183">
        <v>4.6088092999999999</v>
      </c>
      <c r="G2918" s="183">
        <f t="shared" si="97"/>
        <v>27.652855799999998</v>
      </c>
      <c r="H2918" s="184" t="s">
        <v>414</v>
      </c>
      <c r="I2918" s="185"/>
      <c r="J2918" s="180"/>
    </row>
    <row r="2919" spans="1:10" customFormat="1" x14ac:dyDescent="0.2">
      <c r="A2919" s="148" t="s">
        <v>379</v>
      </c>
      <c r="B2919" s="162" t="s">
        <v>6926</v>
      </c>
      <c r="C2919" s="181" t="s">
        <v>6656</v>
      </c>
      <c r="D2919" s="182" t="s">
        <v>6657</v>
      </c>
      <c r="E2919" s="182">
        <v>3</v>
      </c>
      <c r="F2919" s="183">
        <v>0.85370754999999998</v>
      </c>
      <c r="G2919" s="183">
        <f t="shared" si="97"/>
        <v>2.5611226499999997</v>
      </c>
      <c r="H2919" s="184"/>
      <c r="I2919" s="185"/>
      <c r="J2919" s="180"/>
    </row>
    <row r="2920" spans="1:10" customFormat="1" x14ac:dyDescent="0.2">
      <c r="A2920" s="148" t="s">
        <v>379</v>
      </c>
      <c r="B2920" s="162" t="s">
        <v>6927</v>
      </c>
      <c r="C2920" s="181" t="s">
        <v>6653</v>
      </c>
      <c r="D2920" s="182" t="s">
        <v>6654</v>
      </c>
      <c r="E2920" s="182">
        <v>1</v>
      </c>
      <c r="F2920" s="183">
        <v>1.2463426500000001</v>
      </c>
      <c r="G2920" s="183">
        <f t="shared" si="97"/>
        <v>1.2463426500000001</v>
      </c>
      <c r="H2920" s="184"/>
      <c r="I2920" s="185"/>
      <c r="J2920" s="180"/>
    </row>
    <row r="2921" spans="1:10" customFormat="1" x14ac:dyDescent="0.2">
      <c r="A2921" s="148" t="s">
        <v>379</v>
      </c>
      <c r="B2921" s="162" t="s">
        <v>6928</v>
      </c>
      <c r="C2921" s="181" t="s">
        <v>6659</v>
      </c>
      <c r="D2921" s="182" t="s">
        <v>6660</v>
      </c>
      <c r="E2921" s="182">
        <v>6</v>
      </c>
      <c r="F2921" s="183"/>
      <c r="G2921" s="183" t="str">
        <f>""</f>
        <v/>
      </c>
      <c r="H2921" s="184"/>
      <c r="I2921" s="185"/>
      <c r="J2921" s="180"/>
    </row>
    <row r="2922" spans="1:10" customFormat="1" outlineLevel="1" x14ac:dyDescent="0.2">
      <c r="A2922" s="148" t="s">
        <v>379</v>
      </c>
      <c r="B2922" s="162" t="s">
        <v>6929</v>
      </c>
      <c r="C2922" s="181" t="s">
        <v>6662</v>
      </c>
      <c r="D2922" s="182" t="s">
        <v>6663</v>
      </c>
      <c r="E2922" s="182">
        <f>1*6</f>
        <v>6</v>
      </c>
      <c r="F2922" s="183">
        <v>0.55000000000000004</v>
      </c>
      <c r="G2922" s="183">
        <f>F2922*E2922</f>
        <v>3.3000000000000003</v>
      </c>
      <c r="H2922" s="184" t="s">
        <v>414</v>
      </c>
      <c r="I2922" s="185"/>
      <c r="J2922" s="180"/>
    </row>
    <row r="2923" spans="1:10" customFormat="1" outlineLevel="1" x14ac:dyDescent="0.2">
      <c r="A2923" s="148" t="s">
        <v>379</v>
      </c>
      <c r="B2923" s="162" t="s">
        <v>6930</v>
      </c>
      <c r="C2923" s="181" t="s">
        <v>6665</v>
      </c>
      <c r="D2923" s="182" t="s">
        <v>6666</v>
      </c>
      <c r="E2923" s="182">
        <f>1*6</f>
        <v>6</v>
      </c>
      <c r="F2923" s="183">
        <v>0.18</v>
      </c>
      <c r="G2923" s="183">
        <f>F2923*E2923</f>
        <v>1.08</v>
      </c>
      <c r="H2923" s="184" t="s">
        <v>414</v>
      </c>
      <c r="I2923" s="185"/>
      <c r="J2923" s="180"/>
    </row>
    <row r="2924" spans="1:10" customFormat="1" x14ac:dyDescent="0.2">
      <c r="A2924" s="148" t="s">
        <v>379</v>
      </c>
      <c r="B2924" s="162" t="s">
        <v>6931</v>
      </c>
      <c r="C2924" s="181" t="s">
        <v>6932</v>
      </c>
      <c r="D2924" s="182" t="s">
        <v>6933</v>
      </c>
      <c r="E2924" s="182">
        <v>1</v>
      </c>
      <c r="F2924" s="183">
        <v>0.17256789</v>
      </c>
      <c r="G2924" s="183">
        <f>F2924*E2924</f>
        <v>0.17256789</v>
      </c>
      <c r="H2924" s="184"/>
      <c r="I2924" s="185"/>
      <c r="J2924" s="180"/>
    </row>
    <row r="2925" spans="1:10" customFormat="1" x14ac:dyDescent="0.2">
      <c r="A2925" s="148" t="s">
        <v>379</v>
      </c>
      <c r="B2925" s="162" t="s">
        <v>6934</v>
      </c>
      <c r="C2925" s="181" t="s">
        <v>6935</v>
      </c>
      <c r="D2925" s="182" t="s">
        <v>6669</v>
      </c>
      <c r="E2925" s="182">
        <v>1</v>
      </c>
      <c r="F2925" s="183">
        <v>1.15297994</v>
      </c>
      <c r="G2925" s="183">
        <f>F2925*E2925</f>
        <v>1.15297994</v>
      </c>
      <c r="H2925" s="184" t="s">
        <v>414</v>
      </c>
      <c r="I2925" s="185"/>
      <c r="J2925" s="180"/>
    </row>
    <row r="2926" spans="1:10" customFormat="1" x14ac:dyDescent="0.2">
      <c r="A2926" s="148" t="s">
        <v>379</v>
      </c>
      <c r="B2926" s="162" t="s">
        <v>6936</v>
      </c>
      <c r="C2926" s="181" t="s">
        <v>6937</v>
      </c>
      <c r="D2926" s="182" t="s">
        <v>6938</v>
      </c>
      <c r="E2926" s="182">
        <v>1</v>
      </c>
      <c r="F2926" s="183">
        <v>0.88502859</v>
      </c>
      <c r="G2926" s="183">
        <f>F2926*E2926</f>
        <v>0.88502859</v>
      </c>
      <c r="H2926" s="184"/>
      <c r="I2926" s="185"/>
      <c r="J2926" s="180"/>
    </row>
    <row r="2927" spans="1:10" customFormat="1" x14ac:dyDescent="0.2">
      <c r="A2927" s="161" t="s">
        <v>382</v>
      </c>
      <c r="B2927" s="162" t="s">
        <v>6939</v>
      </c>
      <c r="C2927" s="163" t="s">
        <v>6389</v>
      </c>
      <c r="D2927" s="164" t="s">
        <v>532</v>
      </c>
      <c r="E2927" s="164">
        <v>1</v>
      </c>
      <c r="F2927" s="167"/>
      <c r="G2927" s="167" t="str">
        <f>""</f>
        <v/>
      </c>
      <c r="H2927" s="161"/>
      <c r="I2927" s="165"/>
      <c r="J2927" s="166"/>
    </row>
    <row r="2928" spans="1:10" customFormat="1" outlineLevel="1" x14ac:dyDescent="0.2">
      <c r="A2928" s="161" t="s">
        <v>386</v>
      </c>
      <c r="B2928" s="162" t="s">
        <v>6940</v>
      </c>
      <c r="C2928" s="168" t="s">
        <v>6391</v>
      </c>
      <c r="D2928" s="169" t="s">
        <v>535</v>
      </c>
      <c r="E2928" s="169">
        <f>2*1</f>
        <v>2</v>
      </c>
      <c r="F2928" s="170">
        <v>2.2200000000000002</v>
      </c>
      <c r="G2928" s="170">
        <f>F2928*E2928</f>
        <v>4.4400000000000004</v>
      </c>
      <c r="H2928" s="171" t="s">
        <v>390</v>
      </c>
      <c r="I2928" s="172"/>
      <c r="J2928" s="173"/>
    </row>
    <row r="2929" spans="1:11" customFormat="1" outlineLevel="1" x14ac:dyDescent="0.2">
      <c r="A2929" s="161" t="s">
        <v>386</v>
      </c>
      <c r="B2929" s="162" t="s">
        <v>6941</v>
      </c>
      <c r="C2929" s="168" t="s">
        <v>537</v>
      </c>
      <c r="D2929" s="169" t="s">
        <v>538</v>
      </c>
      <c r="E2929" s="169">
        <f>1*1</f>
        <v>1</v>
      </c>
      <c r="F2929" s="170">
        <v>6.38</v>
      </c>
      <c r="G2929" s="170">
        <f>F2929*E2929</f>
        <v>6.38</v>
      </c>
      <c r="H2929" s="171" t="s">
        <v>390</v>
      </c>
      <c r="I2929" s="172"/>
      <c r="J2929" s="173"/>
    </row>
    <row r="2930" spans="1:11" customFormat="1" outlineLevel="1" x14ac:dyDescent="0.2">
      <c r="A2930" s="161" t="s">
        <v>386</v>
      </c>
      <c r="B2930" s="162" t="s">
        <v>6942</v>
      </c>
      <c r="C2930" s="168" t="s">
        <v>540</v>
      </c>
      <c r="D2930" s="169" t="s">
        <v>541</v>
      </c>
      <c r="E2930" s="169">
        <f>1*1</f>
        <v>1</v>
      </c>
      <c r="F2930" s="170">
        <v>46.26</v>
      </c>
      <c r="G2930" s="170">
        <f>F2930*E2930</f>
        <v>46.26</v>
      </c>
      <c r="H2930" s="171" t="s">
        <v>390</v>
      </c>
      <c r="I2930" s="172"/>
      <c r="J2930" s="173"/>
    </row>
    <row r="2931" spans="1:11" customFormat="1" outlineLevel="1" x14ac:dyDescent="0.2">
      <c r="A2931" s="161" t="s">
        <v>386</v>
      </c>
      <c r="B2931" s="162" t="s">
        <v>6943</v>
      </c>
      <c r="C2931" s="168" t="s">
        <v>401</v>
      </c>
      <c r="D2931" s="169" t="s">
        <v>402</v>
      </c>
      <c r="E2931" s="169">
        <f>2*1</f>
        <v>2</v>
      </c>
      <c r="F2931" s="170">
        <v>1.97</v>
      </c>
      <c r="G2931" s="170">
        <f>F2931*E2931</f>
        <v>3.94</v>
      </c>
      <c r="H2931" s="171" t="s">
        <v>390</v>
      </c>
      <c r="I2931" s="172"/>
      <c r="J2931" s="173"/>
    </row>
    <row r="2932" spans="1:11" customFormat="1" x14ac:dyDescent="0.2">
      <c r="A2932" s="161" t="s">
        <v>382</v>
      </c>
      <c r="B2932" s="162" t="s">
        <v>6944</v>
      </c>
      <c r="C2932" s="163" t="s">
        <v>5622</v>
      </c>
      <c r="D2932" s="164" t="s">
        <v>545</v>
      </c>
      <c r="E2932" s="164" t="s">
        <v>410</v>
      </c>
      <c r="F2932" s="167"/>
      <c r="G2932" s="167" t="str">
        <f>""</f>
        <v/>
      </c>
      <c r="H2932" s="161"/>
      <c r="I2932" s="165"/>
      <c r="J2932" s="166"/>
      <c r="K2932" s="200"/>
    </row>
    <row r="2933" spans="1:11" customFormat="1" outlineLevel="1" x14ac:dyDescent="0.2">
      <c r="A2933" s="161" t="s">
        <v>386</v>
      </c>
      <c r="B2933" s="162" t="s">
        <v>6945</v>
      </c>
      <c r="C2933" s="168" t="s">
        <v>5624</v>
      </c>
      <c r="D2933" s="169" t="s">
        <v>1960</v>
      </c>
      <c r="E2933" s="169" t="s">
        <v>410</v>
      </c>
      <c r="F2933" s="170">
        <v>17.309999999999999</v>
      </c>
      <c r="G2933" s="170">
        <f>F2933*2</f>
        <v>34.619999999999997</v>
      </c>
      <c r="H2933" s="171" t="s">
        <v>414</v>
      </c>
      <c r="I2933" s="172"/>
      <c r="J2933" s="173"/>
      <c r="K2933" s="200"/>
    </row>
    <row r="2934" spans="1:11" customFormat="1" outlineLevel="1" x14ac:dyDescent="0.2">
      <c r="A2934" s="161" t="s">
        <v>386</v>
      </c>
      <c r="B2934" s="162" t="s">
        <v>6946</v>
      </c>
      <c r="C2934" s="168" t="s">
        <v>419</v>
      </c>
      <c r="D2934" s="169" t="s">
        <v>420</v>
      </c>
      <c r="E2934" s="169">
        <v>2</v>
      </c>
      <c r="F2934" s="170">
        <v>0.37</v>
      </c>
      <c r="G2934" s="170">
        <f>F2934*E2934</f>
        <v>0.74</v>
      </c>
      <c r="H2934" s="171" t="s">
        <v>414</v>
      </c>
      <c r="I2934" s="172"/>
      <c r="J2934" s="173"/>
      <c r="K2934" s="200"/>
    </row>
    <row r="2935" spans="1:11" customFormat="1" outlineLevel="1" x14ac:dyDescent="0.2">
      <c r="A2935" s="161" t="s">
        <v>403</v>
      </c>
      <c r="B2935" s="162" t="s">
        <v>6947</v>
      </c>
      <c r="C2935" s="174" t="s">
        <v>425</v>
      </c>
      <c r="D2935" s="175" t="s">
        <v>426</v>
      </c>
      <c r="E2935" s="175">
        <v>4</v>
      </c>
      <c r="F2935" s="176">
        <v>0.01</v>
      </c>
      <c r="G2935" s="176">
        <f>F2935*E2935</f>
        <v>0.04</v>
      </c>
      <c r="H2935" s="177"/>
      <c r="I2935" s="178"/>
      <c r="J2935" s="179"/>
      <c r="K2935" s="200"/>
    </row>
    <row r="2936" spans="1:11" customFormat="1" ht="25.5" outlineLevel="1" x14ac:dyDescent="0.2">
      <c r="A2936" s="161" t="s">
        <v>403</v>
      </c>
      <c r="B2936" s="162" t="s">
        <v>6948</v>
      </c>
      <c r="C2936" s="174" t="s">
        <v>522</v>
      </c>
      <c r="D2936" s="175" t="s">
        <v>5485</v>
      </c>
      <c r="E2936" s="175">
        <v>6</v>
      </c>
      <c r="F2936" s="176">
        <v>0.02</v>
      </c>
      <c r="G2936" s="176">
        <f>F2936*E2936</f>
        <v>0.12</v>
      </c>
      <c r="H2936" s="177"/>
      <c r="I2936" s="178"/>
      <c r="J2936" s="179"/>
      <c r="K2936" s="200"/>
    </row>
    <row r="2937" spans="1:11" customFormat="1" x14ac:dyDescent="0.2">
      <c r="A2937" s="161" t="s">
        <v>382</v>
      </c>
      <c r="B2937" s="162" t="s">
        <v>6949</v>
      </c>
      <c r="C2937" s="163" t="s">
        <v>1964</v>
      </c>
      <c r="D2937" s="164" t="s">
        <v>1965</v>
      </c>
      <c r="E2937" s="164">
        <v>1</v>
      </c>
      <c r="F2937" s="167">
        <v>18.91777454</v>
      </c>
      <c r="G2937" s="167">
        <f>F2937*E2937</f>
        <v>18.91777454</v>
      </c>
      <c r="H2937" s="161" t="s">
        <v>414</v>
      </c>
      <c r="I2937" s="165"/>
      <c r="J2937" s="166"/>
    </row>
    <row r="2938" spans="1:11" customFormat="1" x14ac:dyDescent="0.2">
      <c r="A2938" s="161" t="s">
        <v>382</v>
      </c>
      <c r="B2938" s="162" t="s">
        <v>6950</v>
      </c>
      <c r="C2938" s="163" t="s">
        <v>6404</v>
      </c>
      <c r="D2938" s="164" t="s">
        <v>556</v>
      </c>
      <c r="E2938" s="164">
        <v>1</v>
      </c>
      <c r="F2938" s="167"/>
      <c r="G2938" s="167" t="str">
        <f>""</f>
        <v/>
      </c>
      <c r="H2938" s="161"/>
      <c r="I2938" s="165"/>
      <c r="J2938" s="166"/>
    </row>
    <row r="2939" spans="1:11" customFormat="1" outlineLevel="1" x14ac:dyDescent="0.2">
      <c r="A2939" s="161" t="s">
        <v>386</v>
      </c>
      <c r="B2939" s="162" t="s">
        <v>6951</v>
      </c>
      <c r="C2939" s="168" t="s">
        <v>6406</v>
      </c>
      <c r="D2939" s="169" t="s">
        <v>443</v>
      </c>
      <c r="E2939" s="169">
        <f>1*1</f>
        <v>1</v>
      </c>
      <c r="F2939" s="170">
        <v>11.29</v>
      </c>
      <c r="G2939" s="170">
        <f>F2939*E2939</f>
        <v>11.29</v>
      </c>
      <c r="H2939" s="171" t="s">
        <v>414</v>
      </c>
      <c r="I2939" s="172"/>
      <c r="J2939" s="173"/>
    </row>
    <row r="2940" spans="1:11" customFormat="1" outlineLevel="1" x14ac:dyDescent="0.2">
      <c r="A2940" s="161" t="s">
        <v>386</v>
      </c>
      <c r="B2940" s="162" t="s">
        <v>6952</v>
      </c>
      <c r="C2940" s="168" t="s">
        <v>559</v>
      </c>
      <c r="D2940" s="169" t="s">
        <v>560</v>
      </c>
      <c r="E2940" s="169">
        <f>2*1</f>
        <v>2</v>
      </c>
      <c r="F2940" s="170">
        <v>1.39</v>
      </c>
      <c r="G2940" s="170">
        <f>F2940*E2940</f>
        <v>2.78</v>
      </c>
      <c r="H2940" s="171" t="s">
        <v>414</v>
      </c>
      <c r="I2940" s="172"/>
      <c r="J2940" s="173"/>
    </row>
    <row r="2941" spans="1:11" customFormat="1" x14ac:dyDescent="0.2">
      <c r="A2941" s="161" t="s">
        <v>382</v>
      </c>
      <c r="B2941" s="162" t="s">
        <v>6953</v>
      </c>
      <c r="C2941" s="163" t="s">
        <v>562</v>
      </c>
      <c r="D2941" s="164" t="s">
        <v>563</v>
      </c>
      <c r="E2941" s="164">
        <v>4</v>
      </c>
      <c r="F2941" s="167">
        <v>3.3256407800000001</v>
      </c>
      <c r="G2941" s="167">
        <f>F2941*E2941</f>
        <v>13.30256312</v>
      </c>
      <c r="H2941" s="161" t="s">
        <v>414</v>
      </c>
      <c r="I2941" s="165"/>
      <c r="J2941" s="166"/>
    </row>
    <row r="2942" spans="1:11" customFormat="1" x14ac:dyDescent="0.2">
      <c r="A2942" s="161" t="s">
        <v>382</v>
      </c>
      <c r="B2942" s="162" t="s">
        <v>6954</v>
      </c>
      <c r="C2942" s="163" t="s">
        <v>565</v>
      </c>
      <c r="D2942" s="164" t="s">
        <v>566</v>
      </c>
      <c r="E2942" s="164">
        <v>4</v>
      </c>
      <c r="F2942" s="167">
        <v>0.61767559999999999</v>
      </c>
      <c r="G2942" s="167">
        <f>F2942*E2942</f>
        <v>2.4707024</v>
      </c>
      <c r="H2942" s="161" t="s">
        <v>414</v>
      </c>
      <c r="I2942" s="165"/>
      <c r="J2942" s="166"/>
    </row>
    <row r="2943" spans="1:11" customFormat="1" x14ac:dyDescent="0.2">
      <c r="A2943" s="161" t="s">
        <v>382</v>
      </c>
      <c r="B2943" s="162" t="s">
        <v>6955</v>
      </c>
      <c r="C2943" s="163" t="s">
        <v>6956</v>
      </c>
      <c r="D2943" s="164" t="s">
        <v>569</v>
      </c>
      <c r="E2943" s="164">
        <v>2</v>
      </c>
      <c r="F2943" s="167"/>
      <c r="G2943" s="167" t="str">
        <f>""</f>
        <v/>
      </c>
      <c r="H2943" s="161"/>
      <c r="I2943" s="165"/>
      <c r="J2943" s="166"/>
    </row>
    <row r="2944" spans="1:11" customFormat="1" outlineLevel="1" x14ac:dyDescent="0.2">
      <c r="A2944" s="161" t="s">
        <v>386</v>
      </c>
      <c r="B2944" s="162" t="s">
        <v>6957</v>
      </c>
      <c r="C2944" s="168" t="s">
        <v>6958</v>
      </c>
      <c r="D2944" s="169" t="s">
        <v>6959</v>
      </c>
      <c r="E2944" s="169">
        <f>1*2</f>
        <v>2</v>
      </c>
      <c r="F2944" s="170">
        <v>0.7</v>
      </c>
      <c r="G2944" s="170">
        <f t="shared" ref="G2944:G2951" si="98">F2944*E2944</f>
        <v>1.4</v>
      </c>
      <c r="H2944" s="171" t="s">
        <v>414</v>
      </c>
      <c r="I2944" s="172"/>
      <c r="J2944" s="173"/>
    </row>
    <row r="2945" spans="1:10" customFormat="1" outlineLevel="1" x14ac:dyDescent="0.2">
      <c r="A2945" s="161" t="s">
        <v>386</v>
      </c>
      <c r="B2945" s="162" t="s">
        <v>6960</v>
      </c>
      <c r="C2945" s="168" t="s">
        <v>6961</v>
      </c>
      <c r="D2945" s="169" t="s">
        <v>6962</v>
      </c>
      <c r="E2945" s="169">
        <f>2*2</f>
        <v>4</v>
      </c>
      <c r="F2945" s="170">
        <v>7.0000000000000007E-2</v>
      </c>
      <c r="G2945" s="170">
        <f t="shared" si="98"/>
        <v>0.28000000000000003</v>
      </c>
      <c r="H2945" s="171" t="s">
        <v>414</v>
      </c>
      <c r="I2945" s="172"/>
      <c r="J2945" s="173"/>
    </row>
    <row r="2946" spans="1:10" customFormat="1" x14ac:dyDescent="0.2">
      <c r="A2946" s="161" t="s">
        <v>382</v>
      </c>
      <c r="B2946" s="162" t="s">
        <v>6963</v>
      </c>
      <c r="C2946" s="163" t="s">
        <v>6414</v>
      </c>
      <c r="D2946" s="164" t="s">
        <v>6415</v>
      </c>
      <c r="E2946" s="164">
        <v>1</v>
      </c>
      <c r="F2946" s="167">
        <v>6.4217675500000002</v>
      </c>
      <c r="G2946" s="167">
        <f t="shared" si="98"/>
        <v>6.4217675500000002</v>
      </c>
      <c r="H2946" s="161" t="s">
        <v>414</v>
      </c>
      <c r="I2946" s="165"/>
      <c r="J2946" s="166"/>
    </row>
    <row r="2947" spans="1:10" customFormat="1" x14ac:dyDescent="0.2">
      <c r="A2947" s="161" t="s">
        <v>382</v>
      </c>
      <c r="B2947" s="162" t="s">
        <v>6964</v>
      </c>
      <c r="C2947" s="163" t="s">
        <v>580</v>
      </c>
      <c r="D2947" s="164" t="s">
        <v>581</v>
      </c>
      <c r="E2947" s="164">
        <v>1</v>
      </c>
      <c r="F2947" s="167">
        <v>13.463815520000001</v>
      </c>
      <c r="G2947" s="167">
        <f t="shared" si="98"/>
        <v>13.463815520000001</v>
      </c>
      <c r="H2947" s="161" t="s">
        <v>414</v>
      </c>
      <c r="I2947" s="165"/>
      <c r="J2947" s="166"/>
    </row>
    <row r="2948" spans="1:10" customFormat="1" x14ac:dyDescent="0.2">
      <c r="A2948" s="148" t="s">
        <v>379</v>
      </c>
      <c r="B2948" s="162" t="s">
        <v>6965</v>
      </c>
      <c r="C2948" s="181" t="s">
        <v>5649</v>
      </c>
      <c r="D2948" s="182" t="s">
        <v>584</v>
      </c>
      <c r="E2948" s="182">
        <v>1</v>
      </c>
      <c r="F2948" s="183">
        <v>5.3630844</v>
      </c>
      <c r="G2948" s="183">
        <f t="shared" si="98"/>
        <v>5.3630844</v>
      </c>
      <c r="H2948" s="184" t="s">
        <v>414</v>
      </c>
      <c r="I2948" s="185"/>
      <c r="J2948" s="180"/>
    </row>
    <row r="2949" spans="1:10" customFormat="1" x14ac:dyDescent="0.2">
      <c r="A2949" s="148" t="s">
        <v>379</v>
      </c>
      <c r="B2949" s="162" t="s">
        <v>6966</v>
      </c>
      <c r="C2949" s="181" t="s">
        <v>5651</v>
      </c>
      <c r="D2949" s="182" t="s">
        <v>5652</v>
      </c>
      <c r="E2949" s="182">
        <v>1</v>
      </c>
      <c r="F2949" s="183">
        <v>6.8207869099999998</v>
      </c>
      <c r="G2949" s="183">
        <f t="shared" si="98"/>
        <v>6.8207869099999998</v>
      </c>
      <c r="H2949" s="184" t="s">
        <v>414</v>
      </c>
      <c r="I2949" s="185"/>
      <c r="J2949" s="180"/>
    </row>
    <row r="2950" spans="1:10" customFormat="1" x14ac:dyDescent="0.2">
      <c r="A2950" s="161" t="s">
        <v>403</v>
      </c>
      <c r="B2950" s="162" t="s">
        <v>6967</v>
      </c>
      <c r="C2950" s="174" t="s">
        <v>586</v>
      </c>
      <c r="D2950" s="175" t="s">
        <v>587</v>
      </c>
      <c r="E2950" s="175">
        <v>2</v>
      </c>
      <c r="F2950" s="176">
        <v>1.23280217</v>
      </c>
      <c r="G2950" s="176">
        <f t="shared" si="98"/>
        <v>2.4656043400000001</v>
      </c>
      <c r="H2950" s="177" t="s">
        <v>414</v>
      </c>
      <c r="I2950" s="178"/>
      <c r="J2950" s="179"/>
    </row>
    <row r="2951" spans="1:10" customFormat="1" x14ac:dyDescent="0.2">
      <c r="A2951" s="148" t="s">
        <v>379</v>
      </c>
      <c r="B2951" s="162" t="s">
        <v>6968</v>
      </c>
      <c r="C2951" s="181" t="s">
        <v>589</v>
      </c>
      <c r="D2951" s="182" t="s">
        <v>590</v>
      </c>
      <c r="E2951" s="182">
        <v>1</v>
      </c>
      <c r="F2951" s="183">
        <v>11.16462001</v>
      </c>
      <c r="G2951" s="183">
        <f t="shared" si="98"/>
        <v>11.16462001</v>
      </c>
      <c r="H2951" s="184" t="s">
        <v>414</v>
      </c>
      <c r="I2951" s="185"/>
      <c r="J2951" s="180"/>
    </row>
    <row r="2952" spans="1:10" customFormat="1" x14ac:dyDescent="0.2">
      <c r="A2952" s="161" t="s">
        <v>382</v>
      </c>
      <c r="B2952" s="162" t="s">
        <v>6969</v>
      </c>
      <c r="C2952" s="163" t="s">
        <v>592</v>
      </c>
      <c r="D2952" s="164" t="s">
        <v>593</v>
      </c>
      <c r="E2952" s="164" t="s">
        <v>410</v>
      </c>
      <c r="F2952" s="167">
        <v>0.26693822</v>
      </c>
      <c r="G2952" s="167">
        <f>F2952*2</f>
        <v>0.53387644000000001</v>
      </c>
      <c r="H2952" s="161" t="s">
        <v>414</v>
      </c>
      <c r="I2952" s="165"/>
      <c r="J2952" s="166"/>
    </row>
    <row r="2953" spans="1:10" customFormat="1" x14ac:dyDescent="0.2">
      <c r="A2953" s="161" t="s">
        <v>382</v>
      </c>
      <c r="B2953" s="162" t="s">
        <v>6970</v>
      </c>
      <c r="C2953" s="163" t="s">
        <v>5659</v>
      </c>
      <c r="D2953" s="164" t="s">
        <v>5579</v>
      </c>
      <c r="E2953" s="164">
        <v>1</v>
      </c>
      <c r="F2953" s="167"/>
      <c r="G2953" s="167" t="str">
        <f>""</f>
        <v/>
      </c>
      <c r="H2953" s="161"/>
      <c r="I2953" s="165"/>
      <c r="J2953" s="166"/>
    </row>
    <row r="2954" spans="1:10" customFormat="1" outlineLevel="1" x14ac:dyDescent="0.2">
      <c r="A2954" s="161" t="s">
        <v>386</v>
      </c>
      <c r="B2954" s="162" t="s">
        <v>6971</v>
      </c>
      <c r="C2954" s="168" t="s">
        <v>5661</v>
      </c>
      <c r="D2954" s="169" t="s">
        <v>5582</v>
      </c>
      <c r="E2954" s="169">
        <f>1*1</f>
        <v>1</v>
      </c>
      <c r="F2954" s="170">
        <v>1.71</v>
      </c>
      <c r="G2954" s="170">
        <f>F2954*E2954</f>
        <v>1.71</v>
      </c>
      <c r="H2954" s="171" t="s">
        <v>414</v>
      </c>
      <c r="I2954" s="172"/>
      <c r="J2954" s="173"/>
    </row>
    <row r="2955" spans="1:10" customFormat="1" outlineLevel="1" x14ac:dyDescent="0.2">
      <c r="A2955" s="161" t="s">
        <v>386</v>
      </c>
      <c r="B2955" s="162" t="s">
        <v>6972</v>
      </c>
      <c r="C2955" s="168" t="s">
        <v>5663</v>
      </c>
      <c r="D2955" s="169" t="s">
        <v>5664</v>
      </c>
      <c r="E2955" s="169">
        <f>1*1</f>
        <v>1</v>
      </c>
      <c r="F2955" s="170">
        <v>0.61</v>
      </c>
      <c r="G2955" s="170">
        <f>F2955*E2955</f>
        <v>0.61</v>
      </c>
      <c r="H2955" s="171" t="s">
        <v>414</v>
      </c>
      <c r="I2955" s="172"/>
      <c r="J2955" s="173"/>
    </row>
    <row r="2956" spans="1:10" customFormat="1" x14ac:dyDescent="0.2">
      <c r="A2956" s="161" t="s">
        <v>382</v>
      </c>
      <c r="B2956" s="162" t="s">
        <v>6973</v>
      </c>
      <c r="C2956" s="163" t="s">
        <v>5666</v>
      </c>
      <c r="D2956" s="164" t="s">
        <v>5579</v>
      </c>
      <c r="E2956" s="164">
        <v>1</v>
      </c>
      <c r="F2956" s="167"/>
      <c r="G2956" s="167" t="str">
        <f>""</f>
        <v/>
      </c>
      <c r="H2956" s="161"/>
      <c r="I2956" s="165"/>
      <c r="J2956" s="166"/>
    </row>
    <row r="2957" spans="1:10" customFormat="1" outlineLevel="1" x14ac:dyDescent="0.2">
      <c r="A2957" s="161" t="s">
        <v>386</v>
      </c>
      <c r="B2957" s="162" t="s">
        <v>6974</v>
      </c>
      <c r="C2957" s="168" t="s">
        <v>5668</v>
      </c>
      <c r="D2957" s="169" t="s">
        <v>5582</v>
      </c>
      <c r="E2957" s="169">
        <f>1*1</f>
        <v>1</v>
      </c>
      <c r="F2957" s="170">
        <v>1.71</v>
      </c>
      <c r="G2957" s="170">
        <f>F2957*E2957</f>
        <v>1.71</v>
      </c>
      <c r="H2957" s="171" t="s">
        <v>414</v>
      </c>
      <c r="I2957" s="172"/>
      <c r="J2957" s="173"/>
    </row>
    <row r="2958" spans="1:10" customFormat="1" outlineLevel="1" x14ac:dyDescent="0.2">
      <c r="A2958" s="161" t="s">
        <v>386</v>
      </c>
      <c r="B2958" s="162" t="s">
        <v>6975</v>
      </c>
      <c r="C2958" s="168" t="s">
        <v>5670</v>
      </c>
      <c r="D2958" s="169" t="s">
        <v>5664</v>
      </c>
      <c r="E2958" s="169">
        <f>1*1</f>
        <v>1</v>
      </c>
      <c r="F2958" s="170">
        <v>0.49</v>
      </c>
      <c r="G2958" s="170">
        <f>F2958*E2958</f>
        <v>0.49</v>
      </c>
      <c r="H2958" s="171" t="s">
        <v>414</v>
      </c>
      <c r="I2958" s="172"/>
      <c r="J2958" s="173"/>
    </row>
    <row r="2959" spans="1:10" customFormat="1" x14ac:dyDescent="0.2">
      <c r="A2959" s="161" t="s">
        <v>382</v>
      </c>
      <c r="B2959" s="162" t="s">
        <v>6976</v>
      </c>
      <c r="C2959" s="163" t="s">
        <v>5681</v>
      </c>
      <c r="D2959" s="164" t="s">
        <v>5682</v>
      </c>
      <c r="E2959" s="164">
        <v>1</v>
      </c>
      <c r="F2959" s="167">
        <v>3.3519420000000001E-2</v>
      </c>
      <c r="G2959" s="167">
        <f>F2959*E2959</f>
        <v>3.3519420000000001E-2</v>
      </c>
      <c r="H2959" s="161" t="s">
        <v>414</v>
      </c>
      <c r="I2959" s="165"/>
      <c r="J2959" s="166"/>
    </row>
    <row r="2960" spans="1:10" customFormat="1" x14ac:dyDescent="0.2">
      <c r="A2960" s="161" t="s">
        <v>382</v>
      </c>
      <c r="B2960" s="162" t="s">
        <v>6977</v>
      </c>
      <c r="C2960" s="163" t="s">
        <v>5684</v>
      </c>
      <c r="D2960" s="164" t="s">
        <v>5685</v>
      </c>
      <c r="E2960" s="164">
        <v>1</v>
      </c>
      <c r="F2960" s="167">
        <v>0.18851112</v>
      </c>
      <c r="G2960" s="167">
        <f>F2960*E2960</f>
        <v>0.18851112</v>
      </c>
      <c r="H2960" s="161" t="s">
        <v>414</v>
      </c>
      <c r="I2960" s="165"/>
      <c r="J2960" s="166"/>
    </row>
    <row r="2961" spans="1:10" customFormat="1" x14ac:dyDescent="0.2">
      <c r="A2961" s="161" t="s">
        <v>382</v>
      </c>
      <c r="B2961" s="162" t="s">
        <v>6978</v>
      </c>
      <c r="C2961" s="163" t="s">
        <v>6431</v>
      </c>
      <c r="D2961" s="164" t="s">
        <v>5562</v>
      </c>
      <c r="E2961" s="164">
        <v>1</v>
      </c>
      <c r="F2961" s="167"/>
      <c r="G2961" s="167" t="str">
        <f>""</f>
        <v/>
      </c>
      <c r="H2961" s="161"/>
      <c r="I2961" s="165"/>
      <c r="J2961" s="166"/>
    </row>
    <row r="2962" spans="1:10" customFormat="1" outlineLevel="1" x14ac:dyDescent="0.2">
      <c r="A2962" s="161" t="s">
        <v>386</v>
      </c>
      <c r="B2962" s="162" t="s">
        <v>6979</v>
      </c>
      <c r="C2962" s="168" t="s">
        <v>6433</v>
      </c>
      <c r="D2962" s="169" t="s">
        <v>6434</v>
      </c>
      <c r="E2962" s="169">
        <f>1*1</f>
        <v>1</v>
      </c>
      <c r="F2962" s="170">
        <v>13.4</v>
      </c>
      <c r="G2962" s="170">
        <f t="shared" ref="G2962:G2968" si="99">F2962*E2962</f>
        <v>13.4</v>
      </c>
      <c r="H2962" s="171" t="s">
        <v>414</v>
      </c>
      <c r="I2962" s="172"/>
      <c r="J2962" s="173"/>
    </row>
    <row r="2963" spans="1:10" customFormat="1" outlineLevel="1" x14ac:dyDescent="0.2">
      <c r="A2963" s="161" t="s">
        <v>386</v>
      </c>
      <c r="B2963" s="162" t="s">
        <v>6980</v>
      </c>
      <c r="C2963" s="168" t="s">
        <v>6374</v>
      </c>
      <c r="D2963" s="169" t="s">
        <v>6375</v>
      </c>
      <c r="E2963" s="169">
        <f>1*1</f>
        <v>1</v>
      </c>
      <c r="F2963" s="170">
        <v>1.97</v>
      </c>
      <c r="G2963" s="170">
        <f t="shared" si="99"/>
        <v>1.97</v>
      </c>
      <c r="H2963" s="171" t="s">
        <v>414</v>
      </c>
      <c r="I2963" s="172"/>
      <c r="J2963" s="173"/>
    </row>
    <row r="2964" spans="1:10" customFormat="1" outlineLevel="1" x14ac:dyDescent="0.2">
      <c r="A2964" s="161" t="s">
        <v>386</v>
      </c>
      <c r="B2964" s="162" t="s">
        <v>6981</v>
      </c>
      <c r="C2964" s="168" t="s">
        <v>5693</v>
      </c>
      <c r="D2964" s="169" t="s">
        <v>5694</v>
      </c>
      <c r="E2964" s="169">
        <f>2*1</f>
        <v>2</v>
      </c>
      <c r="F2964" s="170">
        <v>0.48</v>
      </c>
      <c r="G2964" s="170">
        <f t="shared" si="99"/>
        <v>0.96</v>
      </c>
      <c r="H2964" s="171" t="s">
        <v>414</v>
      </c>
      <c r="I2964" s="172"/>
      <c r="J2964" s="173"/>
    </row>
    <row r="2965" spans="1:10" customFormat="1" outlineLevel="1" x14ac:dyDescent="0.2">
      <c r="A2965" s="161" t="s">
        <v>386</v>
      </c>
      <c r="B2965" s="162" t="s">
        <v>6982</v>
      </c>
      <c r="C2965" s="168" t="s">
        <v>5696</v>
      </c>
      <c r="D2965" s="169" t="s">
        <v>5697</v>
      </c>
      <c r="E2965" s="169">
        <f>3*1</f>
        <v>3</v>
      </c>
      <c r="F2965" s="170">
        <v>0.81</v>
      </c>
      <c r="G2965" s="170">
        <f t="shared" si="99"/>
        <v>2.4300000000000002</v>
      </c>
      <c r="H2965" s="171" t="s">
        <v>414</v>
      </c>
      <c r="I2965" s="172"/>
      <c r="J2965" s="173"/>
    </row>
    <row r="2966" spans="1:10" customFormat="1" outlineLevel="1" x14ac:dyDescent="0.2">
      <c r="A2966" s="161" t="s">
        <v>386</v>
      </c>
      <c r="B2966" s="162" t="s">
        <v>6983</v>
      </c>
      <c r="C2966" s="168" t="s">
        <v>5701</v>
      </c>
      <c r="D2966" s="169" t="s">
        <v>5702</v>
      </c>
      <c r="E2966" s="169">
        <f>3*1</f>
        <v>3</v>
      </c>
      <c r="F2966" s="170">
        <v>0.16</v>
      </c>
      <c r="G2966" s="170">
        <f t="shared" si="99"/>
        <v>0.48</v>
      </c>
      <c r="H2966" s="171" t="s">
        <v>414</v>
      </c>
      <c r="I2966" s="172"/>
      <c r="J2966" s="173"/>
    </row>
    <row r="2967" spans="1:10" customFormat="1" x14ac:dyDescent="0.2">
      <c r="A2967" s="148" t="s">
        <v>379</v>
      </c>
      <c r="B2967" s="162" t="s">
        <v>6984</v>
      </c>
      <c r="C2967" s="181" t="s">
        <v>6724</v>
      </c>
      <c r="D2967" s="182" t="s">
        <v>6725</v>
      </c>
      <c r="E2967" s="182">
        <v>1</v>
      </c>
      <c r="F2967" s="183">
        <v>6.5499319600000003</v>
      </c>
      <c r="G2967" s="183">
        <f t="shared" si="99"/>
        <v>6.5499319600000003</v>
      </c>
      <c r="H2967" s="184" t="s">
        <v>414</v>
      </c>
      <c r="I2967" s="185"/>
      <c r="J2967" s="180"/>
    </row>
    <row r="2968" spans="1:10" customFormat="1" x14ac:dyDescent="0.2">
      <c r="A2968" s="161" t="s">
        <v>386</v>
      </c>
      <c r="B2968" s="162" t="s">
        <v>6985</v>
      </c>
      <c r="C2968" s="168" t="s">
        <v>5706</v>
      </c>
      <c r="D2968" s="169" t="s">
        <v>1982</v>
      </c>
      <c r="E2968" s="169">
        <v>1</v>
      </c>
      <c r="F2968" s="170">
        <v>28.87177144</v>
      </c>
      <c r="G2968" s="170">
        <f t="shared" si="99"/>
        <v>28.87177144</v>
      </c>
      <c r="H2968" s="171" t="s">
        <v>414</v>
      </c>
      <c r="I2968" s="172"/>
      <c r="J2968" s="173"/>
    </row>
    <row r="2969" spans="1:10" customFormat="1" x14ac:dyDescent="0.2">
      <c r="A2969" s="148" t="s">
        <v>379</v>
      </c>
      <c r="B2969" s="162" t="s">
        <v>6986</v>
      </c>
      <c r="C2969" s="181" t="s">
        <v>6441</v>
      </c>
      <c r="D2969" s="182" t="s">
        <v>599</v>
      </c>
      <c r="E2969" s="182">
        <v>1</v>
      </c>
      <c r="F2969" s="183"/>
      <c r="G2969" s="183" t="str">
        <f>""</f>
        <v/>
      </c>
      <c r="H2969" s="184"/>
      <c r="I2969" s="185"/>
      <c r="J2969" s="180"/>
    </row>
    <row r="2970" spans="1:10" customFormat="1" outlineLevel="1" x14ac:dyDescent="0.2">
      <c r="A2970" s="148" t="s">
        <v>379</v>
      </c>
      <c r="B2970" s="162" t="s">
        <v>6987</v>
      </c>
      <c r="C2970" s="181" t="s">
        <v>6443</v>
      </c>
      <c r="D2970" s="182" t="s">
        <v>1982</v>
      </c>
      <c r="E2970" s="182">
        <f>1*1</f>
        <v>1</v>
      </c>
      <c r="F2970" s="183">
        <v>29.39</v>
      </c>
      <c r="G2970" s="183">
        <f t="shared" ref="G2970:G2986" si="100">F2970*E2970</f>
        <v>29.39</v>
      </c>
      <c r="H2970" s="184" t="s">
        <v>414</v>
      </c>
      <c r="I2970" s="185"/>
      <c r="J2970" s="180"/>
    </row>
    <row r="2971" spans="1:10" customFormat="1" outlineLevel="1" x14ac:dyDescent="0.2">
      <c r="A2971" s="148" t="s">
        <v>379</v>
      </c>
      <c r="B2971" s="162" t="s">
        <v>6988</v>
      </c>
      <c r="C2971" s="181" t="s">
        <v>425</v>
      </c>
      <c r="D2971" s="182" t="s">
        <v>437</v>
      </c>
      <c r="E2971" s="182">
        <f>1*1</f>
        <v>1</v>
      </c>
      <c r="F2971" s="183">
        <v>0.02</v>
      </c>
      <c r="G2971" s="183">
        <f t="shared" si="100"/>
        <v>0.02</v>
      </c>
      <c r="H2971" s="184"/>
      <c r="I2971" s="185"/>
      <c r="J2971" s="180"/>
    </row>
    <row r="2972" spans="1:10" customFormat="1" x14ac:dyDescent="0.2">
      <c r="A2972" s="161" t="s">
        <v>382</v>
      </c>
      <c r="B2972" s="162" t="s">
        <v>6989</v>
      </c>
      <c r="C2972" s="163" t="s">
        <v>5713</v>
      </c>
      <c r="D2972" s="164" t="s">
        <v>1982</v>
      </c>
      <c r="E2972" s="164">
        <v>3</v>
      </c>
      <c r="F2972" s="167">
        <v>29.045584420000001</v>
      </c>
      <c r="G2972" s="167">
        <f t="shared" si="100"/>
        <v>87.136753260000006</v>
      </c>
      <c r="H2972" s="161" t="s">
        <v>414</v>
      </c>
      <c r="I2972" s="165"/>
      <c r="J2972" s="166"/>
    </row>
    <row r="2973" spans="1:10" customFormat="1" x14ac:dyDescent="0.2">
      <c r="A2973" s="161" t="s">
        <v>382</v>
      </c>
      <c r="B2973" s="162" t="s">
        <v>6990</v>
      </c>
      <c r="C2973" s="163" t="s">
        <v>6447</v>
      </c>
      <c r="D2973" s="164" t="s">
        <v>1982</v>
      </c>
      <c r="E2973" s="164">
        <v>3</v>
      </c>
      <c r="F2973" s="167">
        <v>29.560161600000001</v>
      </c>
      <c r="G2973" s="167">
        <f t="shared" si="100"/>
        <v>88.680484800000002</v>
      </c>
      <c r="H2973" s="161" t="s">
        <v>414</v>
      </c>
      <c r="I2973" s="165"/>
      <c r="J2973" s="166"/>
    </row>
    <row r="2974" spans="1:10" customFormat="1" x14ac:dyDescent="0.2">
      <c r="A2974" s="161" t="s">
        <v>382</v>
      </c>
      <c r="B2974" s="162" t="s">
        <v>6991</v>
      </c>
      <c r="C2974" s="163" t="s">
        <v>5715</v>
      </c>
      <c r="D2974" s="164" t="s">
        <v>1982</v>
      </c>
      <c r="E2974" s="164">
        <v>1</v>
      </c>
      <c r="F2974" s="167">
        <v>28.6700053</v>
      </c>
      <c r="G2974" s="167">
        <f t="shared" si="100"/>
        <v>28.6700053</v>
      </c>
      <c r="H2974" s="161" t="s">
        <v>414</v>
      </c>
      <c r="I2974" s="165"/>
      <c r="J2974" s="166"/>
    </row>
    <row r="2975" spans="1:10" customFormat="1" x14ac:dyDescent="0.2">
      <c r="A2975" s="161" t="s">
        <v>382</v>
      </c>
      <c r="B2975" s="162" t="s">
        <v>6992</v>
      </c>
      <c r="C2975" s="163" t="s">
        <v>6450</v>
      </c>
      <c r="D2975" s="164" t="s">
        <v>1982</v>
      </c>
      <c r="E2975" s="164">
        <v>1</v>
      </c>
      <c r="F2975" s="167">
        <v>29.18458248</v>
      </c>
      <c r="G2975" s="167">
        <f t="shared" si="100"/>
        <v>29.18458248</v>
      </c>
      <c r="H2975" s="161" t="s">
        <v>414</v>
      </c>
      <c r="I2975" s="165"/>
      <c r="J2975" s="166"/>
    </row>
    <row r="2976" spans="1:10" customFormat="1" x14ac:dyDescent="0.2">
      <c r="A2976" s="161" t="s">
        <v>382</v>
      </c>
      <c r="B2976" s="162" t="s">
        <v>6993</v>
      </c>
      <c r="C2976" s="163" t="s">
        <v>608</v>
      </c>
      <c r="D2976" s="164" t="s">
        <v>609</v>
      </c>
      <c r="E2976" s="164">
        <v>1</v>
      </c>
      <c r="F2976" s="167">
        <v>5.3244521599999999</v>
      </c>
      <c r="G2976" s="167">
        <f t="shared" si="100"/>
        <v>5.3244521599999999</v>
      </c>
      <c r="H2976" s="161" t="s">
        <v>414</v>
      </c>
      <c r="I2976" s="165"/>
      <c r="J2976" s="166"/>
    </row>
    <row r="2977" spans="1:10" customFormat="1" x14ac:dyDescent="0.2">
      <c r="A2977" s="161" t="s">
        <v>382</v>
      </c>
      <c r="B2977" s="162" t="s">
        <v>6994</v>
      </c>
      <c r="C2977" s="163" t="s">
        <v>611</v>
      </c>
      <c r="D2977" s="164" t="s">
        <v>612</v>
      </c>
      <c r="E2977" s="164">
        <v>1</v>
      </c>
      <c r="F2977" s="167">
        <v>1.4036537600000001</v>
      </c>
      <c r="G2977" s="167">
        <f t="shared" si="100"/>
        <v>1.4036537600000001</v>
      </c>
      <c r="H2977" s="161" t="s">
        <v>414</v>
      </c>
      <c r="I2977" s="165"/>
      <c r="J2977" s="166"/>
    </row>
    <row r="2978" spans="1:10" customFormat="1" x14ac:dyDescent="0.2">
      <c r="A2978" s="161" t="s">
        <v>382</v>
      </c>
      <c r="B2978" s="162" t="s">
        <v>6995</v>
      </c>
      <c r="C2978" s="163" t="s">
        <v>614</v>
      </c>
      <c r="D2978" s="164" t="s">
        <v>615</v>
      </c>
      <c r="E2978" s="164">
        <v>2</v>
      </c>
      <c r="F2978" s="167">
        <v>0.153006</v>
      </c>
      <c r="G2978" s="167">
        <f t="shared" si="100"/>
        <v>0.30601200000000001</v>
      </c>
      <c r="H2978" s="161" t="s">
        <v>414</v>
      </c>
      <c r="I2978" s="165"/>
      <c r="J2978" s="166"/>
    </row>
    <row r="2979" spans="1:10" customFormat="1" x14ac:dyDescent="0.2">
      <c r="A2979" s="161" t="s">
        <v>403</v>
      </c>
      <c r="B2979" s="162" t="s">
        <v>6996</v>
      </c>
      <c r="C2979" s="174" t="s">
        <v>617</v>
      </c>
      <c r="D2979" s="175" t="s">
        <v>618</v>
      </c>
      <c r="E2979" s="175">
        <v>2</v>
      </c>
      <c r="F2979" s="176">
        <v>0.16417498</v>
      </c>
      <c r="G2979" s="176">
        <f t="shared" si="100"/>
        <v>0.32834996</v>
      </c>
      <c r="H2979" s="177" t="s">
        <v>414</v>
      </c>
      <c r="I2979" s="178"/>
      <c r="J2979" s="179"/>
    </row>
    <row r="2980" spans="1:10" customFormat="1" x14ac:dyDescent="0.2">
      <c r="A2980" s="161" t="s">
        <v>403</v>
      </c>
      <c r="B2980" s="162" t="s">
        <v>6997</v>
      </c>
      <c r="C2980" s="174" t="s">
        <v>620</v>
      </c>
      <c r="D2980" s="175" t="s">
        <v>621</v>
      </c>
      <c r="E2980" s="175">
        <v>1</v>
      </c>
      <c r="F2980" s="176">
        <v>2.7454958</v>
      </c>
      <c r="G2980" s="176">
        <f t="shared" si="100"/>
        <v>2.7454958</v>
      </c>
      <c r="H2980" s="177"/>
      <c r="I2980" s="178"/>
      <c r="J2980" s="179"/>
    </row>
    <row r="2981" spans="1:10" customFormat="1" x14ac:dyDescent="0.2">
      <c r="A2981" s="161" t="s">
        <v>382</v>
      </c>
      <c r="B2981" s="162" t="s">
        <v>6998</v>
      </c>
      <c r="C2981" s="163" t="s">
        <v>627</v>
      </c>
      <c r="D2981" s="164" t="s">
        <v>628</v>
      </c>
      <c r="E2981" s="164">
        <v>10</v>
      </c>
      <c r="F2981" s="167">
        <v>0.41937333999999998</v>
      </c>
      <c r="G2981" s="167">
        <f t="shared" si="100"/>
        <v>4.1937334000000002</v>
      </c>
      <c r="H2981" s="161" t="s">
        <v>414</v>
      </c>
      <c r="I2981" s="165"/>
      <c r="J2981" s="166"/>
    </row>
    <row r="2982" spans="1:10" customFormat="1" x14ac:dyDescent="0.2">
      <c r="A2982" s="161" t="s">
        <v>382</v>
      </c>
      <c r="B2982" s="162" t="s">
        <v>6999</v>
      </c>
      <c r="C2982" s="163" t="s">
        <v>630</v>
      </c>
      <c r="D2982" s="164" t="s">
        <v>631</v>
      </c>
      <c r="E2982" s="164">
        <v>15</v>
      </c>
      <c r="F2982" s="167">
        <v>3.2398108900000002</v>
      </c>
      <c r="G2982" s="167">
        <f t="shared" si="100"/>
        <v>48.597163350000002</v>
      </c>
      <c r="H2982" s="161" t="s">
        <v>414</v>
      </c>
      <c r="I2982" s="165"/>
      <c r="J2982" s="166"/>
    </row>
    <row r="2983" spans="1:10" customFormat="1" x14ac:dyDescent="0.2">
      <c r="A2983" s="161" t="s">
        <v>382</v>
      </c>
      <c r="B2983" s="162" t="s">
        <v>7000</v>
      </c>
      <c r="C2983" s="163" t="s">
        <v>633</v>
      </c>
      <c r="D2983" s="164" t="s">
        <v>634</v>
      </c>
      <c r="E2983" s="164">
        <v>12</v>
      </c>
      <c r="F2983" s="167">
        <v>13.036198779999999</v>
      </c>
      <c r="G2983" s="167">
        <f t="shared" si="100"/>
        <v>156.43438535999999</v>
      </c>
      <c r="H2983" s="161" t="s">
        <v>414</v>
      </c>
      <c r="I2983" s="165"/>
      <c r="J2983" s="166"/>
    </row>
    <row r="2984" spans="1:10" customFormat="1" x14ac:dyDescent="0.2">
      <c r="A2984" s="161" t="s">
        <v>382</v>
      </c>
      <c r="B2984" s="162" t="s">
        <v>7001</v>
      </c>
      <c r="C2984" s="163" t="s">
        <v>7002</v>
      </c>
      <c r="D2984" s="164" t="s">
        <v>7003</v>
      </c>
      <c r="E2984" s="164">
        <v>1</v>
      </c>
      <c r="F2984" s="167">
        <v>15.797133280000001</v>
      </c>
      <c r="G2984" s="167">
        <f t="shared" si="100"/>
        <v>15.797133280000001</v>
      </c>
      <c r="H2984" s="161" t="s">
        <v>414</v>
      </c>
      <c r="I2984" s="165"/>
      <c r="J2984" s="166"/>
    </row>
    <row r="2985" spans="1:10" customFormat="1" x14ac:dyDescent="0.2">
      <c r="A2985" s="161" t="s">
        <v>382</v>
      </c>
      <c r="B2985" s="162" t="s">
        <v>7004</v>
      </c>
      <c r="C2985" s="163" t="s">
        <v>6463</v>
      </c>
      <c r="D2985" s="164" t="s">
        <v>6464</v>
      </c>
      <c r="E2985" s="164">
        <v>1</v>
      </c>
      <c r="F2985" s="167">
        <v>16.538451299999998</v>
      </c>
      <c r="G2985" s="167">
        <f t="shared" si="100"/>
        <v>16.538451299999998</v>
      </c>
      <c r="H2985" s="161" t="s">
        <v>414</v>
      </c>
      <c r="I2985" s="165"/>
      <c r="J2985" s="166"/>
    </row>
    <row r="2986" spans="1:10" customFormat="1" x14ac:dyDescent="0.2">
      <c r="A2986" s="148" t="s">
        <v>379</v>
      </c>
      <c r="B2986" s="162" t="s">
        <v>7005</v>
      </c>
      <c r="C2986" s="181" t="s">
        <v>5754</v>
      </c>
      <c r="D2986" s="182" t="s">
        <v>5755</v>
      </c>
      <c r="E2986" s="182">
        <v>30</v>
      </c>
      <c r="F2986" s="183">
        <v>7.2909959999999996E-2</v>
      </c>
      <c r="G2986" s="183">
        <f t="shared" si="100"/>
        <v>2.1872987999999998</v>
      </c>
      <c r="H2986" s="184" t="s">
        <v>414</v>
      </c>
      <c r="I2986" s="185"/>
      <c r="J2986" s="180"/>
    </row>
    <row r="2987" spans="1:10" customFormat="1" x14ac:dyDescent="0.2">
      <c r="A2987" s="161" t="s">
        <v>382</v>
      </c>
      <c r="B2987" s="162" t="s">
        <v>7006</v>
      </c>
      <c r="C2987" s="163" t="s">
        <v>6467</v>
      </c>
      <c r="D2987" s="164" t="s">
        <v>5562</v>
      </c>
      <c r="E2987" s="164">
        <v>1</v>
      </c>
      <c r="F2987" s="167"/>
      <c r="G2987" s="167" t="str">
        <f>""</f>
        <v/>
      </c>
      <c r="H2987" s="161"/>
      <c r="I2987" s="165"/>
      <c r="J2987" s="166"/>
    </row>
    <row r="2988" spans="1:10" customFormat="1" outlineLevel="1" x14ac:dyDescent="0.2">
      <c r="A2988" s="161" t="s">
        <v>386</v>
      </c>
      <c r="B2988" s="162" t="s">
        <v>7007</v>
      </c>
      <c r="C2988" s="168" t="s">
        <v>6469</v>
      </c>
      <c r="D2988" s="169" t="s">
        <v>6470</v>
      </c>
      <c r="E2988" s="169">
        <f>1*1</f>
        <v>1</v>
      </c>
      <c r="F2988" s="170">
        <v>36.58</v>
      </c>
      <c r="G2988" s="170">
        <f>F2988*E2988</f>
        <v>36.58</v>
      </c>
      <c r="H2988" s="171" t="s">
        <v>414</v>
      </c>
      <c r="I2988" s="172"/>
      <c r="J2988" s="173"/>
    </row>
    <row r="2989" spans="1:10" customFormat="1" outlineLevel="1" x14ac:dyDescent="0.2">
      <c r="A2989" s="161" t="s">
        <v>386</v>
      </c>
      <c r="B2989" s="162" t="s">
        <v>7008</v>
      </c>
      <c r="C2989" s="168" t="s">
        <v>6472</v>
      </c>
      <c r="D2989" s="169" t="s">
        <v>6473</v>
      </c>
      <c r="E2989" s="169">
        <f>1*1</f>
        <v>1</v>
      </c>
      <c r="F2989" s="170">
        <v>2.19</v>
      </c>
      <c r="G2989" s="170">
        <f>F2989*E2989</f>
        <v>2.19</v>
      </c>
      <c r="H2989" s="171" t="s">
        <v>414</v>
      </c>
      <c r="I2989" s="172"/>
      <c r="J2989" s="173"/>
    </row>
    <row r="2990" spans="1:10" customFormat="1" x14ac:dyDescent="0.2">
      <c r="A2990" s="161" t="s">
        <v>382</v>
      </c>
      <c r="B2990" s="162" t="s">
        <v>7009</v>
      </c>
      <c r="C2990" s="163" t="s">
        <v>6475</v>
      </c>
      <c r="D2990" s="164" t="s">
        <v>5562</v>
      </c>
      <c r="E2990" s="164">
        <v>2</v>
      </c>
      <c r="F2990" s="167"/>
      <c r="G2990" s="167" t="str">
        <f>""</f>
        <v/>
      </c>
      <c r="H2990" s="161"/>
      <c r="I2990" s="165"/>
      <c r="J2990" s="166"/>
    </row>
    <row r="2991" spans="1:10" customFormat="1" outlineLevel="1" x14ac:dyDescent="0.2">
      <c r="A2991" s="161" t="s">
        <v>386</v>
      </c>
      <c r="B2991" s="162" t="s">
        <v>7010</v>
      </c>
      <c r="C2991" s="168" t="s">
        <v>6477</v>
      </c>
      <c r="D2991" s="169" t="s">
        <v>6478</v>
      </c>
      <c r="E2991" s="169">
        <f>1*2</f>
        <v>2</v>
      </c>
      <c r="F2991" s="170">
        <v>51.71</v>
      </c>
      <c r="G2991" s="170">
        <f>F2991*E2991</f>
        <v>103.42</v>
      </c>
      <c r="H2991" s="171" t="s">
        <v>414</v>
      </c>
      <c r="I2991" s="172"/>
      <c r="J2991" s="173"/>
    </row>
    <row r="2992" spans="1:10" customFormat="1" outlineLevel="1" x14ac:dyDescent="0.2">
      <c r="A2992" s="161" t="s">
        <v>386</v>
      </c>
      <c r="B2992" s="162" t="s">
        <v>7011</v>
      </c>
      <c r="C2992" s="168" t="s">
        <v>6472</v>
      </c>
      <c r="D2992" s="169" t="s">
        <v>6473</v>
      </c>
      <c r="E2992" s="169">
        <f>1*2</f>
        <v>2</v>
      </c>
      <c r="F2992" s="170">
        <v>2.19</v>
      </c>
      <c r="G2992" s="170">
        <f>F2992*E2992</f>
        <v>4.38</v>
      </c>
      <c r="H2992" s="171" t="s">
        <v>414</v>
      </c>
      <c r="I2992" s="172"/>
      <c r="J2992" s="173"/>
    </row>
    <row r="2993" spans="1:10" customFormat="1" x14ac:dyDescent="0.2">
      <c r="A2993" s="161" t="s">
        <v>382</v>
      </c>
      <c r="B2993" s="162" t="s">
        <v>7012</v>
      </c>
      <c r="C2993" s="163" t="s">
        <v>6481</v>
      </c>
      <c r="D2993" s="164" t="s">
        <v>5562</v>
      </c>
      <c r="E2993" s="164">
        <v>1</v>
      </c>
      <c r="F2993" s="167"/>
      <c r="G2993" s="167" t="str">
        <f>""</f>
        <v/>
      </c>
      <c r="H2993" s="161"/>
      <c r="I2993" s="165"/>
      <c r="J2993" s="166"/>
    </row>
    <row r="2994" spans="1:10" customFormat="1" outlineLevel="1" x14ac:dyDescent="0.2">
      <c r="A2994" s="161" t="s">
        <v>386</v>
      </c>
      <c r="B2994" s="162" t="s">
        <v>7013</v>
      </c>
      <c r="C2994" s="168" t="s">
        <v>6483</v>
      </c>
      <c r="D2994" s="169" t="s">
        <v>6478</v>
      </c>
      <c r="E2994" s="169">
        <f>1*1</f>
        <v>1</v>
      </c>
      <c r="F2994" s="170">
        <v>51.47</v>
      </c>
      <c r="G2994" s="170">
        <f>F2994*E2994</f>
        <v>51.47</v>
      </c>
      <c r="H2994" s="171" t="s">
        <v>414</v>
      </c>
      <c r="I2994" s="172"/>
      <c r="J2994" s="173"/>
    </row>
    <row r="2995" spans="1:10" customFormat="1" outlineLevel="1" x14ac:dyDescent="0.2">
      <c r="A2995" s="161" t="s">
        <v>386</v>
      </c>
      <c r="B2995" s="162" t="s">
        <v>7014</v>
      </c>
      <c r="C2995" s="168" t="s">
        <v>6472</v>
      </c>
      <c r="D2995" s="169" t="s">
        <v>6473</v>
      </c>
      <c r="E2995" s="169">
        <f>1*1</f>
        <v>1</v>
      </c>
      <c r="F2995" s="170">
        <v>2.19</v>
      </c>
      <c r="G2995" s="170">
        <f>F2995*E2995</f>
        <v>2.19</v>
      </c>
      <c r="H2995" s="171" t="s">
        <v>414</v>
      </c>
      <c r="I2995" s="172"/>
      <c r="J2995" s="173"/>
    </row>
    <row r="2996" spans="1:10" customFormat="1" x14ac:dyDescent="0.2">
      <c r="A2996" s="161" t="s">
        <v>382</v>
      </c>
      <c r="B2996" s="162" t="s">
        <v>7015</v>
      </c>
      <c r="C2996" s="163" t="s">
        <v>6486</v>
      </c>
      <c r="D2996" s="164" t="s">
        <v>5562</v>
      </c>
      <c r="E2996" s="164">
        <v>1</v>
      </c>
      <c r="F2996" s="167"/>
      <c r="G2996" s="167" t="str">
        <f>""</f>
        <v/>
      </c>
      <c r="H2996" s="161"/>
      <c r="I2996" s="165"/>
      <c r="J2996" s="166"/>
    </row>
    <row r="2997" spans="1:10" customFormat="1" outlineLevel="1" x14ac:dyDescent="0.2">
      <c r="A2997" s="161" t="s">
        <v>386</v>
      </c>
      <c r="B2997" s="162" t="s">
        <v>7016</v>
      </c>
      <c r="C2997" s="168" t="s">
        <v>6488</v>
      </c>
      <c r="D2997" s="169" t="s">
        <v>6489</v>
      </c>
      <c r="E2997" s="169">
        <f>1*1</f>
        <v>1</v>
      </c>
      <c r="F2997" s="170">
        <v>48.39</v>
      </c>
      <c r="G2997" s="170">
        <f>F2997*E2997</f>
        <v>48.39</v>
      </c>
      <c r="H2997" s="171" t="s">
        <v>414</v>
      </c>
      <c r="I2997" s="172"/>
      <c r="J2997" s="173"/>
    </row>
    <row r="2998" spans="1:10" customFormat="1" outlineLevel="1" x14ac:dyDescent="0.2">
      <c r="A2998" s="161" t="s">
        <v>386</v>
      </c>
      <c r="B2998" s="162" t="s">
        <v>7017</v>
      </c>
      <c r="C2998" s="168" t="s">
        <v>6472</v>
      </c>
      <c r="D2998" s="169" t="s">
        <v>6473</v>
      </c>
      <c r="E2998" s="169">
        <f>1*1</f>
        <v>1</v>
      </c>
      <c r="F2998" s="170">
        <v>2.19</v>
      </c>
      <c r="G2998" s="170">
        <f>F2998*E2998</f>
        <v>2.19</v>
      </c>
      <c r="H2998" s="171" t="s">
        <v>414</v>
      </c>
      <c r="I2998" s="172"/>
      <c r="J2998" s="173"/>
    </row>
    <row r="2999" spans="1:10" customFormat="1" x14ac:dyDescent="0.2">
      <c r="A2999" s="161" t="s">
        <v>382</v>
      </c>
      <c r="B2999" s="162" t="s">
        <v>7018</v>
      </c>
      <c r="C2999" s="163" t="s">
        <v>6492</v>
      </c>
      <c r="D2999" s="164" t="s">
        <v>5562</v>
      </c>
      <c r="E2999" s="164">
        <v>1</v>
      </c>
      <c r="F2999" s="167"/>
      <c r="G2999" s="167" t="str">
        <f>""</f>
        <v/>
      </c>
      <c r="H2999" s="161"/>
      <c r="I2999" s="165"/>
      <c r="J2999" s="166"/>
    </row>
    <row r="3000" spans="1:10" customFormat="1" outlineLevel="1" x14ac:dyDescent="0.2">
      <c r="A3000" s="161" t="s">
        <v>386</v>
      </c>
      <c r="B3000" s="162" t="s">
        <v>7019</v>
      </c>
      <c r="C3000" s="168" t="s">
        <v>6494</v>
      </c>
      <c r="D3000" s="169" t="s">
        <v>6495</v>
      </c>
      <c r="E3000" s="169">
        <f>1*1</f>
        <v>1</v>
      </c>
      <c r="F3000" s="170">
        <v>33.380000000000003</v>
      </c>
      <c r="G3000" s="170">
        <f>F3000*E3000</f>
        <v>33.380000000000003</v>
      </c>
      <c r="H3000" s="171" t="s">
        <v>414</v>
      </c>
      <c r="I3000" s="172"/>
      <c r="J3000" s="173"/>
    </row>
    <row r="3001" spans="1:10" customFormat="1" outlineLevel="1" x14ac:dyDescent="0.2">
      <c r="A3001" s="161" t="s">
        <v>386</v>
      </c>
      <c r="B3001" s="162" t="s">
        <v>7020</v>
      </c>
      <c r="C3001" s="168" t="s">
        <v>6472</v>
      </c>
      <c r="D3001" s="169" t="s">
        <v>6473</v>
      </c>
      <c r="E3001" s="169">
        <f>1*1</f>
        <v>1</v>
      </c>
      <c r="F3001" s="170">
        <v>2.19</v>
      </c>
      <c r="G3001" s="170">
        <f>F3001*E3001</f>
        <v>2.19</v>
      </c>
      <c r="H3001" s="171" t="s">
        <v>414</v>
      </c>
      <c r="I3001" s="172"/>
      <c r="J3001" s="173"/>
    </row>
    <row r="3002" spans="1:10" customFormat="1" x14ac:dyDescent="0.2">
      <c r="A3002" s="161" t="s">
        <v>386</v>
      </c>
      <c r="B3002" s="162" t="s">
        <v>7021</v>
      </c>
      <c r="C3002" s="168" t="s">
        <v>5805</v>
      </c>
      <c r="D3002" s="169" t="s">
        <v>5806</v>
      </c>
      <c r="E3002" s="169">
        <v>2</v>
      </c>
      <c r="F3002" s="170">
        <v>1.46166</v>
      </c>
      <c r="G3002" s="170">
        <f>F3002*E3002</f>
        <v>2.9233199999999999</v>
      </c>
      <c r="H3002" s="171" t="s">
        <v>414</v>
      </c>
      <c r="I3002" s="172"/>
      <c r="J3002" s="173"/>
    </row>
    <row r="3003" spans="1:10" customFormat="1" x14ac:dyDescent="0.2">
      <c r="A3003" s="161" t="s">
        <v>382</v>
      </c>
      <c r="B3003" s="162" t="s">
        <v>7022</v>
      </c>
      <c r="C3003" s="163" t="s">
        <v>5808</v>
      </c>
      <c r="D3003" s="164" t="s">
        <v>5579</v>
      </c>
      <c r="E3003" s="164">
        <v>5</v>
      </c>
      <c r="F3003" s="167"/>
      <c r="G3003" s="167" t="str">
        <f>""</f>
        <v/>
      </c>
      <c r="H3003" s="161"/>
      <c r="I3003" s="165"/>
      <c r="J3003" s="166"/>
    </row>
    <row r="3004" spans="1:10" customFormat="1" outlineLevel="1" x14ac:dyDescent="0.2">
      <c r="A3004" s="161" t="s">
        <v>386</v>
      </c>
      <c r="B3004" s="162" t="s">
        <v>7023</v>
      </c>
      <c r="C3004" s="168" t="s">
        <v>5810</v>
      </c>
      <c r="D3004" s="169" t="s">
        <v>5811</v>
      </c>
      <c r="E3004" s="169">
        <f>1*5</f>
        <v>5</v>
      </c>
      <c r="F3004" s="170">
        <v>0.7</v>
      </c>
      <c r="G3004" s="170">
        <f t="shared" ref="G3004:G3016" si="101">F3004*E3004</f>
        <v>3.5</v>
      </c>
      <c r="H3004" s="171" t="s">
        <v>414</v>
      </c>
      <c r="I3004" s="172"/>
      <c r="J3004" s="173"/>
    </row>
    <row r="3005" spans="1:10" customFormat="1" outlineLevel="1" x14ac:dyDescent="0.2">
      <c r="A3005" s="161" t="s">
        <v>386</v>
      </c>
      <c r="B3005" s="162" t="s">
        <v>7024</v>
      </c>
      <c r="C3005" s="168" t="s">
        <v>5813</v>
      </c>
      <c r="D3005" s="169" t="s">
        <v>5814</v>
      </c>
      <c r="E3005" s="169">
        <f>1*5</f>
        <v>5</v>
      </c>
      <c r="F3005" s="170">
        <v>0.26</v>
      </c>
      <c r="G3005" s="170">
        <f t="shared" si="101"/>
        <v>1.3</v>
      </c>
      <c r="H3005" s="171" t="s">
        <v>414</v>
      </c>
      <c r="I3005" s="172"/>
      <c r="J3005" s="173"/>
    </row>
    <row r="3006" spans="1:10" customFormat="1" x14ac:dyDescent="0.2">
      <c r="A3006" s="148" t="s">
        <v>379</v>
      </c>
      <c r="B3006" s="162" t="s">
        <v>7025</v>
      </c>
      <c r="C3006" s="181" t="s">
        <v>6781</v>
      </c>
      <c r="D3006" s="182" t="s">
        <v>6782</v>
      </c>
      <c r="E3006" s="182">
        <v>4</v>
      </c>
      <c r="F3006" s="183">
        <v>13.47939716</v>
      </c>
      <c r="G3006" s="183">
        <f t="shared" si="101"/>
        <v>53.917588639999998</v>
      </c>
      <c r="H3006" s="184" t="s">
        <v>414</v>
      </c>
      <c r="I3006" s="185"/>
      <c r="J3006" s="180"/>
    </row>
    <row r="3007" spans="1:10" customFormat="1" x14ac:dyDescent="0.2">
      <c r="A3007" s="161" t="s">
        <v>382</v>
      </c>
      <c r="B3007" s="162" t="s">
        <v>7026</v>
      </c>
      <c r="C3007" s="163" t="s">
        <v>642</v>
      </c>
      <c r="D3007" s="164" t="s">
        <v>643</v>
      </c>
      <c r="E3007" s="164">
        <v>2</v>
      </c>
      <c r="F3007" s="167">
        <v>1.20161546</v>
      </c>
      <c r="G3007" s="167">
        <f t="shared" si="101"/>
        <v>2.4032309199999999</v>
      </c>
      <c r="H3007" s="161" t="s">
        <v>414</v>
      </c>
      <c r="I3007" s="165"/>
      <c r="J3007" s="166"/>
    </row>
    <row r="3008" spans="1:10" customFormat="1" x14ac:dyDescent="0.2">
      <c r="A3008" s="161" t="s">
        <v>382</v>
      </c>
      <c r="B3008" s="162" t="s">
        <v>7027</v>
      </c>
      <c r="C3008" s="163" t="s">
        <v>645</v>
      </c>
      <c r="D3008" s="164" t="s">
        <v>646</v>
      </c>
      <c r="E3008" s="164">
        <v>2</v>
      </c>
      <c r="F3008" s="167">
        <v>1.0010149699999999</v>
      </c>
      <c r="G3008" s="167">
        <f t="shared" si="101"/>
        <v>2.0020299399999999</v>
      </c>
      <c r="H3008" s="161" t="s">
        <v>414</v>
      </c>
      <c r="I3008" s="165"/>
      <c r="J3008" s="166"/>
    </row>
    <row r="3009" spans="1:10" customFormat="1" x14ac:dyDescent="0.2">
      <c r="A3009" s="161" t="s">
        <v>382</v>
      </c>
      <c r="B3009" s="162" t="s">
        <v>7028</v>
      </c>
      <c r="C3009" s="163" t="s">
        <v>648</v>
      </c>
      <c r="D3009" s="164" t="s">
        <v>649</v>
      </c>
      <c r="E3009" s="164">
        <v>10</v>
      </c>
      <c r="F3009" s="167">
        <v>2.00912837</v>
      </c>
      <c r="G3009" s="167">
        <f t="shared" si="101"/>
        <v>20.091283699999998</v>
      </c>
      <c r="H3009" s="161" t="s">
        <v>414</v>
      </c>
      <c r="I3009" s="165"/>
      <c r="J3009" s="166"/>
    </row>
    <row r="3010" spans="1:10" customFormat="1" x14ac:dyDescent="0.2">
      <c r="A3010" s="161" t="s">
        <v>382</v>
      </c>
      <c r="B3010" s="162" t="s">
        <v>7029</v>
      </c>
      <c r="C3010" s="163" t="s">
        <v>894</v>
      </c>
      <c r="D3010" s="164" t="s">
        <v>895</v>
      </c>
      <c r="E3010" s="164">
        <v>1</v>
      </c>
      <c r="F3010" s="167">
        <v>1.8244523800000001</v>
      </c>
      <c r="G3010" s="167">
        <f t="shared" si="101"/>
        <v>1.8244523800000001</v>
      </c>
      <c r="H3010" s="161" t="s">
        <v>414</v>
      </c>
      <c r="I3010" s="165"/>
      <c r="J3010" s="166"/>
    </row>
    <row r="3011" spans="1:10" customFormat="1" x14ac:dyDescent="0.2">
      <c r="A3011" s="161" t="s">
        <v>382</v>
      </c>
      <c r="B3011" s="162" t="s">
        <v>7030</v>
      </c>
      <c r="C3011" s="163" t="s">
        <v>654</v>
      </c>
      <c r="D3011" s="164" t="s">
        <v>655</v>
      </c>
      <c r="E3011" s="164">
        <v>2</v>
      </c>
      <c r="F3011" s="167">
        <v>2.8816543999999999</v>
      </c>
      <c r="G3011" s="167">
        <f t="shared" si="101"/>
        <v>5.7633087999999999</v>
      </c>
      <c r="H3011" s="161" t="s">
        <v>414</v>
      </c>
      <c r="I3011" s="165"/>
      <c r="J3011" s="166"/>
    </row>
    <row r="3012" spans="1:10" customFormat="1" x14ac:dyDescent="0.2">
      <c r="A3012" s="161" t="s">
        <v>382</v>
      </c>
      <c r="B3012" s="162" t="s">
        <v>7031</v>
      </c>
      <c r="C3012" s="163" t="s">
        <v>657</v>
      </c>
      <c r="D3012" s="164" t="s">
        <v>658</v>
      </c>
      <c r="E3012" s="164">
        <v>2</v>
      </c>
      <c r="F3012" s="167">
        <v>5.7822221499999999</v>
      </c>
      <c r="G3012" s="167">
        <f t="shared" si="101"/>
        <v>11.5644443</v>
      </c>
      <c r="H3012" s="161" t="s">
        <v>414</v>
      </c>
      <c r="I3012" s="165"/>
      <c r="J3012" s="166"/>
    </row>
    <row r="3013" spans="1:10" customFormat="1" x14ac:dyDescent="0.2">
      <c r="A3013" s="161" t="s">
        <v>382</v>
      </c>
      <c r="B3013" s="162" t="s">
        <v>7032</v>
      </c>
      <c r="C3013" s="163" t="s">
        <v>660</v>
      </c>
      <c r="D3013" s="164" t="s">
        <v>661</v>
      </c>
      <c r="E3013" s="164">
        <v>1</v>
      </c>
      <c r="F3013" s="167">
        <v>5.2826215899999998</v>
      </c>
      <c r="G3013" s="167">
        <f t="shared" si="101"/>
        <v>5.2826215899999998</v>
      </c>
      <c r="H3013" s="161" t="s">
        <v>414</v>
      </c>
      <c r="I3013" s="165"/>
      <c r="J3013" s="166"/>
    </row>
    <row r="3014" spans="1:10" customFormat="1" x14ac:dyDescent="0.2">
      <c r="A3014" s="161" t="s">
        <v>382</v>
      </c>
      <c r="B3014" s="162" t="s">
        <v>7033</v>
      </c>
      <c r="C3014" s="163" t="s">
        <v>663</v>
      </c>
      <c r="D3014" s="164" t="s">
        <v>664</v>
      </c>
      <c r="E3014" s="164">
        <v>2</v>
      </c>
      <c r="F3014" s="167">
        <v>1.1285739800000001</v>
      </c>
      <c r="G3014" s="167">
        <f t="shared" si="101"/>
        <v>2.2571479600000002</v>
      </c>
      <c r="H3014" s="161" t="s">
        <v>414</v>
      </c>
      <c r="I3014" s="165"/>
      <c r="J3014" s="166"/>
    </row>
    <row r="3015" spans="1:10" customFormat="1" x14ac:dyDescent="0.2">
      <c r="A3015" s="161" t="s">
        <v>382</v>
      </c>
      <c r="B3015" s="162" t="s">
        <v>7034</v>
      </c>
      <c r="C3015" s="163" t="s">
        <v>666</v>
      </c>
      <c r="D3015" s="164" t="s">
        <v>667</v>
      </c>
      <c r="E3015" s="164">
        <v>1</v>
      </c>
      <c r="F3015" s="167">
        <v>0.66411412000000003</v>
      </c>
      <c r="G3015" s="167">
        <f t="shared" si="101"/>
        <v>0.66411412000000003</v>
      </c>
      <c r="H3015" s="161" t="s">
        <v>414</v>
      </c>
      <c r="I3015" s="165"/>
      <c r="J3015" s="166"/>
    </row>
    <row r="3016" spans="1:10" customFormat="1" x14ac:dyDescent="0.2">
      <c r="A3016" s="161" t="s">
        <v>403</v>
      </c>
      <c r="B3016" s="162" t="s">
        <v>7035</v>
      </c>
      <c r="C3016" s="174" t="s">
        <v>902</v>
      </c>
      <c r="D3016" s="175" t="s">
        <v>903</v>
      </c>
      <c r="E3016" s="175">
        <v>1</v>
      </c>
      <c r="F3016" s="176">
        <v>2.3695618899999999</v>
      </c>
      <c r="G3016" s="176">
        <f t="shared" si="101"/>
        <v>2.3695618899999999</v>
      </c>
      <c r="H3016" s="177"/>
      <c r="I3016" s="178"/>
      <c r="J3016" s="179"/>
    </row>
    <row r="3017" spans="1:10" customFormat="1" x14ac:dyDescent="0.2">
      <c r="A3017" s="148" t="s">
        <v>379</v>
      </c>
      <c r="B3017" s="162" t="s">
        <v>7036</v>
      </c>
      <c r="C3017" s="181" t="s">
        <v>7037</v>
      </c>
      <c r="D3017" s="182" t="s">
        <v>676</v>
      </c>
      <c r="E3017" s="182">
        <v>4</v>
      </c>
      <c r="F3017" s="183"/>
      <c r="G3017" s="183" t="str">
        <f>""</f>
        <v/>
      </c>
      <c r="H3017" s="184"/>
      <c r="I3017" s="185"/>
      <c r="J3017" s="180"/>
    </row>
    <row r="3018" spans="1:10" customFormat="1" x14ac:dyDescent="0.2">
      <c r="A3018" s="148" t="s">
        <v>379</v>
      </c>
      <c r="B3018" s="162" t="s">
        <v>7038</v>
      </c>
      <c r="C3018" s="181"/>
      <c r="D3018" s="181" t="s">
        <v>7039</v>
      </c>
      <c r="E3018" s="182">
        <v>1</v>
      </c>
      <c r="F3018" s="183">
        <v>323.67055022</v>
      </c>
      <c r="G3018" s="183">
        <f t="shared" ref="G3018:G3049" si="102">F3018*E3018</f>
        <v>323.67055022</v>
      </c>
      <c r="H3018" s="184"/>
      <c r="I3018" s="185"/>
      <c r="J3018" s="180"/>
    </row>
    <row r="3019" spans="1:10" customFormat="1" ht="38.25" x14ac:dyDescent="0.2">
      <c r="A3019" s="161" t="s">
        <v>403</v>
      </c>
      <c r="B3019" s="162" t="s">
        <v>7040</v>
      </c>
      <c r="C3019" s="174" t="s">
        <v>7041</v>
      </c>
      <c r="D3019" s="175" t="s">
        <v>5838</v>
      </c>
      <c r="E3019" s="175">
        <v>20.399999999999999</v>
      </c>
      <c r="F3019" s="176">
        <v>170.81052199000001</v>
      </c>
      <c r="G3019" s="176">
        <f t="shared" si="102"/>
        <v>3484.5346485959999</v>
      </c>
      <c r="H3019" s="177"/>
      <c r="I3019" s="178"/>
      <c r="J3019" s="179"/>
    </row>
    <row r="3020" spans="1:10" customFormat="1" x14ac:dyDescent="0.2">
      <c r="A3020" s="161" t="s">
        <v>403</v>
      </c>
      <c r="B3020" s="162" t="s">
        <v>7042</v>
      </c>
      <c r="C3020" s="174"/>
      <c r="D3020" s="175" t="s">
        <v>700</v>
      </c>
      <c r="E3020" s="175">
        <v>2</v>
      </c>
      <c r="F3020" s="176">
        <v>0.32693049000000002</v>
      </c>
      <c r="G3020" s="176">
        <f t="shared" si="102"/>
        <v>0.65386098000000004</v>
      </c>
      <c r="H3020" s="177"/>
      <c r="I3020" s="178"/>
      <c r="J3020" s="179"/>
    </row>
    <row r="3021" spans="1:10" customFormat="1" x14ac:dyDescent="0.2">
      <c r="A3021" s="148" t="s">
        <v>379</v>
      </c>
      <c r="B3021" s="162" t="s">
        <v>7043</v>
      </c>
      <c r="C3021" s="181"/>
      <c r="D3021" s="182" t="s">
        <v>6229</v>
      </c>
      <c r="E3021" s="182">
        <v>2</v>
      </c>
      <c r="F3021" s="183">
        <v>4.5093164300000002</v>
      </c>
      <c r="G3021" s="183">
        <f t="shared" si="102"/>
        <v>9.0186328600000003</v>
      </c>
      <c r="H3021" s="184"/>
      <c r="I3021" s="185"/>
      <c r="J3021" s="180"/>
    </row>
    <row r="3022" spans="1:10" customFormat="1" x14ac:dyDescent="0.2">
      <c r="A3022" s="161" t="s">
        <v>403</v>
      </c>
      <c r="B3022" s="162" t="s">
        <v>7044</v>
      </c>
      <c r="C3022" s="174"/>
      <c r="D3022" s="175" t="s">
        <v>698</v>
      </c>
      <c r="E3022" s="175">
        <v>2</v>
      </c>
      <c r="F3022" s="176">
        <v>3.9519828000000001</v>
      </c>
      <c r="G3022" s="176">
        <f t="shared" si="102"/>
        <v>7.9039656000000003</v>
      </c>
      <c r="H3022" s="177"/>
      <c r="I3022" s="178"/>
      <c r="J3022" s="179"/>
    </row>
    <row r="3023" spans="1:10" customFormat="1" ht="25.5" x14ac:dyDescent="0.2">
      <c r="A3023" s="161" t="s">
        <v>403</v>
      </c>
      <c r="B3023" s="162" t="s">
        <v>7045</v>
      </c>
      <c r="C3023" s="174" t="s">
        <v>915</v>
      </c>
      <c r="D3023" s="175" t="s">
        <v>916</v>
      </c>
      <c r="E3023" s="175">
        <v>12</v>
      </c>
      <c r="F3023" s="176">
        <v>55.646453309999998</v>
      </c>
      <c r="G3023" s="176">
        <f t="shared" si="102"/>
        <v>667.75743971999998</v>
      </c>
      <c r="H3023" s="177"/>
      <c r="I3023" s="178"/>
      <c r="J3023" s="179"/>
    </row>
    <row r="3024" spans="1:10" customFormat="1" x14ac:dyDescent="0.2">
      <c r="A3024" s="161" t="s">
        <v>403</v>
      </c>
      <c r="B3024" s="162" t="s">
        <v>7046</v>
      </c>
      <c r="C3024" s="174" t="s">
        <v>708</v>
      </c>
      <c r="D3024" s="175" t="s">
        <v>709</v>
      </c>
      <c r="E3024" s="175">
        <v>6</v>
      </c>
      <c r="F3024" s="176">
        <v>1.9</v>
      </c>
      <c r="G3024" s="176">
        <f t="shared" si="102"/>
        <v>11.399999999999999</v>
      </c>
      <c r="H3024" s="177"/>
      <c r="I3024" s="178"/>
      <c r="J3024" s="179"/>
    </row>
    <row r="3025" spans="1:10" customFormat="1" x14ac:dyDescent="0.2">
      <c r="A3025" s="148" t="s">
        <v>379</v>
      </c>
      <c r="B3025" s="162" t="s">
        <v>7047</v>
      </c>
      <c r="C3025" s="181" t="s">
        <v>6237</v>
      </c>
      <c r="D3025" s="182" t="s">
        <v>6238</v>
      </c>
      <c r="E3025" s="182">
        <v>1</v>
      </c>
      <c r="F3025" s="183">
        <v>0.13509635</v>
      </c>
      <c r="G3025" s="183">
        <f t="shared" si="102"/>
        <v>0.13509635</v>
      </c>
      <c r="H3025" s="184"/>
      <c r="I3025" s="185"/>
      <c r="J3025" s="180"/>
    </row>
    <row r="3026" spans="1:10" customFormat="1" x14ac:dyDescent="0.2">
      <c r="A3026" s="161" t="s">
        <v>403</v>
      </c>
      <c r="B3026" s="162" t="s">
        <v>7048</v>
      </c>
      <c r="C3026" s="174"/>
      <c r="D3026" s="175" t="s">
        <v>711</v>
      </c>
      <c r="E3026" s="175">
        <v>2</v>
      </c>
      <c r="F3026" s="176">
        <v>1.8403369999999999E-2</v>
      </c>
      <c r="G3026" s="176">
        <f t="shared" si="102"/>
        <v>3.6806739999999998E-2</v>
      </c>
      <c r="H3026" s="177"/>
      <c r="I3026" s="178"/>
      <c r="J3026" s="179"/>
    </row>
    <row r="3027" spans="1:10" customFormat="1" x14ac:dyDescent="0.2">
      <c r="A3027" s="161" t="s">
        <v>403</v>
      </c>
      <c r="B3027" s="162" t="s">
        <v>7049</v>
      </c>
      <c r="C3027" s="174"/>
      <c r="D3027" s="175" t="s">
        <v>718</v>
      </c>
      <c r="E3027" s="175">
        <v>20</v>
      </c>
      <c r="F3027" s="176">
        <v>2.9523020000000001E-2</v>
      </c>
      <c r="G3027" s="176">
        <f t="shared" si="102"/>
        <v>0.5904604</v>
      </c>
      <c r="H3027" s="177"/>
      <c r="I3027" s="178"/>
      <c r="J3027" s="179"/>
    </row>
    <row r="3028" spans="1:10" customFormat="1" x14ac:dyDescent="0.2">
      <c r="A3028" s="161" t="s">
        <v>403</v>
      </c>
      <c r="B3028" s="162" t="s">
        <v>7050</v>
      </c>
      <c r="C3028" s="174"/>
      <c r="D3028" s="175" t="s">
        <v>720</v>
      </c>
      <c r="E3028" s="175">
        <v>2</v>
      </c>
      <c r="F3028" s="176">
        <v>9.6445200000000002E-3</v>
      </c>
      <c r="G3028" s="176">
        <f t="shared" si="102"/>
        <v>1.928904E-2</v>
      </c>
      <c r="H3028" s="177"/>
      <c r="I3028" s="178"/>
      <c r="J3028" s="179"/>
    </row>
    <row r="3029" spans="1:10" customFormat="1" x14ac:dyDescent="0.2">
      <c r="A3029" s="161" t="s">
        <v>403</v>
      </c>
      <c r="B3029" s="162" t="s">
        <v>7051</v>
      </c>
      <c r="C3029" s="174"/>
      <c r="D3029" s="175" t="s">
        <v>906</v>
      </c>
      <c r="E3029" s="175">
        <v>1</v>
      </c>
      <c r="F3029" s="176">
        <v>0.43401498999999999</v>
      </c>
      <c r="G3029" s="176">
        <f t="shared" si="102"/>
        <v>0.43401498999999999</v>
      </c>
      <c r="H3029" s="177"/>
      <c r="I3029" s="178"/>
      <c r="J3029" s="179"/>
    </row>
    <row r="3030" spans="1:10" customFormat="1" x14ac:dyDescent="0.2">
      <c r="A3030" s="161" t="s">
        <v>403</v>
      </c>
      <c r="B3030" s="162" t="s">
        <v>7052</v>
      </c>
      <c r="C3030" s="174"/>
      <c r="D3030" s="175" t="s">
        <v>1860</v>
      </c>
      <c r="E3030" s="175">
        <v>2</v>
      </c>
      <c r="F3030" s="176">
        <v>2.8365979700000001</v>
      </c>
      <c r="G3030" s="176">
        <f t="shared" si="102"/>
        <v>5.6731959400000003</v>
      </c>
      <c r="H3030" s="177"/>
      <c r="I3030" s="178"/>
      <c r="J3030" s="179"/>
    </row>
    <row r="3031" spans="1:10" customFormat="1" x14ac:dyDescent="0.2">
      <c r="A3031" s="161" t="s">
        <v>403</v>
      </c>
      <c r="B3031" s="162" t="s">
        <v>7053</v>
      </c>
      <c r="C3031" s="174"/>
      <c r="D3031" s="175" t="s">
        <v>716</v>
      </c>
      <c r="E3031" s="175">
        <v>2</v>
      </c>
      <c r="F3031" s="176">
        <v>3.9988100900000001</v>
      </c>
      <c r="G3031" s="176">
        <f t="shared" si="102"/>
        <v>7.9976201800000002</v>
      </c>
      <c r="H3031" s="177"/>
      <c r="I3031" s="178"/>
      <c r="J3031" s="179"/>
    </row>
    <row r="3032" spans="1:10" customFormat="1" x14ac:dyDescent="0.2">
      <c r="A3032" s="161" t="s">
        <v>403</v>
      </c>
      <c r="B3032" s="162" t="s">
        <v>7054</v>
      </c>
      <c r="C3032" s="174" t="s">
        <v>684</v>
      </c>
      <c r="D3032" s="175" t="s">
        <v>6249</v>
      </c>
      <c r="E3032" s="175">
        <v>1</v>
      </c>
      <c r="F3032" s="176">
        <v>0.21267713999999999</v>
      </c>
      <c r="G3032" s="176">
        <f t="shared" si="102"/>
        <v>0.21267713999999999</v>
      </c>
      <c r="H3032" s="177"/>
      <c r="I3032" s="178"/>
      <c r="J3032" s="179"/>
    </row>
    <row r="3033" spans="1:10" customFormat="1" x14ac:dyDescent="0.2">
      <c r="A3033" s="161" t="s">
        <v>403</v>
      </c>
      <c r="B3033" s="162" t="s">
        <v>7055</v>
      </c>
      <c r="C3033" s="174" t="s">
        <v>677</v>
      </c>
      <c r="D3033" s="175" t="s">
        <v>732</v>
      </c>
      <c r="E3033" s="175">
        <v>12</v>
      </c>
      <c r="F3033" s="176">
        <v>0.12559807000000001</v>
      </c>
      <c r="G3033" s="176">
        <f t="shared" si="102"/>
        <v>1.5071768400000001</v>
      </c>
      <c r="H3033" s="177"/>
      <c r="I3033" s="178"/>
      <c r="J3033" s="179"/>
    </row>
    <row r="3034" spans="1:10" customFormat="1" x14ac:dyDescent="0.2">
      <c r="A3034" s="161" t="s">
        <v>403</v>
      </c>
      <c r="B3034" s="162" t="s">
        <v>7056</v>
      </c>
      <c r="C3034" s="174" t="s">
        <v>677</v>
      </c>
      <c r="D3034" s="175" t="s">
        <v>734</v>
      </c>
      <c r="E3034" s="175">
        <v>6</v>
      </c>
      <c r="F3034" s="176">
        <v>0.10981471</v>
      </c>
      <c r="G3034" s="176">
        <f t="shared" si="102"/>
        <v>0.65888826</v>
      </c>
      <c r="H3034" s="177"/>
      <c r="I3034" s="178"/>
      <c r="J3034" s="179"/>
    </row>
    <row r="3035" spans="1:10" customFormat="1" x14ac:dyDescent="0.2">
      <c r="A3035" s="161" t="s">
        <v>403</v>
      </c>
      <c r="B3035" s="162" t="s">
        <v>7057</v>
      </c>
      <c r="C3035" s="174" t="s">
        <v>677</v>
      </c>
      <c r="D3035" s="175" t="s">
        <v>736</v>
      </c>
      <c r="E3035" s="175">
        <v>2</v>
      </c>
      <c r="F3035" s="176">
        <v>7.4135400000000004E-2</v>
      </c>
      <c r="G3035" s="176">
        <f t="shared" si="102"/>
        <v>0.14827080000000001</v>
      </c>
      <c r="H3035" s="177"/>
      <c r="I3035" s="178"/>
      <c r="J3035" s="179"/>
    </row>
    <row r="3036" spans="1:10" customFormat="1" x14ac:dyDescent="0.2">
      <c r="A3036" s="161" t="s">
        <v>403</v>
      </c>
      <c r="B3036" s="162" t="s">
        <v>7058</v>
      </c>
      <c r="C3036" s="174" t="s">
        <v>677</v>
      </c>
      <c r="D3036" s="175" t="s">
        <v>678</v>
      </c>
      <c r="E3036" s="175">
        <v>4</v>
      </c>
      <c r="F3036" s="176">
        <v>4.296759E-2</v>
      </c>
      <c r="G3036" s="176">
        <f t="shared" si="102"/>
        <v>0.17187036</v>
      </c>
      <c r="H3036" s="177"/>
      <c r="I3036" s="178"/>
      <c r="J3036" s="179"/>
    </row>
    <row r="3037" spans="1:10" customFormat="1" x14ac:dyDescent="0.2">
      <c r="A3037" s="161" t="s">
        <v>403</v>
      </c>
      <c r="B3037" s="162" t="s">
        <v>7059</v>
      </c>
      <c r="C3037" s="174" t="s">
        <v>684</v>
      </c>
      <c r="D3037" s="175" t="s">
        <v>5870</v>
      </c>
      <c r="E3037" s="175">
        <v>3</v>
      </c>
      <c r="F3037" s="176">
        <v>8.1915859999999993E-2</v>
      </c>
      <c r="G3037" s="176">
        <f t="shared" si="102"/>
        <v>0.24574757999999997</v>
      </c>
      <c r="H3037" s="177"/>
      <c r="I3037" s="178"/>
      <c r="J3037" s="179"/>
    </row>
    <row r="3038" spans="1:10" customFormat="1" x14ac:dyDescent="0.2">
      <c r="A3038" s="161" t="s">
        <v>403</v>
      </c>
      <c r="B3038" s="162" t="s">
        <v>7060</v>
      </c>
      <c r="C3038" s="174" t="s">
        <v>684</v>
      </c>
      <c r="D3038" s="175" t="s">
        <v>5874</v>
      </c>
      <c r="E3038" s="175">
        <v>3</v>
      </c>
      <c r="F3038" s="176">
        <v>6.6587129999999994E-2</v>
      </c>
      <c r="G3038" s="176">
        <f t="shared" si="102"/>
        <v>0.19976138999999998</v>
      </c>
      <c r="H3038" s="177"/>
      <c r="I3038" s="178"/>
      <c r="J3038" s="179"/>
    </row>
    <row r="3039" spans="1:10" customFormat="1" x14ac:dyDescent="0.2">
      <c r="A3039" s="161" t="s">
        <v>403</v>
      </c>
      <c r="B3039" s="162" t="s">
        <v>7061</v>
      </c>
      <c r="C3039" s="174" t="s">
        <v>677</v>
      </c>
      <c r="D3039" s="175" t="s">
        <v>739</v>
      </c>
      <c r="E3039" s="175">
        <v>2</v>
      </c>
      <c r="F3039" s="176">
        <v>5.4240669999999998E-2</v>
      </c>
      <c r="G3039" s="176">
        <f t="shared" si="102"/>
        <v>0.10848134</v>
      </c>
      <c r="H3039" s="177"/>
      <c r="I3039" s="178"/>
      <c r="J3039" s="179"/>
    </row>
    <row r="3040" spans="1:10" customFormat="1" x14ac:dyDescent="0.2">
      <c r="A3040" s="161" t="s">
        <v>403</v>
      </c>
      <c r="B3040" s="162" t="s">
        <v>7062</v>
      </c>
      <c r="C3040" s="174" t="s">
        <v>677</v>
      </c>
      <c r="D3040" s="175" t="s">
        <v>741</v>
      </c>
      <c r="E3040" s="175">
        <v>8</v>
      </c>
      <c r="F3040" s="176">
        <v>2.6461140000000001E-2</v>
      </c>
      <c r="G3040" s="176">
        <f t="shared" si="102"/>
        <v>0.21168912000000001</v>
      </c>
      <c r="H3040" s="177"/>
      <c r="I3040" s="178"/>
      <c r="J3040" s="179"/>
    </row>
    <row r="3041" spans="1:10" customFormat="1" x14ac:dyDescent="0.2">
      <c r="A3041" s="161" t="s">
        <v>403</v>
      </c>
      <c r="B3041" s="162" t="s">
        <v>7063</v>
      </c>
      <c r="C3041" s="174" t="s">
        <v>684</v>
      </c>
      <c r="D3041" s="175" t="s">
        <v>5879</v>
      </c>
      <c r="E3041" s="175">
        <v>1</v>
      </c>
      <c r="F3041" s="176">
        <v>5.3373219999999999E-2</v>
      </c>
      <c r="G3041" s="176">
        <f t="shared" si="102"/>
        <v>5.3373219999999999E-2</v>
      </c>
      <c r="H3041" s="177"/>
      <c r="I3041" s="178"/>
      <c r="J3041" s="179"/>
    </row>
    <row r="3042" spans="1:10" customFormat="1" x14ac:dyDescent="0.2">
      <c r="A3042" s="161" t="s">
        <v>403</v>
      </c>
      <c r="B3042" s="162" t="s">
        <v>7064</v>
      </c>
      <c r="C3042" s="174" t="s">
        <v>684</v>
      </c>
      <c r="D3042" s="175" t="s">
        <v>5881</v>
      </c>
      <c r="E3042" s="175">
        <v>2</v>
      </c>
      <c r="F3042" s="176">
        <v>4.1588609999999998E-2</v>
      </c>
      <c r="G3042" s="176">
        <f t="shared" si="102"/>
        <v>8.3177219999999996E-2</v>
      </c>
      <c r="H3042" s="177"/>
      <c r="I3042" s="178"/>
      <c r="J3042" s="179"/>
    </row>
    <row r="3043" spans="1:10" customFormat="1" x14ac:dyDescent="0.2">
      <c r="A3043" s="161" t="s">
        <v>403</v>
      </c>
      <c r="B3043" s="162" t="s">
        <v>7065</v>
      </c>
      <c r="C3043" s="174" t="s">
        <v>684</v>
      </c>
      <c r="D3043" s="175" t="s">
        <v>728</v>
      </c>
      <c r="E3043" s="175">
        <v>5</v>
      </c>
      <c r="F3043" s="176">
        <v>3.5662310000000003E-2</v>
      </c>
      <c r="G3043" s="176">
        <f t="shared" si="102"/>
        <v>0.17831155000000001</v>
      </c>
      <c r="H3043" s="177"/>
      <c r="I3043" s="178"/>
      <c r="J3043" s="179"/>
    </row>
    <row r="3044" spans="1:10" customFormat="1" x14ac:dyDescent="0.2">
      <c r="A3044" s="161" t="s">
        <v>403</v>
      </c>
      <c r="B3044" s="162" t="s">
        <v>7066</v>
      </c>
      <c r="C3044" s="174" t="s">
        <v>684</v>
      </c>
      <c r="D3044" s="175" t="s">
        <v>730</v>
      </c>
      <c r="E3044" s="175">
        <v>3</v>
      </c>
      <c r="F3044" s="176">
        <v>3.3686880000000002E-2</v>
      </c>
      <c r="G3044" s="176">
        <f t="shared" si="102"/>
        <v>0.10106064000000001</v>
      </c>
      <c r="H3044" s="177"/>
      <c r="I3044" s="178"/>
      <c r="J3044" s="179"/>
    </row>
    <row r="3045" spans="1:10" customFormat="1" x14ac:dyDescent="0.2">
      <c r="A3045" s="161" t="s">
        <v>403</v>
      </c>
      <c r="B3045" s="162" t="s">
        <v>7067</v>
      </c>
      <c r="C3045" s="174" t="s">
        <v>677</v>
      </c>
      <c r="D3045" s="175" t="s">
        <v>743</v>
      </c>
      <c r="E3045" s="175">
        <v>46</v>
      </c>
      <c r="F3045" s="176">
        <v>1.393254E-2</v>
      </c>
      <c r="G3045" s="176">
        <f t="shared" si="102"/>
        <v>0.64089684000000002</v>
      </c>
      <c r="H3045" s="177"/>
      <c r="I3045" s="178"/>
      <c r="J3045" s="179"/>
    </row>
    <row r="3046" spans="1:10" customFormat="1" x14ac:dyDescent="0.2">
      <c r="A3046" s="161" t="s">
        <v>403</v>
      </c>
      <c r="B3046" s="162" t="s">
        <v>7068</v>
      </c>
      <c r="C3046" s="174" t="s">
        <v>677</v>
      </c>
      <c r="D3046" s="175" t="s">
        <v>5886</v>
      </c>
      <c r="E3046" s="175">
        <v>1</v>
      </c>
      <c r="F3046" s="176">
        <v>1.3125650000000001E-2</v>
      </c>
      <c r="G3046" s="176">
        <f t="shared" si="102"/>
        <v>1.3125650000000001E-2</v>
      </c>
      <c r="H3046" s="177"/>
      <c r="I3046" s="178"/>
      <c r="J3046" s="179"/>
    </row>
    <row r="3047" spans="1:10" customFormat="1" x14ac:dyDescent="0.2">
      <c r="A3047" s="161" t="s">
        <v>403</v>
      </c>
      <c r="B3047" s="162" t="s">
        <v>7069</v>
      </c>
      <c r="C3047" s="174" t="s">
        <v>677</v>
      </c>
      <c r="D3047" s="175" t="s">
        <v>745</v>
      </c>
      <c r="E3047" s="175">
        <v>8</v>
      </c>
      <c r="F3047" s="176">
        <v>1.1562019999999999E-2</v>
      </c>
      <c r="G3047" s="176">
        <f t="shared" si="102"/>
        <v>9.2496159999999994E-2</v>
      </c>
      <c r="H3047" s="177"/>
      <c r="I3047" s="178"/>
      <c r="J3047" s="179"/>
    </row>
    <row r="3048" spans="1:10" customFormat="1" x14ac:dyDescent="0.2">
      <c r="A3048" s="161" t="s">
        <v>403</v>
      </c>
      <c r="B3048" s="162" t="s">
        <v>7070</v>
      </c>
      <c r="C3048" s="174" t="s">
        <v>677</v>
      </c>
      <c r="D3048" s="175" t="s">
        <v>6829</v>
      </c>
      <c r="E3048" s="175">
        <v>55</v>
      </c>
      <c r="F3048" s="176">
        <v>6.69055E-3</v>
      </c>
      <c r="G3048" s="176">
        <f t="shared" si="102"/>
        <v>0.36798025000000001</v>
      </c>
      <c r="H3048" s="177"/>
      <c r="I3048" s="178"/>
      <c r="J3048" s="179"/>
    </row>
    <row r="3049" spans="1:10" customFormat="1" x14ac:dyDescent="0.2">
      <c r="A3049" s="161" t="s">
        <v>403</v>
      </c>
      <c r="B3049" s="162" t="s">
        <v>7071</v>
      </c>
      <c r="C3049" s="174" t="s">
        <v>677</v>
      </c>
      <c r="D3049" s="175" t="s">
        <v>5889</v>
      </c>
      <c r="E3049" s="175">
        <v>2</v>
      </c>
      <c r="F3049" s="176">
        <v>5.8015999999999996E-3</v>
      </c>
      <c r="G3049" s="176">
        <f t="shared" si="102"/>
        <v>1.1603199999999999E-2</v>
      </c>
      <c r="H3049" s="177"/>
      <c r="I3049" s="178"/>
      <c r="J3049" s="179"/>
    </row>
    <row r="3050" spans="1:10" customFormat="1" x14ac:dyDescent="0.2">
      <c r="A3050" s="161" t="s">
        <v>403</v>
      </c>
      <c r="B3050" s="162" t="s">
        <v>7072</v>
      </c>
      <c r="C3050" s="174" t="s">
        <v>677</v>
      </c>
      <c r="D3050" s="175" t="s">
        <v>747</v>
      </c>
      <c r="E3050" s="175">
        <v>4</v>
      </c>
      <c r="F3050" s="176">
        <v>1.9086800000000001E-3</v>
      </c>
      <c r="G3050" s="176">
        <f t="shared" ref="G3050:G3077" si="103">F3050*E3050</f>
        <v>7.6347200000000002E-3</v>
      </c>
      <c r="H3050" s="177"/>
      <c r="I3050" s="178"/>
      <c r="J3050" s="179"/>
    </row>
    <row r="3051" spans="1:10" customFormat="1" ht="25.5" x14ac:dyDescent="0.2">
      <c r="A3051" s="161" t="s">
        <v>403</v>
      </c>
      <c r="B3051" s="162" t="s">
        <v>7073</v>
      </c>
      <c r="C3051" s="174" t="s">
        <v>522</v>
      </c>
      <c r="D3051" s="175" t="s">
        <v>937</v>
      </c>
      <c r="E3051" s="175">
        <v>124</v>
      </c>
      <c r="F3051" s="176">
        <v>5.7602159999999999E-2</v>
      </c>
      <c r="G3051" s="176">
        <f t="shared" si="103"/>
        <v>7.1426678399999997</v>
      </c>
      <c r="H3051" s="177"/>
      <c r="I3051" s="178"/>
      <c r="J3051" s="179"/>
    </row>
    <row r="3052" spans="1:10" customFormat="1" ht="25.5" x14ac:dyDescent="0.2">
      <c r="A3052" s="161" t="s">
        <v>403</v>
      </c>
      <c r="B3052" s="162" t="s">
        <v>7074</v>
      </c>
      <c r="C3052" s="174" t="s">
        <v>522</v>
      </c>
      <c r="D3052" s="175" t="s">
        <v>939</v>
      </c>
      <c r="E3052" s="175">
        <v>8</v>
      </c>
      <c r="F3052" s="176">
        <v>2.8221969999999999E-2</v>
      </c>
      <c r="G3052" s="176">
        <f t="shared" si="103"/>
        <v>0.22577575999999999</v>
      </c>
      <c r="H3052" s="177"/>
      <c r="I3052" s="178"/>
      <c r="J3052" s="179"/>
    </row>
    <row r="3053" spans="1:10" customFormat="1" ht="25.5" x14ac:dyDescent="0.2">
      <c r="A3053" s="161" t="s">
        <v>403</v>
      </c>
      <c r="B3053" s="162" t="s">
        <v>7075</v>
      </c>
      <c r="C3053" s="174" t="s">
        <v>522</v>
      </c>
      <c r="D3053" s="175" t="s">
        <v>523</v>
      </c>
      <c r="E3053" s="175">
        <v>4</v>
      </c>
      <c r="F3053" s="176">
        <v>2.4240230000000001E-2</v>
      </c>
      <c r="G3053" s="176">
        <f t="shared" si="103"/>
        <v>9.6960920000000006E-2</v>
      </c>
      <c r="H3053" s="177"/>
      <c r="I3053" s="178"/>
      <c r="J3053" s="179"/>
    </row>
    <row r="3054" spans="1:10" customFormat="1" ht="25.5" x14ac:dyDescent="0.2">
      <c r="A3054" s="161" t="s">
        <v>403</v>
      </c>
      <c r="B3054" s="162" t="s">
        <v>7076</v>
      </c>
      <c r="C3054" s="174" t="s">
        <v>522</v>
      </c>
      <c r="D3054" s="175" t="s">
        <v>941</v>
      </c>
      <c r="E3054" s="175">
        <v>34</v>
      </c>
      <c r="F3054" s="176">
        <v>2.2449110000000001E-2</v>
      </c>
      <c r="G3054" s="176">
        <f t="shared" si="103"/>
        <v>0.76326974000000003</v>
      </c>
      <c r="H3054" s="177"/>
      <c r="I3054" s="178"/>
      <c r="J3054" s="179"/>
    </row>
    <row r="3055" spans="1:10" customFormat="1" ht="25.5" x14ac:dyDescent="0.2">
      <c r="A3055" s="161" t="s">
        <v>403</v>
      </c>
      <c r="B3055" s="162" t="s">
        <v>7077</v>
      </c>
      <c r="C3055" s="174" t="s">
        <v>522</v>
      </c>
      <c r="D3055" s="175" t="s">
        <v>5896</v>
      </c>
      <c r="E3055" s="175">
        <v>8</v>
      </c>
      <c r="F3055" s="176">
        <v>2.0473680000000001E-2</v>
      </c>
      <c r="G3055" s="176">
        <f t="shared" si="103"/>
        <v>0.16378944000000001</v>
      </c>
      <c r="H3055" s="177"/>
      <c r="I3055" s="178"/>
      <c r="J3055" s="179"/>
    </row>
    <row r="3056" spans="1:10" customFormat="1" ht="25.5" x14ac:dyDescent="0.2">
      <c r="A3056" s="161" t="s">
        <v>403</v>
      </c>
      <c r="B3056" s="162" t="s">
        <v>7078</v>
      </c>
      <c r="C3056" s="174" t="s">
        <v>944</v>
      </c>
      <c r="D3056" s="175" t="s">
        <v>945</v>
      </c>
      <c r="E3056" s="175">
        <v>160</v>
      </c>
      <c r="F3056" s="176">
        <v>1.8321469999999999E-2</v>
      </c>
      <c r="G3056" s="176">
        <f t="shared" si="103"/>
        <v>2.9314352000000001</v>
      </c>
      <c r="H3056" s="177"/>
      <c r="I3056" s="178"/>
      <c r="J3056" s="179"/>
    </row>
    <row r="3057" spans="1:10" customFormat="1" ht="25.5" x14ac:dyDescent="0.2">
      <c r="A3057" s="161" t="s">
        <v>403</v>
      </c>
      <c r="B3057" s="162" t="s">
        <v>7079</v>
      </c>
      <c r="C3057" s="174" t="s">
        <v>522</v>
      </c>
      <c r="D3057" s="175" t="s">
        <v>757</v>
      </c>
      <c r="E3057" s="175">
        <v>50</v>
      </c>
      <c r="F3057" s="176">
        <v>1.6348540000000002E-2</v>
      </c>
      <c r="G3057" s="176">
        <f t="shared" si="103"/>
        <v>0.81742700000000013</v>
      </c>
      <c r="H3057" s="177"/>
      <c r="I3057" s="178"/>
      <c r="J3057" s="179"/>
    </row>
    <row r="3058" spans="1:10" customFormat="1" x14ac:dyDescent="0.2">
      <c r="A3058" s="161" t="s">
        <v>403</v>
      </c>
      <c r="B3058" s="162" t="s">
        <v>7080</v>
      </c>
      <c r="C3058" s="174" t="s">
        <v>759</v>
      </c>
      <c r="D3058" s="175" t="s">
        <v>760</v>
      </c>
      <c r="E3058" s="175">
        <v>16</v>
      </c>
      <c r="F3058" s="176">
        <v>1.7374069999999998E-2</v>
      </c>
      <c r="G3058" s="176">
        <f t="shared" si="103"/>
        <v>0.27798511999999997</v>
      </c>
      <c r="H3058" s="177"/>
      <c r="I3058" s="178"/>
      <c r="J3058" s="179"/>
    </row>
    <row r="3059" spans="1:10" customFormat="1" x14ac:dyDescent="0.2">
      <c r="A3059" s="161" t="s">
        <v>403</v>
      </c>
      <c r="B3059" s="162" t="s">
        <v>7081</v>
      </c>
      <c r="C3059" s="174" t="s">
        <v>525</v>
      </c>
      <c r="D3059" s="175" t="s">
        <v>762</v>
      </c>
      <c r="E3059" s="175">
        <v>13</v>
      </c>
      <c r="F3059" s="176">
        <v>7.6006699999999996E-2</v>
      </c>
      <c r="G3059" s="176">
        <f t="shared" si="103"/>
        <v>0.9880871</v>
      </c>
      <c r="H3059" s="177"/>
      <c r="I3059" s="178"/>
      <c r="J3059" s="179"/>
    </row>
    <row r="3060" spans="1:10" customFormat="1" x14ac:dyDescent="0.2">
      <c r="A3060" s="161" t="s">
        <v>403</v>
      </c>
      <c r="B3060" s="162" t="s">
        <v>7082</v>
      </c>
      <c r="C3060" s="174" t="s">
        <v>525</v>
      </c>
      <c r="D3060" s="175" t="s">
        <v>764</v>
      </c>
      <c r="E3060" s="175">
        <v>23</v>
      </c>
      <c r="F3060" s="176">
        <v>4.0010209999999997E-2</v>
      </c>
      <c r="G3060" s="176">
        <f t="shared" si="103"/>
        <v>0.92023482999999995</v>
      </c>
      <c r="H3060" s="177"/>
      <c r="I3060" s="178"/>
      <c r="J3060" s="179"/>
    </row>
    <row r="3061" spans="1:10" customFormat="1" x14ac:dyDescent="0.2">
      <c r="A3061" s="161" t="s">
        <v>403</v>
      </c>
      <c r="B3061" s="162" t="s">
        <v>7083</v>
      </c>
      <c r="C3061" s="174" t="s">
        <v>525</v>
      </c>
      <c r="D3061" s="175" t="s">
        <v>679</v>
      </c>
      <c r="E3061" s="175">
        <v>136</v>
      </c>
      <c r="F3061" s="176">
        <v>1.6751530000000001E-2</v>
      </c>
      <c r="G3061" s="176">
        <f t="shared" si="103"/>
        <v>2.2782080800000002</v>
      </c>
      <c r="H3061" s="177"/>
      <c r="I3061" s="178"/>
      <c r="J3061" s="179"/>
    </row>
    <row r="3062" spans="1:10" customFormat="1" x14ac:dyDescent="0.2">
      <c r="A3062" s="161" t="s">
        <v>403</v>
      </c>
      <c r="B3062" s="162" t="s">
        <v>7084</v>
      </c>
      <c r="C3062" s="174" t="s">
        <v>525</v>
      </c>
      <c r="D3062" s="175" t="s">
        <v>767</v>
      </c>
      <c r="E3062" s="175">
        <v>14</v>
      </c>
      <c r="F3062" s="176">
        <v>1.084597E-2</v>
      </c>
      <c r="G3062" s="176">
        <f t="shared" si="103"/>
        <v>0.15184358000000001</v>
      </c>
      <c r="H3062" s="177"/>
      <c r="I3062" s="178"/>
      <c r="J3062" s="179"/>
    </row>
    <row r="3063" spans="1:10" customFormat="1" x14ac:dyDescent="0.2">
      <c r="A3063" s="161" t="s">
        <v>403</v>
      </c>
      <c r="B3063" s="162" t="s">
        <v>7085</v>
      </c>
      <c r="C3063" s="174" t="s">
        <v>525</v>
      </c>
      <c r="D3063" s="175" t="s">
        <v>526</v>
      </c>
      <c r="E3063" s="175">
        <v>472</v>
      </c>
      <c r="F3063" s="176">
        <v>5.88405E-3</v>
      </c>
      <c r="G3063" s="176">
        <f t="shared" si="103"/>
        <v>2.7772716000000002</v>
      </c>
      <c r="H3063" s="177"/>
      <c r="I3063" s="178"/>
      <c r="J3063" s="179"/>
    </row>
    <row r="3064" spans="1:10" customFormat="1" x14ac:dyDescent="0.2">
      <c r="A3064" s="161" t="s">
        <v>403</v>
      </c>
      <c r="B3064" s="162" t="s">
        <v>7086</v>
      </c>
      <c r="C3064" s="174" t="s">
        <v>525</v>
      </c>
      <c r="D3064" s="175" t="s">
        <v>6283</v>
      </c>
      <c r="E3064" s="175">
        <v>55</v>
      </c>
      <c r="F3064" s="176">
        <v>2.7209500000000002E-3</v>
      </c>
      <c r="G3064" s="176">
        <f t="shared" si="103"/>
        <v>0.14965225000000001</v>
      </c>
      <c r="H3064" s="177"/>
      <c r="I3064" s="178"/>
      <c r="J3064" s="179"/>
    </row>
    <row r="3065" spans="1:10" customFormat="1" x14ac:dyDescent="0.2">
      <c r="A3065" s="161" t="s">
        <v>403</v>
      </c>
      <c r="B3065" s="162" t="s">
        <v>7087</v>
      </c>
      <c r="C3065" s="174" t="s">
        <v>525</v>
      </c>
      <c r="D3065" s="175" t="s">
        <v>770</v>
      </c>
      <c r="E3065" s="175">
        <v>4</v>
      </c>
      <c r="F3065" s="176">
        <v>8.4562000000000005E-4</v>
      </c>
      <c r="G3065" s="176">
        <f t="shared" si="103"/>
        <v>3.3824800000000002E-3</v>
      </c>
      <c r="H3065" s="177"/>
      <c r="I3065" s="178"/>
      <c r="J3065" s="179"/>
    </row>
    <row r="3066" spans="1:10" customFormat="1" x14ac:dyDescent="0.2">
      <c r="A3066" s="161" t="s">
        <v>403</v>
      </c>
      <c r="B3066" s="162" t="s">
        <v>7088</v>
      </c>
      <c r="C3066" s="174" t="s">
        <v>528</v>
      </c>
      <c r="D3066" s="175" t="s">
        <v>772</v>
      </c>
      <c r="E3066" s="175">
        <v>19</v>
      </c>
      <c r="F3066" s="176">
        <v>6.9577099999999998E-3</v>
      </c>
      <c r="G3066" s="176">
        <f t="shared" si="103"/>
        <v>0.13219649</v>
      </c>
      <c r="H3066" s="177"/>
      <c r="I3066" s="178"/>
      <c r="J3066" s="179"/>
    </row>
    <row r="3067" spans="1:10" customFormat="1" x14ac:dyDescent="0.2">
      <c r="A3067" s="161" t="s">
        <v>403</v>
      </c>
      <c r="B3067" s="162" t="s">
        <v>7089</v>
      </c>
      <c r="C3067" s="174" t="s">
        <v>528</v>
      </c>
      <c r="D3067" s="175" t="s">
        <v>680</v>
      </c>
      <c r="E3067" s="175">
        <v>128</v>
      </c>
      <c r="F3067" s="176">
        <v>3.9662300000000003E-3</v>
      </c>
      <c r="G3067" s="176">
        <f t="shared" si="103"/>
        <v>0.50767744000000004</v>
      </c>
      <c r="H3067" s="177"/>
      <c r="I3067" s="178"/>
      <c r="J3067" s="179"/>
    </row>
    <row r="3068" spans="1:10" customFormat="1" x14ac:dyDescent="0.2">
      <c r="A3068" s="161" t="s">
        <v>403</v>
      </c>
      <c r="B3068" s="162" t="s">
        <v>7090</v>
      </c>
      <c r="C3068" s="174" t="s">
        <v>528</v>
      </c>
      <c r="D3068" s="175" t="s">
        <v>775</v>
      </c>
      <c r="E3068" s="175">
        <v>14</v>
      </c>
      <c r="F3068" s="176">
        <v>2.3824300000000001E-3</v>
      </c>
      <c r="G3068" s="176">
        <f t="shared" si="103"/>
        <v>3.3354019999999998E-2</v>
      </c>
      <c r="H3068" s="177"/>
      <c r="I3068" s="178"/>
      <c r="J3068" s="179"/>
    </row>
    <row r="3069" spans="1:10" customFormat="1" x14ac:dyDescent="0.2">
      <c r="A3069" s="161" t="s">
        <v>403</v>
      </c>
      <c r="B3069" s="162" t="s">
        <v>7091</v>
      </c>
      <c r="C3069" s="174" t="s">
        <v>528</v>
      </c>
      <c r="D3069" s="175" t="s">
        <v>529</v>
      </c>
      <c r="E3069" s="175">
        <v>332</v>
      </c>
      <c r="F3069" s="176">
        <v>1.25136E-3</v>
      </c>
      <c r="G3069" s="176">
        <f t="shared" si="103"/>
        <v>0.41545151999999996</v>
      </c>
      <c r="H3069" s="177"/>
      <c r="I3069" s="178"/>
      <c r="J3069" s="179"/>
    </row>
    <row r="3070" spans="1:10" customFormat="1" x14ac:dyDescent="0.2">
      <c r="A3070" s="161" t="s">
        <v>403</v>
      </c>
      <c r="B3070" s="162" t="s">
        <v>7092</v>
      </c>
      <c r="C3070" s="174" t="s">
        <v>528</v>
      </c>
      <c r="D3070" s="175" t="s">
        <v>5920</v>
      </c>
      <c r="E3070" s="175">
        <v>57</v>
      </c>
      <c r="F3070" s="176">
        <v>4.9306000000000003E-4</v>
      </c>
      <c r="G3070" s="176">
        <f t="shared" si="103"/>
        <v>2.8104420000000001E-2</v>
      </c>
      <c r="H3070" s="177"/>
      <c r="I3070" s="178"/>
      <c r="J3070" s="179"/>
    </row>
    <row r="3071" spans="1:10" customFormat="1" x14ac:dyDescent="0.2">
      <c r="A3071" s="161" t="s">
        <v>403</v>
      </c>
      <c r="B3071" s="162" t="s">
        <v>7093</v>
      </c>
      <c r="C3071" s="174" t="s">
        <v>528</v>
      </c>
      <c r="D3071" s="175" t="s">
        <v>778</v>
      </c>
      <c r="E3071" s="175">
        <v>4</v>
      </c>
      <c r="F3071" s="176">
        <v>1.8382000000000001E-4</v>
      </c>
      <c r="G3071" s="176">
        <f t="shared" si="103"/>
        <v>7.3528000000000005E-4</v>
      </c>
      <c r="H3071" s="177"/>
      <c r="I3071" s="178"/>
      <c r="J3071" s="179"/>
    </row>
    <row r="3072" spans="1:10" customFormat="1" x14ac:dyDescent="0.2">
      <c r="A3072" s="161" t="s">
        <v>403</v>
      </c>
      <c r="B3072" s="162" t="s">
        <v>7094</v>
      </c>
      <c r="C3072" s="174" t="s">
        <v>681</v>
      </c>
      <c r="D3072" s="175" t="s">
        <v>780</v>
      </c>
      <c r="E3072" s="175">
        <v>4</v>
      </c>
      <c r="F3072" s="176">
        <v>1.7164410000000001E-2</v>
      </c>
      <c r="G3072" s="176">
        <f t="shared" si="103"/>
        <v>6.8657640000000006E-2</v>
      </c>
      <c r="H3072" s="177"/>
      <c r="I3072" s="178"/>
      <c r="J3072" s="179"/>
    </row>
    <row r="3073" spans="1:39" customFormat="1" x14ac:dyDescent="0.2">
      <c r="A3073" s="161" t="s">
        <v>403</v>
      </c>
      <c r="B3073" s="162" t="s">
        <v>7095</v>
      </c>
      <c r="C3073" s="174" t="s">
        <v>681</v>
      </c>
      <c r="D3073" s="175" t="s">
        <v>782</v>
      </c>
      <c r="E3073" s="175">
        <v>8</v>
      </c>
      <c r="F3073" s="176">
        <v>1.130113E-2</v>
      </c>
      <c r="G3073" s="176">
        <f t="shared" si="103"/>
        <v>9.0409039999999996E-2</v>
      </c>
      <c r="H3073" s="177"/>
      <c r="I3073" s="178"/>
      <c r="J3073" s="179"/>
    </row>
    <row r="3074" spans="1:39" customFormat="1" x14ac:dyDescent="0.2">
      <c r="A3074" s="161" t="s">
        <v>403</v>
      </c>
      <c r="B3074" s="162" t="s">
        <v>7096</v>
      </c>
      <c r="C3074" s="174" t="s">
        <v>681</v>
      </c>
      <c r="D3074" s="175" t="s">
        <v>784</v>
      </c>
      <c r="E3074" s="175">
        <v>16</v>
      </c>
      <c r="F3074" s="176">
        <v>4.0784000000000003E-3</v>
      </c>
      <c r="G3074" s="176">
        <f t="shared" si="103"/>
        <v>6.5254400000000004E-2</v>
      </c>
      <c r="H3074" s="177"/>
      <c r="I3074" s="178"/>
      <c r="J3074" s="179"/>
    </row>
    <row r="3075" spans="1:39" customFormat="1" x14ac:dyDescent="0.2">
      <c r="A3075" s="161" t="s">
        <v>403</v>
      </c>
      <c r="B3075" s="162" t="s">
        <v>7097</v>
      </c>
      <c r="C3075" s="174" t="s">
        <v>681</v>
      </c>
      <c r="D3075" s="175" t="s">
        <v>6860</v>
      </c>
      <c r="E3075" s="175">
        <v>55</v>
      </c>
      <c r="F3075" s="176">
        <v>1.1387400000000001E-3</v>
      </c>
      <c r="G3075" s="176">
        <f t="shared" si="103"/>
        <v>6.2630699999999997E-2</v>
      </c>
      <c r="H3075" s="177"/>
      <c r="I3075" s="178"/>
      <c r="J3075" s="179"/>
    </row>
    <row r="3076" spans="1:39" customFormat="1" x14ac:dyDescent="0.2">
      <c r="A3076" s="161" t="s">
        <v>403</v>
      </c>
      <c r="B3076" s="162" t="s">
        <v>7098</v>
      </c>
      <c r="C3076" s="174" t="s">
        <v>681</v>
      </c>
      <c r="D3076" s="175" t="s">
        <v>786</v>
      </c>
      <c r="E3076" s="175">
        <v>128</v>
      </c>
      <c r="F3076" s="176">
        <v>2.1575700000000001E-3</v>
      </c>
      <c r="G3076" s="176">
        <f t="shared" si="103"/>
        <v>0.27616896000000002</v>
      </c>
      <c r="H3076" s="177"/>
      <c r="I3076" s="178"/>
      <c r="J3076" s="179"/>
    </row>
    <row r="3077" spans="1:39" customFormat="1" x14ac:dyDescent="0.2">
      <c r="A3077" s="161" t="s">
        <v>403</v>
      </c>
      <c r="B3077" s="162" t="s">
        <v>7099</v>
      </c>
      <c r="C3077" s="174"/>
      <c r="D3077" s="175" t="s">
        <v>713</v>
      </c>
      <c r="E3077" s="175">
        <v>2</v>
      </c>
      <c r="F3077" s="176">
        <v>1.413823E-2</v>
      </c>
      <c r="G3077" s="176">
        <f t="shared" si="103"/>
        <v>2.827646E-2</v>
      </c>
      <c r="H3077" s="177"/>
      <c r="I3077" s="178"/>
      <c r="J3077" s="179"/>
    </row>
    <row r="3078" spans="1:39" x14ac:dyDescent="0.2">
      <c r="A3078" s="148" t="s">
        <v>379</v>
      </c>
      <c r="B3078" s="150" t="s">
        <v>226</v>
      </c>
      <c r="C3078" s="151"/>
      <c r="D3078" s="152" t="s">
        <v>187</v>
      </c>
      <c r="E3078" s="105">
        <v>1</v>
      </c>
      <c r="F3078" s="153"/>
      <c r="G3078" s="110"/>
      <c r="H3078" s="154"/>
      <c r="I3078" s="111"/>
      <c r="J3078" s="155"/>
      <c r="K3078" s="124"/>
      <c r="L3078" s="125"/>
      <c r="M3078" s="126"/>
      <c r="N3078" s="127"/>
      <c r="O3078" s="128"/>
      <c r="P3078" s="128"/>
      <c r="Q3078" s="126"/>
      <c r="R3078" s="55"/>
      <c r="S3078" s="129"/>
      <c r="T3078" s="156"/>
      <c r="U3078" s="126"/>
      <c r="AF3078" s="8"/>
      <c r="AG3078" s="8"/>
      <c r="AH3078" s="8"/>
      <c r="AI3078" s="8"/>
      <c r="AJ3078" s="8"/>
      <c r="AK3078" s="8"/>
      <c r="AL3078" s="8"/>
      <c r="AM3078" s="8"/>
    </row>
    <row r="3079" spans="1:39" ht="25.5" x14ac:dyDescent="0.2">
      <c r="A3079" s="148" t="s">
        <v>379</v>
      </c>
      <c r="B3079" s="150" t="s">
        <v>227</v>
      </c>
      <c r="C3079" s="151" t="s">
        <v>228</v>
      </c>
      <c r="D3079" s="152" t="s">
        <v>190</v>
      </c>
      <c r="E3079" s="105">
        <v>1</v>
      </c>
      <c r="F3079" s="153"/>
      <c r="G3079" s="110"/>
      <c r="H3079" s="154"/>
      <c r="I3079" s="111"/>
      <c r="J3079" s="155"/>
      <c r="K3079" s="124"/>
      <c r="L3079" s="125"/>
      <c r="M3079" s="126"/>
      <c r="N3079" s="127"/>
      <c r="O3079" s="128"/>
      <c r="P3079" s="128"/>
      <c r="Q3079" s="126"/>
      <c r="R3079" s="55"/>
      <c r="S3079" s="129"/>
      <c r="T3079" s="156"/>
      <c r="U3079" s="126"/>
      <c r="AF3079" s="8"/>
      <c r="AG3079" s="8"/>
      <c r="AH3079" s="8"/>
      <c r="AI3079" s="8"/>
      <c r="AJ3079" s="8"/>
      <c r="AK3079" s="8"/>
      <c r="AL3079" s="8"/>
      <c r="AM3079" s="8"/>
    </row>
    <row r="3080" spans="1:39" ht="25.5" x14ac:dyDescent="0.2">
      <c r="A3080" s="148" t="s">
        <v>379</v>
      </c>
      <c r="B3080" s="150">
        <v>57</v>
      </c>
      <c r="C3080" s="151" t="s">
        <v>229</v>
      </c>
      <c r="D3080" s="152" t="s">
        <v>200</v>
      </c>
      <c r="E3080" s="105">
        <v>1</v>
      </c>
      <c r="F3080" s="153"/>
      <c r="G3080" s="110"/>
      <c r="H3080" s="154"/>
      <c r="I3080" s="111"/>
      <c r="J3080" s="155"/>
      <c r="K3080" s="124"/>
      <c r="L3080" s="125"/>
      <c r="M3080" s="126"/>
      <c r="N3080" s="127"/>
      <c r="O3080" s="128"/>
      <c r="P3080" s="128"/>
      <c r="Q3080" s="126"/>
      <c r="R3080" s="55"/>
      <c r="S3080" s="129"/>
      <c r="T3080" s="156"/>
      <c r="U3080" s="126"/>
      <c r="AF3080" s="8"/>
      <c r="AG3080" s="8"/>
      <c r="AH3080" s="8"/>
      <c r="AI3080" s="8"/>
      <c r="AJ3080" s="8"/>
      <c r="AK3080" s="8"/>
      <c r="AL3080" s="8"/>
      <c r="AM3080" s="8"/>
    </row>
    <row r="3081" spans="1:39" x14ac:dyDescent="0.2">
      <c r="A3081" s="148" t="s">
        <v>379</v>
      </c>
      <c r="B3081" s="162" t="s">
        <v>2065</v>
      </c>
      <c r="C3081" s="181" t="s">
        <v>384</v>
      </c>
      <c r="D3081" s="182" t="s">
        <v>385</v>
      </c>
      <c r="E3081" s="182">
        <v>1</v>
      </c>
      <c r="F3081" s="183"/>
      <c r="G3081" s="183" t="str">
        <f>""</f>
        <v/>
      </c>
      <c r="H3081" s="184"/>
      <c r="I3081" s="185"/>
      <c r="J3081" s="180"/>
      <c r="K3081" s="124"/>
      <c r="L3081" s="125"/>
      <c r="M3081" s="126"/>
      <c r="N3081" s="127"/>
      <c r="O3081" s="128"/>
      <c r="P3081" s="128"/>
      <c r="Q3081" s="126"/>
      <c r="R3081" s="55"/>
      <c r="S3081" s="129"/>
      <c r="T3081" s="156"/>
      <c r="U3081" s="126"/>
      <c r="AF3081" s="8"/>
      <c r="AG3081" s="8"/>
      <c r="AH3081" s="8"/>
      <c r="AI3081" s="8"/>
      <c r="AJ3081" s="8"/>
      <c r="AK3081" s="8"/>
      <c r="AL3081" s="8"/>
      <c r="AM3081" s="8"/>
    </row>
    <row r="3082" spans="1:39" x14ac:dyDescent="0.2">
      <c r="A3082" s="148" t="s">
        <v>379</v>
      </c>
      <c r="B3082" s="162" t="s">
        <v>2066</v>
      </c>
      <c r="C3082" s="181" t="s">
        <v>388</v>
      </c>
      <c r="D3082" s="182" t="s">
        <v>389</v>
      </c>
      <c r="E3082" s="182">
        <v>1</v>
      </c>
      <c r="F3082" s="183">
        <v>3.8</v>
      </c>
      <c r="G3082" s="183">
        <f t="shared" ref="G3082:G3087" si="104">F3082*E3082</f>
        <v>3.8</v>
      </c>
      <c r="H3082" s="184" t="s">
        <v>390</v>
      </c>
      <c r="I3082" s="185"/>
      <c r="J3082" s="180"/>
      <c r="K3082" s="124"/>
      <c r="L3082" s="125"/>
      <c r="M3082" s="126"/>
      <c r="N3082" s="127"/>
      <c r="O3082" s="128"/>
      <c r="P3082" s="128"/>
      <c r="Q3082" s="126"/>
      <c r="R3082" s="55"/>
      <c r="S3082" s="129"/>
      <c r="T3082" s="156"/>
      <c r="U3082" s="126"/>
      <c r="AF3082" s="8"/>
      <c r="AG3082" s="8"/>
      <c r="AH3082" s="8"/>
      <c r="AI3082" s="8"/>
      <c r="AJ3082" s="8"/>
      <c r="AK3082" s="8"/>
      <c r="AL3082" s="8"/>
      <c r="AM3082" s="8"/>
    </row>
    <row r="3083" spans="1:39" x14ac:dyDescent="0.2">
      <c r="A3083" s="148" t="s">
        <v>379</v>
      </c>
      <c r="B3083" s="162" t="s">
        <v>2067</v>
      </c>
      <c r="C3083" s="181" t="s">
        <v>392</v>
      </c>
      <c r="D3083" s="182" t="s">
        <v>393</v>
      </c>
      <c r="E3083" s="182">
        <v>1</v>
      </c>
      <c r="F3083" s="183">
        <v>2.65</v>
      </c>
      <c r="G3083" s="183">
        <f t="shared" si="104"/>
        <v>2.65</v>
      </c>
      <c r="H3083" s="184" t="s">
        <v>390</v>
      </c>
      <c r="I3083" s="185"/>
      <c r="J3083" s="180"/>
      <c r="K3083" s="124"/>
      <c r="L3083" s="125"/>
      <c r="M3083" s="126"/>
      <c r="N3083" s="127"/>
      <c r="O3083" s="128"/>
      <c r="P3083" s="128"/>
      <c r="Q3083" s="126"/>
      <c r="R3083" s="55"/>
      <c r="S3083" s="129"/>
      <c r="T3083" s="156"/>
      <c r="U3083" s="126"/>
      <c r="AF3083" s="8"/>
      <c r="AG3083" s="8"/>
      <c r="AH3083" s="8"/>
      <c r="AI3083" s="8"/>
      <c r="AJ3083" s="8"/>
      <c r="AK3083" s="8"/>
      <c r="AL3083" s="8"/>
      <c r="AM3083" s="8"/>
    </row>
    <row r="3084" spans="1:39" x14ac:dyDescent="0.2">
      <c r="A3084" s="148" t="s">
        <v>379</v>
      </c>
      <c r="B3084" s="162" t="s">
        <v>2068</v>
      </c>
      <c r="C3084" s="181" t="s">
        <v>395</v>
      </c>
      <c r="D3084" s="182" t="s">
        <v>396</v>
      </c>
      <c r="E3084" s="182">
        <v>1</v>
      </c>
      <c r="F3084" s="183">
        <v>5.45</v>
      </c>
      <c r="G3084" s="183">
        <f t="shared" si="104"/>
        <v>5.45</v>
      </c>
      <c r="H3084" s="184" t="s">
        <v>390</v>
      </c>
      <c r="I3084" s="185"/>
      <c r="J3084" s="180"/>
      <c r="K3084" s="124"/>
      <c r="L3084" s="125"/>
      <c r="M3084" s="126"/>
      <c r="N3084" s="127"/>
      <c r="O3084" s="128"/>
      <c r="P3084" s="128"/>
      <c r="Q3084" s="126"/>
      <c r="R3084" s="55"/>
      <c r="S3084" s="129"/>
      <c r="T3084" s="156"/>
      <c r="U3084" s="126"/>
      <c r="AF3084" s="8"/>
      <c r="AG3084" s="8"/>
      <c r="AH3084" s="8"/>
      <c r="AI3084" s="8"/>
      <c r="AJ3084" s="8"/>
      <c r="AK3084" s="8"/>
      <c r="AL3084" s="8"/>
      <c r="AM3084" s="8"/>
    </row>
    <row r="3085" spans="1:39" x14ac:dyDescent="0.2">
      <c r="A3085" s="148" t="s">
        <v>379</v>
      </c>
      <c r="B3085" s="162" t="s">
        <v>2069</v>
      </c>
      <c r="C3085" s="181" t="s">
        <v>398</v>
      </c>
      <c r="D3085" s="182" t="s">
        <v>399</v>
      </c>
      <c r="E3085" s="182">
        <v>1</v>
      </c>
      <c r="F3085" s="183">
        <v>39.75</v>
      </c>
      <c r="G3085" s="183">
        <f t="shared" si="104"/>
        <v>39.75</v>
      </c>
      <c r="H3085" s="184" t="s">
        <v>390</v>
      </c>
      <c r="I3085" s="185"/>
      <c r="J3085" s="180"/>
      <c r="K3085" s="124"/>
      <c r="L3085" s="125"/>
      <c r="M3085" s="126"/>
      <c r="N3085" s="127"/>
      <c r="O3085" s="128"/>
      <c r="P3085" s="128"/>
      <c r="Q3085" s="126"/>
      <c r="R3085" s="55"/>
      <c r="S3085" s="129"/>
      <c r="T3085" s="156"/>
      <c r="U3085" s="126"/>
      <c r="AF3085" s="8"/>
      <c r="AG3085" s="8"/>
      <c r="AH3085" s="8"/>
      <c r="AI3085" s="8"/>
      <c r="AJ3085" s="8"/>
      <c r="AK3085" s="8"/>
      <c r="AL3085" s="8"/>
      <c r="AM3085" s="8"/>
    </row>
    <row r="3086" spans="1:39" x14ac:dyDescent="0.2">
      <c r="A3086" s="148" t="s">
        <v>379</v>
      </c>
      <c r="B3086" s="162" t="s">
        <v>2070</v>
      </c>
      <c r="C3086" s="181" t="s">
        <v>401</v>
      </c>
      <c r="D3086" s="182" t="s">
        <v>402</v>
      </c>
      <c r="E3086" s="182">
        <v>2</v>
      </c>
      <c r="F3086" s="183">
        <v>1.97</v>
      </c>
      <c r="G3086" s="183">
        <f t="shared" si="104"/>
        <v>3.94</v>
      </c>
      <c r="H3086" s="184" t="s">
        <v>390</v>
      </c>
      <c r="I3086" s="185"/>
      <c r="J3086" s="180"/>
      <c r="K3086" s="124"/>
      <c r="L3086" s="125"/>
      <c r="M3086" s="126"/>
      <c r="N3086" s="127"/>
      <c r="O3086" s="128"/>
      <c r="P3086" s="128"/>
      <c r="Q3086" s="126"/>
      <c r="R3086" s="55"/>
      <c r="S3086" s="129"/>
      <c r="T3086" s="156"/>
      <c r="U3086" s="126"/>
      <c r="AF3086" s="8"/>
      <c r="AG3086" s="8"/>
      <c r="AH3086" s="8"/>
      <c r="AI3086" s="8"/>
      <c r="AJ3086" s="8"/>
      <c r="AK3086" s="8"/>
      <c r="AL3086" s="8"/>
      <c r="AM3086" s="8"/>
    </row>
    <row r="3087" spans="1:39" x14ac:dyDescent="0.2">
      <c r="A3087" s="148" t="s">
        <v>379</v>
      </c>
      <c r="B3087" s="162" t="s">
        <v>2071</v>
      </c>
      <c r="C3087" s="181" t="s">
        <v>405</v>
      </c>
      <c r="D3087" s="182" t="s">
        <v>406</v>
      </c>
      <c r="E3087" s="182">
        <v>1</v>
      </c>
      <c r="F3087" s="183">
        <v>8.09</v>
      </c>
      <c r="G3087" s="183">
        <f t="shared" si="104"/>
        <v>8.09</v>
      </c>
      <c r="H3087" s="184"/>
      <c r="I3087" s="185"/>
      <c r="J3087" s="180"/>
      <c r="K3087" s="124"/>
      <c r="L3087" s="125"/>
      <c r="M3087" s="126"/>
      <c r="N3087" s="127"/>
      <c r="O3087" s="128"/>
      <c r="P3087" s="128"/>
      <c r="Q3087" s="126"/>
      <c r="R3087" s="55"/>
      <c r="S3087" s="129"/>
      <c r="T3087" s="156"/>
      <c r="U3087" s="126"/>
      <c r="AF3087" s="8"/>
      <c r="AG3087" s="8"/>
      <c r="AH3087" s="8"/>
      <c r="AI3087" s="8"/>
      <c r="AJ3087" s="8"/>
      <c r="AK3087" s="8"/>
      <c r="AL3087" s="8"/>
      <c r="AM3087" s="8"/>
    </row>
    <row r="3088" spans="1:39" x14ac:dyDescent="0.2">
      <c r="A3088" s="161" t="s">
        <v>382</v>
      </c>
      <c r="B3088" s="162" t="s">
        <v>2072</v>
      </c>
      <c r="C3088" s="163" t="s">
        <v>408</v>
      </c>
      <c r="D3088" s="164" t="s">
        <v>409</v>
      </c>
      <c r="E3088" s="164" t="s">
        <v>410</v>
      </c>
      <c r="F3088" s="167"/>
      <c r="G3088" s="167" t="str">
        <f>""</f>
        <v/>
      </c>
      <c r="H3088" s="161"/>
      <c r="I3088" s="165"/>
      <c r="J3088" s="166"/>
      <c r="K3088" s="124"/>
      <c r="L3088" s="125"/>
      <c r="M3088" s="126"/>
      <c r="N3088" s="127"/>
      <c r="O3088" s="128"/>
      <c r="P3088" s="128"/>
      <c r="Q3088" s="126"/>
      <c r="R3088" s="55"/>
      <c r="S3088" s="129"/>
      <c r="T3088" s="156"/>
      <c r="U3088" s="126"/>
      <c r="AF3088" s="8"/>
      <c r="AG3088" s="8"/>
      <c r="AH3088" s="8"/>
      <c r="AI3088" s="8"/>
      <c r="AJ3088" s="8"/>
      <c r="AK3088" s="8"/>
      <c r="AL3088" s="8"/>
      <c r="AM3088" s="8"/>
    </row>
    <row r="3089" spans="1:39" x14ac:dyDescent="0.2">
      <c r="A3089" s="161" t="s">
        <v>386</v>
      </c>
      <c r="B3089" s="162" t="s">
        <v>2073</v>
      </c>
      <c r="C3089" s="168" t="s">
        <v>412</v>
      </c>
      <c r="D3089" s="169" t="s">
        <v>413</v>
      </c>
      <c r="E3089" s="169" t="s">
        <v>410</v>
      </c>
      <c r="F3089" s="170">
        <v>19.420000000000002</v>
      </c>
      <c r="G3089" s="170">
        <f>F3089*2</f>
        <v>38.840000000000003</v>
      </c>
      <c r="H3089" s="171" t="s">
        <v>414</v>
      </c>
      <c r="I3089" s="172"/>
      <c r="J3089" s="173"/>
      <c r="K3089" s="124"/>
      <c r="L3089" s="125"/>
      <c r="M3089" s="126"/>
      <c r="N3089" s="127"/>
      <c r="O3089" s="128"/>
      <c r="P3089" s="128"/>
      <c r="Q3089" s="126"/>
      <c r="R3089" s="55"/>
      <c r="S3089" s="129"/>
      <c r="T3089" s="156"/>
      <c r="U3089" s="126"/>
      <c r="AF3089" s="8"/>
      <c r="AG3089" s="8"/>
      <c r="AH3089" s="8"/>
      <c r="AI3089" s="8"/>
      <c r="AJ3089" s="8"/>
      <c r="AK3089" s="8"/>
      <c r="AL3089" s="8"/>
      <c r="AM3089" s="8"/>
    </row>
    <row r="3090" spans="1:39" x14ac:dyDescent="0.2">
      <c r="A3090" s="161" t="s">
        <v>386</v>
      </c>
      <c r="B3090" s="162" t="s">
        <v>2074</v>
      </c>
      <c r="C3090" s="168" t="s">
        <v>416</v>
      </c>
      <c r="D3090" s="169" t="s">
        <v>417</v>
      </c>
      <c r="E3090" s="169" t="s">
        <v>410</v>
      </c>
      <c r="F3090" s="170">
        <v>4.05</v>
      </c>
      <c r="G3090" s="170">
        <f>F3090*2</f>
        <v>8.1</v>
      </c>
      <c r="H3090" s="171" t="s">
        <v>414</v>
      </c>
      <c r="I3090" s="172"/>
      <c r="J3090" s="173"/>
      <c r="K3090" s="124"/>
      <c r="L3090" s="125"/>
      <c r="M3090" s="126"/>
      <c r="N3090" s="127"/>
      <c r="O3090" s="128"/>
      <c r="P3090" s="128"/>
      <c r="Q3090" s="126"/>
      <c r="R3090" s="55"/>
      <c r="S3090" s="129"/>
      <c r="T3090" s="156"/>
      <c r="U3090" s="126"/>
      <c r="AF3090" s="8"/>
      <c r="AG3090" s="8"/>
      <c r="AH3090" s="8"/>
      <c r="AI3090" s="8"/>
      <c r="AJ3090" s="8"/>
      <c r="AK3090" s="8"/>
      <c r="AL3090" s="8"/>
      <c r="AM3090" s="8"/>
    </row>
    <row r="3091" spans="1:39" x14ac:dyDescent="0.2">
      <c r="A3091" s="161" t="s">
        <v>386</v>
      </c>
      <c r="B3091" s="162" t="s">
        <v>2075</v>
      </c>
      <c r="C3091" s="168" t="s">
        <v>419</v>
      </c>
      <c r="D3091" s="169" t="s">
        <v>420</v>
      </c>
      <c r="E3091" s="169">
        <v>2</v>
      </c>
      <c r="F3091" s="170">
        <v>0.37</v>
      </c>
      <c r="G3091" s="170">
        <f>F3091*E3091</f>
        <v>0.74</v>
      </c>
      <c r="H3091" s="171" t="s">
        <v>414</v>
      </c>
      <c r="I3091" s="172"/>
      <c r="J3091" s="173"/>
      <c r="K3091" s="124"/>
      <c r="L3091" s="125"/>
      <c r="M3091" s="126"/>
      <c r="N3091" s="127"/>
      <c r="O3091" s="128"/>
      <c r="P3091" s="128"/>
      <c r="Q3091" s="126"/>
      <c r="R3091" s="55"/>
      <c r="S3091" s="129"/>
      <c r="T3091" s="156"/>
      <c r="U3091" s="126"/>
      <c r="AF3091" s="8"/>
      <c r="AG3091" s="8"/>
      <c r="AH3091" s="8"/>
      <c r="AI3091" s="8"/>
      <c r="AJ3091" s="8"/>
      <c r="AK3091" s="8"/>
      <c r="AL3091" s="8"/>
      <c r="AM3091" s="8"/>
    </row>
    <row r="3092" spans="1:39" x14ac:dyDescent="0.2">
      <c r="A3092" s="161" t="s">
        <v>386</v>
      </c>
      <c r="B3092" s="162" t="s">
        <v>2076</v>
      </c>
      <c r="C3092" s="168" t="s">
        <v>422</v>
      </c>
      <c r="D3092" s="169" t="s">
        <v>423</v>
      </c>
      <c r="E3092" s="169">
        <v>2</v>
      </c>
      <c r="F3092" s="170">
        <v>0.04</v>
      </c>
      <c r="G3092" s="170">
        <f>F3092*E3092</f>
        <v>0.08</v>
      </c>
      <c r="H3092" s="171" t="s">
        <v>414</v>
      </c>
      <c r="I3092" s="172"/>
      <c r="J3092" s="173"/>
      <c r="K3092" s="124"/>
      <c r="L3092" s="125"/>
      <c r="M3092" s="126"/>
      <c r="N3092" s="127"/>
      <c r="O3092" s="128"/>
      <c r="P3092" s="128"/>
      <c r="Q3092" s="126"/>
      <c r="R3092" s="55"/>
      <c r="S3092" s="129"/>
      <c r="T3092" s="156"/>
      <c r="U3092" s="126"/>
      <c r="AF3092" s="8"/>
      <c r="AG3092" s="8"/>
      <c r="AH3092" s="8"/>
      <c r="AI3092" s="8"/>
      <c r="AJ3092" s="8"/>
      <c r="AK3092" s="8"/>
      <c r="AL3092" s="8"/>
      <c r="AM3092" s="8"/>
    </row>
    <row r="3093" spans="1:39" x14ac:dyDescent="0.2">
      <c r="A3093" s="161" t="s">
        <v>403</v>
      </c>
      <c r="B3093" s="162" t="s">
        <v>2077</v>
      </c>
      <c r="C3093" s="174" t="s">
        <v>425</v>
      </c>
      <c r="D3093" s="175" t="s">
        <v>426</v>
      </c>
      <c r="E3093" s="175">
        <v>2</v>
      </c>
      <c r="F3093" s="176">
        <v>0.01</v>
      </c>
      <c r="G3093" s="176">
        <f>F3093*E3093</f>
        <v>0.02</v>
      </c>
      <c r="H3093" s="177"/>
      <c r="I3093" s="178"/>
      <c r="J3093" s="179"/>
      <c r="K3093" s="124"/>
      <c r="L3093" s="125"/>
      <c r="M3093" s="126"/>
      <c r="N3093" s="127"/>
      <c r="O3093" s="128"/>
      <c r="P3093" s="128"/>
      <c r="Q3093" s="126"/>
      <c r="R3093" s="55"/>
      <c r="S3093" s="129"/>
      <c r="T3093" s="156"/>
      <c r="U3093" s="126"/>
      <c r="AF3093" s="8"/>
      <c r="AG3093" s="8"/>
      <c r="AH3093" s="8"/>
      <c r="AI3093" s="8"/>
      <c r="AJ3093" s="8"/>
      <c r="AK3093" s="8"/>
      <c r="AL3093" s="8"/>
      <c r="AM3093" s="8"/>
    </row>
    <row r="3094" spans="1:39" x14ac:dyDescent="0.2">
      <c r="A3094" s="148" t="s">
        <v>379</v>
      </c>
      <c r="B3094" s="162" t="s">
        <v>2078</v>
      </c>
      <c r="C3094" s="181" t="s">
        <v>428</v>
      </c>
      <c r="D3094" s="182" t="s">
        <v>429</v>
      </c>
      <c r="E3094" s="182" t="s">
        <v>410</v>
      </c>
      <c r="F3094" s="183"/>
      <c r="G3094" s="183" t="str">
        <f>""</f>
        <v/>
      </c>
      <c r="H3094" s="184"/>
      <c r="I3094" s="185"/>
      <c r="J3094" s="180"/>
      <c r="K3094" s="124"/>
      <c r="L3094" s="125"/>
      <c r="M3094" s="126"/>
      <c r="N3094" s="127"/>
      <c r="O3094" s="128"/>
      <c r="P3094" s="128"/>
      <c r="Q3094" s="126"/>
      <c r="R3094" s="55"/>
      <c r="S3094" s="129"/>
      <c r="T3094" s="156"/>
      <c r="U3094" s="126"/>
      <c r="AF3094" s="8"/>
      <c r="AG3094" s="8"/>
      <c r="AH3094" s="8"/>
      <c r="AI3094" s="8"/>
      <c r="AJ3094" s="8"/>
      <c r="AK3094" s="8"/>
      <c r="AL3094" s="8"/>
      <c r="AM3094" s="8"/>
    </row>
    <row r="3095" spans="1:39" x14ac:dyDescent="0.2">
      <c r="A3095" s="148" t="s">
        <v>379</v>
      </c>
      <c r="B3095" s="162" t="s">
        <v>2079</v>
      </c>
      <c r="C3095" s="181" t="s">
        <v>431</v>
      </c>
      <c r="D3095" s="182" t="s">
        <v>432</v>
      </c>
      <c r="E3095" s="182">
        <f>1*1</f>
        <v>1</v>
      </c>
      <c r="F3095" s="183">
        <v>10.41</v>
      </c>
      <c r="G3095" s="183">
        <f>F3095*E3095</f>
        <v>10.41</v>
      </c>
      <c r="H3095" s="184" t="s">
        <v>390</v>
      </c>
      <c r="I3095" s="185"/>
      <c r="J3095" s="180"/>
      <c r="K3095" s="124"/>
      <c r="L3095" s="125"/>
      <c r="M3095" s="126"/>
      <c r="N3095" s="127"/>
      <c r="O3095" s="128"/>
      <c r="P3095" s="128"/>
      <c r="Q3095" s="126"/>
      <c r="R3095" s="55"/>
      <c r="S3095" s="129"/>
      <c r="T3095" s="156"/>
      <c r="U3095" s="126"/>
      <c r="AF3095" s="8"/>
      <c r="AG3095" s="8"/>
      <c r="AH3095" s="8"/>
      <c r="AI3095" s="8"/>
      <c r="AJ3095" s="8"/>
      <c r="AK3095" s="8"/>
      <c r="AL3095" s="8"/>
      <c r="AM3095" s="8"/>
    </row>
    <row r="3096" spans="1:39" x14ac:dyDescent="0.2">
      <c r="A3096" s="148" t="s">
        <v>379</v>
      </c>
      <c r="B3096" s="162" t="s">
        <v>2080</v>
      </c>
      <c r="C3096" s="181" t="s">
        <v>434</v>
      </c>
      <c r="D3096" s="182" t="s">
        <v>435</v>
      </c>
      <c r="E3096" s="182">
        <f>2*1</f>
        <v>2</v>
      </c>
      <c r="F3096" s="183">
        <v>0.03</v>
      </c>
      <c r="G3096" s="183">
        <f>F3096*E3096</f>
        <v>0.06</v>
      </c>
      <c r="H3096" s="184" t="s">
        <v>414</v>
      </c>
      <c r="I3096" s="185"/>
      <c r="J3096" s="180"/>
      <c r="K3096" s="124"/>
      <c r="L3096" s="125"/>
      <c r="M3096" s="126"/>
      <c r="N3096" s="127"/>
      <c r="O3096" s="128"/>
      <c r="P3096" s="128"/>
      <c r="Q3096" s="126"/>
      <c r="R3096" s="55"/>
      <c r="S3096" s="129"/>
      <c r="T3096" s="156"/>
      <c r="U3096" s="126"/>
      <c r="AF3096" s="8"/>
      <c r="AG3096" s="8"/>
      <c r="AH3096" s="8"/>
      <c r="AI3096" s="8"/>
      <c r="AJ3096" s="8"/>
      <c r="AK3096" s="8"/>
      <c r="AL3096" s="8"/>
      <c r="AM3096" s="8"/>
    </row>
    <row r="3097" spans="1:39" x14ac:dyDescent="0.2">
      <c r="A3097" s="148" t="s">
        <v>379</v>
      </c>
      <c r="B3097" s="162" t="s">
        <v>2081</v>
      </c>
      <c r="C3097" s="181" t="s">
        <v>425</v>
      </c>
      <c r="D3097" s="182" t="s">
        <v>437</v>
      </c>
      <c r="E3097" s="182">
        <f>1*1</f>
        <v>1</v>
      </c>
      <c r="F3097" s="183">
        <v>0.02</v>
      </c>
      <c r="G3097" s="183">
        <f>F3097*E3097</f>
        <v>0.02</v>
      </c>
      <c r="H3097" s="184"/>
      <c r="I3097" s="185"/>
      <c r="J3097" s="180"/>
      <c r="K3097" s="124"/>
      <c r="L3097" s="125"/>
      <c r="M3097" s="126"/>
      <c r="N3097" s="127"/>
      <c r="O3097" s="128"/>
      <c r="P3097" s="128"/>
      <c r="Q3097" s="126"/>
      <c r="R3097" s="55"/>
      <c r="S3097" s="129"/>
      <c r="T3097" s="156"/>
      <c r="U3097" s="126"/>
      <c r="AF3097" s="8"/>
      <c r="AG3097" s="8"/>
      <c r="AH3097" s="8"/>
      <c r="AI3097" s="8"/>
      <c r="AJ3097" s="8"/>
      <c r="AK3097" s="8"/>
      <c r="AL3097" s="8"/>
      <c r="AM3097" s="8"/>
    </row>
    <row r="3098" spans="1:39" x14ac:dyDescent="0.2">
      <c r="A3098" s="161" t="s">
        <v>382</v>
      </c>
      <c r="B3098" s="162" t="s">
        <v>2082</v>
      </c>
      <c r="C3098" s="163" t="s">
        <v>439</v>
      </c>
      <c r="D3098" s="164" t="s">
        <v>440</v>
      </c>
      <c r="E3098" s="164">
        <v>1</v>
      </c>
      <c r="F3098" s="167"/>
      <c r="G3098" s="167" t="str">
        <f>""</f>
        <v/>
      </c>
      <c r="H3098" s="161"/>
      <c r="I3098" s="165"/>
      <c r="J3098" s="166"/>
      <c r="K3098" s="124"/>
      <c r="L3098" s="125"/>
      <c r="M3098" s="126"/>
      <c r="N3098" s="127"/>
      <c r="O3098" s="128"/>
      <c r="P3098" s="128"/>
      <c r="Q3098" s="126"/>
      <c r="R3098" s="55"/>
      <c r="S3098" s="129"/>
      <c r="T3098" s="156"/>
      <c r="U3098" s="126"/>
      <c r="AF3098" s="8"/>
      <c r="AG3098" s="8"/>
      <c r="AH3098" s="8"/>
      <c r="AI3098" s="8"/>
      <c r="AJ3098" s="8"/>
      <c r="AK3098" s="8"/>
      <c r="AL3098" s="8"/>
      <c r="AM3098" s="8"/>
    </row>
    <row r="3099" spans="1:39" x14ac:dyDescent="0.2">
      <c r="A3099" s="161" t="s">
        <v>386</v>
      </c>
      <c r="B3099" s="162" t="s">
        <v>2083</v>
      </c>
      <c r="C3099" s="168" t="s">
        <v>442</v>
      </c>
      <c r="D3099" s="169" t="s">
        <v>443</v>
      </c>
      <c r="E3099" s="169">
        <v>1</v>
      </c>
      <c r="F3099" s="170">
        <v>11.31</v>
      </c>
      <c r="G3099" s="170">
        <f>F3099*E3099</f>
        <v>11.31</v>
      </c>
      <c r="H3099" s="171" t="s">
        <v>414</v>
      </c>
      <c r="I3099" s="172"/>
      <c r="J3099" s="173"/>
      <c r="K3099" s="124"/>
      <c r="L3099" s="125"/>
      <c r="M3099" s="126"/>
      <c r="N3099" s="127"/>
      <c r="O3099" s="128"/>
      <c r="P3099" s="128"/>
      <c r="Q3099" s="126"/>
      <c r="R3099" s="55"/>
      <c r="S3099" s="129"/>
      <c r="T3099" s="156"/>
      <c r="U3099" s="126"/>
      <c r="AF3099" s="8"/>
      <c r="AG3099" s="8"/>
      <c r="AH3099" s="8"/>
      <c r="AI3099" s="8"/>
      <c r="AJ3099" s="8"/>
      <c r="AK3099" s="8"/>
      <c r="AL3099" s="8"/>
      <c r="AM3099" s="8"/>
    </row>
    <row r="3100" spans="1:39" x14ac:dyDescent="0.2">
      <c r="A3100" s="161" t="s">
        <v>386</v>
      </c>
      <c r="B3100" s="162" t="s">
        <v>2084</v>
      </c>
      <c r="C3100" s="168" t="s">
        <v>445</v>
      </c>
      <c r="D3100" s="169" t="s">
        <v>446</v>
      </c>
      <c r="E3100" s="169">
        <v>2</v>
      </c>
      <c r="F3100" s="170">
        <v>2.2200000000000002</v>
      </c>
      <c r="G3100" s="170">
        <f>F3100*E3100</f>
        <v>4.4400000000000004</v>
      </c>
      <c r="H3100" s="171" t="s">
        <v>414</v>
      </c>
      <c r="I3100" s="172"/>
      <c r="J3100" s="173"/>
      <c r="K3100" s="124"/>
      <c r="L3100" s="125"/>
      <c r="M3100" s="126"/>
      <c r="N3100" s="127"/>
      <c r="O3100" s="128"/>
      <c r="P3100" s="128"/>
      <c r="Q3100" s="126"/>
      <c r="R3100" s="55"/>
      <c r="S3100" s="129"/>
      <c r="T3100" s="156"/>
      <c r="U3100" s="126"/>
      <c r="AF3100" s="8"/>
      <c r="AG3100" s="8"/>
      <c r="AH3100" s="8"/>
      <c r="AI3100" s="8"/>
      <c r="AJ3100" s="8"/>
      <c r="AK3100" s="8"/>
      <c r="AL3100" s="8"/>
      <c r="AM3100" s="8"/>
    </row>
    <row r="3101" spans="1:39" x14ac:dyDescent="0.2">
      <c r="A3101" s="161" t="s">
        <v>403</v>
      </c>
      <c r="B3101" s="162" t="s">
        <v>2085</v>
      </c>
      <c r="C3101" s="174" t="s">
        <v>425</v>
      </c>
      <c r="D3101" s="175" t="s">
        <v>448</v>
      </c>
      <c r="E3101" s="175">
        <v>4</v>
      </c>
      <c r="F3101" s="176">
        <v>0.01</v>
      </c>
      <c r="G3101" s="176">
        <f>F3101*E3101</f>
        <v>0.04</v>
      </c>
      <c r="H3101" s="177"/>
      <c r="I3101" s="178"/>
      <c r="J3101" s="179"/>
      <c r="K3101" s="124"/>
      <c r="L3101" s="125"/>
      <c r="M3101" s="126"/>
      <c r="N3101" s="127"/>
      <c r="O3101" s="128"/>
      <c r="P3101" s="128"/>
      <c r="Q3101" s="126"/>
      <c r="R3101" s="55"/>
      <c r="S3101" s="129"/>
      <c r="T3101" s="156"/>
      <c r="U3101" s="126"/>
      <c r="AF3101" s="8"/>
      <c r="AG3101" s="8"/>
      <c r="AH3101" s="8"/>
      <c r="AI3101" s="8"/>
      <c r="AJ3101" s="8"/>
      <c r="AK3101" s="8"/>
      <c r="AL3101" s="8"/>
      <c r="AM3101" s="8"/>
    </row>
    <row r="3102" spans="1:39" x14ac:dyDescent="0.2">
      <c r="A3102" s="161" t="s">
        <v>403</v>
      </c>
      <c r="B3102" s="162" t="s">
        <v>2086</v>
      </c>
      <c r="C3102" s="174" t="s">
        <v>425</v>
      </c>
      <c r="D3102" s="175" t="s">
        <v>450</v>
      </c>
      <c r="E3102" s="175">
        <v>8</v>
      </c>
      <c r="F3102" s="176">
        <v>0.04</v>
      </c>
      <c r="G3102" s="176">
        <f>F3102*E3102</f>
        <v>0.32</v>
      </c>
      <c r="H3102" s="177"/>
      <c r="I3102" s="178"/>
      <c r="J3102" s="179"/>
      <c r="K3102" s="124"/>
      <c r="L3102" s="125"/>
      <c r="M3102" s="126"/>
      <c r="N3102" s="127"/>
      <c r="O3102" s="128"/>
      <c r="P3102" s="128"/>
      <c r="Q3102" s="126"/>
      <c r="R3102" s="55"/>
      <c r="S3102" s="129"/>
      <c r="T3102" s="156"/>
      <c r="U3102" s="126"/>
      <c r="AF3102" s="8"/>
      <c r="AG3102" s="8"/>
      <c r="AH3102" s="8"/>
      <c r="AI3102" s="8"/>
      <c r="AJ3102" s="8"/>
      <c r="AK3102" s="8"/>
      <c r="AL3102" s="8"/>
      <c r="AM3102" s="8"/>
    </row>
    <row r="3103" spans="1:39" x14ac:dyDescent="0.2">
      <c r="A3103" s="161" t="s">
        <v>382</v>
      </c>
      <c r="B3103" s="162" t="s">
        <v>2087</v>
      </c>
      <c r="C3103" s="163" t="s">
        <v>452</v>
      </c>
      <c r="D3103" s="164" t="s">
        <v>453</v>
      </c>
      <c r="E3103" s="164">
        <v>6</v>
      </c>
      <c r="F3103" s="167"/>
      <c r="G3103" s="167" t="str">
        <f>""</f>
        <v/>
      </c>
      <c r="H3103" s="161"/>
      <c r="I3103" s="165"/>
      <c r="J3103" s="166"/>
      <c r="K3103" s="124"/>
      <c r="L3103" s="125"/>
      <c r="M3103" s="126"/>
      <c r="N3103" s="127"/>
      <c r="O3103" s="128"/>
      <c r="P3103" s="128"/>
      <c r="Q3103" s="126"/>
      <c r="R3103" s="55"/>
      <c r="S3103" s="129"/>
      <c r="T3103" s="156"/>
      <c r="U3103" s="126"/>
      <c r="AF3103" s="8"/>
      <c r="AG3103" s="8"/>
      <c r="AH3103" s="8"/>
      <c r="AI3103" s="8"/>
      <c r="AJ3103" s="8"/>
      <c r="AK3103" s="8"/>
      <c r="AL3103" s="8"/>
      <c r="AM3103" s="8"/>
    </row>
    <row r="3104" spans="1:39" x14ac:dyDescent="0.2">
      <c r="A3104" s="161" t="s">
        <v>386</v>
      </c>
      <c r="B3104" s="162" t="s">
        <v>2088</v>
      </c>
      <c r="C3104" s="168" t="s">
        <v>442</v>
      </c>
      <c r="D3104" s="169" t="s">
        <v>443</v>
      </c>
      <c r="E3104" s="169">
        <v>6</v>
      </c>
      <c r="F3104" s="170">
        <v>11.31</v>
      </c>
      <c r="G3104" s="170">
        <f>F3104*E3104</f>
        <v>67.86</v>
      </c>
      <c r="H3104" s="171" t="s">
        <v>414</v>
      </c>
      <c r="I3104" s="172"/>
      <c r="J3104" s="173"/>
      <c r="K3104" s="124"/>
      <c r="L3104" s="125"/>
      <c r="M3104" s="126"/>
      <c r="N3104" s="127"/>
      <c r="O3104" s="128"/>
      <c r="P3104" s="128"/>
      <c r="Q3104" s="126"/>
      <c r="R3104" s="55"/>
      <c r="S3104" s="129"/>
      <c r="T3104" s="156"/>
      <c r="U3104" s="126"/>
      <c r="AF3104" s="8"/>
      <c r="AG3104" s="8"/>
      <c r="AH3104" s="8"/>
      <c r="AI3104" s="8"/>
      <c r="AJ3104" s="8"/>
      <c r="AK3104" s="8"/>
      <c r="AL3104" s="8"/>
      <c r="AM3104" s="8"/>
    </row>
    <row r="3105" spans="1:39" x14ac:dyDescent="0.2">
      <c r="A3105" s="161" t="s">
        <v>386</v>
      </c>
      <c r="B3105" s="162" t="s">
        <v>2089</v>
      </c>
      <c r="C3105" s="168" t="s">
        <v>456</v>
      </c>
      <c r="D3105" s="169" t="s">
        <v>457</v>
      </c>
      <c r="E3105" s="169">
        <v>12</v>
      </c>
      <c r="F3105" s="170">
        <v>1.28</v>
      </c>
      <c r="G3105" s="170">
        <f>F3105*E3105</f>
        <v>15.36</v>
      </c>
      <c r="H3105" s="171" t="s">
        <v>414</v>
      </c>
      <c r="I3105" s="172"/>
      <c r="J3105" s="173"/>
      <c r="K3105" s="124"/>
      <c r="L3105" s="125"/>
      <c r="M3105" s="126"/>
      <c r="N3105" s="127"/>
      <c r="O3105" s="128"/>
      <c r="P3105" s="128"/>
      <c r="Q3105" s="126"/>
      <c r="R3105" s="55"/>
      <c r="S3105" s="129"/>
      <c r="T3105" s="156"/>
      <c r="U3105" s="126"/>
      <c r="AF3105" s="8"/>
      <c r="AG3105" s="8"/>
      <c r="AH3105" s="8"/>
      <c r="AI3105" s="8"/>
      <c r="AJ3105" s="8"/>
      <c r="AK3105" s="8"/>
      <c r="AL3105" s="8"/>
      <c r="AM3105" s="8"/>
    </row>
    <row r="3106" spans="1:39" x14ac:dyDescent="0.2">
      <c r="A3106" s="148" t="s">
        <v>379</v>
      </c>
      <c r="B3106" s="162" t="s">
        <v>2090</v>
      </c>
      <c r="C3106" s="181" t="s">
        <v>459</v>
      </c>
      <c r="D3106" s="182" t="s">
        <v>460</v>
      </c>
      <c r="E3106" s="182">
        <v>1</v>
      </c>
      <c r="F3106" s="183">
        <v>3.27927539</v>
      </c>
      <c r="G3106" s="183">
        <f>F3106*E3106</f>
        <v>3.27927539</v>
      </c>
      <c r="H3106" s="184" t="s">
        <v>390</v>
      </c>
      <c r="I3106" s="185"/>
      <c r="J3106" s="180"/>
      <c r="K3106" s="124"/>
      <c r="L3106" s="125"/>
      <c r="M3106" s="126"/>
      <c r="N3106" s="127"/>
      <c r="O3106" s="128"/>
      <c r="P3106" s="128"/>
      <c r="Q3106" s="126"/>
      <c r="R3106" s="55"/>
      <c r="S3106" s="129"/>
      <c r="T3106" s="156"/>
      <c r="U3106" s="126"/>
      <c r="AF3106" s="8"/>
      <c r="AG3106" s="8"/>
      <c r="AH3106" s="8"/>
      <c r="AI3106" s="8"/>
      <c r="AJ3106" s="8"/>
      <c r="AK3106" s="8"/>
      <c r="AL3106" s="8"/>
      <c r="AM3106" s="8"/>
    </row>
    <row r="3107" spans="1:39" x14ac:dyDescent="0.2">
      <c r="A3107" s="148" t="s">
        <v>379</v>
      </c>
      <c r="B3107" s="162" t="s">
        <v>2091</v>
      </c>
      <c r="C3107" s="181" t="s">
        <v>462</v>
      </c>
      <c r="D3107" s="182" t="s">
        <v>463</v>
      </c>
      <c r="E3107" s="182">
        <v>1</v>
      </c>
      <c r="F3107" s="183">
        <v>0.65714972000000005</v>
      </c>
      <c r="G3107" s="183">
        <f>F3107*E3107</f>
        <v>0.65714972000000005</v>
      </c>
      <c r="H3107" s="184" t="s">
        <v>414</v>
      </c>
      <c r="I3107" s="185"/>
      <c r="J3107" s="180"/>
      <c r="K3107" s="124"/>
      <c r="L3107" s="125"/>
      <c r="M3107" s="126"/>
      <c r="N3107" s="127"/>
      <c r="O3107" s="128"/>
      <c r="P3107" s="128"/>
      <c r="Q3107" s="126"/>
      <c r="R3107" s="55"/>
      <c r="S3107" s="129"/>
      <c r="T3107" s="156"/>
      <c r="U3107" s="126"/>
      <c r="AF3107" s="8"/>
      <c r="AG3107" s="8"/>
      <c r="AH3107" s="8"/>
      <c r="AI3107" s="8"/>
      <c r="AJ3107" s="8"/>
      <c r="AK3107" s="8"/>
      <c r="AL3107" s="8"/>
      <c r="AM3107" s="8"/>
    </row>
    <row r="3108" spans="1:39" x14ac:dyDescent="0.2">
      <c r="A3108" s="161" t="s">
        <v>382</v>
      </c>
      <c r="B3108" s="162" t="s">
        <v>2092</v>
      </c>
      <c r="C3108" s="163" t="s">
        <v>465</v>
      </c>
      <c r="D3108" s="164" t="s">
        <v>466</v>
      </c>
      <c r="E3108" s="164" t="s">
        <v>410</v>
      </c>
      <c r="F3108" s="167"/>
      <c r="G3108" s="167" t="str">
        <f>""</f>
        <v/>
      </c>
      <c r="H3108" s="161"/>
      <c r="I3108" s="165"/>
      <c r="J3108" s="166"/>
      <c r="K3108" s="124"/>
      <c r="L3108" s="125"/>
      <c r="M3108" s="126"/>
      <c r="N3108" s="127"/>
      <c r="O3108" s="128"/>
      <c r="P3108" s="128"/>
      <c r="Q3108" s="126"/>
      <c r="R3108" s="55"/>
      <c r="S3108" s="129"/>
      <c r="T3108" s="156"/>
      <c r="U3108" s="126"/>
      <c r="AF3108" s="8"/>
      <c r="AG3108" s="8"/>
      <c r="AH3108" s="8"/>
      <c r="AI3108" s="8"/>
      <c r="AJ3108" s="8"/>
      <c r="AK3108" s="8"/>
      <c r="AL3108" s="8"/>
      <c r="AM3108" s="8"/>
    </row>
    <row r="3109" spans="1:39" x14ac:dyDescent="0.2">
      <c r="A3109" s="161" t="s">
        <v>386</v>
      </c>
      <c r="B3109" s="162" t="s">
        <v>2093</v>
      </c>
      <c r="C3109" s="168" t="s">
        <v>468</v>
      </c>
      <c r="D3109" s="169" t="s">
        <v>469</v>
      </c>
      <c r="E3109" s="169" t="s">
        <v>410</v>
      </c>
      <c r="F3109" s="170">
        <v>0.5</v>
      </c>
      <c r="G3109" s="170">
        <f>F3109*2</f>
        <v>1</v>
      </c>
      <c r="H3109" s="171" t="s">
        <v>414</v>
      </c>
      <c r="I3109" s="172"/>
      <c r="J3109" s="173"/>
      <c r="K3109" s="124"/>
      <c r="L3109" s="125"/>
      <c r="M3109" s="126"/>
      <c r="N3109" s="127"/>
      <c r="O3109" s="128"/>
      <c r="P3109" s="128"/>
      <c r="Q3109" s="126"/>
      <c r="R3109" s="55"/>
      <c r="S3109" s="129"/>
      <c r="T3109" s="156"/>
      <c r="U3109" s="126"/>
      <c r="AF3109" s="8"/>
      <c r="AG3109" s="8"/>
      <c r="AH3109" s="8"/>
      <c r="AI3109" s="8"/>
      <c r="AJ3109" s="8"/>
      <c r="AK3109" s="8"/>
      <c r="AL3109" s="8"/>
      <c r="AM3109" s="8"/>
    </row>
    <row r="3110" spans="1:39" x14ac:dyDescent="0.2">
      <c r="A3110" s="161" t="s">
        <v>386</v>
      </c>
      <c r="B3110" s="162" t="s">
        <v>2094</v>
      </c>
      <c r="C3110" s="168" t="s">
        <v>471</v>
      </c>
      <c r="D3110" s="169" t="s">
        <v>472</v>
      </c>
      <c r="E3110" s="169">
        <v>2</v>
      </c>
      <c r="F3110" s="170">
        <v>0.01</v>
      </c>
      <c r="G3110" s="170">
        <f>F3110*E3110</f>
        <v>0.02</v>
      </c>
      <c r="H3110" s="171" t="s">
        <v>414</v>
      </c>
      <c r="I3110" s="172"/>
      <c r="J3110" s="173"/>
      <c r="K3110" s="124"/>
      <c r="L3110" s="125"/>
      <c r="M3110" s="126"/>
      <c r="N3110" s="127"/>
      <c r="O3110" s="128"/>
      <c r="P3110" s="128"/>
      <c r="Q3110" s="126"/>
      <c r="R3110" s="55"/>
      <c r="S3110" s="129"/>
      <c r="T3110" s="156"/>
      <c r="U3110" s="126"/>
      <c r="AF3110" s="8"/>
      <c r="AG3110" s="8"/>
      <c r="AH3110" s="8"/>
      <c r="AI3110" s="8"/>
      <c r="AJ3110" s="8"/>
      <c r="AK3110" s="8"/>
      <c r="AL3110" s="8"/>
      <c r="AM3110" s="8"/>
    </row>
    <row r="3111" spans="1:39" x14ac:dyDescent="0.2">
      <c r="A3111" s="161" t="s">
        <v>382</v>
      </c>
      <c r="B3111" s="162" t="s">
        <v>2095</v>
      </c>
      <c r="C3111" s="163" t="s">
        <v>474</v>
      </c>
      <c r="D3111" s="164" t="s">
        <v>475</v>
      </c>
      <c r="E3111" s="164">
        <v>2</v>
      </c>
      <c r="F3111" s="167">
        <v>0.59990093</v>
      </c>
      <c r="G3111" s="167">
        <f>F3111*E3111</f>
        <v>1.19980186</v>
      </c>
      <c r="H3111" s="161" t="s">
        <v>414</v>
      </c>
      <c r="I3111" s="165"/>
      <c r="J3111" s="166"/>
      <c r="K3111" s="124"/>
      <c r="L3111" s="125"/>
      <c r="M3111" s="126"/>
      <c r="N3111" s="127"/>
      <c r="O3111" s="128"/>
      <c r="P3111" s="128"/>
      <c r="Q3111" s="126"/>
      <c r="R3111" s="55"/>
      <c r="S3111" s="129"/>
      <c r="T3111" s="156"/>
      <c r="U3111" s="126"/>
      <c r="AF3111" s="8"/>
      <c r="AG3111" s="8"/>
      <c r="AH3111" s="8"/>
      <c r="AI3111" s="8"/>
      <c r="AJ3111" s="8"/>
      <c r="AK3111" s="8"/>
      <c r="AL3111" s="8"/>
      <c r="AM3111" s="8"/>
    </row>
    <row r="3112" spans="1:39" x14ac:dyDescent="0.2">
      <c r="A3112" s="161" t="s">
        <v>382</v>
      </c>
      <c r="B3112" s="162" t="s">
        <v>2096</v>
      </c>
      <c r="C3112" s="163" t="s">
        <v>477</v>
      </c>
      <c r="D3112" s="164" t="s">
        <v>478</v>
      </c>
      <c r="E3112" s="164">
        <v>12</v>
      </c>
      <c r="F3112" s="167">
        <v>2.8096894699999999</v>
      </c>
      <c r="G3112" s="167">
        <f>F3112*E3112</f>
        <v>33.716273639999997</v>
      </c>
      <c r="H3112" s="161" t="s">
        <v>414</v>
      </c>
      <c r="I3112" s="165"/>
      <c r="J3112" s="166"/>
      <c r="K3112" s="124"/>
      <c r="L3112" s="125"/>
      <c r="M3112" s="126"/>
      <c r="N3112" s="127"/>
      <c r="O3112" s="128"/>
      <c r="P3112" s="128"/>
      <c r="Q3112" s="126"/>
      <c r="R3112" s="55"/>
      <c r="S3112" s="129"/>
      <c r="T3112" s="156"/>
      <c r="U3112" s="126"/>
      <c r="AF3112" s="8"/>
      <c r="AG3112" s="8"/>
      <c r="AH3112" s="8"/>
      <c r="AI3112" s="8"/>
      <c r="AJ3112" s="8"/>
      <c r="AK3112" s="8"/>
      <c r="AL3112" s="8"/>
      <c r="AM3112" s="8"/>
    </row>
    <row r="3113" spans="1:39" x14ac:dyDescent="0.2">
      <c r="A3113" s="161" t="s">
        <v>382</v>
      </c>
      <c r="B3113" s="162" t="s">
        <v>2097</v>
      </c>
      <c r="C3113" s="163" t="s">
        <v>480</v>
      </c>
      <c r="D3113" s="164" t="s">
        <v>481</v>
      </c>
      <c r="E3113" s="164">
        <v>12</v>
      </c>
      <c r="F3113" s="167">
        <v>1.0767407899999999</v>
      </c>
      <c r="G3113" s="167">
        <f>F3113*E3113</f>
        <v>12.92088948</v>
      </c>
      <c r="H3113" s="161" t="s">
        <v>414</v>
      </c>
      <c r="I3113" s="165"/>
      <c r="J3113" s="166"/>
      <c r="K3113" s="124"/>
      <c r="L3113" s="125"/>
      <c r="M3113" s="126"/>
      <c r="N3113" s="127"/>
      <c r="O3113" s="128"/>
      <c r="P3113" s="128"/>
      <c r="Q3113" s="126"/>
      <c r="R3113" s="55"/>
      <c r="S3113" s="129"/>
      <c r="T3113" s="156"/>
      <c r="U3113" s="126"/>
      <c r="AF3113" s="8"/>
      <c r="AG3113" s="8"/>
      <c r="AH3113" s="8"/>
      <c r="AI3113" s="8"/>
      <c r="AJ3113" s="8"/>
      <c r="AK3113" s="8"/>
      <c r="AL3113" s="8"/>
      <c r="AM3113" s="8"/>
    </row>
    <row r="3114" spans="1:39" x14ac:dyDescent="0.2">
      <c r="A3114" s="161" t="s">
        <v>382</v>
      </c>
      <c r="B3114" s="162" t="s">
        <v>2098</v>
      </c>
      <c r="C3114" s="163" t="s">
        <v>483</v>
      </c>
      <c r="D3114" s="164" t="s">
        <v>484</v>
      </c>
      <c r="E3114" s="164">
        <v>19</v>
      </c>
      <c r="F3114" s="167">
        <v>0.33108987000000001</v>
      </c>
      <c r="G3114" s="167">
        <f>F3114*E3114</f>
        <v>6.2907075300000006</v>
      </c>
      <c r="H3114" s="161" t="s">
        <v>414</v>
      </c>
      <c r="I3114" s="165"/>
      <c r="J3114" s="166"/>
      <c r="K3114" s="124"/>
      <c r="L3114" s="125"/>
      <c r="M3114" s="126"/>
      <c r="N3114" s="127"/>
      <c r="O3114" s="128"/>
      <c r="P3114" s="128"/>
      <c r="Q3114" s="126"/>
      <c r="R3114" s="55"/>
      <c r="S3114" s="129"/>
      <c r="T3114" s="156"/>
      <c r="U3114" s="126"/>
      <c r="AF3114" s="8"/>
      <c r="AG3114" s="8"/>
      <c r="AH3114" s="8"/>
      <c r="AI3114" s="8"/>
      <c r="AJ3114" s="8"/>
      <c r="AK3114" s="8"/>
      <c r="AL3114" s="8"/>
      <c r="AM3114" s="8"/>
    </row>
    <row r="3115" spans="1:39" x14ac:dyDescent="0.2">
      <c r="A3115" s="161" t="s">
        <v>382</v>
      </c>
      <c r="B3115" s="162" t="s">
        <v>2099</v>
      </c>
      <c r="C3115" s="163" t="s">
        <v>486</v>
      </c>
      <c r="D3115" s="164" t="s">
        <v>487</v>
      </c>
      <c r="E3115" s="164" t="s">
        <v>410</v>
      </c>
      <c r="F3115" s="167">
        <v>1.75006756</v>
      </c>
      <c r="G3115" s="167">
        <f>F3115*2</f>
        <v>3.5001351199999999</v>
      </c>
      <c r="H3115" s="161" t="s">
        <v>414</v>
      </c>
      <c r="I3115" s="165"/>
      <c r="J3115" s="166"/>
      <c r="K3115" s="124"/>
      <c r="L3115" s="125"/>
      <c r="M3115" s="126"/>
      <c r="N3115" s="127"/>
      <c r="O3115" s="128"/>
      <c r="P3115" s="128"/>
      <c r="Q3115" s="126"/>
      <c r="R3115" s="55"/>
      <c r="S3115" s="129"/>
      <c r="T3115" s="156"/>
      <c r="U3115" s="126"/>
      <c r="AF3115" s="8"/>
      <c r="AG3115" s="8"/>
      <c r="AH3115" s="8"/>
      <c r="AI3115" s="8"/>
      <c r="AJ3115" s="8"/>
      <c r="AK3115" s="8"/>
      <c r="AL3115" s="8"/>
      <c r="AM3115" s="8"/>
    </row>
    <row r="3116" spans="1:39" x14ac:dyDescent="0.2">
      <c r="A3116" s="161" t="s">
        <v>382</v>
      </c>
      <c r="B3116" s="162" t="s">
        <v>2100</v>
      </c>
      <c r="C3116" s="163" t="s">
        <v>489</v>
      </c>
      <c r="D3116" s="164" t="s">
        <v>490</v>
      </c>
      <c r="E3116" s="164">
        <v>4</v>
      </c>
      <c r="F3116" s="167"/>
      <c r="G3116" s="167" t="str">
        <f>""</f>
        <v/>
      </c>
      <c r="H3116" s="161"/>
      <c r="I3116" s="165"/>
      <c r="J3116" s="166"/>
      <c r="K3116" s="124"/>
      <c r="L3116" s="125"/>
      <c r="M3116" s="126"/>
      <c r="N3116" s="127"/>
      <c r="O3116" s="128"/>
      <c r="P3116" s="128"/>
      <c r="Q3116" s="126"/>
      <c r="R3116" s="55"/>
      <c r="S3116" s="129"/>
      <c r="T3116" s="156"/>
      <c r="U3116" s="126"/>
      <c r="AF3116" s="8"/>
      <c r="AG3116" s="8"/>
      <c r="AH3116" s="8"/>
      <c r="AI3116" s="8"/>
      <c r="AJ3116" s="8"/>
      <c r="AK3116" s="8"/>
      <c r="AL3116" s="8"/>
      <c r="AM3116" s="8"/>
    </row>
    <row r="3117" spans="1:39" x14ac:dyDescent="0.2">
      <c r="A3117" s="161" t="s">
        <v>386</v>
      </c>
      <c r="B3117" s="162" t="s">
        <v>2101</v>
      </c>
      <c r="C3117" s="168" t="s">
        <v>492</v>
      </c>
      <c r="D3117" s="169" t="s">
        <v>493</v>
      </c>
      <c r="E3117" s="169">
        <v>4</v>
      </c>
      <c r="F3117" s="170">
        <v>0.38</v>
      </c>
      <c r="G3117" s="170">
        <f>F3117*E3117</f>
        <v>1.52</v>
      </c>
      <c r="H3117" s="171" t="s">
        <v>414</v>
      </c>
      <c r="I3117" s="172"/>
      <c r="J3117" s="173"/>
      <c r="K3117" s="124"/>
      <c r="L3117" s="125"/>
      <c r="M3117" s="126"/>
      <c r="N3117" s="127"/>
      <c r="O3117" s="128"/>
      <c r="P3117" s="128"/>
      <c r="Q3117" s="126"/>
      <c r="R3117" s="55"/>
      <c r="S3117" s="129"/>
      <c r="T3117" s="156"/>
      <c r="U3117" s="126"/>
      <c r="AF3117" s="8"/>
      <c r="AG3117" s="8"/>
      <c r="AH3117" s="8"/>
      <c r="AI3117" s="8"/>
      <c r="AJ3117" s="8"/>
      <c r="AK3117" s="8"/>
      <c r="AL3117" s="8"/>
      <c r="AM3117" s="8"/>
    </row>
    <row r="3118" spans="1:39" x14ac:dyDescent="0.2">
      <c r="A3118" s="161" t="s">
        <v>386</v>
      </c>
      <c r="B3118" s="162" t="s">
        <v>2102</v>
      </c>
      <c r="C3118" s="168" t="s">
        <v>495</v>
      </c>
      <c r="D3118" s="169" t="s">
        <v>496</v>
      </c>
      <c r="E3118" s="169">
        <v>4</v>
      </c>
      <c r="F3118" s="170">
        <v>0.25</v>
      </c>
      <c r="G3118" s="170">
        <f>F3118*E3118</f>
        <v>1</v>
      </c>
      <c r="H3118" s="171" t="s">
        <v>414</v>
      </c>
      <c r="I3118" s="172"/>
      <c r="J3118" s="173"/>
      <c r="K3118" s="124"/>
      <c r="L3118" s="125"/>
      <c r="M3118" s="126"/>
      <c r="N3118" s="127"/>
      <c r="O3118" s="128"/>
      <c r="P3118" s="128"/>
      <c r="Q3118" s="126"/>
      <c r="R3118" s="55"/>
      <c r="S3118" s="129"/>
      <c r="T3118" s="156"/>
      <c r="U3118" s="126"/>
      <c r="AF3118" s="8"/>
      <c r="AG3118" s="8"/>
      <c r="AH3118" s="8"/>
      <c r="AI3118" s="8"/>
      <c r="AJ3118" s="8"/>
      <c r="AK3118" s="8"/>
      <c r="AL3118" s="8"/>
      <c r="AM3118" s="8"/>
    </row>
    <row r="3119" spans="1:39" x14ac:dyDescent="0.2">
      <c r="A3119" s="161" t="s">
        <v>382</v>
      </c>
      <c r="B3119" s="162" t="s">
        <v>2103</v>
      </c>
      <c r="C3119" s="163" t="s">
        <v>498</v>
      </c>
      <c r="D3119" s="164" t="s">
        <v>499</v>
      </c>
      <c r="E3119" s="164">
        <v>1</v>
      </c>
      <c r="F3119" s="167"/>
      <c r="G3119" s="167" t="str">
        <f>""</f>
        <v/>
      </c>
      <c r="H3119" s="161"/>
      <c r="I3119" s="165"/>
      <c r="J3119" s="166"/>
      <c r="K3119" s="124"/>
      <c r="L3119" s="125"/>
      <c r="M3119" s="126"/>
      <c r="N3119" s="127"/>
      <c r="O3119" s="128"/>
      <c r="P3119" s="128"/>
      <c r="Q3119" s="126"/>
      <c r="R3119" s="55"/>
      <c r="S3119" s="129"/>
      <c r="T3119" s="156"/>
      <c r="U3119" s="126"/>
      <c r="AF3119" s="8"/>
      <c r="AG3119" s="8"/>
      <c r="AH3119" s="8"/>
      <c r="AI3119" s="8"/>
      <c r="AJ3119" s="8"/>
      <c r="AK3119" s="8"/>
      <c r="AL3119" s="8"/>
      <c r="AM3119" s="8"/>
    </row>
    <row r="3120" spans="1:39" ht="25.5" x14ac:dyDescent="0.2">
      <c r="A3120" s="161" t="s">
        <v>382</v>
      </c>
      <c r="B3120" s="162" t="s">
        <v>2104</v>
      </c>
      <c r="C3120" s="163" t="s">
        <v>501</v>
      </c>
      <c r="D3120" s="164" t="s">
        <v>502</v>
      </c>
      <c r="E3120" s="164">
        <v>1</v>
      </c>
      <c r="F3120" s="167"/>
      <c r="G3120" s="167" t="str">
        <f>""</f>
        <v/>
      </c>
      <c r="H3120" s="161"/>
      <c r="I3120" s="165"/>
      <c r="J3120" s="166"/>
      <c r="K3120" s="124"/>
      <c r="L3120" s="125"/>
      <c r="M3120" s="126"/>
      <c r="N3120" s="127"/>
      <c r="O3120" s="128"/>
      <c r="P3120" s="128"/>
      <c r="Q3120" s="126"/>
      <c r="R3120" s="55"/>
      <c r="S3120" s="129"/>
      <c r="T3120" s="156"/>
      <c r="U3120" s="126"/>
      <c r="AF3120" s="8"/>
      <c r="AG3120" s="8"/>
      <c r="AH3120" s="8"/>
      <c r="AI3120" s="8"/>
      <c r="AJ3120" s="8"/>
      <c r="AK3120" s="8"/>
      <c r="AL3120" s="8"/>
      <c r="AM3120" s="8"/>
    </row>
    <row r="3121" spans="1:39" x14ac:dyDescent="0.2">
      <c r="A3121" s="161" t="s">
        <v>386</v>
      </c>
      <c r="B3121" s="162" t="s">
        <v>2105</v>
      </c>
      <c r="C3121" s="168" t="s">
        <v>504</v>
      </c>
      <c r="D3121" s="169" t="s">
        <v>505</v>
      </c>
      <c r="E3121" s="169">
        <v>2</v>
      </c>
      <c r="F3121" s="170">
        <v>6.68</v>
      </c>
      <c r="G3121" s="170">
        <f t="shared" ref="G3121:G3129" si="105">F3121*E3121</f>
        <v>13.36</v>
      </c>
      <c r="H3121" s="171" t="s">
        <v>414</v>
      </c>
      <c r="I3121" s="172"/>
      <c r="J3121" s="173"/>
      <c r="K3121" s="124"/>
      <c r="L3121" s="125"/>
      <c r="M3121" s="126"/>
      <c r="N3121" s="127"/>
      <c r="O3121" s="128"/>
      <c r="P3121" s="128"/>
      <c r="Q3121" s="126"/>
      <c r="R3121" s="55"/>
      <c r="S3121" s="129"/>
      <c r="T3121" s="156"/>
      <c r="U3121" s="126"/>
      <c r="AF3121" s="8"/>
      <c r="AG3121" s="8"/>
      <c r="AH3121" s="8"/>
      <c r="AI3121" s="8"/>
      <c r="AJ3121" s="8"/>
      <c r="AK3121" s="8"/>
      <c r="AL3121" s="8"/>
      <c r="AM3121" s="8"/>
    </row>
    <row r="3122" spans="1:39" x14ac:dyDescent="0.2">
      <c r="A3122" s="161" t="s">
        <v>386</v>
      </c>
      <c r="B3122" s="162" t="s">
        <v>2106</v>
      </c>
      <c r="C3122" s="168" t="s">
        <v>507</v>
      </c>
      <c r="D3122" s="169" t="s">
        <v>508</v>
      </c>
      <c r="E3122" s="169">
        <v>2</v>
      </c>
      <c r="F3122" s="170">
        <v>0.78</v>
      </c>
      <c r="G3122" s="170">
        <f t="shared" si="105"/>
        <v>1.56</v>
      </c>
      <c r="H3122" s="171" t="s">
        <v>414</v>
      </c>
      <c r="I3122" s="172"/>
      <c r="J3122" s="173"/>
      <c r="K3122" s="124"/>
      <c r="L3122" s="125"/>
      <c r="M3122" s="126"/>
      <c r="N3122" s="127"/>
      <c r="O3122" s="128"/>
      <c r="P3122" s="128"/>
      <c r="Q3122" s="126"/>
      <c r="R3122" s="55"/>
      <c r="S3122" s="129"/>
      <c r="T3122" s="156"/>
      <c r="U3122" s="126"/>
      <c r="AF3122" s="8"/>
      <c r="AG3122" s="8"/>
      <c r="AH3122" s="8"/>
      <c r="AI3122" s="8"/>
      <c r="AJ3122" s="8"/>
      <c r="AK3122" s="8"/>
      <c r="AL3122" s="8"/>
      <c r="AM3122" s="8"/>
    </row>
    <row r="3123" spans="1:39" x14ac:dyDescent="0.2">
      <c r="A3123" s="161" t="s">
        <v>382</v>
      </c>
      <c r="B3123" s="162" t="s">
        <v>2107</v>
      </c>
      <c r="C3123" s="163" t="s">
        <v>510</v>
      </c>
      <c r="D3123" s="164" t="s">
        <v>511</v>
      </c>
      <c r="E3123" s="164">
        <v>2</v>
      </c>
      <c r="F3123" s="167">
        <v>3.31</v>
      </c>
      <c r="G3123" s="167">
        <f t="shared" si="105"/>
        <v>6.62</v>
      </c>
      <c r="H3123" s="161" t="s">
        <v>414</v>
      </c>
      <c r="I3123" s="165"/>
      <c r="J3123" s="166"/>
      <c r="K3123" s="124"/>
      <c r="L3123" s="125"/>
      <c r="M3123" s="126"/>
      <c r="N3123" s="127"/>
      <c r="O3123" s="128"/>
      <c r="P3123" s="128"/>
      <c r="Q3123" s="126"/>
      <c r="R3123" s="55"/>
      <c r="S3123" s="129"/>
      <c r="T3123" s="156"/>
      <c r="U3123" s="126"/>
      <c r="AF3123" s="8"/>
      <c r="AG3123" s="8"/>
      <c r="AH3123" s="8"/>
      <c r="AI3123" s="8"/>
      <c r="AJ3123" s="8"/>
      <c r="AK3123" s="8"/>
      <c r="AL3123" s="8"/>
      <c r="AM3123" s="8"/>
    </row>
    <row r="3124" spans="1:39" x14ac:dyDescent="0.2">
      <c r="A3124" s="161" t="s">
        <v>403</v>
      </c>
      <c r="B3124" s="162" t="s">
        <v>2108</v>
      </c>
      <c r="C3124" s="174" t="s">
        <v>513</v>
      </c>
      <c r="D3124" s="175" t="s">
        <v>514</v>
      </c>
      <c r="E3124" s="175">
        <v>1</v>
      </c>
      <c r="F3124" s="176">
        <v>1.91</v>
      </c>
      <c r="G3124" s="176">
        <f t="shared" si="105"/>
        <v>1.91</v>
      </c>
      <c r="H3124" s="177"/>
      <c r="I3124" s="178"/>
      <c r="J3124" s="179"/>
      <c r="K3124" s="124"/>
      <c r="L3124" s="125"/>
      <c r="M3124" s="126"/>
      <c r="N3124" s="127"/>
      <c r="O3124" s="128"/>
      <c r="P3124" s="128"/>
      <c r="Q3124" s="126"/>
      <c r="R3124" s="55"/>
      <c r="S3124" s="129"/>
      <c r="T3124" s="156"/>
      <c r="U3124" s="126"/>
      <c r="AF3124" s="8"/>
      <c r="AG3124" s="8"/>
      <c r="AH3124" s="8"/>
      <c r="AI3124" s="8"/>
      <c r="AJ3124" s="8"/>
      <c r="AK3124" s="8"/>
      <c r="AL3124" s="8"/>
      <c r="AM3124" s="8"/>
    </row>
    <row r="3125" spans="1:39" x14ac:dyDescent="0.2">
      <c r="A3125" s="161" t="s">
        <v>403</v>
      </c>
      <c r="B3125" s="162" t="s">
        <v>2109</v>
      </c>
      <c r="C3125" s="174" t="s">
        <v>516</v>
      </c>
      <c r="D3125" s="175" t="s">
        <v>517</v>
      </c>
      <c r="E3125" s="175">
        <v>1</v>
      </c>
      <c r="F3125" s="176">
        <v>1.93</v>
      </c>
      <c r="G3125" s="176">
        <f t="shared" si="105"/>
        <v>1.93</v>
      </c>
      <c r="H3125" s="177"/>
      <c r="I3125" s="178"/>
      <c r="J3125" s="179"/>
      <c r="K3125" s="124"/>
      <c r="L3125" s="125"/>
      <c r="M3125" s="126"/>
      <c r="N3125" s="127"/>
      <c r="O3125" s="128"/>
      <c r="P3125" s="128"/>
      <c r="Q3125" s="126"/>
      <c r="R3125" s="55"/>
      <c r="S3125" s="129"/>
      <c r="T3125" s="156"/>
      <c r="U3125" s="126"/>
      <c r="AF3125" s="8"/>
      <c r="AG3125" s="8"/>
      <c r="AH3125" s="8"/>
      <c r="AI3125" s="8"/>
      <c r="AJ3125" s="8"/>
      <c r="AK3125" s="8"/>
      <c r="AL3125" s="8"/>
      <c r="AM3125" s="8"/>
    </row>
    <row r="3126" spans="1:39" x14ac:dyDescent="0.2">
      <c r="A3126" s="161" t="s">
        <v>403</v>
      </c>
      <c r="B3126" s="162" t="s">
        <v>2110</v>
      </c>
      <c r="C3126" s="174" t="s">
        <v>519</v>
      </c>
      <c r="D3126" s="175" t="s">
        <v>520</v>
      </c>
      <c r="E3126" s="175">
        <v>1</v>
      </c>
      <c r="F3126" s="176">
        <v>0.52</v>
      </c>
      <c r="G3126" s="176">
        <f t="shared" si="105"/>
        <v>0.52</v>
      </c>
      <c r="H3126" s="177"/>
      <c r="I3126" s="178"/>
      <c r="J3126" s="179"/>
      <c r="K3126" s="124"/>
      <c r="L3126" s="125"/>
      <c r="M3126" s="126"/>
      <c r="N3126" s="127"/>
      <c r="O3126" s="128"/>
      <c r="P3126" s="128"/>
      <c r="Q3126" s="126"/>
      <c r="R3126" s="55"/>
      <c r="S3126" s="129"/>
      <c r="T3126" s="156"/>
      <c r="U3126" s="126"/>
      <c r="AF3126" s="8"/>
      <c r="AG3126" s="8"/>
      <c r="AH3126" s="8"/>
      <c r="AI3126" s="8"/>
      <c r="AJ3126" s="8"/>
      <c r="AK3126" s="8"/>
      <c r="AL3126" s="8"/>
      <c r="AM3126" s="8"/>
    </row>
    <row r="3127" spans="1:39" ht="25.5" x14ac:dyDescent="0.2">
      <c r="A3127" s="161" t="s">
        <v>403</v>
      </c>
      <c r="B3127" s="162" t="s">
        <v>2111</v>
      </c>
      <c r="C3127" s="174" t="s">
        <v>522</v>
      </c>
      <c r="D3127" s="175" t="s">
        <v>523</v>
      </c>
      <c r="E3127" s="175">
        <v>12</v>
      </c>
      <c r="F3127" s="176">
        <v>0.02</v>
      </c>
      <c r="G3127" s="176">
        <f t="shared" si="105"/>
        <v>0.24</v>
      </c>
      <c r="H3127" s="177"/>
      <c r="I3127" s="178"/>
      <c r="J3127" s="179"/>
      <c r="K3127" s="124"/>
      <c r="L3127" s="125"/>
      <c r="M3127" s="126"/>
      <c r="N3127" s="127"/>
      <c r="O3127" s="128"/>
      <c r="P3127" s="128"/>
      <c r="Q3127" s="126"/>
      <c r="R3127" s="55"/>
      <c r="S3127" s="129"/>
      <c r="T3127" s="156"/>
      <c r="U3127" s="126"/>
      <c r="AF3127" s="8"/>
      <c r="AG3127" s="8"/>
      <c r="AH3127" s="8"/>
      <c r="AI3127" s="8"/>
      <c r="AJ3127" s="8"/>
      <c r="AK3127" s="8"/>
      <c r="AL3127" s="8"/>
      <c r="AM3127" s="8"/>
    </row>
    <row r="3128" spans="1:39" x14ac:dyDescent="0.2">
      <c r="A3128" s="161" t="s">
        <v>403</v>
      </c>
      <c r="B3128" s="162" t="s">
        <v>2112</v>
      </c>
      <c r="C3128" s="174" t="s">
        <v>525</v>
      </c>
      <c r="D3128" s="175" t="s">
        <v>526</v>
      </c>
      <c r="E3128" s="175">
        <v>12</v>
      </c>
      <c r="F3128" s="176">
        <v>0.01</v>
      </c>
      <c r="G3128" s="176">
        <f t="shared" si="105"/>
        <v>0.12</v>
      </c>
      <c r="H3128" s="177"/>
      <c r="I3128" s="178"/>
      <c r="J3128" s="179"/>
      <c r="K3128" s="124"/>
      <c r="L3128" s="125"/>
      <c r="M3128" s="126"/>
      <c r="N3128" s="127"/>
      <c r="O3128" s="128"/>
      <c r="P3128" s="128"/>
      <c r="Q3128" s="126"/>
      <c r="R3128" s="55"/>
      <c r="S3128" s="129"/>
      <c r="T3128" s="156"/>
      <c r="U3128" s="126"/>
      <c r="AF3128" s="8"/>
      <c r="AG3128" s="8"/>
      <c r="AH3128" s="8"/>
      <c r="AI3128" s="8"/>
      <c r="AJ3128" s="8"/>
      <c r="AK3128" s="8"/>
      <c r="AL3128" s="8"/>
      <c r="AM3128" s="8"/>
    </row>
    <row r="3129" spans="1:39" x14ac:dyDescent="0.2">
      <c r="A3129" s="161" t="s">
        <v>403</v>
      </c>
      <c r="B3129" s="162" t="s">
        <v>2113</v>
      </c>
      <c r="C3129" s="174" t="s">
        <v>528</v>
      </c>
      <c r="D3129" s="175" t="s">
        <v>529</v>
      </c>
      <c r="E3129" s="175">
        <v>12</v>
      </c>
      <c r="F3129" s="176">
        <v>0</v>
      </c>
      <c r="G3129" s="176">
        <f t="shared" si="105"/>
        <v>0</v>
      </c>
      <c r="H3129" s="177"/>
      <c r="I3129" s="178"/>
      <c r="J3129" s="179"/>
      <c r="K3129" s="124"/>
      <c r="L3129" s="125"/>
      <c r="M3129" s="126"/>
      <c r="N3129" s="127"/>
      <c r="O3129" s="128"/>
      <c r="P3129" s="128"/>
      <c r="Q3129" s="126"/>
      <c r="R3129" s="55"/>
      <c r="S3129" s="129"/>
      <c r="T3129" s="156"/>
      <c r="U3129" s="126"/>
      <c r="AF3129" s="8"/>
      <c r="AG3129" s="8"/>
      <c r="AH3129" s="8"/>
      <c r="AI3129" s="8"/>
      <c r="AJ3129" s="8"/>
      <c r="AK3129" s="8"/>
      <c r="AL3129" s="8"/>
      <c r="AM3129" s="8"/>
    </row>
    <row r="3130" spans="1:39" x14ac:dyDescent="0.2">
      <c r="A3130" s="161" t="s">
        <v>382</v>
      </c>
      <c r="B3130" s="162" t="s">
        <v>2114</v>
      </c>
      <c r="C3130" s="163" t="s">
        <v>531</v>
      </c>
      <c r="D3130" s="164" t="s">
        <v>532</v>
      </c>
      <c r="E3130" s="164">
        <v>1</v>
      </c>
      <c r="F3130" s="167"/>
      <c r="G3130" s="167" t="str">
        <f>""</f>
        <v/>
      </c>
      <c r="H3130" s="161"/>
      <c r="I3130" s="165"/>
      <c r="J3130" s="166"/>
      <c r="K3130" s="124"/>
      <c r="L3130" s="125"/>
      <c r="M3130" s="126"/>
      <c r="N3130" s="127"/>
      <c r="O3130" s="128"/>
      <c r="P3130" s="128"/>
      <c r="Q3130" s="126"/>
      <c r="R3130" s="55"/>
      <c r="S3130" s="129"/>
      <c r="T3130" s="156"/>
      <c r="U3130" s="126"/>
      <c r="AF3130" s="8"/>
      <c r="AG3130" s="8"/>
      <c r="AH3130" s="8"/>
      <c r="AI3130" s="8"/>
      <c r="AJ3130" s="8"/>
      <c r="AK3130" s="8"/>
      <c r="AL3130" s="8"/>
      <c r="AM3130" s="8"/>
    </row>
    <row r="3131" spans="1:39" x14ac:dyDescent="0.2">
      <c r="A3131" s="161" t="s">
        <v>386</v>
      </c>
      <c r="B3131" s="162" t="s">
        <v>2115</v>
      </c>
      <c r="C3131" s="168" t="s">
        <v>534</v>
      </c>
      <c r="D3131" s="169" t="s">
        <v>535</v>
      </c>
      <c r="E3131" s="169">
        <v>2</v>
      </c>
      <c r="F3131" s="170">
        <v>2.2200000000000002</v>
      </c>
      <c r="G3131" s="170">
        <f>F3131*E3131</f>
        <v>4.4400000000000004</v>
      </c>
      <c r="H3131" s="171" t="s">
        <v>390</v>
      </c>
      <c r="I3131" s="172"/>
      <c r="J3131" s="173"/>
      <c r="K3131" s="124"/>
      <c r="L3131" s="125"/>
      <c r="M3131" s="126"/>
      <c r="N3131" s="127"/>
      <c r="O3131" s="128"/>
      <c r="P3131" s="128"/>
      <c r="Q3131" s="126"/>
      <c r="R3131" s="55"/>
      <c r="S3131" s="129"/>
      <c r="T3131" s="156"/>
      <c r="U3131" s="126"/>
      <c r="AF3131" s="8"/>
      <c r="AG3131" s="8"/>
      <c r="AH3131" s="8"/>
      <c r="AI3131" s="8"/>
      <c r="AJ3131" s="8"/>
      <c r="AK3131" s="8"/>
      <c r="AL3131" s="8"/>
      <c r="AM3131" s="8"/>
    </row>
    <row r="3132" spans="1:39" x14ac:dyDescent="0.2">
      <c r="A3132" s="161" t="s">
        <v>386</v>
      </c>
      <c r="B3132" s="162" t="s">
        <v>2116</v>
      </c>
      <c r="C3132" s="168" t="s">
        <v>537</v>
      </c>
      <c r="D3132" s="169" t="s">
        <v>538</v>
      </c>
      <c r="E3132" s="169">
        <v>1</v>
      </c>
      <c r="F3132" s="170">
        <v>6.38</v>
      </c>
      <c r="G3132" s="170">
        <f>F3132*E3132</f>
        <v>6.38</v>
      </c>
      <c r="H3132" s="171" t="s">
        <v>390</v>
      </c>
      <c r="I3132" s="172"/>
      <c r="J3132" s="173"/>
      <c r="K3132" s="124"/>
      <c r="L3132" s="125"/>
      <c r="M3132" s="126"/>
      <c r="N3132" s="127"/>
      <c r="O3132" s="128"/>
      <c r="P3132" s="128"/>
      <c r="Q3132" s="126"/>
      <c r="R3132" s="55"/>
      <c r="S3132" s="129"/>
      <c r="T3132" s="156"/>
      <c r="U3132" s="126"/>
      <c r="AF3132" s="8"/>
      <c r="AG3132" s="8"/>
      <c r="AH3132" s="8"/>
      <c r="AI3132" s="8"/>
      <c r="AJ3132" s="8"/>
      <c r="AK3132" s="8"/>
      <c r="AL3132" s="8"/>
      <c r="AM3132" s="8"/>
    </row>
    <row r="3133" spans="1:39" x14ac:dyDescent="0.2">
      <c r="A3133" s="161" t="s">
        <v>386</v>
      </c>
      <c r="B3133" s="162" t="s">
        <v>2117</v>
      </c>
      <c r="C3133" s="168" t="s">
        <v>540</v>
      </c>
      <c r="D3133" s="169" t="s">
        <v>541</v>
      </c>
      <c r="E3133" s="169">
        <v>1</v>
      </c>
      <c r="F3133" s="170">
        <v>46.26</v>
      </c>
      <c r="G3133" s="170">
        <f>F3133*E3133</f>
        <v>46.26</v>
      </c>
      <c r="H3133" s="171" t="s">
        <v>390</v>
      </c>
      <c r="I3133" s="172"/>
      <c r="J3133" s="173"/>
      <c r="K3133" s="124"/>
      <c r="L3133" s="125"/>
      <c r="M3133" s="126"/>
      <c r="N3133" s="127"/>
      <c r="O3133" s="128"/>
      <c r="P3133" s="128"/>
      <c r="Q3133" s="126"/>
      <c r="R3133" s="55"/>
      <c r="S3133" s="129"/>
      <c r="T3133" s="156"/>
      <c r="U3133" s="126"/>
      <c r="AF3133" s="8"/>
      <c r="AG3133" s="8"/>
      <c r="AH3133" s="8"/>
      <c r="AI3133" s="8"/>
      <c r="AJ3133" s="8"/>
      <c r="AK3133" s="8"/>
      <c r="AL3133" s="8"/>
      <c r="AM3133" s="8"/>
    </row>
    <row r="3134" spans="1:39" x14ac:dyDescent="0.2">
      <c r="A3134" s="161" t="s">
        <v>386</v>
      </c>
      <c r="B3134" s="162" t="s">
        <v>2118</v>
      </c>
      <c r="C3134" s="168" t="s">
        <v>401</v>
      </c>
      <c r="D3134" s="169" t="s">
        <v>402</v>
      </c>
      <c r="E3134" s="169">
        <v>2</v>
      </c>
      <c r="F3134" s="170">
        <v>1.97</v>
      </c>
      <c r="G3134" s="170">
        <f>F3134*E3134</f>
        <v>3.94</v>
      </c>
      <c r="H3134" s="171" t="s">
        <v>390</v>
      </c>
      <c r="I3134" s="172"/>
      <c r="J3134" s="173"/>
      <c r="K3134" s="124"/>
      <c r="L3134" s="125"/>
      <c r="M3134" s="126"/>
      <c r="N3134" s="127"/>
      <c r="O3134" s="128"/>
      <c r="P3134" s="128"/>
      <c r="Q3134" s="126"/>
      <c r="R3134" s="55"/>
      <c r="S3134" s="129"/>
      <c r="T3134" s="156"/>
      <c r="U3134" s="126"/>
      <c r="AF3134" s="8"/>
      <c r="AG3134" s="8"/>
      <c r="AH3134" s="8"/>
      <c r="AI3134" s="8"/>
      <c r="AJ3134" s="8"/>
      <c r="AK3134" s="8"/>
      <c r="AL3134" s="8"/>
      <c r="AM3134" s="8"/>
    </row>
    <row r="3135" spans="1:39" x14ac:dyDescent="0.2">
      <c r="A3135" s="161" t="s">
        <v>382</v>
      </c>
      <c r="B3135" s="162" t="s">
        <v>2119</v>
      </c>
      <c r="C3135" s="163" t="s">
        <v>544</v>
      </c>
      <c r="D3135" s="164" t="s">
        <v>545</v>
      </c>
      <c r="E3135" s="164" t="s">
        <v>410</v>
      </c>
      <c r="F3135" s="167"/>
      <c r="G3135" s="167" t="str">
        <f>""</f>
        <v/>
      </c>
      <c r="H3135" s="161"/>
      <c r="I3135" s="165"/>
      <c r="J3135" s="166"/>
      <c r="K3135" s="124"/>
      <c r="L3135" s="125"/>
      <c r="M3135" s="126"/>
      <c r="N3135" s="127"/>
      <c r="O3135" s="128"/>
      <c r="P3135" s="128"/>
      <c r="Q3135" s="126"/>
      <c r="R3135" s="55"/>
      <c r="S3135" s="129"/>
      <c r="T3135" s="156"/>
      <c r="U3135" s="126"/>
      <c r="AF3135" s="8"/>
      <c r="AG3135" s="8"/>
      <c r="AH3135" s="8"/>
      <c r="AI3135" s="8"/>
      <c r="AJ3135" s="8"/>
      <c r="AK3135" s="8"/>
      <c r="AL3135" s="8"/>
      <c r="AM3135" s="8"/>
    </row>
    <row r="3136" spans="1:39" x14ac:dyDescent="0.2">
      <c r="A3136" s="161" t="s">
        <v>386</v>
      </c>
      <c r="B3136" s="162" t="s">
        <v>2120</v>
      </c>
      <c r="C3136" s="168" t="s">
        <v>547</v>
      </c>
      <c r="D3136" s="169" t="s">
        <v>548</v>
      </c>
      <c r="E3136" s="169" t="s">
        <v>410</v>
      </c>
      <c r="F3136" s="170">
        <v>20.329999999999998</v>
      </c>
      <c r="G3136" s="170">
        <f>F3136*2</f>
        <v>40.659999999999997</v>
      </c>
      <c r="H3136" s="171" t="s">
        <v>414</v>
      </c>
      <c r="I3136" s="172"/>
      <c r="J3136" s="173"/>
      <c r="K3136" s="124"/>
      <c r="L3136" s="125"/>
      <c r="M3136" s="126"/>
      <c r="N3136" s="127"/>
      <c r="O3136" s="128"/>
      <c r="P3136" s="128"/>
      <c r="Q3136" s="126"/>
      <c r="R3136" s="55"/>
      <c r="S3136" s="129"/>
      <c r="T3136" s="156"/>
      <c r="U3136" s="126"/>
      <c r="AF3136" s="8"/>
      <c r="AG3136" s="8"/>
      <c r="AH3136" s="8"/>
      <c r="AI3136" s="8"/>
      <c r="AJ3136" s="8"/>
      <c r="AK3136" s="8"/>
      <c r="AL3136" s="8"/>
      <c r="AM3136" s="8"/>
    </row>
    <row r="3137" spans="1:39" x14ac:dyDescent="0.2">
      <c r="A3137" s="161" t="s">
        <v>386</v>
      </c>
      <c r="B3137" s="162" t="s">
        <v>2121</v>
      </c>
      <c r="C3137" s="168" t="s">
        <v>419</v>
      </c>
      <c r="D3137" s="169" t="s">
        <v>420</v>
      </c>
      <c r="E3137" s="169">
        <v>2</v>
      </c>
      <c r="F3137" s="170">
        <v>0.37</v>
      </c>
      <c r="G3137" s="170">
        <f>F3137*E3137</f>
        <v>0.74</v>
      </c>
      <c r="H3137" s="171" t="s">
        <v>414</v>
      </c>
      <c r="I3137" s="172"/>
      <c r="J3137" s="173"/>
      <c r="K3137" s="124"/>
      <c r="L3137" s="125"/>
      <c r="M3137" s="126"/>
      <c r="N3137" s="127"/>
      <c r="O3137" s="128"/>
      <c r="P3137" s="128"/>
      <c r="Q3137" s="126"/>
      <c r="R3137" s="55"/>
      <c r="S3137" s="129"/>
      <c r="T3137" s="156"/>
      <c r="U3137" s="126"/>
      <c r="AF3137" s="8"/>
      <c r="AG3137" s="8"/>
      <c r="AH3137" s="8"/>
      <c r="AI3137" s="8"/>
      <c r="AJ3137" s="8"/>
      <c r="AK3137" s="8"/>
      <c r="AL3137" s="8"/>
      <c r="AM3137" s="8"/>
    </row>
    <row r="3138" spans="1:39" x14ac:dyDescent="0.2">
      <c r="A3138" s="161" t="s">
        <v>403</v>
      </c>
      <c r="B3138" s="162" t="s">
        <v>2122</v>
      </c>
      <c r="C3138" s="174" t="s">
        <v>425</v>
      </c>
      <c r="D3138" s="175" t="s">
        <v>426</v>
      </c>
      <c r="E3138" s="175">
        <v>4</v>
      </c>
      <c r="F3138" s="176">
        <v>0.01</v>
      </c>
      <c r="G3138" s="176">
        <f>F3138*E3138</f>
        <v>0.04</v>
      </c>
      <c r="H3138" s="177"/>
      <c r="I3138" s="178"/>
      <c r="J3138" s="179"/>
      <c r="K3138" s="124"/>
      <c r="L3138" s="125"/>
      <c r="M3138" s="126"/>
      <c r="N3138" s="127"/>
      <c r="O3138" s="128"/>
      <c r="P3138" s="128"/>
      <c r="Q3138" s="126"/>
      <c r="R3138" s="55"/>
      <c r="S3138" s="129"/>
      <c r="T3138" s="156"/>
      <c r="U3138" s="126"/>
      <c r="AF3138" s="8"/>
      <c r="AG3138" s="8"/>
      <c r="AH3138" s="8"/>
      <c r="AI3138" s="8"/>
      <c r="AJ3138" s="8"/>
      <c r="AK3138" s="8"/>
      <c r="AL3138" s="8"/>
      <c r="AM3138" s="8"/>
    </row>
    <row r="3139" spans="1:39" x14ac:dyDescent="0.2">
      <c r="A3139" s="161" t="s">
        <v>382</v>
      </c>
      <c r="B3139" s="162" t="s">
        <v>2123</v>
      </c>
      <c r="C3139" s="163" t="s">
        <v>552</v>
      </c>
      <c r="D3139" s="164" t="s">
        <v>553</v>
      </c>
      <c r="E3139" s="164">
        <v>1</v>
      </c>
      <c r="F3139" s="167">
        <v>20.590681849999999</v>
      </c>
      <c r="G3139" s="167">
        <f>F3139*E3139</f>
        <v>20.590681849999999</v>
      </c>
      <c r="H3139" s="161" t="s">
        <v>414</v>
      </c>
      <c r="I3139" s="165"/>
      <c r="J3139" s="166"/>
      <c r="K3139" s="124"/>
      <c r="L3139" s="125"/>
      <c r="M3139" s="126"/>
      <c r="N3139" s="127"/>
      <c r="O3139" s="128"/>
      <c r="P3139" s="128"/>
      <c r="Q3139" s="126"/>
      <c r="R3139" s="55"/>
      <c r="S3139" s="129"/>
      <c r="T3139" s="156"/>
      <c r="U3139" s="126"/>
      <c r="AF3139" s="8"/>
      <c r="AG3139" s="8"/>
      <c r="AH3139" s="8"/>
      <c r="AI3139" s="8"/>
      <c r="AJ3139" s="8"/>
      <c r="AK3139" s="8"/>
      <c r="AL3139" s="8"/>
      <c r="AM3139" s="8"/>
    </row>
    <row r="3140" spans="1:39" x14ac:dyDescent="0.2">
      <c r="A3140" s="161" t="s">
        <v>382</v>
      </c>
      <c r="B3140" s="162" t="s">
        <v>2124</v>
      </c>
      <c r="C3140" s="163" t="s">
        <v>555</v>
      </c>
      <c r="D3140" s="164" t="s">
        <v>556</v>
      </c>
      <c r="E3140" s="164">
        <v>1</v>
      </c>
      <c r="F3140" s="167"/>
      <c r="G3140" s="167" t="str">
        <f>""</f>
        <v/>
      </c>
      <c r="H3140" s="161"/>
      <c r="I3140" s="165"/>
      <c r="J3140" s="166"/>
      <c r="K3140" s="124"/>
      <c r="L3140" s="125"/>
      <c r="M3140" s="126"/>
      <c r="N3140" s="127"/>
      <c r="O3140" s="128"/>
      <c r="P3140" s="128"/>
      <c r="Q3140" s="126"/>
      <c r="R3140" s="55"/>
      <c r="S3140" s="129"/>
      <c r="T3140" s="156"/>
      <c r="U3140" s="126"/>
      <c r="AF3140" s="8"/>
      <c r="AG3140" s="8"/>
      <c r="AH3140" s="8"/>
      <c r="AI3140" s="8"/>
      <c r="AJ3140" s="8"/>
      <c r="AK3140" s="8"/>
      <c r="AL3140" s="8"/>
      <c r="AM3140" s="8"/>
    </row>
    <row r="3141" spans="1:39" x14ac:dyDescent="0.2">
      <c r="A3141" s="161" t="s">
        <v>386</v>
      </c>
      <c r="B3141" s="162" t="s">
        <v>2125</v>
      </c>
      <c r="C3141" s="168" t="s">
        <v>442</v>
      </c>
      <c r="D3141" s="169" t="s">
        <v>443</v>
      </c>
      <c r="E3141" s="169">
        <v>1</v>
      </c>
      <c r="F3141" s="170">
        <v>11.31</v>
      </c>
      <c r="G3141" s="170">
        <f>F3141*E3141</f>
        <v>11.31</v>
      </c>
      <c r="H3141" s="171" t="s">
        <v>414</v>
      </c>
      <c r="I3141" s="172"/>
      <c r="J3141" s="173"/>
      <c r="K3141" s="124"/>
      <c r="L3141" s="125"/>
      <c r="M3141" s="126"/>
      <c r="N3141" s="127"/>
      <c r="O3141" s="128"/>
      <c r="P3141" s="128"/>
      <c r="Q3141" s="126"/>
      <c r="R3141" s="55"/>
      <c r="S3141" s="129"/>
      <c r="T3141" s="156"/>
      <c r="U3141" s="126"/>
      <c r="AF3141" s="8"/>
      <c r="AG3141" s="8"/>
      <c r="AH3141" s="8"/>
      <c r="AI3141" s="8"/>
      <c r="AJ3141" s="8"/>
      <c r="AK3141" s="8"/>
      <c r="AL3141" s="8"/>
      <c r="AM3141" s="8"/>
    </row>
    <row r="3142" spans="1:39" x14ac:dyDescent="0.2">
      <c r="A3142" s="161" t="s">
        <v>386</v>
      </c>
      <c r="B3142" s="162" t="s">
        <v>2126</v>
      </c>
      <c r="C3142" s="168" t="s">
        <v>559</v>
      </c>
      <c r="D3142" s="169" t="s">
        <v>560</v>
      </c>
      <c r="E3142" s="169">
        <v>2</v>
      </c>
      <c r="F3142" s="170">
        <v>1.39</v>
      </c>
      <c r="G3142" s="170">
        <f>F3142*E3142</f>
        <v>2.78</v>
      </c>
      <c r="H3142" s="171" t="s">
        <v>414</v>
      </c>
      <c r="I3142" s="172"/>
      <c r="J3142" s="173"/>
      <c r="K3142" s="124"/>
      <c r="L3142" s="125"/>
      <c r="M3142" s="126"/>
      <c r="N3142" s="127"/>
      <c r="O3142" s="128"/>
      <c r="P3142" s="128"/>
      <c r="Q3142" s="126"/>
      <c r="R3142" s="55"/>
      <c r="S3142" s="129"/>
      <c r="T3142" s="156"/>
      <c r="U3142" s="126"/>
      <c r="AF3142" s="8"/>
      <c r="AG3142" s="8"/>
      <c r="AH3142" s="8"/>
      <c r="AI3142" s="8"/>
      <c r="AJ3142" s="8"/>
      <c r="AK3142" s="8"/>
      <c r="AL3142" s="8"/>
      <c r="AM3142" s="8"/>
    </row>
    <row r="3143" spans="1:39" x14ac:dyDescent="0.2">
      <c r="A3143" s="161" t="s">
        <v>382</v>
      </c>
      <c r="B3143" s="162" t="s">
        <v>2127</v>
      </c>
      <c r="C3143" s="163" t="s">
        <v>562</v>
      </c>
      <c r="D3143" s="164" t="s">
        <v>563</v>
      </c>
      <c r="E3143" s="164">
        <v>4</v>
      </c>
      <c r="F3143" s="167">
        <v>3.3256407800000001</v>
      </c>
      <c r="G3143" s="167">
        <f>F3143*E3143</f>
        <v>13.30256312</v>
      </c>
      <c r="H3143" s="161" t="s">
        <v>414</v>
      </c>
      <c r="I3143" s="165"/>
      <c r="J3143" s="166"/>
      <c r="K3143" s="124"/>
      <c r="L3143" s="125"/>
      <c r="M3143" s="126"/>
      <c r="N3143" s="127"/>
      <c r="O3143" s="128"/>
      <c r="P3143" s="128"/>
      <c r="Q3143" s="126"/>
      <c r="R3143" s="55"/>
      <c r="S3143" s="129"/>
      <c r="T3143" s="156"/>
      <c r="U3143" s="126"/>
      <c r="AF3143" s="8"/>
      <c r="AG3143" s="8"/>
      <c r="AH3143" s="8"/>
      <c r="AI3143" s="8"/>
      <c r="AJ3143" s="8"/>
      <c r="AK3143" s="8"/>
      <c r="AL3143" s="8"/>
      <c r="AM3143" s="8"/>
    </row>
    <row r="3144" spans="1:39" x14ac:dyDescent="0.2">
      <c r="A3144" s="161" t="s">
        <v>382</v>
      </c>
      <c r="B3144" s="162" t="s">
        <v>2128</v>
      </c>
      <c r="C3144" s="163" t="s">
        <v>565</v>
      </c>
      <c r="D3144" s="164" t="s">
        <v>566</v>
      </c>
      <c r="E3144" s="164">
        <v>4</v>
      </c>
      <c r="F3144" s="167">
        <v>0.61767559999999999</v>
      </c>
      <c r="G3144" s="167">
        <f>F3144*E3144</f>
        <v>2.4707024</v>
      </c>
      <c r="H3144" s="161" t="s">
        <v>414</v>
      </c>
      <c r="I3144" s="165"/>
      <c r="J3144" s="166"/>
      <c r="K3144" s="124"/>
      <c r="L3144" s="125"/>
      <c r="M3144" s="126"/>
      <c r="N3144" s="127"/>
      <c r="O3144" s="128"/>
      <c r="P3144" s="128"/>
      <c r="Q3144" s="126"/>
      <c r="R3144" s="55"/>
      <c r="S3144" s="129"/>
      <c r="T3144" s="156"/>
      <c r="U3144" s="126"/>
      <c r="AF3144" s="8"/>
      <c r="AG3144" s="8"/>
      <c r="AH3144" s="8"/>
      <c r="AI3144" s="8"/>
      <c r="AJ3144" s="8"/>
      <c r="AK3144" s="8"/>
      <c r="AL3144" s="8"/>
      <c r="AM3144" s="8"/>
    </row>
    <row r="3145" spans="1:39" x14ac:dyDescent="0.2">
      <c r="A3145" s="161" t="s">
        <v>382</v>
      </c>
      <c r="B3145" s="162" t="s">
        <v>2129</v>
      </c>
      <c r="C3145" s="163" t="s">
        <v>568</v>
      </c>
      <c r="D3145" s="164" t="s">
        <v>569</v>
      </c>
      <c r="E3145" s="164">
        <v>2</v>
      </c>
      <c r="F3145" s="167"/>
      <c r="G3145" s="167" t="str">
        <f>""</f>
        <v/>
      </c>
      <c r="H3145" s="161"/>
      <c r="I3145" s="165"/>
      <c r="J3145" s="166"/>
      <c r="K3145" s="124"/>
      <c r="L3145" s="125"/>
      <c r="M3145" s="126"/>
      <c r="N3145" s="127"/>
      <c r="O3145" s="128"/>
      <c r="P3145" s="128"/>
      <c r="Q3145" s="126"/>
      <c r="R3145" s="55"/>
      <c r="S3145" s="129"/>
      <c r="T3145" s="156"/>
      <c r="U3145" s="126"/>
      <c r="AF3145" s="8"/>
      <c r="AG3145" s="8"/>
      <c r="AH3145" s="8"/>
      <c r="AI3145" s="8"/>
      <c r="AJ3145" s="8"/>
      <c r="AK3145" s="8"/>
      <c r="AL3145" s="8"/>
      <c r="AM3145" s="8"/>
    </row>
    <row r="3146" spans="1:39" x14ac:dyDescent="0.2">
      <c r="A3146" s="161" t="s">
        <v>386</v>
      </c>
      <c r="B3146" s="162" t="s">
        <v>2130</v>
      </c>
      <c r="C3146" s="168" t="s">
        <v>571</v>
      </c>
      <c r="D3146" s="169" t="s">
        <v>572</v>
      </c>
      <c r="E3146" s="169">
        <v>2</v>
      </c>
      <c r="F3146" s="170">
        <v>0.89</v>
      </c>
      <c r="G3146" s="170">
        <f>F3146*E3146</f>
        <v>1.78</v>
      </c>
      <c r="H3146" s="171" t="s">
        <v>414</v>
      </c>
      <c r="I3146" s="172"/>
      <c r="J3146" s="173"/>
      <c r="K3146" s="124"/>
      <c r="L3146" s="125"/>
      <c r="M3146" s="126"/>
      <c r="N3146" s="127"/>
      <c r="O3146" s="128"/>
      <c r="P3146" s="128"/>
      <c r="Q3146" s="126"/>
      <c r="R3146" s="55"/>
      <c r="S3146" s="129"/>
      <c r="T3146" s="156"/>
      <c r="U3146" s="126"/>
      <c r="AF3146" s="8"/>
      <c r="AG3146" s="8"/>
      <c r="AH3146" s="8"/>
      <c r="AI3146" s="8"/>
      <c r="AJ3146" s="8"/>
      <c r="AK3146" s="8"/>
      <c r="AL3146" s="8"/>
      <c r="AM3146" s="8"/>
    </row>
    <row r="3147" spans="1:39" x14ac:dyDescent="0.2">
      <c r="A3147" s="161" t="s">
        <v>386</v>
      </c>
      <c r="B3147" s="162" t="s">
        <v>2131</v>
      </c>
      <c r="C3147" s="168" t="s">
        <v>574</v>
      </c>
      <c r="D3147" s="169" t="s">
        <v>575</v>
      </c>
      <c r="E3147" s="169">
        <v>4</v>
      </c>
      <c r="F3147" s="170">
        <v>0.09</v>
      </c>
      <c r="G3147" s="170">
        <f>F3147*E3147</f>
        <v>0.36</v>
      </c>
      <c r="H3147" s="171" t="s">
        <v>414</v>
      </c>
      <c r="I3147" s="172"/>
      <c r="J3147" s="173"/>
      <c r="K3147" s="124"/>
      <c r="L3147" s="125"/>
      <c r="M3147" s="126"/>
      <c r="N3147" s="127"/>
      <c r="O3147" s="128"/>
      <c r="P3147" s="128"/>
      <c r="Q3147" s="126"/>
      <c r="R3147" s="55"/>
      <c r="S3147" s="129"/>
      <c r="T3147" s="156"/>
      <c r="U3147" s="126"/>
      <c r="AF3147" s="8"/>
      <c r="AG3147" s="8"/>
      <c r="AH3147" s="8"/>
      <c r="AI3147" s="8"/>
      <c r="AJ3147" s="8"/>
      <c r="AK3147" s="8"/>
      <c r="AL3147" s="8"/>
      <c r="AM3147" s="8"/>
    </row>
    <row r="3148" spans="1:39" x14ac:dyDescent="0.2">
      <c r="A3148" s="161" t="s">
        <v>382</v>
      </c>
      <c r="B3148" s="162" t="s">
        <v>2132</v>
      </c>
      <c r="C3148" s="163" t="s">
        <v>577</v>
      </c>
      <c r="D3148" s="164" t="s">
        <v>578</v>
      </c>
      <c r="E3148" s="164">
        <v>1</v>
      </c>
      <c r="F3148" s="167">
        <v>6.3872718900000001</v>
      </c>
      <c r="G3148" s="167">
        <f>F3148*E3148</f>
        <v>6.3872718900000001</v>
      </c>
      <c r="H3148" s="161" t="s">
        <v>414</v>
      </c>
      <c r="I3148" s="165"/>
      <c r="J3148" s="166"/>
      <c r="K3148" s="124"/>
      <c r="L3148" s="125"/>
      <c r="M3148" s="126"/>
      <c r="N3148" s="127"/>
      <c r="O3148" s="128"/>
      <c r="P3148" s="128"/>
      <c r="Q3148" s="126"/>
      <c r="R3148" s="55"/>
      <c r="S3148" s="129"/>
      <c r="T3148" s="156"/>
      <c r="U3148" s="126"/>
      <c r="AF3148" s="8"/>
      <c r="AG3148" s="8"/>
      <c r="AH3148" s="8"/>
      <c r="AI3148" s="8"/>
      <c r="AJ3148" s="8"/>
      <c r="AK3148" s="8"/>
      <c r="AL3148" s="8"/>
      <c r="AM3148" s="8"/>
    </row>
    <row r="3149" spans="1:39" x14ac:dyDescent="0.2">
      <c r="A3149" s="161" t="s">
        <v>382</v>
      </c>
      <c r="B3149" s="162" t="s">
        <v>2133</v>
      </c>
      <c r="C3149" s="163" t="s">
        <v>580</v>
      </c>
      <c r="D3149" s="164" t="s">
        <v>581</v>
      </c>
      <c r="E3149" s="164">
        <v>1</v>
      </c>
      <c r="F3149" s="167">
        <v>13.463815520000001</v>
      </c>
      <c r="G3149" s="167">
        <f>F3149*E3149</f>
        <v>13.463815520000001</v>
      </c>
      <c r="H3149" s="161" t="s">
        <v>414</v>
      </c>
      <c r="I3149" s="165"/>
      <c r="J3149" s="166"/>
      <c r="K3149" s="124"/>
      <c r="L3149" s="125"/>
      <c r="M3149" s="126"/>
      <c r="N3149" s="127"/>
      <c r="O3149" s="128"/>
      <c r="P3149" s="128"/>
      <c r="Q3149" s="126"/>
      <c r="R3149" s="55"/>
      <c r="S3149" s="129"/>
      <c r="T3149" s="156"/>
      <c r="U3149" s="126"/>
      <c r="AF3149" s="8"/>
      <c r="AG3149" s="8"/>
      <c r="AH3149" s="8"/>
      <c r="AI3149" s="8"/>
      <c r="AJ3149" s="8"/>
      <c r="AK3149" s="8"/>
      <c r="AL3149" s="8"/>
      <c r="AM3149" s="8"/>
    </row>
    <row r="3150" spans="1:39" x14ac:dyDescent="0.2">
      <c r="A3150" s="161" t="s">
        <v>382</v>
      </c>
      <c r="B3150" s="162" t="s">
        <v>2134</v>
      </c>
      <c r="C3150" s="163" t="s">
        <v>583</v>
      </c>
      <c r="D3150" s="164" t="s">
        <v>584</v>
      </c>
      <c r="E3150" s="164" t="s">
        <v>410</v>
      </c>
      <c r="F3150" s="167">
        <v>5.3824199999999998</v>
      </c>
      <c r="G3150" s="167">
        <f>F3150*2</f>
        <v>10.76484</v>
      </c>
      <c r="H3150" s="161" t="s">
        <v>414</v>
      </c>
      <c r="I3150" s="165"/>
      <c r="J3150" s="166"/>
      <c r="K3150" s="124"/>
      <c r="L3150" s="125"/>
      <c r="M3150" s="126"/>
      <c r="N3150" s="127"/>
      <c r="O3150" s="128"/>
      <c r="P3150" s="128"/>
      <c r="Q3150" s="126"/>
      <c r="R3150" s="55"/>
      <c r="S3150" s="129"/>
      <c r="T3150" s="156"/>
      <c r="U3150" s="126"/>
      <c r="AF3150" s="8"/>
      <c r="AG3150" s="8"/>
      <c r="AH3150" s="8"/>
      <c r="AI3150" s="8"/>
      <c r="AJ3150" s="8"/>
      <c r="AK3150" s="8"/>
      <c r="AL3150" s="8"/>
      <c r="AM3150" s="8"/>
    </row>
    <row r="3151" spans="1:39" x14ac:dyDescent="0.2">
      <c r="A3151" s="161" t="s">
        <v>403</v>
      </c>
      <c r="B3151" s="162" t="s">
        <v>2135</v>
      </c>
      <c r="C3151" s="174" t="s">
        <v>586</v>
      </c>
      <c r="D3151" s="175" t="s">
        <v>587</v>
      </c>
      <c r="E3151" s="175">
        <v>2</v>
      </c>
      <c r="F3151" s="176">
        <v>1.23280217</v>
      </c>
      <c r="G3151" s="176">
        <f>F3151*E3151</f>
        <v>2.4656043400000001</v>
      </c>
      <c r="H3151" s="177" t="s">
        <v>414</v>
      </c>
      <c r="I3151" s="178"/>
      <c r="J3151" s="179"/>
      <c r="K3151" s="124"/>
      <c r="L3151" s="125"/>
      <c r="M3151" s="126"/>
      <c r="N3151" s="127"/>
      <c r="O3151" s="128"/>
      <c r="P3151" s="128"/>
      <c r="Q3151" s="126"/>
      <c r="R3151" s="55"/>
      <c r="S3151" s="129"/>
      <c r="T3151" s="156"/>
      <c r="U3151" s="126"/>
      <c r="AF3151" s="8"/>
      <c r="AG3151" s="8"/>
      <c r="AH3151" s="8"/>
      <c r="AI3151" s="8"/>
      <c r="AJ3151" s="8"/>
      <c r="AK3151" s="8"/>
      <c r="AL3151" s="8"/>
      <c r="AM3151" s="8"/>
    </row>
    <row r="3152" spans="1:39" x14ac:dyDescent="0.2">
      <c r="A3152" s="148" t="s">
        <v>379</v>
      </c>
      <c r="B3152" s="162" t="s">
        <v>2136</v>
      </c>
      <c r="C3152" s="181" t="s">
        <v>589</v>
      </c>
      <c r="D3152" s="182" t="s">
        <v>590</v>
      </c>
      <c r="E3152" s="182">
        <v>1</v>
      </c>
      <c r="F3152" s="183">
        <v>11.16462001</v>
      </c>
      <c r="G3152" s="183">
        <f>F3152*E3152</f>
        <v>11.16462001</v>
      </c>
      <c r="H3152" s="184" t="s">
        <v>414</v>
      </c>
      <c r="I3152" s="185"/>
      <c r="J3152" s="180"/>
      <c r="K3152" s="124"/>
      <c r="L3152" s="125"/>
      <c r="M3152" s="126"/>
      <c r="N3152" s="127"/>
      <c r="O3152" s="128"/>
      <c r="P3152" s="128"/>
      <c r="Q3152" s="126"/>
      <c r="R3152" s="55"/>
      <c r="S3152" s="129"/>
      <c r="T3152" s="156"/>
      <c r="U3152" s="126"/>
      <c r="AF3152" s="8"/>
      <c r="AG3152" s="8"/>
      <c r="AH3152" s="8"/>
      <c r="AI3152" s="8"/>
      <c r="AJ3152" s="8"/>
      <c r="AK3152" s="8"/>
      <c r="AL3152" s="8"/>
      <c r="AM3152" s="8"/>
    </row>
    <row r="3153" spans="1:39" x14ac:dyDescent="0.2">
      <c r="A3153" s="161" t="s">
        <v>382</v>
      </c>
      <c r="B3153" s="162" t="s">
        <v>2137</v>
      </c>
      <c r="C3153" s="163" t="s">
        <v>592</v>
      </c>
      <c r="D3153" s="164" t="s">
        <v>593</v>
      </c>
      <c r="E3153" s="164" t="s">
        <v>410</v>
      </c>
      <c r="F3153" s="167">
        <v>0.26693822</v>
      </c>
      <c r="G3153" s="167">
        <f>F3153*2</f>
        <v>0.53387644000000001</v>
      </c>
      <c r="H3153" s="161" t="s">
        <v>414</v>
      </c>
      <c r="I3153" s="165"/>
      <c r="J3153" s="166"/>
      <c r="K3153" s="124"/>
      <c r="L3153" s="125"/>
      <c r="M3153" s="126"/>
      <c r="N3153" s="127"/>
      <c r="O3153" s="128"/>
      <c r="P3153" s="128"/>
      <c r="Q3153" s="126"/>
      <c r="R3153" s="55"/>
      <c r="S3153" s="129"/>
      <c r="T3153" s="156"/>
      <c r="U3153" s="126"/>
      <c r="AF3153" s="8"/>
      <c r="AG3153" s="8"/>
      <c r="AH3153" s="8"/>
      <c r="AI3153" s="8"/>
      <c r="AJ3153" s="8"/>
      <c r="AK3153" s="8"/>
      <c r="AL3153" s="8"/>
      <c r="AM3153" s="8"/>
    </row>
    <row r="3154" spans="1:39" x14ac:dyDescent="0.2">
      <c r="A3154" s="161" t="s">
        <v>382</v>
      </c>
      <c r="B3154" s="162" t="s">
        <v>2138</v>
      </c>
      <c r="C3154" s="163" t="s">
        <v>595</v>
      </c>
      <c r="D3154" s="164" t="s">
        <v>596</v>
      </c>
      <c r="E3154" s="164">
        <v>1</v>
      </c>
      <c r="F3154" s="167">
        <v>33.361609420000001</v>
      </c>
      <c r="G3154" s="167">
        <f>F3154*E3154</f>
        <v>33.361609420000001</v>
      </c>
      <c r="H3154" s="161" t="s">
        <v>414</v>
      </c>
      <c r="I3154" s="165"/>
      <c r="J3154" s="166"/>
      <c r="K3154" s="124"/>
      <c r="L3154" s="125"/>
      <c r="M3154" s="126"/>
      <c r="N3154" s="127"/>
      <c r="O3154" s="128"/>
      <c r="P3154" s="128"/>
      <c r="Q3154" s="126"/>
      <c r="R3154" s="55"/>
      <c r="S3154" s="129"/>
      <c r="T3154" s="156"/>
      <c r="U3154" s="126"/>
      <c r="AF3154" s="8"/>
      <c r="AG3154" s="8"/>
      <c r="AH3154" s="8"/>
      <c r="AI3154" s="8"/>
      <c r="AJ3154" s="8"/>
      <c r="AK3154" s="8"/>
      <c r="AL3154" s="8"/>
      <c r="AM3154" s="8"/>
    </row>
    <row r="3155" spans="1:39" x14ac:dyDescent="0.2">
      <c r="A3155" s="161" t="s">
        <v>382</v>
      </c>
      <c r="B3155" s="162" t="s">
        <v>2139</v>
      </c>
      <c r="C3155" s="163" t="s">
        <v>598</v>
      </c>
      <c r="D3155" s="164" t="s">
        <v>599</v>
      </c>
      <c r="E3155" s="164">
        <v>1</v>
      </c>
      <c r="F3155" s="167"/>
      <c r="G3155" s="167" t="str">
        <f>""</f>
        <v/>
      </c>
      <c r="H3155" s="161"/>
      <c r="I3155" s="165"/>
      <c r="J3155" s="166"/>
      <c r="K3155" s="124"/>
      <c r="L3155" s="125"/>
      <c r="M3155" s="126"/>
      <c r="N3155" s="127"/>
      <c r="O3155" s="128"/>
      <c r="P3155" s="128"/>
      <c r="Q3155" s="126"/>
      <c r="R3155" s="55"/>
      <c r="S3155" s="129"/>
      <c r="T3155" s="156"/>
      <c r="U3155" s="126"/>
      <c r="AF3155" s="8"/>
      <c r="AG3155" s="8"/>
      <c r="AH3155" s="8"/>
      <c r="AI3155" s="8"/>
      <c r="AJ3155" s="8"/>
      <c r="AK3155" s="8"/>
      <c r="AL3155" s="8"/>
      <c r="AM3155" s="8"/>
    </row>
    <row r="3156" spans="1:39" x14ac:dyDescent="0.2">
      <c r="A3156" s="161" t="s">
        <v>386</v>
      </c>
      <c r="B3156" s="162" t="s">
        <v>2140</v>
      </c>
      <c r="C3156" s="168" t="s">
        <v>601</v>
      </c>
      <c r="D3156" s="169" t="s">
        <v>596</v>
      </c>
      <c r="E3156" s="169">
        <v>1</v>
      </c>
      <c r="F3156" s="170">
        <v>34.090000000000003</v>
      </c>
      <c r="G3156" s="170">
        <f t="shared" ref="G3156:G3181" si="106">F3156*E3156</f>
        <v>34.090000000000003</v>
      </c>
      <c r="H3156" s="171" t="s">
        <v>414</v>
      </c>
      <c r="I3156" s="172"/>
      <c r="J3156" s="173"/>
      <c r="K3156" s="124"/>
      <c r="L3156" s="125"/>
      <c r="M3156" s="126"/>
      <c r="N3156" s="127"/>
      <c r="O3156" s="128"/>
      <c r="P3156" s="128"/>
      <c r="Q3156" s="126"/>
      <c r="R3156" s="55"/>
      <c r="S3156" s="129"/>
      <c r="T3156" s="156"/>
      <c r="U3156" s="126"/>
      <c r="AF3156" s="8"/>
      <c r="AG3156" s="8"/>
      <c r="AH3156" s="8"/>
      <c r="AI3156" s="8"/>
      <c r="AJ3156" s="8"/>
      <c r="AK3156" s="8"/>
      <c r="AL3156" s="8"/>
      <c r="AM3156" s="8"/>
    </row>
    <row r="3157" spans="1:39" x14ac:dyDescent="0.2">
      <c r="A3157" s="161" t="s">
        <v>403</v>
      </c>
      <c r="B3157" s="162" t="s">
        <v>2141</v>
      </c>
      <c r="C3157" s="174" t="s">
        <v>425</v>
      </c>
      <c r="D3157" s="175" t="s">
        <v>437</v>
      </c>
      <c r="E3157" s="175">
        <v>1</v>
      </c>
      <c r="F3157" s="176">
        <v>0.02</v>
      </c>
      <c r="G3157" s="176">
        <f t="shared" si="106"/>
        <v>0.02</v>
      </c>
      <c r="H3157" s="177"/>
      <c r="I3157" s="178"/>
      <c r="J3157" s="179"/>
      <c r="K3157" s="124"/>
      <c r="L3157" s="125"/>
      <c r="M3157" s="126"/>
      <c r="N3157" s="127"/>
      <c r="O3157" s="128"/>
      <c r="P3157" s="128"/>
      <c r="Q3157" s="126"/>
      <c r="R3157" s="55"/>
      <c r="S3157" s="129"/>
      <c r="T3157" s="156"/>
      <c r="U3157" s="126"/>
      <c r="AF3157" s="8"/>
      <c r="AG3157" s="8"/>
      <c r="AH3157" s="8"/>
      <c r="AI3157" s="8"/>
      <c r="AJ3157" s="8"/>
      <c r="AK3157" s="8"/>
      <c r="AL3157" s="8"/>
      <c r="AM3157" s="8"/>
    </row>
    <row r="3158" spans="1:39" x14ac:dyDescent="0.2">
      <c r="A3158" s="161" t="s">
        <v>382</v>
      </c>
      <c r="B3158" s="162" t="s">
        <v>2142</v>
      </c>
      <c r="C3158" s="163" t="s">
        <v>604</v>
      </c>
      <c r="D3158" s="164" t="s">
        <v>596</v>
      </c>
      <c r="E3158" s="164">
        <v>4</v>
      </c>
      <c r="F3158" s="167">
        <v>33.535422400000002</v>
      </c>
      <c r="G3158" s="167">
        <f t="shared" si="106"/>
        <v>134.14168960000001</v>
      </c>
      <c r="H3158" s="161" t="s">
        <v>414</v>
      </c>
      <c r="I3158" s="165"/>
      <c r="J3158" s="166"/>
      <c r="K3158" s="124"/>
      <c r="L3158" s="125"/>
      <c r="M3158" s="126"/>
      <c r="N3158" s="127"/>
      <c r="O3158" s="128"/>
      <c r="P3158" s="128"/>
      <c r="Q3158" s="126"/>
      <c r="R3158" s="55"/>
      <c r="S3158" s="129"/>
      <c r="T3158" s="156"/>
      <c r="U3158" s="126"/>
      <c r="AF3158" s="8"/>
      <c r="AG3158" s="8"/>
      <c r="AH3158" s="8"/>
      <c r="AI3158" s="8"/>
      <c r="AJ3158" s="8"/>
      <c r="AK3158" s="8"/>
      <c r="AL3158" s="8"/>
      <c r="AM3158" s="8"/>
    </row>
    <row r="3159" spans="1:39" x14ac:dyDescent="0.2">
      <c r="A3159" s="161" t="s">
        <v>382</v>
      </c>
      <c r="B3159" s="162" t="s">
        <v>2143</v>
      </c>
      <c r="C3159" s="163" t="s">
        <v>606</v>
      </c>
      <c r="D3159" s="164" t="s">
        <v>596</v>
      </c>
      <c r="E3159" s="164">
        <v>4</v>
      </c>
      <c r="F3159" s="167">
        <v>34.262435670000002</v>
      </c>
      <c r="G3159" s="167">
        <f t="shared" si="106"/>
        <v>137.04974268000001</v>
      </c>
      <c r="H3159" s="161" t="s">
        <v>414</v>
      </c>
      <c r="I3159" s="165"/>
      <c r="J3159" s="166"/>
      <c r="K3159" s="124"/>
      <c r="L3159" s="125"/>
      <c r="M3159" s="126"/>
      <c r="N3159" s="127"/>
      <c r="O3159" s="128"/>
      <c r="P3159" s="128"/>
      <c r="Q3159" s="126"/>
      <c r="R3159" s="55"/>
      <c r="S3159" s="129"/>
      <c r="T3159" s="156"/>
      <c r="U3159" s="126"/>
      <c r="AF3159" s="8"/>
      <c r="AG3159" s="8"/>
      <c r="AH3159" s="8"/>
      <c r="AI3159" s="8"/>
      <c r="AJ3159" s="8"/>
      <c r="AK3159" s="8"/>
      <c r="AL3159" s="8"/>
      <c r="AM3159" s="8"/>
    </row>
    <row r="3160" spans="1:39" x14ac:dyDescent="0.2">
      <c r="A3160" s="161" t="s">
        <v>382</v>
      </c>
      <c r="B3160" s="162" t="s">
        <v>2144</v>
      </c>
      <c r="C3160" s="163" t="s">
        <v>608</v>
      </c>
      <c r="D3160" s="164" t="s">
        <v>609</v>
      </c>
      <c r="E3160" s="164">
        <v>1</v>
      </c>
      <c r="F3160" s="167">
        <v>5.3244521599999999</v>
      </c>
      <c r="G3160" s="167">
        <f t="shared" si="106"/>
        <v>5.3244521599999999</v>
      </c>
      <c r="H3160" s="161" t="s">
        <v>414</v>
      </c>
      <c r="I3160" s="165"/>
      <c r="J3160" s="166"/>
      <c r="K3160" s="124"/>
      <c r="L3160" s="125"/>
      <c r="M3160" s="126"/>
      <c r="N3160" s="127"/>
      <c r="O3160" s="128"/>
      <c r="P3160" s="128"/>
      <c r="Q3160" s="126"/>
      <c r="R3160" s="55"/>
      <c r="S3160" s="129"/>
      <c r="T3160" s="156"/>
      <c r="U3160" s="126"/>
      <c r="AF3160" s="8"/>
      <c r="AG3160" s="8"/>
      <c r="AH3160" s="8"/>
      <c r="AI3160" s="8"/>
      <c r="AJ3160" s="8"/>
      <c r="AK3160" s="8"/>
      <c r="AL3160" s="8"/>
      <c r="AM3160" s="8"/>
    </row>
    <row r="3161" spans="1:39" x14ac:dyDescent="0.2">
      <c r="A3161" s="161" t="s">
        <v>382</v>
      </c>
      <c r="B3161" s="162" t="s">
        <v>2145</v>
      </c>
      <c r="C3161" s="163" t="s">
        <v>611</v>
      </c>
      <c r="D3161" s="164" t="s">
        <v>612</v>
      </c>
      <c r="E3161" s="164">
        <v>1</v>
      </c>
      <c r="F3161" s="167">
        <v>1.4036537600000001</v>
      </c>
      <c r="G3161" s="167">
        <f t="shared" si="106"/>
        <v>1.4036537600000001</v>
      </c>
      <c r="H3161" s="161" t="s">
        <v>414</v>
      </c>
      <c r="I3161" s="165"/>
      <c r="J3161" s="166"/>
      <c r="K3161" s="124"/>
      <c r="L3161" s="125"/>
      <c r="M3161" s="126"/>
      <c r="N3161" s="127"/>
      <c r="O3161" s="128"/>
      <c r="P3161" s="128"/>
      <c r="Q3161" s="126"/>
      <c r="R3161" s="55"/>
      <c r="S3161" s="129"/>
      <c r="T3161" s="156"/>
      <c r="U3161" s="126"/>
      <c r="AF3161" s="8"/>
      <c r="AG3161" s="8"/>
      <c r="AH3161" s="8"/>
      <c r="AI3161" s="8"/>
      <c r="AJ3161" s="8"/>
      <c r="AK3161" s="8"/>
      <c r="AL3161" s="8"/>
      <c r="AM3161" s="8"/>
    </row>
    <row r="3162" spans="1:39" x14ac:dyDescent="0.2">
      <c r="A3162" s="161" t="s">
        <v>382</v>
      </c>
      <c r="B3162" s="162" t="s">
        <v>2146</v>
      </c>
      <c r="C3162" s="163" t="s">
        <v>614</v>
      </c>
      <c r="D3162" s="164" t="s">
        <v>615</v>
      </c>
      <c r="E3162" s="164">
        <v>2</v>
      </c>
      <c r="F3162" s="167">
        <v>0.153006</v>
      </c>
      <c r="G3162" s="167">
        <f t="shared" si="106"/>
        <v>0.30601200000000001</v>
      </c>
      <c r="H3162" s="161" t="s">
        <v>414</v>
      </c>
      <c r="I3162" s="165"/>
      <c r="J3162" s="166"/>
      <c r="K3162" s="124"/>
      <c r="L3162" s="125"/>
      <c r="M3162" s="126"/>
      <c r="N3162" s="127"/>
      <c r="O3162" s="128"/>
      <c r="P3162" s="128"/>
      <c r="Q3162" s="126"/>
      <c r="R3162" s="55"/>
      <c r="S3162" s="129"/>
      <c r="T3162" s="156"/>
      <c r="U3162" s="126"/>
      <c r="AF3162" s="8"/>
      <c r="AG3162" s="8"/>
      <c r="AH3162" s="8"/>
      <c r="AI3162" s="8"/>
      <c r="AJ3162" s="8"/>
      <c r="AK3162" s="8"/>
      <c r="AL3162" s="8"/>
      <c r="AM3162" s="8"/>
    </row>
    <row r="3163" spans="1:39" x14ac:dyDescent="0.2">
      <c r="A3163" s="161" t="s">
        <v>403</v>
      </c>
      <c r="B3163" s="162" t="s">
        <v>2147</v>
      </c>
      <c r="C3163" s="174" t="s">
        <v>617</v>
      </c>
      <c r="D3163" s="175" t="s">
        <v>618</v>
      </c>
      <c r="E3163" s="175">
        <v>2</v>
      </c>
      <c r="F3163" s="176">
        <v>0.16417498</v>
      </c>
      <c r="G3163" s="176">
        <f t="shared" si="106"/>
        <v>0.32834996</v>
      </c>
      <c r="H3163" s="177" t="s">
        <v>414</v>
      </c>
      <c r="I3163" s="178"/>
      <c r="J3163" s="179"/>
      <c r="K3163" s="124"/>
      <c r="L3163" s="125"/>
      <c r="M3163" s="126"/>
      <c r="N3163" s="127"/>
      <c r="O3163" s="128"/>
      <c r="P3163" s="128"/>
      <c r="Q3163" s="126"/>
      <c r="R3163" s="55"/>
      <c r="S3163" s="129"/>
      <c r="T3163" s="156"/>
      <c r="U3163" s="126"/>
      <c r="AF3163" s="8"/>
      <c r="AG3163" s="8"/>
      <c r="AH3163" s="8"/>
      <c r="AI3163" s="8"/>
      <c r="AJ3163" s="8"/>
      <c r="AK3163" s="8"/>
      <c r="AL3163" s="8"/>
      <c r="AM3163" s="8"/>
    </row>
    <row r="3164" spans="1:39" x14ac:dyDescent="0.2">
      <c r="A3164" s="161" t="s">
        <v>403</v>
      </c>
      <c r="B3164" s="162" t="s">
        <v>2148</v>
      </c>
      <c r="C3164" s="174" t="s">
        <v>620</v>
      </c>
      <c r="D3164" s="175" t="s">
        <v>621</v>
      </c>
      <c r="E3164" s="175">
        <v>1</v>
      </c>
      <c r="F3164" s="176">
        <v>2.7454958</v>
      </c>
      <c r="G3164" s="176">
        <f t="shared" si="106"/>
        <v>2.7454958</v>
      </c>
      <c r="H3164" s="177" t="s">
        <v>625</v>
      </c>
      <c r="I3164" s="178"/>
      <c r="J3164" s="179"/>
      <c r="K3164" s="124"/>
      <c r="L3164" s="125"/>
      <c r="M3164" s="126"/>
      <c r="N3164" s="127"/>
      <c r="O3164" s="128"/>
      <c r="P3164" s="128"/>
      <c r="Q3164" s="126"/>
      <c r="R3164" s="55"/>
      <c r="S3164" s="129"/>
      <c r="T3164" s="156"/>
      <c r="U3164" s="126"/>
      <c r="AF3164" s="8"/>
      <c r="AG3164" s="8"/>
      <c r="AH3164" s="8"/>
      <c r="AI3164" s="8"/>
      <c r="AJ3164" s="8"/>
      <c r="AK3164" s="8"/>
      <c r="AL3164" s="8"/>
      <c r="AM3164" s="8"/>
    </row>
    <row r="3165" spans="1:39" x14ac:dyDescent="0.2">
      <c r="A3165" s="161" t="s">
        <v>403</v>
      </c>
      <c r="B3165" s="162" t="s">
        <v>2149</v>
      </c>
      <c r="C3165" s="174" t="s">
        <v>623</v>
      </c>
      <c r="D3165" s="175" t="s">
        <v>624</v>
      </c>
      <c r="E3165" s="175">
        <v>1</v>
      </c>
      <c r="F3165" s="176">
        <v>9.1339580000000004E-2</v>
      </c>
      <c r="G3165" s="176">
        <f t="shared" si="106"/>
        <v>9.1339580000000004E-2</v>
      </c>
      <c r="H3165" s="177" t="s">
        <v>625</v>
      </c>
      <c r="I3165" s="178"/>
      <c r="J3165" s="179"/>
      <c r="K3165" s="124"/>
      <c r="L3165" s="125"/>
      <c r="M3165" s="126"/>
      <c r="N3165" s="127"/>
      <c r="O3165" s="128"/>
      <c r="P3165" s="128"/>
      <c r="Q3165" s="126"/>
      <c r="R3165" s="55"/>
      <c r="S3165" s="129"/>
      <c r="T3165" s="156"/>
      <c r="U3165" s="126"/>
      <c r="AF3165" s="8"/>
      <c r="AG3165" s="8"/>
      <c r="AH3165" s="8"/>
      <c r="AI3165" s="8"/>
      <c r="AJ3165" s="8"/>
      <c r="AK3165" s="8"/>
      <c r="AL3165" s="8"/>
      <c r="AM3165" s="8"/>
    </row>
    <row r="3166" spans="1:39" x14ac:dyDescent="0.2">
      <c r="A3166" s="161" t="s">
        <v>382</v>
      </c>
      <c r="B3166" s="162" t="s">
        <v>2150</v>
      </c>
      <c r="C3166" s="163" t="s">
        <v>627</v>
      </c>
      <c r="D3166" s="164" t="s">
        <v>628</v>
      </c>
      <c r="E3166" s="164">
        <v>10</v>
      </c>
      <c r="F3166" s="167">
        <v>0.41937333999999998</v>
      </c>
      <c r="G3166" s="167">
        <f t="shared" si="106"/>
        <v>4.1937334000000002</v>
      </c>
      <c r="H3166" s="161" t="s">
        <v>414</v>
      </c>
      <c r="I3166" s="165"/>
      <c r="J3166" s="166"/>
      <c r="K3166" s="124"/>
      <c r="L3166" s="125"/>
      <c r="M3166" s="126"/>
      <c r="N3166" s="127"/>
      <c r="O3166" s="128"/>
      <c r="P3166" s="128"/>
      <c r="Q3166" s="126"/>
      <c r="R3166" s="55"/>
      <c r="S3166" s="129"/>
      <c r="T3166" s="156"/>
      <c r="U3166" s="126"/>
      <c r="AF3166" s="8"/>
      <c r="AG3166" s="8"/>
      <c r="AH3166" s="8"/>
      <c r="AI3166" s="8"/>
      <c r="AJ3166" s="8"/>
      <c r="AK3166" s="8"/>
      <c r="AL3166" s="8"/>
      <c r="AM3166" s="8"/>
    </row>
    <row r="3167" spans="1:39" x14ac:dyDescent="0.2">
      <c r="A3167" s="161" t="s">
        <v>382</v>
      </c>
      <c r="B3167" s="162" t="s">
        <v>2151</v>
      </c>
      <c r="C3167" s="163" t="s">
        <v>630</v>
      </c>
      <c r="D3167" s="164" t="s">
        <v>631</v>
      </c>
      <c r="E3167" s="164">
        <v>13</v>
      </c>
      <c r="F3167" s="167">
        <v>3.2398108900000002</v>
      </c>
      <c r="G3167" s="167">
        <f t="shared" si="106"/>
        <v>42.11754157</v>
      </c>
      <c r="H3167" s="161" t="s">
        <v>414</v>
      </c>
      <c r="I3167" s="165"/>
      <c r="J3167" s="166"/>
      <c r="K3167" s="124"/>
      <c r="L3167" s="125"/>
      <c r="M3167" s="126"/>
      <c r="N3167" s="127"/>
      <c r="O3167" s="128"/>
      <c r="P3167" s="128"/>
      <c r="Q3167" s="126"/>
      <c r="R3167" s="55"/>
      <c r="S3167" s="129"/>
      <c r="T3167" s="156"/>
      <c r="U3167" s="126"/>
      <c r="AF3167" s="8"/>
      <c r="AG3167" s="8"/>
      <c r="AH3167" s="8"/>
      <c r="AI3167" s="8"/>
      <c r="AJ3167" s="8"/>
      <c r="AK3167" s="8"/>
      <c r="AL3167" s="8"/>
      <c r="AM3167" s="8"/>
    </row>
    <row r="3168" spans="1:39" x14ac:dyDescent="0.2">
      <c r="A3168" s="161" t="s">
        <v>382</v>
      </c>
      <c r="B3168" s="162" t="s">
        <v>2152</v>
      </c>
      <c r="C3168" s="163" t="s">
        <v>887</v>
      </c>
      <c r="D3168" s="164" t="s">
        <v>637</v>
      </c>
      <c r="E3168" s="164">
        <v>1</v>
      </c>
      <c r="F3168" s="167">
        <v>15.65597623</v>
      </c>
      <c r="G3168" s="167">
        <f t="shared" si="106"/>
        <v>15.65597623</v>
      </c>
      <c r="H3168" s="161" t="s">
        <v>414</v>
      </c>
      <c r="I3168" s="165"/>
      <c r="J3168" s="166"/>
      <c r="K3168" s="124"/>
      <c r="L3168" s="125"/>
      <c r="M3168" s="126"/>
      <c r="N3168" s="127"/>
      <c r="O3168" s="128"/>
      <c r="P3168" s="128"/>
      <c r="Q3168" s="126"/>
      <c r="R3168" s="55"/>
      <c r="S3168" s="129"/>
      <c r="T3168" s="156"/>
      <c r="U3168" s="126"/>
      <c r="AF3168" s="8"/>
      <c r="AG3168" s="8"/>
      <c r="AH3168" s="8"/>
      <c r="AI3168" s="8"/>
      <c r="AJ3168" s="8"/>
      <c r="AK3168" s="8"/>
      <c r="AL3168" s="8"/>
      <c r="AM3168" s="8"/>
    </row>
    <row r="3169" spans="1:39" x14ac:dyDescent="0.2">
      <c r="A3169" s="161" t="s">
        <v>382</v>
      </c>
      <c r="B3169" s="162" t="s">
        <v>2153</v>
      </c>
      <c r="C3169" s="163" t="s">
        <v>633</v>
      </c>
      <c r="D3169" s="164" t="s">
        <v>634</v>
      </c>
      <c r="E3169" s="164">
        <v>11</v>
      </c>
      <c r="F3169" s="167">
        <v>13.036198779999999</v>
      </c>
      <c r="G3169" s="167">
        <f t="shared" si="106"/>
        <v>143.39818657999999</v>
      </c>
      <c r="H3169" s="161" t="s">
        <v>414</v>
      </c>
      <c r="I3169" s="165"/>
      <c r="J3169" s="166"/>
      <c r="K3169" s="124"/>
      <c r="L3169" s="125"/>
      <c r="M3169" s="126"/>
      <c r="N3169" s="127"/>
      <c r="O3169" s="128"/>
      <c r="P3169" s="128"/>
      <c r="Q3169" s="126"/>
      <c r="R3169" s="55"/>
      <c r="S3169" s="129"/>
      <c r="T3169" s="156"/>
      <c r="U3169" s="126"/>
      <c r="AF3169" s="8"/>
      <c r="AG3169" s="8"/>
      <c r="AH3169" s="8"/>
      <c r="AI3169" s="8"/>
      <c r="AJ3169" s="8"/>
      <c r="AK3169" s="8"/>
      <c r="AL3169" s="8"/>
      <c r="AM3169" s="8"/>
    </row>
    <row r="3170" spans="1:39" x14ac:dyDescent="0.2">
      <c r="A3170" s="161" t="s">
        <v>403</v>
      </c>
      <c r="B3170" s="162" t="s">
        <v>2154</v>
      </c>
      <c r="C3170" s="174" t="s">
        <v>639</v>
      </c>
      <c r="D3170" s="175" t="s">
        <v>640</v>
      </c>
      <c r="E3170" s="175">
        <v>26</v>
      </c>
      <c r="F3170" s="176">
        <v>9.6615160000000005E-2</v>
      </c>
      <c r="G3170" s="176">
        <f t="shared" si="106"/>
        <v>2.51199416</v>
      </c>
      <c r="H3170" s="177" t="s">
        <v>414</v>
      </c>
      <c r="I3170" s="178"/>
      <c r="J3170" s="179"/>
      <c r="K3170" s="124"/>
      <c r="L3170" s="125"/>
      <c r="M3170" s="126"/>
      <c r="N3170" s="127"/>
      <c r="O3170" s="128"/>
      <c r="P3170" s="128"/>
      <c r="Q3170" s="126"/>
      <c r="R3170" s="55"/>
      <c r="S3170" s="129"/>
      <c r="T3170" s="156"/>
      <c r="U3170" s="126"/>
      <c r="AF3170" s="8"/>
      <c r="AG3170" s="8"/>
      <c r="AH3170" s="8"/>
      <c r="AI3170" s="8"/>
      <c r="AJ3170" s="8"/>
      <c r="AK3170" s="8"/>
      <c r="AL3170" s="8"/>
      <c r="AM3170" s="8"/>
    </row>
    <row r="3171" spans="1:39" x14ac:dyDescent="0.2">
      <c r="A3171" s="161" t="s">
        <v>382</v>
      </c>
      <c r="B3171" s="162" t="s">
        <v>2155</v>
      </c>
      <c r="C3171" s="163" t="s">
        <v>642</v>
      </c>
      <c r="D3171" s="164" t="s">
        <v>643</v>
      </c>
      <c r="E3171" s="164">
        <v>2</v>
      </c>
      <c r="F3171" s="167">
        <v>1.20161546</v>
      </c>
      <c r="G3171" s="167">
        <f t="shared" si="106"/>
        <v>2.4032309199999999</v>
      </c>
      <c r="H3171" s="161" t="s">
        <v>414</v>
      </c>
      <c r="I3171" s="165"/>
      <c r="J3171" s="166"/>
      <c r="K3171" s="124"/>
      <c r="L3171" s="125"/>
      <c r="M3171" s="126"/>
      <c r="N3171" s="127"/>
      <c r="O3171" s="128"/>
      <c r="P3171" s="128"/>
      <c r="Q3171" s="126"/>
      <c r="R3171" s="55"/>
      <c r="S3171" s="129"/>
      <c r="T3171" s="156"/>
      <c r="U3171" s="126"/>
      <c r="AF3171" s="8"/>
      <c r="AG3171" s="8"/>
      <c r="AH3171" s="8"/>
      <c r="AI3171" s="8"/>
      <c r="AJ3171" s="8"/>
      <c r="AK3171" s="8"/>
      <c r="AL3171" s="8"/>
      <c r="AM3171" s="8"/>
    </row>
    <row r="3172" spans="1:39" x14ac:dyDescent="0.2">
      <c r="A3172" s="161" t="s">
        <v>382</v>
      </c>
      <c r="B3172" s="162" t="s">
        <v>2156</v>
      </c>
      <c r="C3172" s="163" t="s">
        <v>645</v>
      </c>
      <c r="D3172" s="164" t="s">
        <v>646</v>
      </c>
      <c r="E3172" s="164">
        <v>2</v>
      </c>
      <c r="F3172" s="167">
        <v>1.0010149699999999</v>
      </c>
      <c r="G3172" s="167">
        <f t="shared" si="106"/>
        <v>2.0020299399999999</v>
      </c>
      <c r="H3172" s="161" t="s">
        <v>414</v>
      </c>
      <c r="I3172" s="165"/>
      <c r="J3172" s="166"/>
      <c r="K3172" s="124"/>
      <c r="L3172" s="125"/>
      <c r="M3172" s="126"/>
      <c r="N3172" s="127"/>
      <c r="O3172" s="128"/>
      <c r="P3172" s="128"/>
      <c r="Q3172" s="126"/>
      <c r="R3172" s="55"/>
      <c r="S3172" s="129"/>
      <c r="T3172" s="156"/>
      <c r="U3172" s="126"/>
      <c r="AF3172" s="8"/>
      <c r="AG3172" s="8"/>
      <c r="AH3172" s="8"/>
      <c r="AI3172" s="8"/>
      <c r="AJ3172" s="8"/>
      <c r="AK3172" s="8"/>
      <c r="AL3172" s="8"/>
      <c r="AM3172" s="8"/>
    </row>
    <row r="3173" spans="1:39" x14ac:dyDescent="0.2">
      <c r="A3173" s="161" t="s">
        <v>382</v>
      </c>
      <c r="B3173" s="162" t="s">
        <v>2157</v>
      </c>
      <c r="C3173" s="163" t="s">
        <v>648</v>
      </c>
      <c r="D3173" s="164" t="s">
        <v>649</v>
      </c>
      <c r="E3173" s="164">
        <v>10</v>
      </c>
      <c r="F3173" s="167">
        <v>2.00912837</v>
      </c>
      <c r="G3173" s="167">
        <f t="shared" si="106"/>
        <v>20.091283699999998</v>
      </c>
      <c r="H3173" s="161" t="s">
        <v>414</v>
      </c>
      <c r="I3173" s="165"/>
      <c r="J3173" s="166"/>
      <c r="K3173" s="124"/>
      <c r="L3173" s="125"/>
      <c r="M3173" s="126"/>
      <c r="N3173" s="127"/>
      <c r="O3173" s="128"/>
      <c r="P3173" s="128"/>
      <c r="Q3173" s="126"/>
      <c r="R3173" s="55"/>
      <c r="S3173" s="129"/>
      <c r="T3173" s="156"/>
      <c r="U3173" s="126"/>
      <c r="AF3173" s="8"/>
      <c r="AG3173" s="8"/>
      <c r="AH3173" s="8"/>
      <c r="AI3173" s="8"/>
      <c r="AJ3173" s="8"/>
      <c r="AK3173" s="8"/>
      <c r="AL3173" s="8"/>
      <c r="AM3173" s="8"/>
    </row>
    <row r="3174" spans="1:39" x14ac:dyDescent="0.2">
      <c r="A3174" s="161" t="s">
        <v>382</v>
      </c>
      <c r="B3174" s="162" t="s">
        <v>2158</v>
      </c>
      <c r="C3174" s="163" t="s">
        <v>651</v>
      </c>
      <c r="D3174" s="164" t="s">
        <v>652</v>
      </c>
      <c r="E3174" s="164">
        <v>1</v>
      </c>
      <c r="F3174" s="167">
        <v>1.27552139</v>
      </c>
      <c r="G3174" s="167">
        <f t="shared" si="106"/>
        <v>1.27552139</v>
      </c>
      <c r="H3174" s="161" t="s">
        <v>414</v>
      </c>
      <c r="I3174" s="165"/>
      <c r="J3174" s="166"/>
      <c r="K3174" s="124"/>
      <c r="L3174" s="125"/>
      <c r="M3174" s="126"/>
      <c r="N3174" s="127"/>
      <c r="O3174" s="128"/>
      <c r="P3174" s="128"/>
      <c r="Q3174" s="126"/>
      <c r="R3174" s="55"/>
      <c r="S3174" s="129"/>
      <c r="T3174" s="156"/>
      <c r="U3174" s="126"/>
      <c r="AF3174" s="8"/>
      <c r="AG3174" s="8"/>
      <c r="AH3174" s="8"/>
      <c r="AI3174" s="8"/>
      <c r="AJ3174" s="8"/>
      <c r="AK3174" s="8"/>
      <c r="AL3174" s="8"/>
      <c r="AM3174" s="8"/>
    </row>
    <row r="3175" spans="1:39" x14ac:dyDescent="0.2">
      <c r="A3175" s="161" t="s">
        <v>382</v>
      </c>
      <c r="B3175" s="162" t="s">
        <v>2159</v>
      </c>
      <c r="C3175" s="163" t="s">
        <v>654</v>
      </c>
      <c r="D3175" s="164" t="s">
        <v>655</v>
      </c>
      <c r="E3175" s="164">
        <v>2</v>
      </c>
      <c r="F3175" s="167">
        <v>2.8816543999999999</v>
      </c>
      <c r="G3175" s="167">
        <f t="shared" si="106"/>
        <v>5.7633087999999999</v>
      </c>
      <c r="H3175" s="161" t="s">
        <v>414</v>
      </c>
      <c r="I3175" s="165"/>
      <c r="J3175" s="166"/>
      <c r="K3175" s="124"/>
      <c r="L3175" s="125"/>
      <c r="M3175" s="126"/>
      <c r="N3175" s="127"/>
      <c r="O3175" s="128"/>
      <c r="P3175" s="128"/>
      <c r="Q3175" s="126"/>
      <c r="R3175" s="55"/>
      <c r="S3175" s="129"/>
      <c r="T3175" s="156"/>
      <c r="U3175" s="126"/>
      <c r="AF3175" s="8"/>
      <c r="AG3175" s="8"/>
      <c r="AH3175" s="8"/>
      <c r="AI3175" s="8"/>
      <c r="AJ3175" s="8"/>
      <c r="AK3175" s="8"/>
      <c r="AL3175" s="8"/>
      <c r="AM3175" s="8"/>
    </row>
    <row r="3176" spans="1:39" x14ac:dyDescent="0.2">
      <c r="A3176" s="161" t="s">
        <v>382</v>
      </c>
      <c r="B3176" s="162" t="s">
        <v>2160</v>
      </c>
      <c r="C3176" s="163" t="s">
        <v>657</v>
      </c>
      <c r="D3176" s="164" t="s">
        <v>658</v>
      </c>
      <c r="E3176" s="164">
        <v>2</v>
      </c>
      <c r="F3176" s="167">
        <v>5.7822221499999999</v>
      </c>
      <c r="G3176" s="167">
        <f t="shared" si="106"/>
        <v>11.5644443</v>
      </c>
      <c r="H3176" s="161" t="s">
        <v>414</v>
      </c>
      <c r="I3176" s="165"/>
      <c r="J3176" s="166"/>
      <c r="K3176" s="124"/>
      <c r="L3176" s="125"/>
      <c r="M3176" s="126"/>
      <c r="N3176" s="127"/>
      <c r="O3176" s="128"/>
      <c r="P3176" s="128"/>
      <c r="Q3176" s="126"/>
      <c r="R3176" s="55"/>
      <c r="S3176" s="129"/>
      <c r="T3176" s="156"/>
      <c r="U3176" s="126"/>
      <c r="AF3176" s="8"/>
      <c r="AG3176" s="8"/>
      <c r="AH3176" s="8"/>
      <c r="AI3176" s="8"/>
      <c r="AJ3176" s="8"/>
      <c r="AK3176" s="8"/>
      <c r="AL3176" s="8"/>
      <c r="AM3176" s="8"/>
    </row>
    <row r="3177" spans="1:39" x14ac:dyDescent="0.2">
      <c r="A3177" s="161" t="s">
        <v>382</v>
      </c>
      <c r="B3177" s="162" t="s">
        <v>2161</v>
      </c>
      <c r="C3177" s="163" t="s">
        <v>660</v>
      </c>
      <c r="D3177" s="164" t="s">
        <v>661</v>
      </c>
      <c r="E3177" s="164">
        <v>1</v>
      </c>
      <c r="F3177" s="167">
        <v>5.2826215899999998</v>
      </c>
      <c r="G3177" s="167">
        <f t="shared" si="106"/>
        <v>5.2826215899999998</v>
      </c>
      <c r="H3177" s="161" t="s">
        <v>414</v>
      </c>
      <c r="I3177" s="165"/>
      <c r="J3177" s="166"/>
      <c r="K3177" s="124"/>
      <c r="L3177" s="125"/>
      <c r="M3177" s="126"/>
      <c r="N3177" s="127"/>
      <c r="O3177" s="128"/>
      <c r="P3177" s="128"/>
      <c r="Q3177" s="126"/>
      <c r="R3177" s="55"/>
      <c r="S3177" s="129"/>
      <c r="T3177" s="156"/>
      <c r="U3177" s="126"/>
      <c r="AF3177" s="8"/>
      <c r="AG3177" s="8"/>
      <c r="AH3177" s="8"/>
      <c r="AI3177" s="8"/>
      <c r="AJ3177" s="8"/>
      <c r="AK3177" s="8"/>
      <c r="AL3177" s="8"/>
      <c r="AM3177" s="8"/>
    </row>
    <row r="3178" spans="1:39" x14ac:dyDescent="0.2">
      <c r="A3178" s="161" t="s">
        <v>382</v>
      </c>
      <c r="B3178" s="162" t="s">
        <v>2162</v>
      </c>
      <c r="C3178" s="163" t="s">
        <v>663</v>
      </c>
      <c r="D3178" s="164" t="s">
        <v>664</v>
      </c>
      <c r="E3178" s="164">
        <v>2</v>
      </c>
      <c r="F3178" s="167">
        <v>1.1285739800000001</v>
      </c>
      <c r="G3178" s="167">
        <f t="shared" si="106"/>
        <v>2.2571479600000002</v>
      </c>
      <c r="H3178" s="161" t="s">
        <v>414</v>
      </c>
      <c r="I3178" s="165"/>
      <c r="J3178" s="166"/>
      <c r="K3178" s="124"/>
      <c r="L3178" s="125"/>
      <c r="M3178" s="126"/>
      <c r="N3178" s="127"/>
      <c r="O3178" s="128"/>
      <c r="P3178" s="128"/>
      <c r="Q3178" s="126"/>
      <c r="R3178" s="55"/>
      <c r="S3178" s="129"/>
      <c r="T3178" s="156"/>
      <c r="U3178" s="126"/>
      <c r="AF3178" s="8"/>
      <c r="AG3178" s="8"/>
      <c r="AH3178" s="8"/>
      <c r="AI3178" s="8"/>
      <c r="AJ3178" s="8"/>
      <c r="AK3178" s="8"/>
      <c r="AL3178" s="8"/>
      <c r="AM3178" s="8"/>
    </row>
    <row r="3179" spans="1:39" x14ac:dyDescent="0.2">
      <c r="A3179" s="161" t="s">
        <v>382</v>
      </c>
      <c r="B3179" s="162" t="s">
        <v>2163</v>
      </c>
      <c r="C3179" s="163" t="s">
        <v>666</v>
      </c>
      <c r="D3179" s="164" t="s">
        <v>667</v>
      </c>
      <c r="E3179" s="164">
        <v>1</v>
      </c>
      <c r="F3179" s="167">
        <v>0.66411412000000003</v>
      </c>
      <c r="G3179" s="167">
        <f t="shared" si="106"/>
        <v>0.66411412000000003</v>
      </c>
      <c r="H3179" s="161" t="s">
        <v>414</v>
      </c>
      <c r="I3179" s="165"/>
      <c r="J3179" s="166"/>
      <c r="K3179" s="124"/>
      <c r="L3179" s="125"/>
      <c r="M3179" s="126"/>
      <c r="N3179" s="127"/>
      <c r="O3179" s="128"/>
      <c r="P3179" s="128"/>
      <c r="Q3179" s="126"/>
      <c r="R3179" s="55"/>
      <c r="S3179" s="129"/>
      <c r="T3179" s="156"/>
      <c r="U3179" s="126"/>
      <c r="AF3179" s="8"/>
      <c r="AG3179" s="8"/>
      <c r="AH3179" s="8"/>
      <c r="AI3179" s="8"/>
      <c r="AJ3179" s="8"/>
      <c r="AK3179" s="8"/>
      <c r="AL3179" s="8"/>
      <c r="AM3179" s="8"/>
    </row>
    <row r="3180" spans="1:39" x14ac:dyDescent="0.2">
      <c r="A3180" s="161" t="s">
        <v>403</v>
      </c>
      <c r="B3180" s="162" t="s">
        <v>2164</v>
      </c>
      <c r="C3180" s="174" t="s">
        <v>669</v>
      </c>
      <c r="D3180" s="175" t="s">
        <v>670</v>
      </c>
      <c r="E3180" s="175">
        <v>1</v>
      </c>
      <c r="F3180" s="176">
        <v>3.3901756399999998</v>
      </c>
      <c r="G3180" s="176">
        <f t="shared" si="106"/>
        <v>3.3901756399999998</v>
      </c>
      <c r="H3180" s="177" t="s">
        <v>625</v>
      </c>
      <c r="I3180" s="178"/>
      <c r="J3180" s="179"/>
      <c r="K3180" s="124"/>
      <c r="L3180" s="125"/>
      <c r="M3180" s="126"/>
      <c r="N3180" s="127"/>
      <c r="O3180" s="128"/>
      <c r="P3180" s="128"/>
      <c r="Q3180" s="126"/>
      <c r="R3180" s="55"/>
      <c r="S3180" s="129"/>
      <c r="T3180" s="156"/>
      <c r="U3180" s="126"/>
      <c r="AF3180" s="8"/>
      <c r="AG3180" s="8"/>
      <c r="AH3180" s="8"/>
      <c r="AI3180" s="8"/>
      <c r="AJ3180" s="8"/>
      <c r="AK3180" s="8"/>
      <c r="AL3180" s="8"/>
      <c r="AM3180" s="8"/>
    </row>
    <row r="3181" spans="1:39" x14ac:dyDescent="0.2">
      <c r="A3181" s="161" t="s">
        <v>403</v>
      </c>
      <c r="B3181" s="162" t="s">
        <v>2165</v>
      </c>
      <c r="C3181" s="174" t="s">
        <v>672</v>
      </c>
      <c r="D3181" s="175" t="s">
        <v>673</v>
      </c>
      <c r="E3181" s="175">
        <v>1</v>
      </c>
      <c r="F3181" s="176">
        <v>2.87678704</v>
      </c>
      <c r="G3181" s="176">
        <f t="shared" si="106"/>
        <v>2.87678704</v>
      </c>
      <c r="H3181" s="177" t="s">
        <v>625</v>
      </c>
      <c r="I3181" s="178"/>
      <c r="J3181" s="179"/>
      <c r="K3181" s="124"/>
      <c r="L3181" s="125"/>
      <c r="M3181" s="126"/>
      <c r="N3181" s="127"/>
      <c r="O3181" s="128"/>
      <c r="P3181" s="128"/>
      <c r="Q3181" s="126"/>
      <c r="R3181" s="55"/>
      <c r="S3181" s="129"/>
      <c r="T3181" s="156"/>
      <c r="U3181" s="126"/>
      <c r="AF3181" s="8"/>
      <c r="AG3181" s="8"/>
      <c r="AH3181" s="8"/>
      <c r="AI3181" s="8"/>
      <c r="AJ3181" s="8"/>
      <c r="AK3181" s="8"/>
      <c r="AL3181" s="8"/>
      <c r="AM3181" s="8"/>
    </row>
    <row r="3182" spans="1:39" x14ac:dyDescent="0.2">
      <c r="A3182" s="148" t="s">
        <v>379</v>
      </c>
      <c r="B3182" s="162" t="s">
        <v>2166</v>
      </c>
      <c r="C3182" s="181" t="s">
        <v>675</v>
      </c>
      <c r="D3182" s="182" t="s">
        <v>676</v>
      </c>
      <c r="E3182" s="182">
        <v>1</v>
      </c>
      <c r="F3182" s="183"/>
      <c r="G3182" s="183" t="str">
        <f>""</f>
        <v/>
      </c>
      <c r="H3182" s="184"/>
      <c r="I3182" s="185"/>
      <c r="J3182" s="180"/>
      <c r="K3182" s="124"/>
      <c r="L3182" s="125"/>
      <c r="M3182" s="126"/>
      <c r="N3182" s="127"/>
      <c r="O3182" s="128"/>
      <c r="P3182" s="128"/>
      <c r="Q3182" s="126"/>
      <c r="R3182" s="55"/>
      <c r="S3182" s="129"/>
      <c r="T3182" s="156"/>
      <c r="U3182" s="126"/>
      <c r="AF3182" s="8"/>
      <c r="AG3182" s="8"/>
      <c r="AH3182" s="8"/>
      <c r="AI3182" s="8"/>
      <c r="AJ3182" s="8"/>
      <c r="AK3182" s="8"/>
      <c r="AL3182" s="8"/>
      <c r="AM3182" s="8"/>
    </row>
    <row r="3183" spans="1:39" x14ac:dyDescent="0.2">
      <c r="A3183" s="148" t="s">
        <v>379</v>
      </c>
      <c r="B3183" s="162" t="s">
        <v>2167</v>
      </c>
      <c r="C3183" s="181" t="s">
        <v>683</v>
      </c>
      <c r="D3183" s="182" t="s">
        <v>676</v>
      </c>
      <c r="E3183" s="182">
        <v>1</v>
      </c>
      <c r="F3183" s="183"/>
      <c r="G3183" s="183" t="str">
        <f>""</f>
        <v/>
      </c>
      <c r="H3183" s="184"/>
      <c r="I3183" s="185"/>
      <c r="J3183" s="180"/>
      <c r="K3183" s="124"/>
      <c r="L3183" s="125"/>
      <c r="M3183" s="126"/>
      <c r="N3183" s="127"/>
      <c r="O3183" s="128"/>
      <c r="P3183" s="128"/>
      <c r="Q3183" s="126"/>
      <c r="R3183" s="55"/>
      <c r="S3183" s="129"/>
      <c r="T3183" s="156"/>
      <c r="U3183" s="126"/>
      <c r="AF3183" s="8"/>
      <c r="AG3183" s="8"/>
      <c r="AH3183" s="8"/>
      <c r="AI3183" s="8"/>
      <c r="AJ3183" s="8"/>
      <c r="AK3183" s="8"/>
      <c r="AL3183" s="8"/>
      <c r="AM3183" s="8"/>
    </row>
    <row r="3184" spans="1:39" x14ac:dyDescent="0.2">
      <c r="A3184" s="148" t="s">
        <v>379</v>
      </c>
      <c r="B3184" s="162" t="s">
        <v>2168</v>
      </c>
      <c r="C3184" s="181" t="s">
        <v>686</v>
      </c>
      <c r="D3184" s="182" t="s">
        <v>687</v>
      </c>
      <c r="E3184" s="182">
        <v>1</v>
      </c>
      <c r="F3184" s="183">
        <v>43</v>
      </c>
      <c r="G3184" s="183">
        <f t="shared" ref="G3184:G3215" si="107">F3184*E3184</f>
        <v>43</v>
      </c>
      <c r="H3184" s="184" t="s">
        <v>688</v>
      </c>
      <c r="I3184" s="185"/>
      <c r="J3184" s="180"/>
      <c r="K3184" s="124"/>
      <c r="L3184" s="125"/>
      <c r="M3184" s="126"/>
      <c r="N3184" s="127"/>
      <c r="O3184" s="128"/>
      <c r="P3184" s="128"/>
      <c r="Q3184" s="126"/>
      <c r="R3184" s="55"/>
      <c r="S3184" s="129"/>
      <c r="T3184" s="156"/>
      <c r="U3184" s="126"/>
      <c r="AF3184" s="8"/>
      <c r="AG3184" s="8"/>
      <c r="AH3184" s="8"/>
      <c r="AI3184" s="8"/>
      <c r="AJ3184" s="8"/>
      <c r="AK3184" s="8"/>
      <c r="AL3184" s="8"/>
      <c r="AM3184" s="8"/>
    </row>
    <row r="3185" spans="1:39" ht="38.25" x14ac:dyDescent="0.2">
      <c r="A3185" s="161" t="s">
        <v>403</v>
      </c>
      <c r="B3185" s="162" t="s">
        <v>2169</v>
      </c>
      <c r="C3185" s="174" t="s">
        <v>1849</v>
      </c>
      <c r="D3185" s="175" t="s">
        <v>1850</v>
      </c>
      <c r="E3185" s="175">
        <v>1</v>
      </c>
      <c r="F3185" s="176">
        <v>176.47138028000001</v>
      </c>
      <c r="G3185" s="176">
        <f t="shared" si="107"/>
        <v>176.47138028000001</v>
      </c>
      <c r="H3185" s="177"/>
      <c r="I3185" s="178"/>
      <c r="J3185" s="179"/>
      <c r="K3185" s="124"/>
      <c r="L3185" s="125"/>
      <c r="M3185" s="126"/>
      <c r="N3185" s="127"/>
      <c r="O3185" s="128"/>
      <c r="P3185" s="128"/>
      <c r="Q3185" s="126"/>
      <c r="R3185" s="55"/>
      <c r="S3185" s="129"/>
      <c r="T3185" s="156"/>
      <c r="U3185" s="126"/>
      <c r="AF3185" s="8"/>
      <c r="AG3185" s="8"/>
      <c r="AH3185" s="8"/>
      <c r="AI3185" s="8"/>
      <c r="AJ3185" s="8"/>
      <c r="AK3185" s="8"/>
      <c r="AL3185" s="8"/>
      <c r="AM3185" s="8"/>
    </row>
    <row r="3186" spans="1:39" x14ac:dyDescent="0.2">
      <c r="A3186" s="161" t="s">
        <v>403</v>
      </c>
      <c r="B3186" s="162" t="s">
        <v>2170</v>
      </c>
      <c r="C3186" s="174" t="s">
        <v>1127</v>
      </c>
      <c r="D3186" s="175" t="s">
        <v>698</v>
      </c>
      <c r="E3186" s="175">
        <v>2</v>
      </c>
      <c r="F3186" s="176">
        <v>3.9519828000000001</v>
      </c>
      <c r="G3186" s="176">
        <f t="shared" si="107"/>
        <v>7.9039656000000003</v>
      </c>
      <c r="H3186" s="177" t="s">
        <v>414</v>
      </c>
      <c r="I3186" s="178"/>
      <c r="J3186" s="179"/>
      <c r="K3186" s="124"/>
      <c r="L3186" s="125"/>
      <c r="M3186" s="126"/>
      <c r="N3186" s="127"/>
      <c r="O3186" s="128"/>
      <c r="P3186" s="128"/>
      <c r="Q3186" s="126"/>
      <c r="R3186" s="55"/>
      <c r="S3186" s="129"/>
      <c r="T3186" s="156"/>
      <c r="U3186" s="126"/>
      <c r="AF3186" s="8"/>
      <c r="AG3186" s="8"/>
      <c r="AH3186" s="8"/>
      <c r="AI3186" s="8"/>
      <c r="AJ3186" s="8"/>
      <c r="AK3186" s="8"/>
      <c r="AL3186" s="8"/>
      <c r="AM3186" s="8"/>
    </row>
    <row r="3187" spans="1:39" x14ac:dyDescent="0.2">
      <c r="A3187" s="148" t="s">
        <v>379</v>
      </c>
      <c r="B3187" s="162" t="s">
        <v>2171</v>
      </c>
      <c r="C3187" s="181" t="s">
        <v>1126</v>
      </c>
      <c r="D3187" s="182" t="s">
        <v>696</v>
      </c>
      <c r="E3187" s="182">
        <v>2</v>
      </c>
      <c r="F3187" s="183">
        <v>2.27335121</v>
      </c>
      <c r="G3187" s="183">
        <f t="shared" si="107"/>
        <v>4.5467024199999999</v>
      </c>
      <c r="H3187" s="184"/>
      <c r="I3187" s="185"/>
      <c r="J3187" s="180"/>
      <c r="K3187" s="124"/>
      <c r="L3187" s="125"/>
      <c r="M3187" s="126"/>
      <c r="N3187" s="127"/>
      <c r="O3187" s="128"/>
      <c r="P3187" s="128"/>
      <c r="Q3187" s="126"/>
      <c r="R3187" s="55"/>
      <c r="S3187" s="129"/>
      <c r="T3187" s="156"/>
      <c r="U3187" s="126"/>
      <c r="AF3187" s="8"/>
      <c r="AG3187" s="8"/>
      <c r="AH3187" s="8"/>
      <c r="AI3187" s="8"/>
      <c r="AJ3187" s="8"/>
      <c r="AK3187" s="8"/>
      <c r="AL3187" s="8"/>
      <c r="AM3187" s="8"/>
    </row>
    <row r="3188" spans="1:39" x14ac:dyDescent="0.2">
      <c r="A3188" s="161" t="s">
        <v>403</v>
      </c>
      <c r="B3188" s="162" t="s">
        <v>2172</v>
      </c>
      <c r="C3188" s="174"/>
      <c r="D3188" s="175" t="s">
        <v>700</v>
      </c>
      <c r="E3188" s="175">
        <v>2</v>
      </c>
      <c r="F3188" s="176">
        <v>0.32693049000000002</v>
      </c>
      <c r="G3188" s="176">
        <f t="shared" si="107"/>
        <v>0.65386098000000004</v>
      </c>
      <c r="H3188" s="177"/>
      <c r="I3188" s="178"/>
      <c r="J3188" s="179"/>
      <c r="K3188" s="124"/>
      <c r="L3188" s="125"/>
      <c r="M3188" s="126"/>
      <c r="N3188" s="127"/>
      <c r="O3188" s="128"/>
      <c r="P3188" s="128"/>
      <c r="Q3188" s="126"/>
      <c r="R3188" s="55"/>
      <c r="S3188" s="129"/>
      <c r="T3188" s="156"/>
      <c r="U3188" s="126"/>
      <c r="AF3188" s="8"/>
      <c r="AG3188" s="8"/>
      <c r="AH3188" s="8"/>
      <c r="AI3188" s="8"/>
      <c r="AJ3188" s="8"/>
      <c r="AK3188" s="8"/>
      <c r="AL3188" s="8"/>
      <c r="AM3188" s="8"/>
    </row>
    <row r="3189" spans="1:39" x14ac:dyDescent="0.2">
      <c r="A3189" s="161" t="s">
        <v>403</v>
      </c>
      <c r="B3189" s="162" t="s">
        <v>2173</v>
      </c>
      <c r="C3189" s="174" t="s">
        <v>702</v>
      </c>
      <c r="D3189" s="175" t="s">
        <v>703</v>
      </c>
      <c r="E3189" s="175">
        <v>17</v>
      </c>
      <c r="F3189" s="176">
        <v>12</v>
      </c>
      <c r="G3189" s="176">
        <f t="shared" si="107"/>
        <v>204</v>
      </c>
      <c r="H3189" s="177"/>
      <c r="I3189" s="178"/>
      <c r="J3189" s="179"/>
      <c r="K3189" s="124"/>
      <c r="L3189" s="125"/>
      <c r="M3189" s="126"/>
      <c r="N3189" s="127"/>
      <c r="O3189" s="128"/>
      <c r="P3189" s="128"/>
      <c r="Q3189" s="126"/>
      <c r="R3189" s="55"/>
      <c r="S3189" s="129"/>
      <c r="T3189" s="156"/>
      <c r="U3189" s="126"/>
      <c r="AF3189" s="8"/>
      <c r="AG3189" s="8"/>
      <c r="AH3189" s="8"/>
      <c r="AI3189" s="8"/>
      <c r="AJ3189" s="8"/>
      <c r="AK3189" s="8"/>
      <c r="AL3189" s="8"/>
      <c r="AM3189" s="8"/>
    </row>
    <row r="3190" spans="1:39" ht="25.5" x14ac:dyDescent="0.2">
      <c r="A3190" s="161" t="s">
        <v>403</v>
      </c>
      <c r="B3190" s="162" t="s">
        <v>2174</v>
      </c>
      <c r="C3190" s="174" t="s">
        <v>705</v>
      </c>
      <c r="D3190" s="175" t="s">
        <v>706</v>
      </c>
      <c r="E3190" s="175">
        <v>5</v>
      </c>
      <c r="F3190" s="176">
        <v>66.449012420000003</v>
      </c>
      <c r="G3190" s="176">
        <f t="shared" si="107"/>
        <v>332.24506210000004</v>
      </c>
      <c r="H3190" s="177"/>
      <c r="I3190" s="178"/>
      <c r="J3190" s="179"/>
      <c r="K3190" s="124"/>
      <c r="L3190" s="125"/>
      <c r="M3190" s="126"/>
      <c r="N3190" s="127"/>
      <c r="O3190" s="128"/>
      <c r="P3190" s="128"/>
      <c r="Q3190" s="126"/>
      <c r="R3190" s="55"/>
      <c r="S3190" s="129"/>
      <c r="T3190" s="156"/>
      <c r="U3190" s="126"/>
      <c r="AF3190" s="8"/>
      <c r="AG3190" s="8"/>
      <c r="AH3190" s="8"/>
      <c r="AI3190" s="8"/>
      <c r="AJ3190" s="8"/>
      <c r="AK3190" s="8"/>
      <c r="AL3190" s="8"/>
      <c r="AM3190" s="8"/>
    </row>
    <row r="3191" spans="1:39" x14ac:dyDescent="0.2">
      <c r="A3191" s="161" t="s">
        <v>403</v>
      </c>
      <c r="B3191" s="162" t="s">
        <v>2175</v>
      </c>
      <c r="C3191" s="174" t="s">
        <v>708</v>
      </c>
      <c r="D3191" s="175" t="s">
        <v>709</v>
      </c>
      <c r="E3191" s="175">
        <v>4</v>
      </c>
      <c r="F3191" s="176">
        <v>1.9</v>
      </c>
      <c r="G3191" s="176">
        <f t="shared" si="107"/>
        <v>7.6</v>
      </c>
      <c r="H3191" s="177"/>
      <c r="I3191" s="178"/>
      <c r="J3191" s="179"/>
      <c r="K3191" s="124"/>
      <c r="L3191" s="125"/>
      <c r="M3191" s="126"/>
      <c r="N3191" s="127"/>
      <c r="O3191" s="128"/>
      <c r="P3191" s="128"/>
      <c r="Q3191" s="126"/>
      <c r="R3191" s="55"/>
      <c r="S3191" s="129"/>
      <c r="T3191" s="156"/>
      <c r="U3191" s="126"/>
      <c r="AF3191" s="8"/>
      <c r="AG3191" s="8"/>
      <c r="AH3191" s="8"/>
      <c r="AI3191" s="8"/>
      <c r="AJ3191" s="8"/>
      <c r="AK3191" s="8"/>
      <c r="AL3191" s="8"/>
      <c r="AM3191" s="8"/>
    </row>
    <row r="3192" spans="1:39" x14ac:dyDescent="0.2">
      <c r="A3192" s="161" t="s">
        <v>403</v>
      </c>
      <c r="B3192" s="162" t="s">
        <v>2176</v>
      </c>
      <c r="C3192" s="174"/>
      <c r="D3192" s="175" t="s">
        <v>711</v>
      </c>
      <c r="E3192" s="175">
        <v>2</v>
      </c>
      <c r="F3192" s="176">
        <v>1.8403369999999999E-2</v>
      </c>
      <c r="G3192" s="176">
        <f t="shared" si="107"/>
        <v>3.6806739999999998E-2</v>
      </c>
      <c r="H3192" s="177"/>
      <c r="I3192" s="178"/>
      <c r="J3192" s="179"/>
      <c r="K3192" s="124"/>
      <c r="L3192" s="125"/>
      <c r="M3192" s="126"/>
      <c r="N3192" s="127"/>
      <c r="O3192" s="128"/>
      <c r="P3192" s="128"/>
      <c r="Q3192" s="126"/>
      <c r="R3192" s="55"/>
      <c r="S3192" s="129"/>
      <c r="T3192" s="156"/>
      <c r="U3192" s="126"/>
      <c r="AF3192" s="8"/>
      <c r="AG3192" s="8"/>
      <c r="AH3192" s="8"/>
      <c r="AI3192" s="8"/>
      <c r="AJ3192" s="8"/>
      <c r="AK3192" s="8"/>
      <c r="AL3192" s="8"/>
      <c r="AM3192" s="8"/>
    </row>
    <row r="3193" spans="1:39" x14ac:dyDescent="0.2">
      <c r="A3193" s="161" t="s">
        <v>403</v>
      </c>
      <c r="B3193" s="162" t="s">
        <v>2177</v>
      </c>
      <c r="C3193" s="174"/>
      <c r="D3193" s="175" t="s">
        <v>716</v>
      </c>
      <c r="E3193" s="175">
        <v>2</v>
      </c>
      <c r="F3193" s="176">
        <v>3.9988100900000001</v>
      </c>
      <c r="G3193" s="176">
        <f t="shared" si="107"/>
        <v>7.9976201800000002</v>
      </c>
      <c r="H3193" s="177"/>
      <c r="I3193" s="178"/>
      <c r="J3193" s="179"/>
      <c r="K3193" s="124"/>
      <c r="L3193" s="125"/>
      <c r="M3193" s="126"/>
      <c r="N3193" s="127"/>
      <c r="O3193" s="128"/>
      <c r="P3193" s="128"/>
      <c r="Q3193" s="126"/>
      <c r="R3193" s="55"/>
      <c r="S3193" s="129"/>
      <c r="T3193" s="156"/>
      <c r="U3193" s="126"/>
      <c r="AF3193" s="8"/>
      <c r="AG3193" s="8"/>
      <c r="AH3193" s="8"/>
      <c r="AI3193" s="8"/>
      <c r="AJ3193" s="8"/>
      <c r="AK3193" s="8"/>
      <c r="AL3193" s="8"/>
      <c r="AM3193" s="8"/>
    </row>
    <row r="3194" spans="1:39" x14ac:dyDescent="0.2">
      <c r="A3194" s="161" t="s">
        <v>403</v>
      </c>
      <c r="B3194" s="162" t="s">
        <v>2178</v>
      </c>
      <c r="C3194" s="174"/>
      <c r="D3194" s="175" t="s">
        <v>1860</v>
      </c>
      <c r="E3194" s="175">
        <v>2</v>
      </c>
      <c r="F3194" s="176">
        <v>2.8365979700000001</v>
      </c>
      <c r="G3194" s="176">
        <f t="shared" si="107"/>
        <v>5.6731959400000003</v>
      </c>
      <c r="H3194" s="177"/>
      <c r="I3194" s="178"/>
      <c r="J3194" s="179"/>
      <c r="K3194" s="124"/>
      <c r="L3194" s="125"/>
      <c r="M3194" s="126"/>
      <c r="N3194" s="127"/>
      <c r="O3194" s="128"/>
      <c r="P3194" s="128"/>
      <c r="Q3194" s="126"/>
      <c r="R3194" s="55"/>
      <c r="S3194" s="129"/>
      <c r="T3194" s="156"/>
      <c r="U3194" s="126"/>
      <c r="AF3194" s="8"/>
      <c r="AG3194" s="8"/>
      <c r="AH3194" s="8"/>
      <c r="AI3194" s="8"/>
      <c r="AJ3194" s="8"/>
      <c r="AK3194" s="8"/>
      <c r="AL3194" s="8"/>
      <c r="AM3194" s="8"/>
    </row>
    <row r="3195" spans="1:39" x14ac:dyDescent="0.2">
      <c r="A3195" s="161" t="s">
        <v>403</v>
      </c>
      <c r="B3195" s="162" t="s">
        <v>2179</v>
      </c>
      <c r="C3195" s="174"/>
      <c r="D3195" s="175" t="s">
        <v>713</v>
      </c>
      <c r="E3195" s="175">
        <v>2</v>
      </c>
      <c r="F3195" s="176">
        <v>1.413823E-2</v>
      </c>
      <c r="G3195" s="176">
        <f t="shared" si="107"/>
        <v>2.827646E-2</v>
      </c>
      <c r="H3195" s="177"/>
      <c r="I3195" s="178"/>
      <c r="J3195" s="179"/>
      <c r="K3195" s="124"/>
      <c r="L3195" s="125"/>
      <c r="M3195" s="126"/>
      <c r="N3195" s="127"/>
      <c r="O3195" s="128"/>
      <c r="P3195" s="128"/>
      <c r="Q3195" s="126"/>
      <c r="R3195" s="55"/>
      <c r="S3195" s="129"/>
      <c r="T3195" s="156"/>
      <c r="U3195" s="126"/>
      <c r="AF3195" s="8"/>
      <c r="AG3195" s="8"/>
      <c r="AH3195" s="8"/>
      <c r="AI3195" s="8"/>
      <c r="AJ3195" s="8"/>
      <c r="AK3195" s="8"/>
      <c r="AL3195" s="8"/>
      <c r="AM3195" s="8"/>
    </row>
    <row r="3196" spans="1:39" x14ac:dyDescent="0.2">
      <c r="A3196" s="161" t="s">
        <v>403</v>
      </c>
      <c r="B3196" s="162" t="s">
        <v>2180</v>
      </c>
      <c r="C3196" s="174">
        <v>111203</v>
      </c>
      <c r="D3196" s="175" t="s">
        <v>720</v>
      </c>
      <c r="E3196" s="175">
        <v>2</v>
      </c>
      <c r="F3196" s="176">
        <v>9.6445200000000002E-3</v>
      </c>
      <c r="G3196" s="176">
        <f t="shared" si="107"/>
        <v>1.928904E-2</v>
      </c>
      <c r="H3196" s="177"/>
      <c r="I3196" s="178"/>
      <c r="J3196" s="179"/>
      <c r="K3196" s="124"/>
      <c r="L3196" s="125"/>
      <c r="M3196" s="126"/>
      <c r="N3196" s="127"/>
      <c r="O3196" s="128"/>
      <c r="P3196" s="128"/>
      <c r="Q3196" s="126"/>
      <c r="R3196" s="55"/>
      <c r="S3196" s="129"/>
      <c r="T3196" s="156"/>
      <c r="U3196" s="126"/>
      <c r="AF3196" s="8"/>
      <c r="AG3196" s="8"/>
      <c r="AH3196" s="8"/>
      <c r="AI3196" s="8"/>
      <c r="AJ3196" s="8"/>
      <c r="AK3196" s="8"/>
      <c r="AL3196" s="8"/>
      <c r="AM3196" s="8"/>
    </row>
    <row r="3197" spans="1:39" x14ac:dyDescent="0.2">
      <c r="A3197" s="161" t="s">
        <v>403</v>
      </c>
      <c r="B3197" s="162" t="s">
        <v>2181</v>
      </c>
      <c r="C3197" s="174">
        <v>12629</v>
      </c>
      <c r="D3197" s="175" t="s">
        <v>718</v>
      </c>
      <c r="E3197" s="175">
        <v>20</v>
      </c>
      <c r="F3197" s="176">
        <v>2.9523020000000001E-2</v>
      </c>
      <c r="G3197" s="176">
        <f t="shared" si="107"/>
        <v>0.5904604</v>
      </c>
      <c r="H3197" s="177"/>
      <c r="I3197" s="178"/>
      <c r="J3197" s="179"/>
      <c r="K3197" s="124"/>
      <c r="L3197" s="125"/>
      <c r="M3197" s="126"/>
      <c r="N3197" s="127"/>
      <c r="O3197" s="128"/>
      <c r="P3197" s="128"/>
      <c r="Q3197" s="126"/>
      <c r="R3197" s="55"/>
      <c r="S3197" s="129"/>
      <c r="T3197" s="156"/>
      <c r="U3197" s="126"/>
      <c r="AF3197" s="8"/>
      <c r="AG3197" s="8"/>
      <c r="AH3197" s="8"/>
      <c r="AI3197" s="8"/>
      <c r="AJ3197" s="8"/>
      <c r="AK3197" s="8"/>
      <c r="AL3197" s="8"/>
      <c r="AM3197" s="8"/>
    </row>
    <row r="3198" spans="1:39" x14ac:dyDescent="0.2">
      <c r="A3198" s="148" t="s">
        <v>379</v>
      </c>
      <c r="B3198" s="162" t="s">
        <v>2182</v>
      </c>
      <c r="C3198" s="181" t="s">
        <v>722</v>
      </c>
      <c r="D3198" s="182" t="s">
        <v>723</v>
      </c>
      <c r="E3198" s="182">
        <v>1</v>
      </c>
      <c r="F3198" s="183">
        <v>6.138147E-2</v>
      </c>
      <c r="G3198" s="183">
        <f t="shared" si="107"/>
        <v>6.138147E-2</v>
      </c>
      <c r="H3198" s="184"/>
      <c r="I3198" s="185"/>
      <c r="J3198" s="180"/>
      <c r="K3198" s="124"/>
      <c r="L3198" s="125"/>
      <c r="M3198" s="126"/>
      <c r="N3198" s="127"/>
      <c r="O3198" s="128"/>
      <c r="P3198" s="128"/>
      <c r="Q3198" s="126"/>
      <c r="R3198" s="55"/>
      <c r="S3198" s="129"/>
      <c r="T3198" s="156"/>
      <c r="U3198" s="126"/>
      <c r="AF3198" s="8"/>
      <c r="AG3198" s="8"/>
      <c r="AH3198" s="8"/>
      <c r="AI3198" s="8"/>
      <c r="AJ3198" s="8"/>
      <c r="AK3198" s="8"/>
      <c r="AL3198" s="8"/>
      <c r="AM3198" s="8"/>
    </row>
    <row r="3199" spans="1:39" x14ac:dyDescent="0.2">
      <c r="A3199" s="161" t="s">
        <v>403</v>
      </c>
      <c r="B3199" s="162" t="s">
        <v>2183</v>
      </c>
      <c r="C3199" s="174" t="s">
        <v>677</v>
      </c>
      <c r="D3199" s="175" t="s">
        <v>732</v>
      </c>
      <c r="E3199" s="175">
        <v>12</v>
      </c>
      <c r="F3199" s="176">
        <v>0.12559807000000001</v>
      </c>
      <c r="G3199" s="176">
        <f t="shared" si="107"/>
        <v>1.5071768400000001</v>
      </c>
      <c r="H3199" s="177"/>
      <c r="I3199" s="178"/>
      <c r="J3199" s="179"/>
      <c r="K3199" s="124"/>
      <c r="L3199" s="125"/>
      <c r="M3199" s="126"/>
      <c r="N3199" s="127"/>
      <c r="O3199" s="128"/>
      <c r="P3199" s="128"/>
      <c r="Q3199" s="126"/>
      <c r="R3199" s="55"/>
      <c r="S3199" s="129"/>
      <c r="T3199" s="156"/>
      <c r="U3199" s="126"/>
      <c r="AF3199" s="8"/>
      <c r="AG3199" s="8"/>
      <c r="AH3199" s="8"/>
      <c r="AI3199" s="8"/>
      <c r="AJ3199" s="8"/>
      <c r="AK3199" s="8"/>
      <c r="AL3199" s="8"/>
      <c r="AM3199" s="8"/>
    </row>
    <row r="3200" spans="1:39" x14ac:dyDescent="0.2">
      <c r="A3200" s="161" t="s">
        <v>403</v>
      </c>
      <c r="B3200" s="162" t="s">
        <v>2184</v>
      </c>
      <c r="C3200" s="174" t="s">
        <v>677</v>
      </c>
      <c r="D3200" s="175" t="s">
        <v>734</v>
      </c>
      <c r="E3200" s="175">
        <v>4</v>
      </c>
      <c r="F3200" s="176">
        <v>0.10981471</v>
      </c>
      <c r="G3200" s="176">
        <f t="shared" si="107"/>
        <v>0.43925883999999998</v>
      </c>
      <c r="H3200" s="177"/>
      <c r="I3200" s="178"/>
      <c r="J3200" s="179"/>
      <c r="K3200" s="124"/>
      <c r="L3200" s="125"/>
      <c r="M3200" s="126"/>
      <c r="N3200" s="127"/>
      <c r="O3200" s="128"/>
      <c r="P3200" s="128"/>
      <c r="Q3200" s="126"/>
      <c r="R3200" s="55"/>
      <c r="S3200" s="129"/>
      <c r="T3200" s="156"/>
      <c r="U3200" s="126"/>
      <c r="AF3200" s="8"/>
      <c r="AG3200" s="8"/>
      <c r="AH3200" s="8"/>
      <c r="AI3200" s="8"/>
      <c r="AJ3200" s="8"/>
      <c r="AK3200" s="8"/>
      <c r="AL3200" s="8"/>
      <c r="AM3200" s="8"/>
    </row>
    <row r="3201" spans="1:39" x14ac:dyDescent="0.2">
      <c r="A3201" s="161" t="s">
        <v>403</v>
      </c>
      <c r="B3201" s="162" t="s">
        <v>2185</v>
      </c>
      <c r="C3201" s="174" t="s">
        <v>677</v>
      </c>
      <c r="D3201" s="175" t="s">
        <v>736</v>
      </c>
      <c r="E3201" s="175">
        <v>2</v>
      </c>
      <c r="F3201" s="176">
        <v>7.4135400000000004E-2</v>
      </c>
      <c r="G3201" s="176">
        <f t="shared" si="107"/>
        <v>0.14827080000000001</v>
      </c>
      <c r="H3201" s="177"/>
      <c r="I3201" s="178"/>
      <c r="J3201" s="179"/>
      <c r="K3201" s="124"/>
      <c r="L3201" s="125"/>
      <c r="M3201" s="126"/>
      <c r="N3201" s="127"/>
      <c r="O3201" s="128"/>
      <c r="P3201" s="128"/>
      <c r="Q3201" s="126"/>
      <c r="R3201" s="55"/>
      <c r="S3201" s="129"/>
      <c r="T3201" s="156"/>
      <c r="U3201" s="126"/>
      <c r="AF3201" s="8"/>
      <c r="AG3201" s="8"/>
      <c r="AH3201" s="8"/>
      <c r="AI3201" s="8"/>
      <c r="AJ3201" s="8"/>
      <c r="AK3201" s="8"/>
      <c r="AL3201" s="8"/>
      <c r="AM3201" s="8"/>
    </row>
    <row r="3202" spans="1:39" x14ac:dyDescent="0.2">
      <c r="A3202" s="161" t="s">
        <v>403</v>
      </c>
      <c r="B3202" s="162" t="s">
        <v>2186</v>
      </c>
      <c r="C3202" s="174" t="s">
        <v>677</v>
      </c>
      <c r="D3202" s="175" t="s">
        <v>678</v>
      </c>
      <c r="E3202" s="175">
        <v>4</v>
      </c>
      <c r="F3202" s="176">
        <v>4.296759E-2</v>
      </c>
      <c r="G3202" s="176">
        <f t="shared" si="107"/>
        <v>0.17187036</v>
      </c>
      <c r="H3202" s="177"/>
      <c r="I3202" s="178"/>
      <c r="J3202" s="179"/>
      <c r="K3202" s="124"/>
      <c r="L3202" s="125"/>
      <c r="M3202" s="126"/>
      <c r="N3202" s="127"/>
      <c r="O3202" s="128"/>
      <c r="P3202" s="128"/>
      <c r="Q3202" s="126"/>
      <c r="R3202" s="55"/>
      <c r="S3202" s="129"/>
      <c r="T3202" s="156"/>
      <c r="U3202" s="126"/>
      <c r="AF3202" s="8"/>
      <c r="AG3202" s="8"/>
      <c r="AH3202" s="8"/>
      <c r="AI3202" s="8"/>
      <c r="AJ3202" s="8"/>
      <c r="AK3202" s="8"/>
      <c r="AL3202" s="8"/>
      <c r="AM3202" s="8"/>
    </row>
    <row r="3203" spans="1:39" x14ac:dyDescent="0.2">
      <c r="A3203" s="161" t="s">
        <v>403</v>
      </c>
      <c r="B3203" s="162" t="s">
        <v>2187</v>
      </c>
      <c r="C3203" s="174" t="s">
        <v>677</v>
      </c>
      <c r="D3203" s="175" t="s">
        <v>739</v>
      </c>
      <c r="E3203" s="175">
        <v>3</v>
      </c>
      <c r="F3203" s="176">
        <v>5.4240669999999998E-2</v>
      </c>
      <c r="G3203" s="176">
        <f t="shared" si="107"/>
        <v>0.16272201</v>
      </c>
      <c r="H3203" s="177"/>
      <c r="I3203" s="178"/>
      <c r="J3203" s="179"/>
      <c r="K3203" s="124"/>
      <c r="L3203" s="125"/>
      <c r="M3203" s="126"/>
      <c r="N3203" s="127"/>
      <c r="O3203" s="128"/>
      <c r="P3203" s="128"/>
      <c r="Q3203" s="126"/>
      <c r="R3203" s="55"/>
      <c r="S3203" s="129"/>
      <c r="T3203" s="156"/>
      <c r="U3203" s="126"/>
      <c r="AF3203" s="8"/>
      <c r="AG3203" s="8"/>
      <c r="AH3203" s="8"/>
      <c r="AI3203" s="8"/>
      <c r="AJ3203" s="8"/>
      <c r="AK3203" s="8"/>
      <c r="AL3203" s="8"/>
      <c r="AM3203" s="8"/>
    </row>
    <row r="3204" spans="1:39" x14ac:dyDescent="0.2">
      <c r="A3204" s="161" t="s">
        <v>403</v>
      </c>
      <c r="B3204" s="162" t="s">
        <v>2188</v>
      </c>
      <c r="C3204" s="174" t="s">
        <v>677</v>
      </c>
      <c r="D3204" s="175" t="s">
        <v>741</v>
      </c>
      <c r="E3204" s="175">
        <v>8</v>
      </c>
      <c r="F3204" s="176">
        <v>2.6461140000000001E-2</v>
      </c>
      <c r="G3204" s="176">
        <f t="shared" si="107"/>
        <v>0.21168912000000001</v>
      </c>
      <c r="H3204" s="177"/>
      <c r="I3204" s="178"/>
      <c r="J3204" s="179"/>
      <c r="K3204" s="124"/>
      <c r="L3204" s="125"/>
      <c r="M3204" s="126"/>
      <c r="N3204" s="127"/>
      <c r="O3204" s="128"/>
      <c r="P3204" s="128"/>
      <c r="Q3204" s="126"/>
      <c r="R3204" s="55"/>
      <c r="S3204" s="129"/>
      <c r="T3204" s="156"/>
      <c r="U3204" s="126"/>
      <c r="AF3204" s="8"/>
      <c r="AG3204" s="8"/>
      <c r="AH3204" s="8"/>
      <c r="AI3204" s="8"/>
      <c r="AJ3204" s="8"/>
      <c r="AK3204" s="8"/>
      <c r="AL3204" s="8"/>
      <c r="AM3204" s="8"/>
    </row>
    <row r="3205" spans="1:39" x14ac:dyDescent="0.2">
      <c r="A3205" s="161" t="s">
        <v>403</v>
      </c>
      <c r="B3205" s="162" t="s">
        <v>2189</v>
      </c>
      <c r="C3205" s="174" t="s">
        <v>684</v>
      </c>
      <c r="D3205" s="175" t="s">
        <v>730</v>
      </c>
      <c r="E3205" s="175">
        <v>4</v>
      </c>
      <c r="F3205" s="176">
        <v>3.3686880000000002E-2</v>
      </c>
      <c r="G3205" s="176">
        <f t="shared" si="107"/>
        <v>0.13474752000000001</v>
      </c>
      <c r="H3205" s="177"/>
      <c r="I3205" s="178"/>
      <c r="J3205" s="179"/>
      <c r="K3205" s="124"/>
      <c r="L3205" s="125"/>
      <c r="M3205" s="126"/>
      <c r="N3205" s="127"/>
      <c r="O3205" s="128"/>
      <c r="P3205" s="128"/>
      <c r="Q3205" s="126"/>
      <c r="R3205" s="55"/>
      <c r="S3205" s="129"/>
      <c r="T3205" s="156"/>
      <c r="U3205" s="126"/>
      <c r="AF3205" s="8"/>
      <c r="AG3205" s="8"/>
      <c r="AH3205" s="8"/>
      <c r="AI3205" s="8"/>
      <c r="AJ3205" s="8"/>
      <c r="AK3205" s="8"/>
      <c r="AL3205" s="8"/>
      <c r="AM3205" s="8"/>
    </row>
    <row r="3206" spans="1:39" x14ac:dyDescent="0.2">
      <c r="A3206" s="161" t="s">
        <v>403</v>
      </c>
      <c r="B3206" s="162" t="s">
        <v>2190</v>
      </c>
      <c r="C3206" s="174" t="s">
        <v>677</v>
      </c>
      <c r="D3206" s="175" t="s">
        <v>743</v>
      </c>
      <c r="E3206" s="175">
        <v>31</v>
      </c>
      <c r="F3206" s="176">
        <v>1.393254E-2</v>
      </c>
      <c r="G3206" s="176">
        <f t="shared" si="107"/>
        <v>0.43190874000000001</v>
      </c>
      <c r="H3206" s="177"/>
      <c r="I3206" s="178"/>
      <c r="J3206" s="179"/>
      <c r="K3206" s="124"/>
      <c r="L3206" s="125"/>
      <c r="M3206" s="126"/>
      <c r="N3206" s="127"/>
      <c r="O3206" s="128"/>
      <c r="P3206" s="128"/>
      <c r="Q3206" s="126"/>
      <c r="R3206" s="55"/>
      <c r="S3206" s="129"/>
      <c r="T3206" s="156"/>
      <c r="U3206" s="126"/>
      <c r="AF3206" s="8"/>
      <c r="AG3206" s="8"/>
      <c r="AH3206" s="8"/>
      <c r="AI3206" s="8"/>
      <c r="AJ3206" s="8"/>
      <c r="AK3206" s="8"/>
      <c r="AL3206" s="8"/>
      <c r="AM3206" s="8"/>
    </row>
    <row r="3207" spans="1:39" x14ac:dyDescent="0.2">
      <c r="A3207" s="161" t="s">
        <v>403</v>
      </c>
      <c r="B3207" s="162" t="s">
        <v>2191</v>
      </c>
      <c r="C3207" s="174" t="s">
        <v>677</v>
      </c>
      <c r="D3207" s="175" t="s">
        <v>745</v>
      </c>
      <c r="E3207" s="175">
        <v>8</v>
      </c>
      <c r="F3207" s="176">
        <v>1.1562019999999999E-2</v>
      </c>
      <c r="G3207" s="176">
        <f t="shared" si="107"/>
        <v>9.2496159999999994E-2</v>
      </c>
      <c r="H3207" s="177"/>
      <c r="I3207" s="178"/>
      <c r="J3207" s="179"/>
      <c r="K3207" s="124"/>
      <c r="L3207" s="125"/>
      <c r="M3207" s="126"/>
      <c r="N3207" s="127"/>
      <c r="O3207" s="128"/>
      <c r="P3207" s="128"/>
      <c r="Q3207" s="126"/>
      <c r="R3207" s="55"/>
      <c r="S3207" s="129"/>
      <c r="T3207" s="156"/>
      <c r="U3207" s="126"/>
      <c r="AF3207" s="8"/>
      <c r="AG3207" s="8"/>
      <c r="AH3207" s="8"/>
      <c r="AI3207" s="8"/>
      <c r="AJ3207" s="8"/>
      <c r="AK3207" s="8"/>
      <c r="AL3207" s="8"/>
      <c r="AM3207" s="8"/>
    </row>
    <row r="3208" spans="1:39" x14ac:dyDescent="0.2">
      <c r="A3208" s="161" t="s">
        <v>403</v>
      </c>
      <c r="B3208" s="162" t="s">
        <v>2192</v>
      </c>
      <c r="C3208" s="174" t="s">
        <v>684</v>
      </c>
      <c r="D3208" s="175" t="s">
        <v>728</v>
      </c>
      <c r="E3208" s="175">
        <v>5</v>
      </c>
      <c r="F3208" s="176">
        <v>3.5662310000000003E-2</v>
      </c>
      <c r="G3208" s="176">
        <f t="shared" si="107"/>
        <v>0.17831155000000001</v>
      </c>
      <c r="H3208" s="177"/>
      <c r="I3208" s="178"/>
      <c r="J3208" s="179"/>
      <c r="K3208" s="124"/>
      <c r="L3208" s="125"/>
      <c r="M3208" s="126"/>
      <c r="N3208" s="127"/>
      <c r="O3208" s="128"/>
      <c r="P3208" s="128"/>
      <c r="Q3208" s="126"/>
      <c r="R3208" s="55"/>
      <c r="S3208" s="129"/>
      <c r="T3208" s="156"/>
      <c r="U3208" s="126"/>
      <c r="AF3208" s="8"/>
      <c r="AG3208" s="8"/>
      <c r="AH3208" s="8"/>
      <c r="AI3208" s="8"/>
      <c r="AJ3208" s="8"/>
      <c r="AK3208" s="8"/>
      <c r="AL3208" s="8"/>
      <c r="AM3208" s="8"/>
    </row>
    <row r="3209" spans="1:39" x14ac:dyDescent="0.2">
      <c r="A3209" s="161" t="s">
        <v>403</v>
      </c>
      <c r="B3209" s="162" t="s">
        <v>2193</v>
      </c>
      <c r="C3209" s="174" t="s">
        <v>677</v>
      </c>
      <c r="D3209" s="175" t="s">
        <v>747</v>
      </c>
      <c r="E3209" s="175">
        <v>4</v>
      </c>
      <c r="F3209" s="176">
        <v>1.9086800000000001E-3</v>
      </c>
      <c r="G3209" s="176">
        <f t="shared" si="107"/>
        <v>7.6347200000000002E-3</v>
      </c>
      <c r="H3209" s="177"/>
      <c r="I3209" s="178"/>
      <c r="J3209" s="179"/>
      <c r="K3209" s="124"/>
      <c r="L3209" s="125"/>
      <c r="M3209" s="126"/>
      <c r="N3209" s="127"/>
      <c r="O3209" s="128"/>
      <c r="P3209" s="128"/>
      <c r="Q3209" s="126"/>
      <c r="R3209" s="55"/>
      <c r="S3209" s="129"/>
      <c r="T3209" s="156"/>
      <c r="U3209" s="126"/>
      <c r="AF3209" s="8"/>
      <c r="AG3209" s="8"/>
      <c r="AH3209" s="8"/>
      <c r="AI3209" s="8"/>
      <c r="AJ3209" s="8"/>
      <c r="AK3209" s="8"/>
      <c r="AL3209" s="8"/>
      <c r="AM3209" s="8"/>
    </row>
    <row r="3210" spans="1:39" x14ac:dyDescent="0.2">
      <c r="A3210" s="161" t="s">
        <v>403</v>
      </c>
      <c r="B3210" s="162" t="s">
        <v>2194</v>
      </c>
      <c r="C3210" s="174" t="s">
        <v>759</v>
      </c>
      <c r="D3210" s="175" t="s">
        <v>760</v>
      </c>
      <c r="E3210" s="175">
        <v>16</v>
      </c>
      <c r="F3210" s="176">
        <v>1.7374069999999998E-2</v>
      </c>
      <c r="G3210" s="176">
        <f t="shared" si="107"/>
        <v>0.27798511999999997</v>
      </c>
      <c r="H3210" s="177"/>
      <c r="I3210" s="178"/>
      <c r="J3210" s="179"/>
      <c r="K3210" s="124"/>
      <c r="L3210" s="125"/>
      <c r="M3210" s="126"/>
      <c r="N3210" s="127"/>
      <c r="O3210" s="128"/>
      <c r="P3210" s="128"/>
      <c r="Q3210" s="126"/>
      <c r="R3210" s="55"/>
      <c r="S3210" s="129"/>
      <c r="T3210" s="156"/>
      <c r="U3210" s="126"/>
      <c r="AF3210" s="8"/>
      <c r="AG3210" s="8"/>
      <c r="AH3210" s="8"/>
      <c r="AI3210" s="8"/>
      <c r="AJ3210" s="8"/>
      <c r="AK3210" s="8"/>
      <c r="AL3210" s="8"/>
      <c r="AM3210" s="8"/>
    </row>
    <row r="3211" spans="1:39" ht="25.5" x14ac:dyDescent="0.2">
      <c r="A3211" s="161" t="s">
        <v>403</v>
      </c>
      <c r="B3211" s="162" t="s">
        <v>2195</v>
      </c>
      <c r="C3211" s="174" t="s">
        <v>1129</v>
      </c>
      <c r="D3211" s="175" t="s">
        <v>749</v>
      </c>
      <c r="E3211" s="175">
        <v>100</v>
      </c>
      <c r="F3211" s="176">
        <v>5.7602159999999999E-2</v>
      </c>
      <c r="G3211" s="176">
        <f t="shared" si="107"/>
        <v>5.7602159999999998</v>
      </c>
      <c r="H3211" s="177"/>
      <c r="I3211" s="178"/>
      <c r="J3211" s="179"/>
      <c r="K3211" s="124"/>
      <c r="L3211" s="125"/>
      <c r="M3211" s="126"/>
      <c r="N3211" s="127"/>
      <c r="O3211" s="128"/>
      <c r="P3211" s="128"/>
      <c r="Q3211" s="126"/>
      <c r="R3211" s="55"/>
      <c r="S3211" s="129"/>
      <c r="T3211" s="156"/>
      <c r="U3211" s="126"/>
      <c r="AF3211" s="8"/>
      <c r="AG3211" s="8"/>
      <c r="AH3211" s="8"/>
      <c r="AI3211" s="8"/>
      <c r="AJ3211" s="8"/>
      <c r="AK3211" s="8"/>
      <c r="AL3211" s="8"/>
      <c r="AM3211" s="8"/>
    </row>
    <row r="3212" spans="1:39" ht="25.5" x14ac:dyDescent="0.2">
      <c r="A3212" s="161" t="s">
        <v>403</v>
      </c>
      <c r="B3212" s="162" t="s">
        <v>2196</v>
      </c>
      <c r="C3212" s="174" t="s">
        <v>1130</v>
      </c>
      <c r="D3212" s="175" t="s">
        <v>751</v>
      </c>
      <c r="E3212" s="175">
        <v>8</v>
      </c>
      <c r="F3212" s="176">
        <v>2.8221969999999999E-2</v>
      </c>
      <c r="G3212" s="176">
        <f t="shared" si="107"/>
        <v>0.22577575999999999</v>
      </c>
      <c r="H3212" s="177"/>
      <c r="I3212" s="178"/>
      <c r="J3212" s="179"/>
      <c r="K3212" s="124"/>
      <c r="L3212" s="125"/>
      <c r="M3212" s="126"/>
      <c r="N3212" s="127"/>
      <c r="O3212" s="128"/>
      <c r="P3212" s="128"/>
      <c r="Q3212" s="126"/>
      <c r="R3212" s="55"/>
      <c r="S3212" s="129"/>
      <c r="T3212" s="156"/>
      <c r="U3212" s="126"/>
      <c r="AF3212" s="8"/>
      <c r="AG3212" s="8"/>
      <c r="AH3212" s="8"/>
      <c r="AI3212" s="8"/>
      <c r="AJ3212" s="8"/>
      <c r="AK3212" s="8"/>
      <c r="AL3212" s="8"/>
      <c r="AM3212" s="8"/>
    </row>
    <row r="3213" spans="1:39" ht="25.5" x14ac:dyDescent="0.2">
      <c r="A3213" s="161" t="s">
        <v>403</v>
      </c>
      <c r="B3213" s="162" t="s">
        <v>2197</v>
      </c>
      <c r="C3213" s="174" t="s">
        <v>1131</v>
      </c>
      <c r="D3213" s="175" t="s">
        <v>753</v>
      </c>
      <c r="E3213" s="175">
        <v>44</v>
      </c>
      <c r="F3213" s="176">
        <v>2.2449110000000001E-2</v>
      </c>
      <c r="G3213" s="176">
        <f t="shared" si="107"/>
        <v>0.98776084000000008</v>
      </c>
      <c r="H3213" s="177"/>
      <c r="I3213" s="178"/>
      <c r="J3213" s="179"/>
      <c r="K3213" s="124"/>
      <c r="L3213" s="125"/>
      <c r="M3213" s="126"/>
      <c r="N3213" s="127"/>
      <c r="O3213" s="128"/>
      <c r="P3213" s="128"/>
      <c r="Q3213" s="126"/>
      <c r="R3213" s="55"/>
      <c r="S3213" s="129"/>
      <c r="T3213" s="156"/>
      <c r="U3213" s="126"/>
      <c r="AF3213" s="8"/>
      <c r="AG3213" s="8"/>
      <c r="AH3213" s="8"/>
      <c r="AI3213" s="8"/>
      <c r="AJ3213" s="8"/>
      <c r="AK3213" s="8"/>
      <c r="AL3213" s="8"/>
      <c r="AM3213" s="8"/>
    </row>
    <row r="3214" spans="1:39" ht="25.5" x14ac:dyDescent="0.2">
      <c r="A3214" s="161" t="s">
        <v>403</v>
      </c>
      <c r="B3214" s="162" t="s">
        <v>2198</v>
      </c>
      <c r="C3214" s="174" t="s">
        <v>725</v>
      </c>
      <c r="D3214" s="175" t="s">
        <v>726</v>
      </c>
      <c r="E3214" s="175">
        <v>48</v>
      </c>
      <c r="F3214" s="176">
        <v>2.0473680000000001E-2</v>
      </c>
      <c r="G3214" s="176">
        <f t="shared" si="107"/>
        <v>0.98273664000000005</v>
      </c>
      <c r="H3214" s="177"/>
      <c r="I3214" s="178"/>
      <c r="J3214" s="179"/>
      <c r="K3214" s="124"/>
      <c r="L3214" s="125"/>
      <c r="M3214" s="126"/>
      <c r="N3214" s="127"/>
      <c r="O3214" s="128"/>
      <c r="P3214" s="128"/>
      <c r="Q3214" s="126"/>
      <c r="R3214" s="55"/>
      <c r="S3214" s="129"/>
      <c r="T3214" s="156"/>
      <c r="U3214" s="126"/>
      <c r="AF3214" s="8"/>
      <c r="AG3214" s="8"/>
      <c r="AH3214" s="8"/>
      <c r="AI3214" s="8"/>
      <c r="AJ3214" s="8"/>
      <c r="AK3214" s="8"/>
      <c r="AL3214" s="8"/>
      <c r="AM3214" s="8"/>
    </row>
    <row r="3215" spans="1:39" ht="25.5" x14ac:dyDescent="0.2">
      <c r="A3215" s="161" t="s">
        <v>403</v>
      </c>
      <c r="B3215" s="162" t="s">
        <v>2199</v>
      </c>
      <c r="C3215" s="174" t="s">
        <v>1132</v>
      </c>
      <c r="D3215" s="175" t="s">
        <v>755</v>
      </c>
      <c r="E3215" s="175">
        <v>64</v>
      </c>
      <c r="F3215" s="176">
        <v>1.8321469999999999E-2</v>
      </c>
      <c r="G3215" s="176">
        <f t="shared" si="107"/>
        <v>1.17257408</v>
      </c>
      <c r="H3215" s="177"/>
      <c r="I3215" s="178"/>
      <c r="J3215" s="179"/>
      <c r="K3215" s="124"/>
      <c r="L3215" s="125"/>
      <c r="M3215" s="126"/>
      <c r="N3215" s="127"/>
      <c r="O3215" s="128"/>
      <c r="P3215" s="128"/>
      <c r="Q3215" s="126"/>
      <c r="R3215" s="55"/>
      <c r="S3215" s="129"/>
      <c r="T3215" s="156"/>
      <c r="U3215" s="126"/>
      <c r="AF3215" s="8"/>
      <c r="AG3215" s="8"/>
      <c r="AH3215" s="8"/>
      <c r="AI3215" s="8"/>
      <c r="AJ3215" s="8"/>
      <c r="AK3215" s="8"/>
      <c r="AL3215" s="8"/>
      <c r="AM3215" s="8"/>
    </row>
    <row r="3216" spans="1:39" ht="25.5" x14ac:dyDescent="0.2">
      <c r="A3216" s="161" t="s">
        <v>403</v>
      </c>
      <c r="B3216" s="162" t="s">
        <v>2200</v>
      </c>
      <c r="C3216" s="174" t="s">
        <v>1133</v>
      </c>
      <c r="D3216" s="175" t="s">
        <v>1134</v>
      </c>
      <c r="E3216" s="175">
        <v>78</v>
      </c>
      <c r="F3216" s="176">
        <v>1.6348540000000002E-2</v>
      </c>
      <c r="G3216" s="176">
        <f t="shared" ref="G3216:G3232" si="108">F3216*E3216</f>
        <v>1.2751861200000001</v>
      </c>
      <c r="H3216" s="177"/>
      <c r="I3216" s="178"/>
      <c r="J3216" s="179"/>
      <c r="K3216" s="124"/>
      <c r="L3216" s="125"/>
      <c r="M3216" s="126"/>
      <c r="N3216" s="127"/>
      <c r="O3216" s="128"/>
      <c r="P3216" s="128"/>
      <c r="Q3216" s="126"/>
      <c r="R3216" s="55"/>
      <c r="S3216" s="129"/>
      <c r="T3216" s="156"/>
      <c r="U3216" s="126"/>
      <c r="AF3216" s="8"/>
      <c r="AG3216" s="8"/>
      <c r="AH3216" s="8"/>
      <c r="AI3216" s="8"/>
      <c r="AJ3216" s="8"/>
      <c r="AK3216" s="8"/>
      <c r="AL3216" s="8"/>
      <c r="AM3216" s="8"/>
    </row>
    <row r="3217" spans="1:39" x14ac:dyDescent="0.2">
      <c r="A3217" s="161" t="s">
        <v>403</v>
      </c>
      <c r="B3217" s="162" t="s">
        <v>2201</v>
      </c>
      <c r="C3217" s="174" t="s">
        <v>525</v>
      </c>
      <c r="D3217" s="175" t="s">
        <v>762</v>
      </c>
      <c r="E3217" s="175">
        <v>12</v>
      </c>
      <c r="F3217" s="176">
        <v>7.6006699999999996E-2</v>
      </c>
      <c r="G3217" s="176">
        <f t="shared" si="108"/>
        <v>0.91208040000000001</v>
      </c>
      <c r="H3217" s="177"/>
      <c r="I3217" s="178"/>
      <c r="J3217" s="179"/>
      <c r="K3217" s="124"/>
      <c r="L3217" s="125"/>
      <c r="M3217" s="126"/>
      <c r="N3217" s="127"/>
      <c r="O3217" s="128"/>
      <c r="P3217" s="128"/>
      <c r="Q3217" s="126"/>
      <c r="R3217" s="55"/>
      <c r="S3217" s="129"/>
      <c r="T3217" s="156"/>
      <c r="U3217" s="126"/>
      <c r="AF3217" s="8"/>
      <c r="AG3217" s="8"/>
      <c r="AH3217" s="8"/>
      <c r="AI3217" s="8"/>
      <c r="AJ3217" s="8"/>
      <c r="AK3217" s="8"/>
      <c r="AL3217" s="8"/>
      <c r="AM3217" s="8"/>
    </row>
    <row r="3218" spans="1:39" x14ac:dyDescent="0.2">
      <c r="A3218" s="161" t="s">
        <v>403</v>
      </c>
      <c r="B3218" s="162" t="s">
        <v>2202</v>
      </c>
      <c r="C3218" s="174" t="s">
        <v>525</v>
      </c>
      <c r="D3218" s="175" t="s">
        <v>764</v>
      </c>
      <c r="E3218" s="175">
        <v>16</v>
      </c>
      <c r="F3218" s="176">
        <v>4.0010209999999997E-2</v>
      </c>
      <c r="G3218" s="176">
        <f t="shared" si="108"/>
        <v>0.64016335999999996</v>
      </c>
      <c r="H3218" s="177"/>
      <c r="I3218" s="178"/>
      <c r="J3218" s="179"/>
      <c r="K3218" s="124"/>
      <c r="L3218" s="125"/>
      <c r="M3218" s="126"/>
      <c r="N3218" s="127"/>
      <c r="O3218" s="128"/>
      <c r="P3218" s="128"/>
      <c r="Q3218" s="126"/>
      <c r="R3218" s="55"/>
      <c r="S3218" s="129"/>
      <c r="T3218" s="156"/>
      <c r="U3218" s="126"/>
      <c r="AF3218" s="8"/>
      <c r="AG3218" s="8"/>
      <c r="AH3218" s="8"/>
      <c r="AI3218" s="8"/>
      <c r="AJ3218" s="8"/>
      <c r="AK3218" s="8"/>
      <c r="AL3218" s="8"/>
      <c r="AM3218" s="8"/>
    </row>
    <row r="3219" spans="1:39" x14ac:dyDescent="0.2">
      <c r="A3219" s="161" t="s">
        <v>403</v>
      </c>
      <c r="B3219" s="162" t="s">
        <v>2203</v>
      </c>
      <c r="C3219" s="174" t="s">
        <v>525</v>
      </c>
      <c r="D3219" s="175" t="s">
        <v>679</v>
      </c>
      <c r="E3219" s="175">
        <v>112</v>
      </c>
      <c r="F3219" s="176">
        <v>1.6751530000000001E-2</v>
      </c>
      <c r="G3219" s="176">
        <f t="shared" si="108"/>
        <v>1.8761713600000001</v>
      </c>
      <c r="H3219" s="177"/>
      <c r="I3219" s="178"/>
      <c r="J3219" s="179"/>
      <c r="K3219" s="124"/>
      <c r="L3219" s="125"/>
      <c r="M3219" s="126"/>
      <c r="N3219" s="127"/>
      <c r="O3219" s="128"/>
      <c r="P3219" s="128"/>
      <c r="Q3219" s="126"/>
      <c r="R3219" s="55"/>
      <c r="S3219" s="129"/>
      <c r="T3219" s="156"/>
      <c r="U3219" s="126"/>
      <c r="AF3219" s="8"/>
      <c r="AG3219" s="8"/>
      <c r="AH3219" s="8"/>
      <c r="AI3219" s="8"/>
      <c r="AJ3219" s="8"/>
      <c r="AK3219" s="8"/>
      <c r="AL3219" s="8"/>
      <c r="AM3219" s="8"/>
    </row>
    <row r="3220" spans="1:39" x14ac:dyDescent="0.2">
      <c r="A3220" s="161" t="s">
        <v>403</v>
      </c>
      <c r="B3220" s="162" t="s">
        <v>2204</v>
      </c>
      <c r="C3220" s="174" t="s">
        <v>525</v>
      </c>
      <c r="D3220" s="175" t="s">
        <v>767</v>
      </c>
      <c r="E3220" s="175">
        <v>9</v>
      </c>
      <c r="F3220" s="176">
        <v>1.084597E-2</v>
      </c>
      <c r="G3220" s="176">
        <f t="shared" si="108"/>
        <v>9.7613729999999996E-2</v>
      </c>
      <c r="H3220" s="177"/>
      <c r="I3220" s="178"/>
      <c r="J3220" s="179"/>
      <c r="K3220" s="124"/>
      <c r="L3220" s="125"/>
      <c r="M3220" s="126"/>
      <c r="N3220" s="127"/>
      <c r="O3220" s="128"/>
      <c r="P3220" s="128"/>
      <c r="Q3220" s="126"/>
      <c r="R3220" s="55"/>
      <c r="S3220" s="129"/>
      <c r="T3220" s="156"/>
      <c r="U3220" s="126"/>
      <c r="AF3220" s="8"/>
      <c r="AG3220" s="8"/>
      <c r="AH3220" s="8"/>
      <c r="AI3220" s="8"/>
      <c r="AJ3220" s="8"/>
      <c r="AK3220" s="8"/>
      <c r="AL3220" s="8"/>
      <c r="AM3220" s="8"/>
    </row>
    <row r="3221" spans="1:39" x14ac:dyDescent="0.2">
      <c r="A3221" s="161" t="s">
        <v>403</v>
      </c>
      <c r="B3221" s="162" t="s">
        <v>2205</v>
      </c>
      <c r="C3221" s="174" t="s">
        <v>525</v>
      </c>
      <c r="D3221" s="175" t="s">
        <v>526</v>
      </c>
      <c r="E3221" s="175">
        <v>407</v>
      </c>
      <c r="F3221" s="176">
        <v>5.88405E-3</v>
      </c>
      <c r="G3221" s="176">
        <f t="shared" si="108"/>
        <v>2.3948083499999999</v>
      </c>
      <c r="H3221" s="177"/>
      <c r="I3221" s="178"/>
      <c r="J3221" s="179"/>
      <c r="K3221" s="124"/>
      <c r="L3221" s="125"/>
      <c r="M3221" s="126"/>
      <c r="N3221" s="127"/>
      <c r="O3221" s="128"/>
      <c r="P3221" s="128"/>
      <c r="Q3221" s="126"/>
      <c r="R3221" s="55"/>
      <c r="S3221" s="129"/>
      <c r="T3221" s="156"/>
      <c r="U3221" s="126"/>
      <c r="AF3221" s="8"/>
      <c r="AG3221" s="8"/>
      <c r="AH3221" s="8"/>
      <c r="AI3221" s="8"/>
      <c r="AJ3221" s="8"/>
      <c r="AK3221" s="8"/>
      <c r="AL3221" s="8"/>
      <c r="AM3221" s="8"/>
    </row>
    <row r="3222" spans="1:39" x14ac:dyDescent="0.2">
      <c r="A3222" s="161" t="s">
        <v>403</v>
      </c>
      <c r="B3222" s="162" t="s">
        <v>2206</v>
      </c>
      <c r="C3222" s="174" t="s">
        <v>525</v>
      </c>
      <c r="D3222" s="175" t="s">
        <v>770</v>
      </c>
      <c r="E3222" s="175">
        <v>4</v>
      </c>
      <c r="F3222" s="176">
        <v>8.4562000000000005E-4</v>
      </c>
      <c r="G3222" s="176">
        <f t="shared" si="108"/>
        <v>3.3824800000000002E-3</v>
      </c>
      <c r="H3222" s="177"/>
      <c r="I3222" s="178"/>
      <c r="J3222" s="179"/>
      <c r="K3222" s="124"/>
      <c r="L3222" s="125"/>
      <c r="M3222" s="126"/>
      <c r="N3222" s="127"/>
      <c r="O3222" s="128"/>
      <c r="P3222" s="128"/>
      <c r="Q3222" s="126"/>
      <c r="R3222" s="55"/>
      <c r="S3222" s="129"/>
      <c r="T3222" s="156"/>
      <c r="U3222" s="126"/>
      <c r="AF3222" s="8"/>
      <c r="AG3222" s="8"/>
      <c r="AH3222" s="8"/>
      <c r="AI3222" s="8"/>
      <c r="AJ3222" s="8"/>
      <c r="AK3222" s="8"/>
      <c r="AL3222" s="8"/>
      <c r="AM3222" s="8"/>
    </row>
    <row r="3223" spans="1:39" x14ac:dyDescent="0.2">
      <c r="A3223" s="161" t="s">
        <v>403</v>
      </c>
      <c r="B3223" s="162" t="s">
        <v>2207</v>
      </c>
      <c r="C3223" s="174" t="s">
        <v>528</v>
      </c>
      <c r="D3223" s="175" t="s">
        <v>772</v>
      </c>
      <c r="E3223" s="175">
        <v>16</v>
      </c>
      <c r="F3223" s="176">
        <v>6.9577099999999998E-3</v>
      </c>
      <c r="G3223" s="176">
        <f t="shared" si="108"/>
        <v>0.11132336</v>
      </c>
      <c r="H3223" s="177"/>
      <c r="I3223" s="178"/>
      <c r="J3223" s="179"/>
      <c r="K3223" s="124"/>
      <c r="L3223" s="125"/>
      <c r="M3223" s="126"/>
      <c r="N3223" s="127"/>
      <c r="O3223" s="128"/>
      <c r="P3223" s="128"/>
      <c r="Q3223" s="126"/>
      <c r="R3223" s="55"/>
      <c r="S3223" s="129"/>
      <c r="T3223" s="156"/>
      <c r="U3223" s="126"/>
      <c r="AF3223" s="8"/>
      <c r="AG3223" s="8"/>
      <c r="AH3223" s="8"/>
      <c r="AI3223" s="8"/>
      <c r="AJ3223" s="8"/>
      <c r="AK3223" s="8"/>
      <c r="AL3223" s="8"/>
      <c r="AM3223" s="8"/>
    </row>
    <row r="3224" spans="1:39" x14ac:dyDescent="0.2">
      <c r="A3224" s="161" t="s">
        <v>403</v>
      </c>
      <c r="B3224" s="162" t="s">
        <v>2208</v>
      </c>
      <c r="C3224" s="174" t="s">
        <v>528</v>
      </c>
      <c r="D3224" s="175" t="s">
        <v>680</v>
      </c>
      <c r="E3224" s="175">
        <v>104</v>
      </c>
      <c r="F3224" s="176">
        <v>3.9662300000000003E-3</v>
      </c>
      <c r="G3224" s="176">
        <f t="shared" si="108"/>
        <v>0.41248792000000001</v>
      </c>
      <c r="H3224" s="177"/>
      <c r="I3224" s="178"/>
      <c r="J3224" s="179"/>
      <c r="K3224" s="124"/>
      <c r="L3224" s="125"/>
      <c r="M3224" s="126"/>
      <c r="N3224" s="127"/>
      <c r="O3224" s="128"/>
      <c r="P3224" s="128"/>
      <c r="Q3224" s="126"/>
      <c r="R3224" s="55"/>
      <c r="S3224" s="129"/>
      <c r="T3224" s="156"/>
      <c r="U3224" s="126"/>
      <c r="AF3224" s="8"/>
      <c r="AG3224" s="8"/>
      <c r="AH3224" s="8"/>
      <c r="AI3224" s="8"/>
      <c r="AJ3224" s="8"/>
      <c r="AK3224" s="8"/>
      <c r="AL3224" s="8"/>
      <c r="AM3224" s="8"/>
    </row>
    <row r="3225" spans="1:39" x14ac:dyDescent="0.2">
      <c r="A3225" s="161" t="s">
        <v>403</v>
      </c>
      <c r="B3225" s="162" t="s">
        <v>2209</v>
      </c>
      <c r="C3225" s="174" t="s">
        <v>528</v>
      </c>
      <c r="D3225" s="175" t="s">
        <v>775</v>
      </c>
      <c r="E3225" s="175">
        <v>9</v>
      </c>
      <c r="F3225" s="176">
        <v>2.3824300000000001E-3</v>
      </c>
      <c r="G3225" s="176">
        <f t="shared" si="108"/>
        <v>2.1441870000000002E-2</v>
      </c>
      <c r="H3225" s="177"/>
      <c r="I3225" s="178"/>
      <c r="J3225" s="179"/>
      <c r="K3225" s="124"/>
      <c r="L3225" s="125"/>
      <c r="M3225" s="126"/>
      <c r="N3225" s="127"/>
      <c r="O3225" s="128"/>
      <c r="P3225" s="128"/>
      <c r="Q3225" s="126"/>
      <c r="R3225" s="55"/>
      <c r="S3225" s="129"/>
      <c r="T3225" s="156"/>
      <c r="U3225" s="126"/>
      <c r="AF3225" s="8"/>
      <c r="AG3225" s="8"/>
      <c r="AH3225" s="8"/>
      <c r="AI3225" s="8"/>
      <c r="AJ3225" s="8"/>
      <c r="AK3225" s="8"/>
      <c r="AL3225" s="8"/>
      <c r="AM3225" s="8"/>
    </row>
    <row r="3226" spans="1:39" x14ac:dyDescent="0.2">
      <c r="A3226" s="161" t="s">
        <v>403</v>
      </c>
      <c r="B3226" s="162" t="s">
        <v>2210</v>
      </c>
      <c r="C3226" s="174" t="s">
        <v>528</v>
      </c>
      <c r="D3226" s="175" t="s">
        <v>529</v>
      </c>
      <c r="E3226" s="175">
        <v>279</v>
      </c>
      <c r="F3226" s="176">
        <v>1.25136E-3</v>
      </c>
      <c r="G3226" s="176">
        <f t="shared" si="108"/>
        <v>0.34912944000000001</v>
      </c>
      <c r="H3226" s="177"/>
      <c r="I3226" s="178"/>
      <c r="J3226" s="179"/>
      <c r="K3226" s="124"/>
      <c r="L3226" s="125"/>
      <c r="M3226" s="126"/>
      <c r="N3226" s="127"/>
      <c r="O3226" s="128"/>
      <c r="P3226" s="128"/>
      <c r="Q3226" s="126"/>
      <c r="R3226" s="55"/>
      <c r="S3226" s="129"/>
      <c r="T3226" s="156"/>
      <c r="U3226" s="126"/>
      <c r="AF3226" s="8"/>
      <c r="AG3226" s="8"/>
      <c r="AH3226" s="8"/>
      <c r="AI3226" s="8"/>
      <c r="AJ3226" s="8"/>
      <c r="AK3226" s="8"/>
      <c r="AL3226" s="8"/>
      <c r="AM3226" s="8"/>
    </row>
    <row r="3227" spans="1:39" x14ac:dyDescent="0.2">
      <c r="A3227" s="161" t="s">
        <v>403</v>
      </c>
      <c r="B3227" s="162" t="s">
        <v>2211</v>
      </c>
      <c r="C3227" s="174" t="s">
        <v>528</v>
      </c>
      <c r="D3227" s="175" t="s">
        <v>778</v>
      </c>
      <c r="E3227" s="175">
        <v>4</v>
      </c>
      <c r="F3227" s="176">
        <v>1.8382000000000001E-4</v>
      </c>
      <c r="G3227" s="176">
        <f t="shared" si="108"/>
        <v>7.3528000000000005E-4</v>
      </c>
      <c r="H3227" s="177"/>
      <c r="I3227" s="178"/>
      <c r="J3227" s="179"/>
      <c r="K3227" s="124"/>
      <c r="L3227" s="125"/>
      <c r="M3227" s="126"/>
      <c r="N3227" s="127"/>
      <c r="O3227" s="128"/>
      <c r="P3227" s="128"/>
      <c r="Q3227" s="126"/>
      <c r="R3227" s="55"/>
      <c r="S3227" s="129"/>
      <c r="T3227" s="156"/>
      <c r="U3227" s="126"/>
      <c r="AF3227" s="8"/>
      <c r="AG3227" s="8"/>
      <c r="AH3227" s="8"/>
      <c r="AI3227" s="8"/>
      <c r="AJ3227" s="8"/>
      <c r="AK3227" s="8"/>
      <c r="AL3227" s="8"/>
      <c r="AM3227" s="8"/>
    </row>
    <row r="3228" spans="1:39" x14ac:dyDescent="0.2">
      <c r="A3228" s="161" t="s">
        <v>403</v>
      </c>
      <c r="B3228" s="162" t="s">
        <v>2212</v>
      </c>
      <c r="C3228" s="174" t="s">
        <v>681</v>
      </c>
      <c r="D3228" s="175" t="s">
        <v>780</v>
      </c>
      <c r="E3228" s="175">
        <v>4</v>
      </c>
      <c r="F3228" s="176">
        <v>1.7164410000000001E-2</v>
      </c>
      <c r="G3228" s="176">
        <f t="shared" si="108"/>
        <v>6.8657640000000006E-2</v>
      </c>
      <c r="H3228" s="177"/>
      <c r="I3228" s="178"/>
      <c r="J3228" s="179"/>
      <c r="K3228" s="124"/>
      <c r="L3228" s="125"/>
      <c r="M3228" s="126"/>
      <c r="N3228" s="127"/>
      <c r="O3228" s="128"/>
      <c r="P3228" s="128"/>
      <c r="Q3228" s="126"/>
      <c r="R3228" s="55"/>
      <c r="S3228" s="129"/>
      <c r="T3228" s="156"/>
      <c r="U3228" s="126"/>
      <c r="AF3228" s="8"/>
      <c r="AG3228" s="8"/>
      <c r="AH3228" s="8"/>
      <c r="AI3228" s="8"/>
      <c r="AJ3228" s="8"/>
      <c r="AK3228" s="8"/>
      <c r="AL3228" s="8"/>
      <c r="AM3228" s="8"/>
    </row>
    <row r="3229" spans="1:39" x14ac:dyDescent="0.2">
      <c r="A3229" s="161" t="s">
        <v>403</v>
      </c>
      <c r="B3229" s="162" t="s">
        <v>2213</v>
      </c>
      <c r="C3229" s="174" t="s">
        <v>681</v>
      </c>
      <c r="D3229" s="175" t="s">
        <v>782</v>
      </c>
      <c r="E3229" s="175">
        <v>8</v>
      </c>
      <c r="F3229" s="176">
        <v>1.130113E-2</v>
      </c>
      <c r="G3229" s="176">
        <f t="shared" si="108"/>
        <v>9.0409039999999996E-2</v>
      </c>
      <c r="H3229" s="177"/>
      <c r="I3229" s="178"/>
      <c r="J3229" s="179"/>
      <c r="K3229" s="124"/>
      <c r="L3229" s="125"/>
      <c r="M3229" s="126"/>
      <c r="N3229" s="127"/>
      <c r="O3229" s="128"/>
      <c r="P3229" s="128"/>
      <c r="Q3229" s="126"/>
      <c r="R3229" s="55"/>
      <c r="S3229" s="129"/>
      <c r="T3229" s="156"/>
      <c r="U3229" s="126"/>
      <c r="AF3229" s="8"/>
      <c r="AG3229" s="8"/>
      <c r="AH3229" s="8"/>
      <c r="AI3229" s="8"/>
      <c r="AJ3229" s="8"/>
      <c r="AK3229" s="8"/>
      <c r="AL3229" s="8"/>
      <c r="AM3229" s="8"/>
    </row>
    <row r="3230" spans="1:39" x14ac:dyDescent="0.2">
      <c r="A3230" s="161" t="s">
        <v>403</v>
      </c>
      <c r="B3230" s="162" t="s">
        <v>2214</v>
      </c>
      <c r="C3230" s="174" t="s">
        <v>681</v>
      </c>
      <c r="D3230" s="175" t="s">
        <v>784</v>
      </c>
      <c r="E3230" s="175">
        <v>4</v>
      </c>
      <c r="F3230" s="176">
        <v>4.0784000000000003E-3</v>
      </c>
      <c r="G3230" s="176">
        <f t="shared" si="108"/>
        <v>1.6313600000000001E-2</v>
      </c>
      <c r="H3230" s="177"/>
      <c r="I3230" s="178"/>
      <c r="J3230" s="179"/>
      <c r="K3230" s="124"/>
      <c r="L3230" s="125"/>
      <c r="M3230" s="126"/>
      <c r="N3230" s="127"/>
      <c r="O3230" s="128"/>
      <c r="P3230" s="128"/>
      <c r="Q3230" s="126"/>
      <c r="R3230" s="55"/>
      <c r="S3230" s="129"/>
      <c r="T3230" s="156"/>
      <c r="U3230" s="126"/>
      <c r="AF3230" s="8"/>
      <c r="AG3230" s="8"/>
      <c r="AH3230" s="8"/>
      <c r="AI3230" s="8"/>
      <c r="AJ3230" s="8"/>
      <c r="AK3230" s="8"/>
      <c r="AL3230" s="8"/>
      <c r="AM3230" s="8"/>
    </row>
    <row r="3231" spans="1:39" x14ac:dyDescent="0.2">
      <c r="A3231" s="161" t="s">
        <v>403</v>
      </c>
      <c r="B3231" s="162" t="s">
        <v>2215</v>
      </c>
      <c r="C3231" s="174" t="s">
        <v>681</v>
      </c>
      <c r="D3231" s="175" t="s">
        <v>786</v>
      </c>
      <c r="E3231" s="175">
        <v>53</v>
      </c>
      <c r="F3231" s="176">
        <v>2.1575700000000001E-3</v>
      </c>
      <c r="G3231" s="176">
        <f t="shared" si="108"/>
        <v>0.11435121000000001</v>
      </c>
      <c r="H3231" s="177"/>
      <c r="I3231" s="178"/>
      <c r="J3231" s="179"/>
      <c r="K3231" s="124"/>
      <c r="L3231" s="125"/>
      <c r="M3231" s="126"/>
      <c r="N3231" s="127"/>
      <c r="O3231" s="128"/>
      <c r="P3231" s="128"/>
      <c r="Q3231" s="126"/>
      <c r="R3231" s="55"/>
      <c r="S3231" s="129"/>
      <c r="T3231" s="156"/>
      <c r="U3231" s="126"/>
      <c r="AF3231" s="8"/>
      <c r="AG3231" s="8"/>
      <c r="AH3231" s="8"/>
      <c r="AI3231" s="8"/>
      <c r="AJ3231" s="8"/>
      <c r="AK3231" s="8"/>
      <c r="AL3231" s="8"/>
      <c r="AM3231" s="8"/>
    </row>
    <row r="3232" spans="1:39" x14ac:dyDescent="0.2">
      <c r="A3232" s="161" t="s">
        <v>403</v>
      </c>
      <c r="B3232" s="162" t="s">
        <v>2216</v>
      </c>
      <c r="C3232" s="174" t="s">
        <v>788</v>
      </c>
      <c r="D3232" s="175" t="s">
        <v>789</v>
      </c>
      <c r="E3232" s="175">
        <v>2</v>
      </c>
      <c r="F3232" s="176">
        <v>5.0836500000000003E-3</v>
      </c>
      <c r="G3232" s="176">
        <f t="shared" si="108"/>
        <v>1.0167300000000001E-2</v>
      </c>
      <c r="H3232" s="177" t="s">
        <v>414</v>
      </c>
      <c r="I3232" s="178"/>
      <c r="J3232" s="179"/>
      <c r="K3232" s="124"/>
      <c r="L3232" s="125"/>
      <c r="M3232" s="126"/>
      <c r="N3232" s="127"/>
      <c r="O3232" s="128"/>
      <c r="P3232" s="128"/>
      <c r="Q3232" s="126"/>
      <c r="R3232" s="55"/>
      <c r="S3232" s="129"/>
      <c r="T3232" s="156"/>
      <c r="U3232" s="126"/>
      <c r="AF3232" s="8"/>
      <c r="AG3232" s="8"/>
      <c r="AH3232" s="8"/>
      <c r="AI3232" s="8"/>
      <c r="AJ3232" s="8"/>
      <c r="AK3232" s="8"/>
      <c r="AL3232" s="8"/>
      <c r="AM3232" s="8"/>
    </row>
    <row r="3233" spans="1:39" ht="25.5" x14ac:dyDescent="0.2">
      <c r="A3233" s="148" t="s">
        <v>379</v>
      </c>
      <c r="B3233" s="150">
        <v>58</v>
      </c>
      <c r="C3233" s="151" t="s">
        <v>230</v>
      </c>
      <c r="D3233" s="152" t="s">
        <v>231</v>
      </c>
      <c r="E3233" s="105">
        <v>1</v>
      </c>
      <c r="F3233" s="153"/>
      <c r="G3233" s="110"/>
      <c r="H3233" s="154"/>
      <c r="I3233" s="111"/>
      <c r="J3233" s="155"/>
      <c r="K3233" s="124"/>
      <c r="L3233" s="125"/>
      <c r="M3233" s="126"/>
      <c r="N3233" s="127"/>
      <c r="O3233" s="128"/>
      <c r="P3233" s="128"/>
      <c r="Q3233" s="126"/>
      <c r="R3233" s="55"/>
      <c r="S3233" s="129"/>
      <c r="T3233" s="156"/>
      <c r="U3233" s="126"/>
      <c r="AF3233" s="8"/>
      <c r="AG3233" s="8"/>
      <c r="AH3233" s="8"/>
      <c r="AI3233" s="8"/>
      <c r="AJ3233" s="8"/>
      <c r="AK3233" s="8"/>
      <c r="AL3233" s="8"/>
      <c r="AM3233" s="8"/>
    </row>
    <row r="3234" spans="1:39" ht="25.5" x14ac:dyDescent="0.2">
      <c r="A3234" s="148" t="s">
        <v>379</v>
      </c>
      <c r="B3234" s="150">
        <v>59</v>
      </c>
      <c r="C3234" s="151" t="s">
        <v>232</v>
      </c>
      <c r="D3234" s="152" t="s">
        <v>200</v>
      </c>
      <c r="E3234" s="105">
        <v>1</v>
      </c>
      <c r="F3234" s="153"/>
      <c r="G3234" s="110"/>
      <c r="H3234" s="154"/>
      <c r="I3234" s="111"/>
      <c r="J3234" s="155"/>
      <c r="K3234" s="124"/>
      <c r="L3234" s="125"/>
      <c r="M3234" s="126"/>
      <c r="N3234" s="127"/>
      <c r="O3234" s="128"/>
      <c r="P3234" s="128"/>
      <c r="Q3234" s="126"/>
      <c r="R3234" s="55"/>
      <c r="S3234" s="129"/>
      <c r="T3234" s="156"/>
      <c r="U3234" s="126"/>
      <c r="AF3234" s="8"/>
      <c r="AG3234" s="8"/>
      <c r="AH3234" s="8"/>
      <c r="AI3234" s="8"/>
      <c r="AJ3234" s="8"/>
      <c r="AK3234" s="8"/>
      <c r="AL3234" s="8"/>
      <c r="AM3234" s="8"/>
    </row>
    <row r="3235" spans="1:39" x14ac:dyDescent="0.2">
      <c r="A3235" s="148" t="s">
        <v>379</v>
      </c>
      <c r="B3235" s="162" t="s">
        <v>2217</v>
      </c>
      <c r="C3235" s="181" t="s">
        <v>384</v>
      </c>
      <c r="D3235" s="182" t="s">
        <v>385</v>
      </c>
      <c r="E3235" s="182">
        <v>1</v>
      </c>
      <c r="F3235" s="183"/>
      <c r="G3235" s="183" t="str">
        <f>""</f>
        <v/>
      </c>
      <c r="H3235" s="184"/>
      <c r="I3235" s="185"/>
      <c r="J3235" s="180"/>
      <c r="K3235" s="124"/>
      <c r="L3235" s="125"/>
      <c r="M3235" s="126"/>
      <c r="N3235" s="127"/>
      <c r="O3235" s="128"/>
      <c r="P3235" s="128"/>
      <c r="Q3235" s="126"/>
      <c r="R3235" s="55"/>
      <c r="S3235" s="129"/>
      <c r="T3235" s="156"/>
      <c r="U3235" s="126"/>
      <c r="AF3235" s="8"/>
      <c r="AG3235" s="8"/>
      <c r="AH3235" s="8"/>
      <c r="AI3235" s="8"/>
      <c r="AJ3235" s="8"/>
      <c r="AK3235" s="8"/>
      <c r="AL3235" s="8"/>
      <c r="AM3235" s="8"/>
    </row>
    <row r="3236" spans="1:39" x14ac:dyDescent="0.2">
      <c r="A3236" s="148" t="s">
        <v>379</v>
      </c>
      <c r="B3236" s="162" t="s">
        <v>2218</v>
      </c>
      <c r="C3236" s="181" t="s">
        <v>388</v>
      </c>
      <c r="D3236" s="182" t="s">
        <v>389</v>
      </c>
      <c r="E3236" s="182">
        <v>1</v>
      </c>
      <c r="F3236" s="183">
        <v>3.8</v>
      </c>
      <c r="G3236" s="183">
        <f t="shared" ref="G3236:G3241" si="109">F3236*E3236</f>
        <v>3.8</v>
      </c>
      <c r="H3236" s="184" t="s">
        <v>390</v>
      </c>
      <c r="I3236" s="185"/>
      <c r="J3236" s="180"/>
      <c r="K3236" s="124"/>
      <c r="L3236" s="125"/>
      <c r="M3236" s="126"/>
      <c r="N3236" s="127"/>
      <c r="O3236" s="128"/>
      <c r="P3236" s="128"/>
      <c r="Q3236" s="126"/>
      <c r="R3236" s="55"/>
      <c r="S3236" s="129"/>
      <c r="T3236" s="156"/>
      <c r="U3236" s="126"/>
      <c r="AF3236" s="8"/>
      <c r="AG3236" s="8"/>
      <c r="AH3236" s="8"/>
      <c r="AI3236" s="8"/>
      <c r="AJ3236" s="8"/>
      <c r="AK3236" s="8"/>
      <c r="AL3236" s="8"/>
      <c r="AM3236" s="8"/>
    </row>
    <row r="3237" spans="1:39" x14ac:dyDescent="0.2">
      <c r="A3237" s="148" t="s">
        <v>379</v>
      </c>
      <c r="B3237" s="162" t="s">
        <v>2219</v>
      </c>
      <c r="C3237" s="181" t="s">
        <v>392</v>
      </c>
      <c r="D3237" s="182" t="s">
        <v>393</v>
      </c>
      <c r="E3237" s="182">
        <v>1</v>
      </c>
      <c r="F3237" s="183">
        <v>2.65</v>
      </c>
      <c r="G3237" s="183">
        <f t="shared" si="109"/>
        <v>2.65</v>
      </c>
      <c r="H3237" s="184" t="s">
        <v>390</v>
      </c>
      <c r="I3237" s="185"/>
      <c r="J3237" s="180"/>
      <c r="K3237" s="124"/>
      <c r="L3237" s="125"/>
      <c r="M3237" s="126"/>
      <c r="N3237" s="127"/>
      <c r="O3237" s="128"/>
      <c r="P3237" s="128"/>
      <c r="Q3237" s="126"/>
      <c r="R3237" s="55"/>
      <c r="S3237" s="129"/>
      <c r="T3237" s="156"/>
      <c r="U3237" s="126"/>
      <c r="AF3237" s="8"/>
      <c r="AG3237" s="8"/>
      <c r="AH3237" s="8"/>
      <c r="AI3237" s="8"/>
      <c r="AJ3237" s="8"/>
      <c r="AK3237" s="8"/>
      <c r="AL3237" s="8"/>
      <c r="AM3237" s="8"/>
    </row>
    <row r="3238" spans="1:39" x14ac:dyDescent="0.2">
      <c r="A3238" s="148" t="s">
        <v>379</v>
      </c>
      <c r="B3238" s="162" t="s">
        <v>2220</v>
      </c>
      <c r="C3238" s="181" t="s">
        <v>395</v>
      </c>
      <c r="D3238" s="182" t="s">
        <v>396</v>
      </c>
      <c r="E3238" s="182">
        <v>1</v>
      </c>
      <c r="F3238" s="183">
        <v>5.45</v>
      </c>
      <c r="G3238" s="183">
        <f t="shared" si="109"/>
        <v>5.45</v>
      </c>
      <c r="H3238" s="184" t="s">
        <v>390</v>
      </c>
      <c r="I3238" s="185"/>
      <c r="J3238" s="180"/>
      <c r="K3238" s="124"/>
      <c r="L3238" s="125"/>
      <c r="M3238" s="126"/>
      <c r="N3238" s="127"/>
      <c r="O3238" s="128"/>
      <c r="P3238" s="128"/>
      <c r="Q3238" s="126"/>
      <c r="R3238" s="55"/>
      <c r="S3238" s="129"/>
      <c r="T3238" s="156"/>
      <c r="U3238" s="126"/>
      <c r="AF3238" s="8"/>
      <c r="AG3238" s="8"/>
      <c r="AH3238" s="8"/>
      <c r="AI3238" s="8"/>
      <c r="AJ3238" s="8"/>
      <c r="AK3238" s="8"/>
      <c r="AL3238" s="8"/>
      <c r="AM3238" s="8"/>
    </row>
    <row r="3239" spans="1:39" x14ac:dyDescent="0.2">
      <c r="A3239" s="148" t="s">
        <v>379</v>
      </c>
      <c r="B3239" s="162" t="s">
        <v>2221</v>
      </c>
      <c r="C3239" s="181" t="s">
        <v>398</v>
      </c>
      <c r="D3239" s="182" t="s">
        <v>399</v>
      </c>
      <c r="E3239" s="182">
        <v>1</v>
      </c>
      <c r="F3239" s="183">
        <v>39.75</v>
      </c>
      <c r="G3239" s="183">
        <f t="shared" si="109"/>
        <v>39.75</v>
      </c>
      <c r="H3239" s="184" t="s">
        <v>390</v>
      </c>
      <c r="I3239" s="185"/>
      <c r="J3239" s="180"/>
      <c r="K3239" s="124"/>
      <c r="L3239" s="125"/>
      <c r="M3239" s="126"/>
      <c r="N3239" s="127"/>
      <c r="O3239" s="128"/>
      <c r="P3239" s="128"/>
      <c r="Q3239" s="126"/>
      <c r="R3239" s="55"/>
      <c r="S3239" s="129"/>
      <c r="T3239" s="156"/>
      <c r="U3239" s="126"/>
      <c r="AF3239" s="8"/>
      <c r="AG3239" s="8"/>
      <c r="AH3239" s="8"/>
      <c r="AI3239" s="8"/>
      <c r="AJ3239" s="8"/>
      <c r="AK3239" s="8"/>
      <c r="AL3239" s="8"/>
      <c r="AM3239" s="8"/>
    </row>
    <row r="3240" spans="1:39" x14ac:dyDescent="0.2">
      <c r="A3240" s="148" t="s">
        <v>379</v>
      </c>
      <c r="B3240" s="162" t="s">
        <v>2222</v>
      </c>
      <c r="C3240" s="181" t="s">
        <v>401</v>
      </c>
      <c r="D3240" s="182" t="s">
        <v>402</v>
      </c>
      <c r="E3240" s="182">
        <v>2</v>
      </c>
      <c r="F3240" s="183">
        <v>1.97</v>
      </c>
      <c r="G3240" s="183">
        <f t="shared" si="109"/>
        <v>3.94</v>
      </c>
      <c r="H3240" s="184" t="s">
        <v>390</v>
      </c>
      <c r="I3240" s="185"/>
      <c r="J3240" s="180"/>
      <c r="K3240" s="124"/>
      <c r="L3240" s="125"/>
      <c r="M3240" s="126"/>
      <c r="N3240" s="127"/>
      <c r="O3240" s="128"/>
      <c r="P3240" s="128"/>
      <c r="Q3240" s="126"/>
      <c r="R3240" s="55"/>
      <c r="S3240" s="129"/>
      <c r="T3240" s="156"/>
      <c r="U3240" s="126"/>
      <c r="AF3240" s="8"/>
      <c r="AG3240" s="8"/>
      <c r="AH3240" s="8"/>
      <c r="AI3240" s="8"/>
      <c r="AJ3240" s="8"/>
      <c r="AK3240" s="8"/>
      <c r="AL3240" s="8"/>
      <c r="AM3240" s="8"/>
    </row>
    <row r="3241" spans="1:39" x14ac:dyDescent="0.2">
      <c r="A3241" s="148" t="s">
        <v>379</v>
      </c>
      <c r="B3241" s="162" t="s">
        <v>2223</v>
      </c>
      <c r="C3241" s="181" t="s">
        <v>405</v>
      </c>
      <c r="D3241" s="182" t="s">
        <v>406</v>
      </c>
      <c r="E3241" s="182">
        <v>1</v>
      </c>
      <c r="F3241" s="183">
        <v>8.09</v>
      </c>
      <c r="G3241" s="183">
        <f t="shared" si="109"/>
        <v>8.09</v>
      </c>
      <c r="H3241" s="184"/>
      <c r="I3241" s="185"/>
      <c r="J3241" s="180"/>
      <c r="K3241" s="124"/>
      <c r="L3241" s="125"/>
      <c r="M3241" s="126"/>
      <c r="N3241" s="127"/>
      <c r="O3241" s="128"/>
      <c r="P3241" s="128"/>
      <c r="Q3241" s="126"/>
      <c r="R3241" s="55"/>
      <c r="S3241" s="129"/>
      <c r="T3241" s="156"/>
      <c r="U3241" s="126"/>
      <c r="AF3241" s="8"/>
      <c r="AG3241" s="8"/>
      <c r="AH3241" s="8"/>
      <c r="AI3241" s="8"/>
      <c r="AJ3241" s="8"/>
      <c r="AK3241" s="8"/>
      <c r="AL3241" s="8"/>
      <c r="AM3241" s="8"/>
    </row>
    <row r="3242" spans="1:39" x14ac:dyDescent="0.2">
      <c r="A3242" s="161" t="s">
        <v>382</v>
      </c>
      <c r="B3242" s="162" t="s">
        <v>2224</v>
      </c>
      <c r="C3242" s="163" t="s">
        <v>408</v>
      </c>
      <c r="D3242" s="164" t="s">
        <v>409</v>
      </c>
      <c r="E3242" s="164" t="s">
        <v>410</v>
      </c>
      <c r="F3242" s="167"/>
      <c r="G3242" s="167" t="str">
        <f>""</f>
        <v/>
      </c>
      <c r="H3242" s="161"/>
      <c r="I3242" s="165"/>
      <c r="J3242" s="166"/>
      <c r="K3242" s="124"/>
      <c r="L3242" s="125"/>
      <c r="M3242" s="126"/>
      <c r="N3242" s="127"/>
      <c r="O3242" s="128"/>
      <c r="P3242" s="128"/>
      <c r="Q3242" s="126"/>
      <c r="R3242" s="55"/>
      <c r="S3242" s="129"/>
      <c r="T3242" s="156"/>
      <c r="U3242" s="126"/>
      <c r="AF3242" s="8"/>
      <c r="AG3242" s="8"/>
      <c r="AH3242" s="8"/>
      <c r="AI3242" s="8"/>
      <c r="AJ3242" s="8"/>
      <c r="AK3242" s="8"/>
      <c r="AL3242" s="8"/>
      <c r="AM3242" s="8"/>
    </row>
    <row r="3243" spans="1:39" x14ac:dyDescent="0.2">
      <c r="A3243" s="161" t="s">
        <v>386</v>
      </c>
      <c r="B3243" s="162" t="s">
        <v>2225</v>
      </c>
      <c r="C3243" s="168" t="s">
        <v>412</v>
      </c>
      <c r="D3243" s="169" t="s">
        <v>413</v>
      </c>
      <c r="E3243" s="169" t="s">
        <v>410</v>
      </c>
      <c r="F3243" s="170">
        <v>19.420000000000002</v>
      </c>
      <c r="G3243" s="170">
        <f>F3243*2</f>
        <v>38.840000000000003</v>
      </c>
      <c r="H3243" s="171" t="s">
        <v>414</v>
      </c>
      <c r="I3243" s="172"/>
      <c r="J3243" s="173"/>
      <c r="K3243" s="124"/>
      <c r="L3243" s="125"/>
      <c r="M3243" s="126"/>
      <c r="N3243" s="127"/>
      <c r="O3243" s="128"/>
      <c r="P3243" s="128"/>
      <c r="Q3243" s="126"/>
      <c r="R3243" s="55"/>
      <c r="S3243" s="129"/>
      <c r="T3243" s="156"/>
      <c r="U3243" s="126"/>
      <c r="AF3243" s="8"/>
      <c r="AG3243" s="8"/>
      <c r="AH3243" s="8"/>
      <c r="AI3243" s="8"/>
      <c r="AJ3243" s="8"/>
      <c r="AK3243" s="8"/>
      <c r="AL3243" s="8"/>
      <c r="AM3243" s="8"/>
    </row>
    <row r="3244" spans="1:39" x14ac:dyDescent="0.2">
      <c r="A3244" s="161" t="s">
        <v>386</v>
      </c>
      <c r="B3244" s="162" t="s">
        <v>2226</v>
      </c>
      <c r="C3244" s="168" t="s">
        <v>416</v>
      </c>
      <c r="D3244" s="169" t="s">
        <v>417</v>
      </c>
      <c r="E3244" s="169" t="s">
        <v>410</v>
      </c>
      <c r="F3244" s="170">
        <v>4.05</v>
      </c>
      <c r="G3244" s="170">
        <f>F3244*2</f>
        <v>8.1</v>
      </c>
      <c r="H3244" s="171" t="s">
        <v>414</v>
      </c>
      <c r="I3244" s="172"/>
      <c r="J3244" s="173"/>
      <c r="K3244" s="124"/>
      <c r="L3244" s="125"/>
      <c r="M3244" s="126"/>
      <c r="N3244" s="127"/>
      <c r="O3244" s="128"/>
      <c r="P3244" s="128"/>
      <c r="Q3244" s="126"/>
      <c r="R3244" s="55"/>
      <c r="S3244" s="129"/>
      <c r="T3244" s="156"/>
      <c r="U3244" s="126"/>
      <c r="AF3244" s="8"/>
      <c r="AG3244" s="8"/>
      <c r="AH3244" s="8"/>
      <c r="AI3244" s="8"/>
      <c r="AJ3244" s="8"/>
      <c r="AK3244" s="8"/>
      <c r="AL3244" s="8"/>
      <c r="AM3244" s="8"/>
    </row>
    <row r="3245" spans="1:39" x14ac:dyDescent="0.2">
      <c r="A3245" s="161" t="s">
        <v>386</v>
      </c>
      <c r="B3245" s="162" t="s">
        <v>2227</v>
      </c>
      <c r="C3245" s="168" t="s">
        <v>419</v>
      </c>
      <c r="D3245" s="169" t="s">
        <v>420</v>
      </c>
      <c r="E3245" s="169">
        <v>2</v>
      </c>
      <c r="F3245" s="170">
        <v>0.37</v>
      </c>
      <c r="G3245" s="170">
        <f>F3245*E3245</f>
        <v>0.74</v>
      </c>
      <c r="H3245" s="171" t="s">
        <v>414</v>
      </c>
      <c r="I3245" s="172"/>
      <c r="J3245" s="173"/>
      <c r="K3245" s="124"/>
      <c r="L3245" s="125"/>
      <c r="M3245" s="126"/>
      <c r="N3245" s="127"/>
      <c r="O3245" s="128"/>
      <c r="P3245" s="128"/>
      <c r="Q3245" s="126"/>
      <c r="R3245" s="55"/>
      <c r="S3245" s="129"/>
      <c r="T3245" s="156"/>
      <c r="U3245" s="126"/>
      <c r="AF3245" s="8"/>
      <c r="AG3245" s="8"/>
      <c r="AH3245" s="8"/>
      <c r="AI3245" s="8"/>
      <c r="AJ3245" s="8"/>
      <c r="AK3245" s="8"/>
      <c r="AL3245" s="8"/>
      <c r="AM3245" s="8"/>
    </row>
    <row r="3246" spans="1:39" x14ac:dyDescent="0.2">
      <c r="A3246" s="161" t="s">
        <v>386</v>
      </c>
      <c r="B3246" s="162" t="s">
        <v>2228</v>
      </c>
      <c r="C3246" s="168" t="s">
        <v>422</v>
      </c>
      <c r="D3246" s="169" t="s">
        <v>423</v>
      </c>
      <c r="E3246" s="169">
        <v>2</v>
      </c>
      <c r="F3246" s="170">
        <v>0.04</v>
      </c>
      <c r="G3246" s="170">
        <f>F3246*E3246</f>
        <v>0.08</v>
      </c>
      <c r="H3246" s="171" t="s">
        <v>414</v>
      </c>
      <c r="I3246" s="172"/>
      <c r="J3246" s="173"/>
      <c r="K3246" s="124"/>
      <c r="L3246" s="125"/>
      <c r="M3246" s="126"/>
      <c r="N3246" s="127"/>
      <c r="O3246" s="128"/>
      <c r="P3246" s="128"/>
      <c r="Q3246" s="126"/>
      <c r="R3246" s="55"/>
      <c r="S3246" s="129"/>
      <c r="T3246" s="156"/>
      <c r="U3246" s="126"/>
      <c r="AF3246" s="8"/>
      <c r="AG3246" s="8"/>
      <c r="AH3246" s="8"/>
      <c r="AI3246" s="8"/>
      <c r="AJ3246" s="8"/>
      <c r="AK3246" s="8"/>
      <c r="AL3246" s="8"/>
      <c r="AM3246" s="8"/>
    </row>
    <row r="3247" spans="1:39" x14ac:dyDescent="0.2">
      <c r="A3247" s="161" t="s">
        <v>403</v>
      </c>
      <c r="B3247" s="162" t="s">
        <v>2229</v>
      </c>
      <c r="C3247" s="174" t="s">
        <v>425</v>
      </c>
      <c r="D3247" s="175" t="s">
        <v>426</v>
      </c>
      <c r="E3247" s="175">
        <v>2</v>
      </c>
      <c r="F3247" s="176">
        <v>0.01</v>
      </c>
      <c r="G3247" s="176">
        <f>F3247*E3247</f>
        <v>0.02</v>
      </c>
      <c r="H3247" s="177"/>
      <c r="I3247" s="178"/>
      <c r="J3247" s="179"/>
      <c r="K3247" s="124"/>
      <c r="L3247" s="125"/>
      <c r="M3247" s="126"/>
      <c r="N3247" s="127"/>
      <c r="O3247" s="128"/>
      <c r="P3247" s="128"/>
      <c r="Q3247" s="126"/>
      <c r="R3247" s="55"/>
      <c r="S3247" s="129"/>
      <c r="T3247" s="156"/>
      <c r="U3247" s="126"/>
      <c r="AF3247" s="8"/>
      <c r="AG3247" s="8"/>
      <c r="AH3247" s="8"/>
      <c r="AI3247" s="8"/>
      <c r="AJ3247" s="8"/>
      <c r="AK3247" s="8"/>
      <c r="AL3247" s="8"/>
      <c r="AM3247" s="8"/>
    </row>
    <row r="3248" spans="1:39" x14ac:dyDescent="0.2">
      <c r="A3248" s="148" t="s">
        <v>379</v>
      </c>
      <c r="B3248" s="162" t="s">
        <v>2230</v>
      </c>
      <c r="C3248" s="181" t="s">
        <v>428</v>
      </c>
      <c r="D3248" s="182" t="s">
        <v>429</v>
      </c>
      <c r="E3248" s="182" t="s">
        <v>410</v>
      </c>
      <c r="F3248" s="183"/>
      <c r="G3248" s="183" t="str">
        <f>""</f>
        <v/>
      </c>
      <c r="H3248" s="184"/>
      <c r="I3248" s="185"/>
      <c r="J3248" s="180"/>
      <c r="K3248" s="124"/>
      <c r="L3248" s="125"/>
      <c r="M3248" s="126"/>
      <c r="N3248" s="127"/>
      <c r="O3248" s="128"/>
      <c r="P3248" s="128"/>
      <c r="Q3248" s="126"/>
      <c r="R3248" s="55"/>
      <c r="S3248" s="129"/>
      <c r="T3248" s="156"/>
      <c r="U3248" s="126"/>
      <c r="AF3248" s="8"/>
      <c r="AG3248" s="8"/>
      <c r="AH3248" s="8"/>
      <c r="AI3248" s="8"/>
      <c r="AJ3248" s="8"/>
      <c r="AK3248" s="8"/>
      <c r="AL3248" s="8"/>
      <c r="AM3248" s="8"/>
    </row>
    <row r="3249" spans="1:39" x14ac:dyDescent="0.2">
      <c r="A3249" s="148" t="s">
        <v>379</v>
      </c>
      <c r="B3249" s="162" t="s">
        <v>2231</v>
      </c>
      <c r="C3249" s="181" t="s">
        <v>431</v>
      </c>
      <c r="D3249" s="182" t="s">
        <v>432</v>
      </c>
      <c r="E3249" s="182">
        <f>1*1</f>
        <v>1</v>
      </c>
      <c r="F3249" s="183">
        <v>10.41</v>
      </c>
      <c r="G3249" s="183">
        <f>F3249*E3249</f>
        <v>10.41</v>
      </c>
      <c r="H3249" s="184" t="s">
        <v>390</v>
      </c>
      <c r="I3249" s="185"/>
      <c r="J3249" s="180"/>
      <c r="K3249" s="124"/>
      <c r="L3249" s="125"/>
      <c r="M3249" s="126"/>
      <c r="N3249" s="127"/>
      <c r="O3249" s="128"/>
      <c r="P3249" s="128"/>
      <c r="Q3249" s="126"/>
      <c r="R3249" s="55"/>
      <c r="S3249" s="129"/>
      <c r="T3249" s="156"/>
      <c r="U3249" s="126"/>
      <c r="AF3249" s="8"/>
      <c r="AG3249" s="8"/>
      <c r="AH3249" s="8"/>
      <c r="AI3249" s="8"/>
      <c r="AJ3249" s="8"/>
      <c r="AK3249" s="8"/>
      <c r="AL3249" s="8"/>
      <c r="AM3249" s="8"/>
    </row>
    <row r="3250" spans="1:39" x14ac:dyDescent="0.2">
      <c r="A3250" s="148" t="s">
        <v>379</v>
      </c>
      <c r="B3250" s="162" t="s">
        <v>2232</v>
      </c>
      <c r="C3250" s="181" t="s">
        <v>434</v>
      </c>
      <c r="D3250" s="182" t="s">
        <v>435</v>
      </c>
      <c r="E3250" s="182">
        <f>2*1</f>
        <v>2</v>
      </c>
      <c r="F3250" s="183">
        <v>0.03</v>
      </c>
      <c r="G3250" s="183">
        <f>F3250*E3250</f>
        <v>0.06</v>
      </c>
      <c r="H3250" s="184" t="s">
        <v>414</v>
      </c>
      <c r="I3250" s="185"/>
      <c r="J3250" s="180"/>
      <c r="K3250" s="124"/>
      <c r="L3250" s="125"/>
      <c r="M3250" s="126"/>
      <c r="N3250" s="127"/>
      <c r="O3250" s="128"/>
      <c r="P3250" s="128"/>
      <c r="Q3250" s="126"/>
      <c r="R3250" s="55"/>
      <c r="S3250" s="129"/>
      <c r="T3250" s="156"/>
      <c r="U3250" s="126"/>
      <c r="AF3250" s="8"/>
      <c r="AG3250" s="8"/>
      <c r="AH3250" s="8"/>
      <c r="AI3250" s="8"/>
      <c r="AJ3250" s="8"/>
      <c r="AK3250" s="8"/>
      <c r="AL3250" s="8"/>
      <c r="AM3250" s="8"/>
    </row>
    <row r="3251" spans="1:39" x14ac:dyDescent="0.2">
      <c r="A3251" s="148" t="s">
        <v>379</v>
      </c>
      <c r="B3251" s="162" t="s">
        <v>2233</v>
      </c>
      <c r="C3251" s="181" t="s">
        <v>425</v>
      </c>
      <c r="D3251" s="182" t="s">
        <v>437</v>
      </c>
      <c r="E3251" s="182">
        <f>1*1</f>
        <v>1</v>
      </c>
      <c r="F3251" s="183">
        <v>0.02</v>
      </c>
      <c r="G3251" s="183">
        <f>F3251*E3251</f>
        <v>0.02</v>
      </c>
      <c r="H3251" s="184"/>
      <c r="I3251" s="185"/>
      <c r="J3251" s="180"/>
      <c r="K3251" s="124"/>
      <c r="L3251" s="125"/>
      <c r="M3251" s="126"/>
      <c r="N3251" s="127"/>
      <c r="O3251" s="128"/>
      <c r="P3251" s="128"/>
      <c r="Q3251" s="126"/>
      <c r="R3251" s="55"/>
      <c r="S3251" s="129"/>
      <c r="T3251" s="156"/>
      <c r="U3251" s="126"/>
      <c r="AF3251" s="8"/>
      <c r="AG3251" s="8"/>
      <c r="AH3251" s="8"/>
      <c r="AI3251" s="8"/>
      <c r="AJ3251" s="8"/>
      <c r="AK3251" s="8"/>
      <c r="AL3251" s="8"/>
      <c r="AM3251" s="8"/>
    </row>
    <row r="3252" spans="1:39" x14ac:dyDescent="0.2">
      <c r="A3252" s="161" t="s">
        <v>382</v>
      </c>
      <c r="B3252" s="162" t="s">
        <v>2234</v>
      </c>
      <c r="C3252" s="163" t="s">
        <v>439</v>
      </c>
      <c r="D3252" s="164" t="s">
        <v>440</v>
      </c>
      <c r="E3252" s="164">
        <v>1</v>
      </c>
      <c r="F3252" s="167"/>
      <c r="G3252" s="167" t="str">
        <f>""</f>
        <v/>
      </c>
      <c r="H3252" s="161"/>
      <c r="I3252" s="165"/>
      <c r="J3252" s="166"/>
      <c r="K3252" s="124"/>
      <c r="L3252" s="125"/>
      <c r="M3252" s="126"/>
      <c r="N3252" s="127"/>
      <c r="O3252" s="128"/>
      <c r="P3252" s="128"/>
      <c r="Q3252" s="126"/>
      <c r="R3252" s="55"/>
      <c r="S3252" s="129"/>
      <c r="T3252" s="156"/>
      <c r="U3252" s="126"/>
      <c r="AF3252" s="8"/>
      <c r="AG3252" s="8"/>
      <c r="AH3252" s="8"/>
      <c r="AI3252" s="8"/>
      <c r="AJ3252" s="8"/>
      <c r="AK3252" s="8"/>
      <c r="AL3252" s="8"/>
      <c r="AM3252" s="8"/>
    </row>
    <row r="3253" spans="1:39" x14ac:dyDescent="0.2">
      <c r="A3253" s="161" t="s">
        <v>386</v>
      </c>
      <c r="B3253" s="162" t="s">
        <v>2235</v>
      </c>
      <c r="C3253" s="168" t="s">
        <v>442</v>
      </c>
      <c r="D3253" s="169" t="s">
        <v>443</v>
      </c>
      <c r="E3253" s="169">
        <v>1</v>
      </c>
      <c r="F3253" s="170">
        <v>11.31</v>
      </c>
      <c r="G3253" s="170">
        <f>F3253*E3253</f>
        <v>11.31</v>
      </c>
      <c r="H3253" s="171" t="s">
        <v>414</v>
      </c>
      <c r="I3253" s="172"/>
      <c r="J3253" s="173"/>
      <c r="K3253" s="124"/>
      <c r="L3253" s="125"/>
      <c r="M3253" s="126"/>
      <c r="N3253" s="127"/>
      <c r="O3253" s="128"/>
      <c r="P3253" s="128"/>
      <c r="Q3253" s="126"/>
      <c r="R3253" s="55"/>
      <c r="S3253" s="129"/>
      <c r="T3253" s="156"/>
      <c r="U3253" s="126"/>
      <c r="AF3253" s="8"/>
      <c r="AG3253" s="8"/>
      <c r="AH3253" s="8"/>
      <c r="AI3253" s="8"/>
      <c r="AJ3253" s="8"/>
      <c r="AK3253" s="8"/>
      <c r="AL3253" s="8"/>
      <c r="AM3253" s="8"/>
    </row>
    <row r="3254" spans="1:39" x14ac:dyDescent="0.2">
      <c r="A3254" s="161" t="s">
        <v>386</v>
      </c>
      <c r="B3254" s="162" t="s">
        <v>2236</v>
      </c>
      <c r="C3254" s="168" t="s">
        <v>445</v>
      </c>
      <c r="D3254" s="169" t="s">
        <v>446</v>
      </c>
      <c r="E3254" s="169">
        <v>2</v>
      </c>
      <c r="F3254" s="170">
        <v>2.2200000000000002</v>
      </c>
      <c r="G3254" s="170">
        <f>F3254*E3254</f>
        <v>4.4400000000000004</v>
      </c>
      <c r="H3254" s="171" t="s">
        <v>414</v>
      </c>
      <c r="I3254" s="172"/>
      <c r="J3254" s="173"/>
      <c r="K3254" s="124"/>
      <c r="L3254" s="125"/>
      <c r="M3254" s="126"/>
      <c r="N3254" s="127"/>
      <c r="O3254" s="128"/>
      <c r="P3254" s="128"/>
      <c r="Q3254" s="126"/>
      <c r="R3254" s="55"/>
      <c r="S3254" s="129"/>
      <c r="T3254" s="156"/>
      <c r="U3254" s="126"/>
      <c r="AF3254" s="8"/>
      <c r="AG3254" s="8"/>
      <c r="AH3254" s="8"/>
      <c r="AI3254" s="8"/>
      <c r="AJ3254" s="8"/>
      <c r="AK3254" s="8"/>
      <c r="AL3254" s="8"/>
      <c r="AM3254" s="8"/>
    </row>
    <row r="3255" spans="1:39" x14ac:dyDescent="0.2">
      <c r="A3255" s="161" t="s">
        <v>403</v>
      </c>
      <c r="B3255" s="162" t="s">
        <v>2237</v>
      </c>
      <c r="C3255" s="174" t="s">
        <v>425</v>
      </c>
      <c r="D3255" s="175" t="s">
        <v>448</v>
      </c>
      <c r="E3255" s="175">
        <v>4</v>
      </c>
      <c r="F3255" s="176">
        <v>0.01</v>
      </c>
      <c r="G3255" s="176">
        <f>F3255*E3255</f>
        <v>0.04</v>
      </c>
      <c r="H3255" s="177"/>
      <c r="I3255" s="178"/>
      <c r="J3255" s="179"/>
      <c r="K3255" s="124"/>
      <c r="L3255" s="125"/>
      <c r="M3255" s="126"/>
      <c r="N3255" s="127"/>
      <c r="O3255" s="128"/>
      <c r="P3255" s="128"/>
      <c r="Q3255" s="126"/>
      <c r="R3255" s="55"/>
      <c r="S3255" s="129"/>
      <c r="T3255" s="156"/>
      <c r="U3255" s="126"/>
      <c r="AF3255" s="8"/>
      <c r="AG3255" s="8"/>
      <c r="AH3255" s="8"/>
      <c r="AI3255" s="8"/>
      <c r="AJ3255" s="8"/>
      <c r="AK3255" s="8"/>
      <c r="AL3255" s="8"/>
      <c r="AM3255" s="8"/>
    </row>
    <row r="3256" spans="1:39" x14ac:dyDescent="0.2">
      <c r="A3256" s="161" t="s">
        <v>403</v>
      </c>
      <c r="B3256" s="162" t="s">
        <v>2238</v>
      </c>
      <c r="C3256" s="174" t="s">
        <v>425</v>
      </c>
      <c r="D3256" s="175" t="s">
        <v>450</v>
      </c>
      <c r="E3256" s="175">
        <v>8</v>
      </c>
      <c r="F3256" s="176">
        <v>0.04</v>
      </c>
      <c r="G3256" s="176">
        <f>F3256*E3256</f>
        <v>0.32</v>
      </c>
      <c r="H3256" s="177"/>
      <c r="I3256" s="178"/>
      <c r="J3256" s="179"/>
      <c r="K3256" s="124"/>
      <c r="L3256" s="125"/>
      <c r="M3256" s="126"/>
      <c r="N3256" s="127"/>
      <c r="O3256" s="128"/>
      <c r="P3256" s="128"/>
      <c r="Q3256" s="126"/>
      <c r="R3256" s="55"/>
      <c r="S3256" s="129"/>
      <c r="T3256" s="156"/>
      <c r="U3256" s="126"/>
      <c r="AF3256" s="8"/>
      <c r="AG3256" s="8"/>
      <c r="AH3256" s="8"/>
      <c r="AI3256" s="8"/>
      <c r="AJ3256" s="8"/>
      <c r="AK3256" s="8"/>
      <c r="AL3256" s="8"/>
      <c r="AM3256" s="8"/>
    </row>
    <row r="3257" spans="1:39" x14ac:dyDescent="0.2">
      <c r="A3257" s="161" t="s">
        <v>382</v>
      </c>
      <c r="B3257" s="162" t="s">
        <v>2239</v>
      </c>
      <c r="C3257" s="163" t="s">
        <v>452</v>
      </c>
      <c r="D3257" s="164" t="s">
        <v>453</v>
      </c>
      <c r="E3257" s="164">
        <v>6</v>
      </c>
      <c r="F3257" s="167"/>
      <c r="G3257" s="167" t="str">
        <f>""</f>
        <v/>
      </c>
      <c r="H3257" s="161"/>
      <c r="I3257" s="165"/>
      <c r="J3257" s="166"/>
      <c r="K3257" s="124"/>
      <c r="L3257" s="125"/>
      <c r="M3257" s="126"/>
      <c r="N3257" s="127"/>
      <c r="O3257" s="128"/>
      <c r="P3257" s="128"/>
      <c r="Q3257" s="126"/>
      <c r="R3257" s="55"/>
      <c r="S3257" s="129"/>
      <c r="T3257" s="156"/>
      <c r="U3257" s="126"/>
      <c r="AF3257" s="8"/>
      <c r="AG3257" s="8"/>
      <c r="AH3257" s="8"/>
      <c r="AI3257" s="8"/>
      <c r="AJ3257" s="8"/>
      <c r="AK3257" s="8"/>
      <c r="AL3257" s="8"/>
      <c r="AM3257" s="8"/>
    </row>
    <row r="3258" spans="1:39" x14ac:dyDescent="0.2">
      <c r="A3258" s="161" t="s">
        <v>386</v>
      </c>
      <c r="B3258" s="162" t="s">
        <v>2240</v>
      </c>
      <c r="C3258" s="168" t="s">
        <v>442</v>
      </c>
      <c r="D3258" s="169" t="s">
        <v>443</v>
      </c>
      <c r="E3258" s="169">
        <v>6</v>
      </c>
      <c r="F3258" s="170">
        <v>11.31</v>
      </c>
      <c r="G3258" s="170">
        <f>F3258*E3258</f>
        <v>67.86</v>
      </c>
      <c r="H3258" s="171" t="s">
        <v>414</v>
      </c>
      <c r="I3258" s="172"/>
      <c r="J3258" s="173"/>
      <c r="K3258" s="124"/>
      <c r="L3258" s="125"/>
      <c r="M3258" s="126"/>
      <c r="N3258" s="127"/>
      <c r="O3258" s="128"/>
      <c r="P3258" s="128"/>
      <c r="Q3258" s="126"/>
      <c r="R3258" s="55"/>
      <c r="S3258" s="129"/>
      <c r="T3258" s="156"/>
      <c r="U3258" s="126"/>
      <c r="AF3258" s="8"/>
      <c r="AG3258" s="8"/>
      <c r="AH3258" s="8"/>
      <c r="AI3258" s="8"/>
      <c r="AJ3258" s="8"/>
      <c r="AK3258" s="8"/>
      <c r="AL3258" s="8"/>
      <c r="AM3258" s="8"/>
    </row>
    <row r="3259" spans="1:39" x14ac:dyDescent="0.2">
      <c r="A3259" s="161" t="s">
        <v>386</v>
      </c>
      <c r="B3259" s="162" t="s">
        <v>2241</v>
      </c>
      <c r="C3259" s="168" t="s">
        <v>456</v>
      </c>
      <c r="D3259" s="169" t="s">
        <v>457</v>
      </c>
      <c r="E3259" s="169">
        <v>12</v>
      </c>
      <c r="F3259" s="170">
        <v>1.28</v>
      </c>
      <c r="G3259" s="170">
        <f>F3259*E3259</f>
        <v>15.36</v>
      </c>
      <c r="H3259" s="171" t="s">
        <v>414</v>
      </c>
      <c r="I3259" s="172"/>
      <c r="J3259" s="173"/>
      <c r="K3259" s="124"/>
      <c r="L3259" s="125"/>
      <c r="M3259" s="126"/>
      <c r="N3259" s="127"/>
      <c r="O3259" s="128"/>
      <c r="P3259" s="128"/>
      <c r="Q3259" s="126"/>
      <c r="R3259" s="55"/>
      <c r="S3259" s="129"/>
      <c r="T3259" s="156"/>
      <c r="U3259" s="126"/>
      <c r="AF3259" s="8"/>
      <c r="AG3259" s="8"/>
      <c r="AH3259" s="8"/>
      <c r="AI3259" s="8"/>
      <c r="AJ3259" s="8"/>
      <c r="AK3259" s="8"/>
      <c r="AL3259" s="8"/>
      <c r="AM3259" s="8"/>
    </row>
    <row r="3260" spans="1:39" x14ac:dyDescent="0.2">
      <c r="A3260" s="148" t="s">
        <v>379</v>
      </c>
      <c r="B3260" s="162" t="s">
        <v>2242</v>
      </c>
      <c r="C3260" s="181" t="s">
        <v>459</v>
      </c>
      <c r="D3260" s="182" t="s">
        <v>460</v>
      </c>
      <c r="E3260" s="182">
        <v>1</v>
      </c>
      <c r="F3260" s="183">
        <v>3.27927539</v>
      </c>
      <c r="G3260" s="183">
        <f>F3260*E3260</f>
        <v>3.27927539</v>
      </c>
      <c r="H3260" s="184" t="s">
        <v>390</v>
      </c>
      <c r="I3260" s="185"/>
      <c r="J3260" s="180"/>
      <c r="K3260" s="124"/>
      <c r="L3260" s="125"/>
      <c r="M3260" s="126"/>
      <c r="N3260" s="127"/>
      <c r="O3260" s="128"/>
      <c r="P3260" s="128"/>
      <c r="Q3260" s="126"/>
      <c r="R3260" s="55"/>
      <c r="S3260" s="129"/>
      <c r="T3260" s="156"/>
      <c r="U3260" s="126"/>
      <c r="AF3260" s="8"/>
      <c r="AG3260" s="8"/>
      <c r="AH3260" s="8"/>
      <c r="AI3260" s="8"/>
      <c r="AJ3260" s="8"/>
      <c r="AK3260" s="8"/>
      <c r="AL3260" s="8"/>
      <c r="AM3260" s="8"/>
    </row>
    <row r="3261" spans="1:39" x14ac:dyDescent="0.2">
      <c r="A3261" s="148" t="s">
        <v>379</v>
      </c>
      <c r="B3261" s="162" t="s">
        <v>2243</v>
      </c>
      <c r="C3261" s="181" t="s">
        <v>462</v>
      </c>
      <c r="D3261" s="182" t="s">
        <v>463</v>
      </c>
      <c r="E3261" s="182">
        <v>1</v>
      </c>
      <c r="F3261" s="183">
        <v>0.65714972000000005</v>
      </c>
      <c r="G3261" s="183">
        <f>F3261*E3261</f>
        <v>0.65714972000000005</v>
      </c>
      <c r="H3261" s="184" t="s">
        <v>414</v>
      </c>
      <c r="I3261" s="185"/>
      <c r="J3261" s="180"/>
      <c r="K3261" s="124"/>
      <c r="L3261" s="125"/>
      <c r="M3261" s="126"/>
      <c r="N3261" s="127"/>
      <c r="O3261" s="128"/>
      <c r="P3261" s="128"/>
      <c r="Q3261" s="126"/>
      <c r="R3261" s="55"/>
      <c r="S3261" s="129"/>
      <c r="T3261" s="156"/>
      <c r="U3261" s="126"/>
      <c r="AF3261" s="8"/>
      <c r="AG3261" s="8"/>
      <c r="AH3261" s="8"/>
      <c r="AI3261" s="8"/>
      <c r="AJ3261" s="8"/>
      <c r="AK3261" s="8"/>
      <c r="AL3261" s="8"/>
      <c r="AM3261" s="8"/>
    </row>
    <row r="3262" spans="1:39" x14ac:dyDescent="0.2">
      <c r="A3262" s="161" t="s">
        <v>382</v>
      </c>
      <c r="B3262" s="162" t="s">
        <v>2244</v>
      </c>
      <c r="C3262" s="163" t="s">
        <v>465</v>
      </c>
      <c r="D3262" s="164" t="s">
        <v>466</v>
      </c>
      <c r="E3262" s="164" t="s">
        <v>410</v>
      </c>
      <c r="F3262" s="167"/>
      <c r="G3262" s="167" t="str">
        <f>""</f>
        <v/>
      </c>
      <c r="H3262" s="161"/>
      <c r="I3262" s="165"/>
      <c r="J3262" s="166"/>
      <c r="K3262" s="124"/>
      <c r="L3262" s="125"/>
      <c r="M3262" s="126"/>
      <c r="N3262" s="127"/>
      <c r="O3262" s="128"/>
      <c r="P3262" s="128"/>
      <c r="Q3262" s="126"/>
      <c r="R3262" s="55"/>
      <c r="S3262" s="129"/>
      <c r="T3262" s="156"/>
      <c r="U3262" s="126"/>
      <c r="AF3262" s="8"/>
      <c r="AG3262" s="8"/>
      <c r="AH3262" s="8"/>
      <c r="AI3262" s="8"/>
      <c r="AJ3262" s="8"/>
      <c r="AK3262" s="8"/>
      <c r="AL3262" s="8"/>
      <c r="AM3262" s="8"/>
    </row>
    <row r="3263" spans="1:39" x14ac:dyDescent="0.2">
      <c r="A3263" s="161" t="s">
        <v>386</v>
      </c>
      <c r="B3263" s="162" t="s">
        <v>2245</v>
      </c>
      <c r="C3263" s="168" t="s">
        <v>468</v>
      </c>
      <c r="D3263" s="169" t="s">
        <v>469</v>
      </c>
      <c r="E3263" s="169" t="s">
        <v>410</v>
      </c>
      <c r="F3263" s="170">
        <v>0.5</v>
      </c>
      <c r="G3263" s="170">
        <f>F3263*2</f>
        <v>1</v>
      </c>
      <c r="H3263" s="171" t="s">
        <v>414</v>
      </c>
      <c r="I3263" s="172"/>
      <c r="J3263" s="173"/>
      <c r="K3263" s="124"/>
      <c r="L3263" s="125"/>
      <c r="M3263" s="126"/>
      <c r="N3263" s="127"/>
      <c r="O3263" s="128"/>
      <c r="P3263" s="128"/>
      <c r="Q3263" s="126"/>
      <c r="R3263" s="55"/>
      <c r="S3263" s="129"/>
      <c r="T3263" s="156"/>
      <c r="U3263" s="126"/>
      <c r="AF3263" s="8"/>
      <c r="AG3263" s="8"/>
      <c r="AH3263" s="8"/>
      <c r="AI3263" s="8"/>
      <c r="AJ3263" s="8"/>
      <c r="AK3263" s="8"/>
      <c r="AL3263" s="8"/>
      <c r="AM3263" s="8"/>
    </row>
    <row r="3264" spans="1:39" x14ac:dyDescent="0.2">
      <c r="A3264" s="161" t="s">
        <v>386</v>
      </c>
      <c r="B3264" s="162" t="s">
        <v>2246</v>
      </c>
      <c r="C3264" s="168" t="s">
        <v>471</v>
      </c>
      <c r="D3264" s="169" t="s">
        <v>472</v>
      </c>
      <c r="E3264" s="169">
        <v>2</v>
      </c>
      <c r="F3264" s="170">
        <v>0.01</v>
      </c>
      <c r="G3264" s="170">
        <f>F3264*E3264</f>
        <v>0.02</v>
      </c>
      <c r="H3264" s="171" t="s">
        <v>414</v>
      </c>
      <c r="I3264" s="172"/>
      <c r="J3264" s="173"/>
      <c r="K3264" s="124"/>
      <c r="L3264" s="125"/>
      <c r="M3264" s="126"/>
      <c r="N3264" s="127"/>
      <c r="O3264" s="128"/>
      <c r="P3264" s="128"/>
      <c r="Q3264" s="126"/>
      <c r="R3264" s="55"/>
      <c r="S3264" s="129"/>
      <c r="T3264" s="156"/>
      <c r="U3264" s="126"/>
      <c r="AF3264" s="8"/>
      <c r="AG3264" s="8"/>
      <c r="AH3264" s="8"/>
      <c r="AI3264" s="8"/>
      <c r="AJ3264" s="8"/>
      <c r="AK3264" s="8"/>
      <c r="AL3264" s="8"/>
      <c r="AM3264" s="8"/>
    </row>
    <row r="3265" spans="1:39" x14ac:dyDescent="0.2">
      <c r="A3265" s="161" t="s">
        <v>382</v>
      </c>
      <c r="B3265" s="162" t="s">
        <v>2247</v>
      </c>
      <c r="C3265" s="163" t="s">
        <v>474</v>
      </c>
      <c r="D3265" s="164" t="s">
        <v>475</v>
      </c>
      <c r="E3265" s="164">
        <v>2</v>
      </c>
      <c r="F3265" s="167">
        <v>0.59990093</v>
      </c>
      <c r="G3265" s="167">
        <f>F3265*E3265</f>
        <v>1.19980186</v>
      </c>
      <c r="H3265" s="161" t="s">
        <v>414</v>
      </c>
      <c r="I3265" s="165"/>
      <c r="J3265" s="166"/>
      <c r="K3265" s="124"/>
      <c r="L3265" s="125"/>
      <c r="M3265" s="126"/>
      <c r="N3265" s="127"/>
      <c r="O3265" s="128"/>
      <c r="P3265" s="128"/>
      <c r="Q3265" s="126"/>
      <c r="R3265" s="55"/>
      <c r="S3265" s="129"/>
      <c r="T3265" s="156"/>
      <c r="U3265" s="126"/>
      <c r="AF3265" s="8"/>
      <c r="AG3265" s="8"/>
      <c r="AH3265" s="8"/>
      <c r="AI3265" s="8"/>
      <c r="AJ3265" s="8"/>
      <c r="AK3265" s="8"/>
      <c r="AL3265" s="8"/>
      <c r="AM3265" s="8"/>
    </row>
    <row r="3266" spans="1:39" x14ac:dyDescent="0.2">
      <c r="A3266" s="161" t="s">
        <v>382</v>
      </c>
      <c r="B3266" s="162" t="s">
        <v>2248</v>
      </c>
      <c r="C3266" s="163" t="s">
        <v>477</v>
      </c>
      <c r="D3266" s="164" t="s">
        <v>478</v>
      </c>
      <c r="E3266" s="164">
        <v>12</v>
      </c>
      <c r="F3266" s="167">
        <v>2.8096894699999999</v>
      </c>
      <c r="G3266" s="167">
        <f>F3266*E3266</f>
        <v>33.716273639999997</v>
      </c>
      <c r="H3266" s="161" t="s">
        <v>414</v>
      </c>
      <c r="I3266" s="165"/>
      <c r="J3266" s="166"/>
      <c r="K3266" s="124"/>
      <c r="L3266" s="125"/>
      <c r="M3266" s="126"/>
      <c r="N3266" s="127"/>
      <c r="O3266" s="128"/>
      <c r="P3266" s="128"/>
      <c r="Q3266" s="126"/>
      <c r="R3266" s="55"/>
      <c r="S3266" s="129"/>
      <c r="T3266" s="156"/>
      <c r="U3266" s="126"/>
      <c r="AF3266" s="8"/>
      <c r="AG3266" s="8"/>
      <c r="AH3266" s="8"/>
      <c r="AI3266" s="8"/>
      <c r="AJ3266" s="8"/>
      <c r="AK3266" s="8"/>
      <c r="AL3266" s="8"/>
      <c r="AM3266" s="8"/>
    </row>
    <row r="3267" spans="1:39" x14ac:dyDescent="0.2">
      <c r="A3267" s="161" t="s">
        <v>382</v>
      </c>
      <c r="B3267" s="162" t="s">
        <v>2249</v>
      </c>
      <c r="C3267" s="163" t="s">
        <v>480</v>
      </c>
      <c r="D3267" s="164" t="s">
        <v>481</v>
      </c>
      <c r="E3267" s="164">
        <v>12</v>
      </c>
      <c r="F3267" s="167">
        <v>1.0767407899999999</v>
      </c>
      <c r="G3267" s="167">
        <f>F3267*E3267</f>
        <v>12.92088948</v>
      </c>
      <c r="H3267" s="161" t="s">
        <v>414</v>
      </c>
      <c r="I3267" s="165"/>
      <c r="J3267" s="166"/>
      <c r="K3267" s="124"/>
      <c r="L3267" s="125"/>
      <c r="M3267" s="126"/>
      <c r="N3267" s="127"/>
      <c r="O3267" s="128"/>
      <c r="P3267" s="128"/>
      <c r="Q3267" s="126"/>
      <c r="R3267" s="55"/>
      <c r="S3267" s="129"/>
      <c r="T3267" s="156"/>
      <c r="U3267" s="126"/>
      <c r="AF3267" s="8"/>
      <c r="AG3267" s="8"/>
      <c r="AH3267" s="8"/>
      <c r="AI3267" s="8"/>
      <c r="AJ3267" s="8"/>
      <c r="AK3267" s="8"/>
      <c r="AL3267" s="8"/>
      <c r="AM3267" s="8"/>
    </row>
    <row r="3268" spans="1:39" x14ac:dyDescent="0.2">
      <c r="A3268" s="161" t="s">
        <v>382</v>
      </c>
      <c r="B3268" s="162" t="s">
        <v>2250</v>
      </c>
      <c r="C3268" s="163" t="s">
        <v>483</v>
      </c>
      <c r="D3268" s="164" t="s">
        <v>484</v>
      </c>
      <c r="E3268" s="164">
        <v>19</v>
      </c>
      <c r="F3268" s="167">
        <v>0.33108987000000001</v>
      </c>
      <c r="G3268" s="167">
        <f>F3268*E3268</f>
        <v>6.2907075300000006</v>
      </c>
      <c r="H3268" s="161" t="s">
        <v>414</v>
      </c>
      <c r="I3268" s="165"/>
      <c r="J3268" s="166"/>
      <c r="K3268" s="124"/>
      <c r="L3268" s="125"/>
      <c r="M3268" s="126"/>
      <c r="N3268" s="127"/>
      <c r="O3268" s="128"/>
      <c r="P3268" s="128"/>
      <c r="Q3268" s="126"/>
      <c r="R3268" s="55"/>
      <c r="S3268" s="129"/>
      <c r="T3268" s="156"/>
      <c r="U3268" s="126"/>
      <c r="AF3268" s="8"/>
      <c r="AG3268" s="8"/>
      <c r="AH3268" s="8"/>
      <c r="AI3268" s="8"/>
      <c r="AJ3268" s="8"/>
      <c r="AK3268" s="8"/>
      <c r="AL3268" s="8"/>
      <c r="AM3268" s="8"/>
    </row>
    <row r="3269" spans="1:39" x14ac:dyDescent="0.2">
      <c r="A3269" s="161" t="s">
        <v>382</v>
      </c>
      <c r="B3269" s="162" t="s">
        <v>2251</v>
      </c>
      <c r="C3269" s="163" t="s">
        <v>486</v>
      </c>
      <c r="D3269" s="164" t="s">
        <v>487</v>
      </c>
      <c r="E3269" s="164" t="s">
        <v>410</v>
      </c>
      <c r="F3269" s="167">
        <v>1.75006756</v>
      </c>
      <c r="G3269" s="167">
        <f>F3269*2</f>
        <v>3.5001351199999999</v>
      </c>
      <c r="H3269" s="161" t="s">
        <v>414</v>
      </c>
      <c r="I3269" s="165"/>
      <c r="J3269" s="166"/>
      <c r="K3269" s="124"/>
      <c r="L3269" s="125"/>
      <c r="M3269" s="126"/>
      <c r="N3269" s="127"/>
      <c r="O3269" s="128"/>
      <c r="P3269" s="128"/>
      <c r="Q3269" s="126"/>
      <c r="R3269" s="55"/>
      <c r="S3269" s="129"/>
      <c r="T3269" s="156"/>
      <c r="U3269" s="126"/>
      <c r="AF3269" s="8"/>
      <c r="AG3269" s="8"/>
      <c r="AH3269" s="8"/>
      <c r="AI3269" s="8"/>
      <c r="AJ3269" s="8"/>
      <c r="AK3269" s="8"/>
      <c r="AL3269" s="8"/>
      <c r="AM3269" s="8"/>
    </row>
    <row r="3270" spans="1:39" x14ac:dyDescent="0.2">
      <c r="A3270" s="161" t="s">
        <v>382</v>
      </c>
      <c r="B3270" s="162" t="s">
        <v>2252</v>
      </c>
      <c r="C3270" s="163" t="s">
        <v>489</v>
      </c>
      <c r="D3270" s="164" t="s">
        <v>490</v>
      </c>
      <c r="E3270" s="164">
        <v>4</v>
      </c>
      <c r="F3270" s="167"/>
      <c r="G3270" s="167" t="str">
        <f>""</f>
        <v/>
      </c>
      <c r="H3270" s="161"/>
      <c r="I3270" s="165"/>
      <c r="J3270" s="166"/>
      <c r="K3270" s="124"/>
      <c r="L3270" s="125"/>
      <c r="M3270" s="126"/>
      <c r="N3270" s="127"/>
      <c r="O3270" s="128"/>
      <c r="P3270" s="128"/>
      <c r="Q3270" s="126"/>
      <c r="R3270" s="55"/>
      <c r="S3270" s="129"/>
      <c r="T3270" s="156"/>
      <c r="U3270" s="126"/>
      <c r="AF3270" s="8"/>
      <c r="AG3270" s="8"/>
      <c r="AH3270" s="8"/>
      <c r="AI3270" s="8"/>
      <c r="AJ3270" s="8"/>
      <c r="AK3270" s="8"/>
      <c r="AL3270" s="8"/>
      <c r="AM3270" s="8"/>
    </row>
    <row r="3271" spans="1:39" x14ac:dyDescent="0.2">
      <c r="A3271" s="161" t="s">
        <v>386</v>
      </c>
      <c r="B3271" s="162" t="s">
        <v>2253</v>
      </c>
      <c r="C3271" s="168" t="s">
        <v>492</v>
      </c>
      <c r="D3271" s="169" t="s">
        <v>493</v>
      </c>
      <c r="E3271" s="169">
        <v>4</v>
      </c>
      <c r="F3271" s="170">
        <v>0.38</v>
      </c>
      <c r="G3271" s="170">
        <f>F3271*E3271</f>
        <v>1.52</v>
      </c>
      <c r="H3271" s="171" t="s">
        <v>414</v>
      </c>
      <c r="I3271" s="172"/>
      <c r="J3271" s="173"/>
      <c r="K3271" s="124"/>
      <c r="L3271" s="125"/>
      <c r="M3271" s="126"/>
      <c r="N3271" s="127"/>
      <c r="O3271" s="128"/>
      <c r="P3271" s="128"/>
      <c r="Q3271" s="126"/>
      <c r="R3271" s="55"/>
      <c r="S3271" s="129"/>
      <c r="T3271" s="156"/>
      <c r="U3271" s="126"/>
      <c r="AF3271" s="8"/>
      <c r="AG3271" s="8"/>
      <c r="AH3271" s="8"/>
      <c r="AI3271" s="8"/>
      <c r="AJ3271" s="8"/>
      <c r="AK3271" s="8"/>
      <c r="AL3271" s="8"/>
      <c r="AM3271" s="8"/>
    </row>
    <row r="3272" spans="1:39" x14ac:dyDescent="0.2">
      <c r="A3272" s="161" t="s">
        <v>386</v>
      </c>
      <c r="B3272" s="162" t="s">
        <v>2254</v>
      </c>
      <c r="C3272" s="168" t="s">
        <v>495</v>
      </c>
      <c r="D3272" s="169" t="s">
        <v>496</v>
      </c>
      <c r="E3272" s="169">
        <v>4</v>
      </c>
      <c r="F3272" s="170">
        <v>0.25</v>
      </c>
      <c r="G3272" s="170">
        <f>F3272*E3272</f>
        <v>1</v>
      </c>
      <c r="H3272" s="171" t="s">
        <v>414</v>
      </c>
      <c r="I3272" s="172"/>
      <c r="J3272" s="173"/>
      <c r="K3272" s="124"/>
      <c r="L3272" s="125"/>
      <c r="M3272" s="126"/>
      <c r="N3272" s="127"/>
      <c r="O3272" s="128"/>
      <c r="P3272" s="128"/>
      <c r="Q3272" s="126"/>
      <c r="R3272" s="55"/>
      <c r="S3272" s="129"/>
      <c r="T3272" s="156"/>
      <c r="U3272" s="126"/>
      <c r="AF3272" s="8"/>
      <c r="AG3272" s="8"/>
      <c r="AH3272" s="8"/>
      <c r="AI3272" s="8"/>
      <c r="AJ3272" s="8"/>
      <c r="AK3272" s="8"/>
      <c r="AL3272" s="8"/>
      <c r="AM3272" s="8"/>
    </row>
    <row r="3273" spans="1:39" x14ac:dyDescent="0.2">
      <c r="A3273" s="161" t="s">
        <v>382</v>
      </c>
      <c r="B3273" s="162" t="s">
        <v>2255</v>
      </c>
      <c r="C3273" s="163" t="s">
        <v>498</v>
      </c>
      <c r="D3273" s="164" t="s">
        <v>499</v>
      </c>
      <c r="E3273" s="164">
        <v>1</v>
      </c>
      <c r="F3273" s="167"/>
      <c r="G3273" s="167" t="str">
        <f>""</f>
        <v/>
      </c>
      <c r="H3273" s="161"/>
      <c r="I3273" s="165"/>
      <c r="J3273" s="166"/>
      <c r="K3273" s="124"/>
      <c r="L3273" s="125"/>
      <c r="M3273" s="126"/>
      <c r="N3273" s="127"/>
      <c r="O3273" s="128"/>
      <c r="P3273" s="128"/>
      <c r="Q3273" s="126"/>
      <c r="R3273" s="55"/>
      <c r="S3273" s="129"/>
      <c r="T3273" s="156"/>
      <c r="U3273" s="126"/>
      <c r="AF3273" s="8"/>
      <c r="AG3273" s="8"/>
      <c r="AH3273" s="8"/>
      <c r="AI3273" s="8"/>
      <c r="AJ3273" s="8"/>
      <c r="AK3273" s="8"/>
      <c r="AL3273" s="8"/>
      <c r="AM3273" s="8"/>
    </row>
    <row r="3274" spans="1:39" ht="25.5" x14ac:dyDescent="0.2">
      <c r="A3274" s="161" t="s">
        <v>382</v>
      </c>
      <c r="B3274" s="162" t="s">
        <v>2256</v>
      </c>
      <c r="C3274" s="163" t="s">
        <v>501</v>
      </c>
      <c r="D3274" s="164" t="s">
        <v>502</v>
      </c>
      <c r="E3274" s="164">
        <v>1</v>
      </c>
      <c r="F3274" s="167"/>
      <c r="G3274" s="167" t="str">
        <f>""</f>
        <v/>
      </c>
      <c r="H3274" s="161"/>
      <c r="I3274" s="165"/>
      <c r="J3274" s="166"/>
      <c r="K3274" s="124"/>
      <c r="L3274" s="125"/>
      <c r="M3274" s="126"/>
      <c r="N3274" s="127"/>
      <c r="O3274" s="128"/>
      <c r="P3274" s="128"/>
      <c r="Q3274" s="126"/>
      <c r="R3274" s="55"/>
      <c r="S3274" s="129"/>
      <c r="T3274" s="156"/>
      <c r="U3274" s="126"/>
      <c r="AF3274" s="8"/>
      <c r="AG3274" s="8"/>
      <c r="AH3274" s="8"/>
      <c r="AI3274" s="8"/>
      <c r="AJ3274" s="8"/>
      <c r="AK3274" s="8"/>
      <c r="AL3274" s="8"/>
      <c r="AM3274" s="8"/>
    </row>
    <row r="3275" spans="1:39" x14ac:dyDescent="0.2">
      <c r="A3275" s="161" t="s">
        <v>386</v>
      </c>
      <c r="B3275" s="162" t="s">
        <v>2257</v>
      </c>
      <c r="C3275" s="168" t="s">
        <v>504</v>
      </c>
      <c r="D3275" s="169" t="s">
        <v>505</v>
      </c>
      <c r="E3275" s="169">
        <v>2</v>
      </c>
      <c r="F3275" s="170">
        <v>6.68</v>
      </c>
      <c r="G3275" s="170">
        <f t="shared" ref="G3275:G3283" si="110">F3275*E3275</f>
        <v>13.36</v>
      </c>
      <c r="H3275" s="171" t="s">
        <v>414</v>
      </c>
      <c r="I3275" s="172"/>
      <c r="J3275" s="173"/>
      <c r="K3275" s="124"/>
      <c r="L3275" s="125"/>
      <c r="M3275" s="126"/>
      <c r="N3275" s="127"/>
      <c r="O3275" s="128"/>
      <c r="P3275" s="128"/>
      <c r="Q3275" s="126"/>
      <c r="R3275" s="55"/>
      <c r="S3275" s="129"/>
      <c r="T3275" s="156"/>
      <c r="U3275" s="126"/>
      <c r="AF3275" s="8"/>
      <c r="AG3275" s="8"/>
      <c r="AH3275" s="8"/>
      <c r="AI3275" s="8"/>
      <c r="AJ3275" s="8"/>
      <c r="AK3275" s="8"/>
      <c r="AL3275" s="8"/>
      <c r="AM3275" s="8"/>
    </row>
    <row r="3276" spans="1:39" x14ac:dyDescent="0.2">
      <c r="A3276" s="161" t="s">
        <v>386</v>
      </c>
      <c r="B3276" s="162" t="s">
        <v>2258</v>
      </c>
      <c r="C3276" s="168" t="s">
        <v>507</v>
      </c>
      <c r="D3276" s="169" t="s">
        <v>508</v>
      </c>
      <c r="E3276" s="169">
        <v>2</v>
      </c>
      <c r="F3276" s="170">
        <v>0.78</v>
      </c>
      <c r="G3276" s="170">
        <f t="shared" si="110"/>
        <v>1.56</v>
      </c>
      <c r="H3276" s="171" t="s">
        <v>414</v>
      </c>
      <c r="I3276" s="172"/>
      <c r="J3276" s="173"/>
      <c r="K3276" s="124"/>
      <c r="L3276" s="125"/>
      <c r="M3276" s="126"/>
      <c r="N3276" s="127"/>
      <c r="O3276" s="128"/>
      <c r="P3276" s="128"/>
      <c r="Q3276" s="126"/>
      <c r="R3276" s="55"/>
      <c r="S3276" s="129"/>
      <c r="T3276" s="156"/>
      <c r="U3276" s="126"/>
      <c r="AF3276" s="8"/>
      <c r="AG3276" s="8"/>
      <c r="AH3276" s="8"/>
      <c r="AI3276" s="8"/>
      <c r="AJ3276" s="8"/>
      <c r="AK3276" s="8"/>
      <c r="AL3276" s="8"/>
      <c r="AM3276" s="8"/>
    </row>
    <row r="3277" spans="1:39" x14ac:dyDescent="0.2">
      <c r="A3277" s="161" t="s">
        <v>382</v>
      </c>
      <c r="B3277" s="162" t="s">
        <v>2259</v>
      </c>
      <c r="C3277" s="163" t="s">
        <v>510</v>
      </c>
      <c r="D3277" s="164" t="s">
        <v>511</v>
      </c>
      <c r="E3277" s="164">
        <v>2</v>
      </c>
      <c r="F3277" s="167">
        <v>3.31</v>
      </c>
      <c r="G3277" s="167">
        <f t="shared" si="110"/>
        <v>6.62</v>
      </c>
      <c r="H3277" s="161" t="s">
        <v>414</v>
      </c>
      <c r="I3277" s="165"/>
      <c r="J3277" s="166"/>
      <c r="K3277" s="124"/>
      <c r="L3277" s="125"/>
      <c r="M3277" s="126"/>
      <c r="N3277" s="127"/>
      <c r="O3277" s="128"/>
      <c r="P3277" s="128"/>
      <c r="Q3277" s="126"/>
      <c r="R3277" s="55"/>
      <c r="S3277" s="129"/>
      <c r="T3277" s="156"/>
      <c r="U3277" s="126"/>
      <c r="AF3277" s="8"/>
      <c r="AG3277" s="8"/>
      <c r="AH3277" s="8"/>
      <c r="AI3277" s="8"/>
      <c r="AJ3277" s="8"/>
      <c r="AK3277" s="8"/>
      <c r="AL3277" s="8"/>
      <c r="AM3277" s="8"/>
    </row>
    <row r="3278" spans="1:39" x14ac:dyDescent="0.2">
      <c r="A3278" s="161" t="s">
        <v>403</v>
      </c>
      <c r="B3278" s="162" t="s">
        <v>2260</v>
      </c>
      <c r="C3278" s="174" t="s">
        <v>513</v>
      </c>
      <c r="D3278" s="175" t="s">
        <v>514</v>
      </c>
      <c r="E3278" s="175">
        <v>1</v>
      </c>
      <c r="F3278" s="176">
        <v>1.91</v>
      </c>
      <c r="G3278" s="176">
        <f t="shared" si="110"/>
        <v>1.91</v>
      </c>
      <c r="H3278" s="177"/>
      <c r="I3278" s="178"/>
      <c r="J3278" s="179"/>
      <c r="K3278" s="124"/>
      <c r="L3278" s="125"/>
      <c r="M3278" s="126"/>
      <c r="N3278" s="127"/>
      <c r="O3278" s="128"/>
      <c r="P3278" s="128"/>
      <c r="Q3278" s="126"/>
      <c r="R3278" s="55"/>
      <c r="S3278" s="129"/>
      <c r="T3278" s="156"/>
      <c r="U3278" s="126"/>
      <c r="AF3278" s="8"/>
      <c r="AG3278" s="8"/>
      <c r="AH3278" s="8"/>
      <c r="AI3278" s="8"/>
      <c r="AJ3278" s="8"/>
      <c r="AK3278" s="8"/>
      <c r="AL3278" s="8"/>
      <c r="AM3278" s="8"/>
    </row>
    <row r="3279" spans="1:39" x14ac:dyDescent="0.2">
      <c r="A3279" s="161" t="s">
        <v>403</v>
      </c>
      <c r="B3279" s="162" t="s">
        <v>2261</v>
      </c>
      <c r="C3279" s="174" t="s">
        <v>516</v>
      </c>
      <c r="D3279" s="175" t="s">
        <v>517</v>
      </c>
      <c r="E3279" s="175">
        <v>1</v>
      </c>
      <c r="F3279" s="176">
        <v>1.93</v>
      </c>
      <c r="G3279" s="176">
        <f t="shared" si="110"/>
        <v>1.93</v>
      </c>
      <c r="H3279" s="177"/>
      <c r="I3279" s="178"/>
      <c r="J3279" s="179"/>
      <c r="K3279" s="124"/>
      <c r="L3279" s="125"/>
      <c r="M3279" s="126"/>
      <c r="N3279" s="127"/>
      <c r="O3279" s="128"/>
      <c r="P3279" s="128"/>
      <c r="Q3279" s="126"/>
      <c r="R3279" s="55"/>
      <c r="S3279" s="129"/>
      <c r="T3279" s="156"/>
      <c r="U3279" s="126"/>
      <c r="AF3279" s="8"/>
      <c r="AG3279" s="8"/>
      <c r="AH3279" s="8"/>
      <c r="AI3279" s="8"/>
      <c r="AJ3279" s="8"/>
      <c r="AK3279" s="8"/>
      <c r="AL3279" s="8"/>
      <c r="AM3279" s="8"/>
    </row>
    <row r="3280" spans="1:39" x14ac:dyDescent="0.2">
      <c r="A3280" s="161" t="s">
        <v>403</v>
      </c>
      <c r="B3280" s="162" t="s">
        <v>2262</v>
      </c>
      <c r="C3280" s="174" t="s">
        <v>519</v>
      </c>
      <c r="D3280" s="175" t="s">
        <v>520</v>
      </c>
      <c r="E3280" s="175">
        <v>1</v>
      </c>
      <c r="F3280" s="176">
        <v>0.52</v>
      </c>
      <c r="G3280" s="176">
        <f t="shared" si="110"/>
        <v>0.52</v>
      </c>
      <c r="H3280" s="177"/>
      <c r="I3280" s="178"/>
      <c r="J3280" s="179"/>
      <c r="K3280" s="124"/>
      <c r="L3280" s="125"/>
      <c r="M3280" s="126"/>
      <c r="N3280" s="127"/>
      <c r="O3280" s="128"/>
      <c r="P3280" s="128"/>
      <c r="Q3280" s="126"/>
      <c r="R3280" s="55"/>
      <c r="S3280" s="129"/>
      <c r="T3280" s="156"/>
      <c r="U3280" s="126"/>
      <c r="AF3280" s="8"/>
      <c r="AG3280" s="8"/>
      <c r="AH3280" s="8"/>
      <c r="AI3280" s="8"/>
      <c r="AJ3280" s="8"/>
      <c r="AK3280" s="8"/>
      <c r="AL3280" s="8"/>
      <c r="AM3280" s="8"/>
    </row>
    <row r="3281" spans="1:39" ht="25.5" x14ac:dyDescent="0.2">
      <c r="A3281" s="161" t="s">
        <v>403</v>
      </c>
      <c r="B3281" s="162" t="s">
        <v>2263</v>
      </c>
      <c r="C3281" s="174" t="s">
        <v>522</v>
      </c>
      <c r="D3281" s="175" t="s">
        <v>523</v>
      </c>
      <c r="E3281" s="175">
        <v>12</v>
      </c>
      <c r="F3281" s="176">
        <v>0.02</v>
      </c>
      <c r="G3281" s="176">
        <f t="shared" si="110"/>
        <v>0.24</v>
      </c>
      <c r="H3281" s="177"/>
      <c r="I3281" s="178"/>
      <c r="J3281" s="179"/>
      <c r="K3281" s="124"/>
      <c r="L3281" s="125"/>
      <c r="M3281" s="126"/>
      <c r="N3281" s="127"/>
      <c r="O3281" s="128"/>
      <c r="P3281" s="128"/>
      <c r="Q3281" s="126"/>
      <c r="R3281" s="55"/>
      <c r="S3281" s="129"/>
      <c r="T3281" s="156"/>
      <c r="U3281" s="126"/>
      <c r="AF3281" s="8"/>
      <c r="AG3281" s="8"/>
      <c r="AH3281" s="8"/>
      <c r="AI3281" s="8"/>
      <c r="AJ3281" s="8"/>
      <c r="AK3281" s="8"/>
      <c r="AL3281" s="8"/>
      <c r="AM3281" s="8"/>
    </row>
    <row r="3282" spans="1:39" x14ac:dyDescent="0.2">
      <c r="A3282" s="161" t="s">
        <v>403</v>
      </c>
      <c r="B3282" s="162" t="s">
        <v>2264</v>
      </c>
      <c r="C3282" s="174" t="s">
        <v>525</v>
      </c>
      <c r="D3282" s="175" t="s">
        <v>526</v>
      </c>
      <c r="E3282" s="175">
        <v>12</v>
      </c>
      <c r="F3282" s="176">
        <v>0.01</v>
      </c>
      <c r="G3282" s="176">
        <f t="shared" si="110"/>
        <v>0.12</v>
      </c>
      <c r="H3282" s="177"/>
      <c r="I3282" s="178"/>
      <c r="J3282" s="179"/>
      <c r="K3282" s="124"/>
      <c r="L3282" s="125"/>
      <c r="M3282" s="126"/>
      <c r="N3282" s="127"/>
      <c r="O3282" s="128"/>
      <c r="P3282" s="128"/>
      <c r="Q3282" s="126"/>
      <c r="R3282" s="55"/>
      <c r="S3282" s="129"/>
      <c r="T3282" s="156"/>
      <c r="U3282" s="126"/>
      <c r="AF3282" s="8"/>
      <c r="AG3282" s="8"/>
      <c r="AH3282" s="8"/>
      <c r="AI3282" s="8"/>
      <c r="AJ3282" s="8"/>
      <c r="AK3282" s="8"/>
      <c r="AL3282" s="8"/>
      <c r="AM3282" s="8"/>
    </row>
    <row r="3283" spans="1:39" x14ac:dyDescent="0.2">
      <c r="A3283" s="161" t="s">
        <v>403</v>
      </c>
      <c r="B3283" s="162" t="s">
        <v>2265</v>
      </c>
      <c r="C3283" s="174" t="s">
        <v>528</v>
      </c>
      <c r="D3283" s="175" t="s">
        <v>529</v>
      </c>
      <c r="E3283" s="175">
        <v>12</v>
      </c>
      <c r="F3283" s="176">
        <v>0</v>
      </c>
      <c r="G3283" s="176">
        <f t="shared" si="110"/>
        <v>0</v>
      </c>
      <c r="H3283" s="177"/>
      <c r="I3283" s="178"/>
      <c r="J3283" s="179"/>
      <c r="K3283" s="124"/>
      <c r="L3283" s="125"/>
      <c r="M3283" s="126"/>
      <c r="N3283" s="127"/>
      <c r="O3283" s="128"/>
      <c r="P3283" s="128"/>
      <c r="Q3283" s="126"/>
      <c r="R3283" s="55"/>
      <c r="S3283" s="129"/>
      <c r="T3283" s="156"/>
      <c r="U3283" s="126"/>
      <c r="AF3283" s="8"/>
      <c r="AG3283" s="8"/>
      <c r="AH3283" s="8"/>
      <c r="AI3283" s="8"/>
      <c r="AJ3283" s="8"/>
      <c r="AK3283" s="8"/>
      <c r="AL3283" s="8"/>
      <c r="AM3283" s="8"/>
    </row>
    <row r="3284" spans="1:39" x14ac:dyDescent="0.2">
      <c r="A3284" s="161" t="s">
        <v>382</v>
      </c>
      <c r="B3284" s="162" t="s">
        <v>2266</v>
      </c>
      <c r="C3284" s="163" t="s">
        <v>531</v>
      </c>
      <c r="D3284" s="164" t="s">
        <v>532</v>
      </c>
      <c r="E3284" s="164">
        <v>1</v>
      </c>
      <c r="F3284" s="167"/>
      <c r="G3284" s="167" t="str">
        <f>""</f>
        <v/>
      </c>
      <c r="H3284" s="161"/>
      <c r="I3284" s="165"/>
      <c r="J3284" s="166"/>
      <c r="K3284" s="124"/>
      <c r="L3284" s="125"/>
      <c r="M3284" s="126"/>
      <c r="N3284" s="127"/>
      <c r="O3284" s="128"/>
      <c r="P3284" s="128"/>
      <c r="Q3284" s="126"/>
      <c r="R3284" s="55"/>
      <c r="S3284" s="129"/>
      <c r="T3284" s="156"/>
      <c r="U3284" s="126"/>
      <c r="AF3284" s="8"/>
      <c r="AG3284" s="8"/>
      <c r="AH3284" s="8"/>
      <c r="AI3284" s="8"/>
      <c r="AJ3284" s="8"/>
      <c r="AK3284" s="8"/>
      <c r="AL3284" s="8"/>
      <c r="AM3284" s="8"/>
    </row>
    <row r="3285" spans="1:39" x14ac:dyDescent="0.2">
      <c r="A3285" s="161" t="s">
        <v>386</v>
      </c>
      <c r="B3285" s="162" t="s">
        <v>2267</v>
      </c>
      <c r="C3285" s="168" t="s">
        <v>534</v>
      </c>
      <c r="D3285" s="169" t="s">
        <v>535</v>
      </c>
      <c r="E3285" s="169">
        <v>2</v>
      </c>
      <c r="F3285" s="170">
        <v>2.2200000000000002</v>
      </c>
      <c r="G3285" s="170">
        <f>F3285*E3285</f>
        <v>4.4400000000000004</v>
      </c>
      <c r="H3285" s="171" t="s">
        <v>390</v>
      </c>
      <c r="I3285" s="172"/>
      <c r="J3285" s="173"/>
      <c r="K3285" s="124"/>
      <c r="L3285" s="125"/>
      <c r="M3285" s="126"/>
      <c r="N3285" s="127"/>
      <c r="O3285" s="128"/>
      <c r="P3285" s="128"/>
      <c r="Q3285" s="126"/>
      <c r="R3285" s="55"/>
      <c r="S3285" s="129"/>
      <c r="T3285" s="156"/>
      <c r="U3285" s="126"/>
      <c r="AF3285" s="8"/>
      <c r="AG3285" s="8"/>
      <c r="AH3285" s="8"/>
      <c r="AI3285" s="8"/>
      <c r="AJ3285" s="8"/>
      <c r="AK3285" s="8"/>
      <c r="AL3285" s="8"/>
      <c r="AM3285" s="8"/>
    </row>
    <row r="3286" spans="1:39" x14ac:dyDescent="0.2">
      <c r="A3286" s="161" t="s">
        <v>386</v>
      </c>
      <c r="B3286" s="162" t="s">
        <v>2268</v>
      </c>
      <c r="C3286" s="168" t="s">
        <v>537</v>
      </c>
      <c r="D3286" s="169" t="s">
        <v>538</v>
      </c>
      <c r="E3286" s="169">
        <v>1</v>
      </c>
      <c r="F3286" s="170">
        <v>6.38</v>
      </c>
      <c r="G3286" s="170">
        <f>F3286*E3286</f>
        <v>6.38</v>
      </c>
      <c r="H3286" s="171" t="s">
        <v>390</v>
      </c>
      <c r="I3286" s="172"/>
      <c r="J3286" s="173"/>
      <c r="K3286" s="124"/>
      <c r="L3286" s="125"/>
      <c r="M3286" s="126"/>
      <c r="N3286" s="127"/>
      <c r="O3286" s="128"/>
      <c r="P3286" s="128"/>
      <c r="Q3286" s="126"/>
      <c r="R3286" s="55"/>
      <c r="S3286" s="129"/>
      <c r="T3286" s="156"/>
      <c r="U3286" s="126"/>
      <c r="AF3286" s="8"/>
      <c r="AG3286" s="8"/>
      <c r="AH3286" s="8"/>
      <c r="AI3286" s="8"/>
      <c r="AJ3286" s="8"/>
      <c r="AK3286" s="8"/>
      <c r="AL3286" s="8"/>
      <c r="AM3286" s="8"/>
    </row>
    <row r="3287" spans="1:39" x14ac:dyDescent="0.2">
      <c r="A3287" s="161" t="s">
        <v>386</v>
      </c>
      <c r="B3287" s="162" t="s">
        <v>2269</v>
      </c>
      <c r="C3287" s="168" t="s">
        <v>540</v>
      </c>
      <c r="D3287" s="169" t="s">
        <v>541</v>
      </c>
      <c r="E3287" s="169">
        <v>1</v>
      </c>
      <c r="F3287" s="170">
        <v>46.26</v>
      </c>
      <c r="G3287" s="170">
        <f>F3287*E3287</f>
        <v>46.26</v>
      </c>
      <c r="H3287" s="171" t="s">
        <v>390</v>
      </c>
      <c r="I3287" s="172"/>
      <c r="J3287" s="173"/>
      <c r="K3287" s="124"/>
      <c r="L3287" s="125"/>
      <c r="M3287" s="126"/>
      <c r="N3287" s="127"/>
      <c r="O3287" s="128"/>
      <c r="P3287" s="128"/>
      <c r="Q3287" s="126"/>
      <c r="R3287" s="55"/>
      <c r="S3287" s="129"/>
      <c r="T3287" s="156"/>
      <c r="U3287" s="126"/>
      <c r="AF3287" s="8"/>
      <c r="AG3287" s="8"/>
      <c r="AH3287" s="8"/>
      <c r="AI3287" s="8"/>
      <c r="AJ3287" s="8"/>
      <c r="AK3287" s="8"/>
      <c r="AL3287" s="8"/>
      <c r="AM3287" s="8"/>
    </row>
    <row r="3288" spans="1:39" x14ac:dyDescent="0.2">
      <c r="A3288" s="161" t="s">
        <v>386</v>
      </c>
      <c r="B3288" s="162" t="s">
        <v>2270</v>
      </c>
      <c r="C3288" s="168" t="s">
        <v>401</v>
      </c>
      <c r="D3288" s="169" t="s">
        <v>402</v>
      </c>
      <c r="E3288" s="169">
        <v>2</v>
      </c>
      <c r="F3288" s="170">
        <v>1.97</v>
      </c>
      <c r="G3288" s="170">
        <f>F3288*E3288</f>
        <v>3.94</v>
      </c>
      <c r="H3288" s="171" t="s">
        <v>390</v>
      </c>
      <c r="I3288" s="172"/>
      <c r="J3288" s="173"/>
      <c r="K3288" s="124"/>
      <c r="L3288" s="125"/>
      <c r="M3288" s="126"/>
      <c r="N3288" s="127"/>
      <c r="O3288" s="128"/>
      <c r="P3288" s="128"/>
      <c r="Q3288" s="126"/>
      <c r="R3288" s="55"/>
      <c r="S3288" s="129"/>
      <c r="T3288" s="156"/>
      <c r="U3288" s="126"/>
      <c r="AF3288" s="8"/>
      <c r="AG3288" s="8"/>
      <c r="AH3288" s="8"/>
      <c r="AI3288" s="8"/>
      <c r="AJ3288" s="8"/>
      <c r="AK3288" s="8"/>
      <c r="AL3288" s="8"/>
      <c r="AM3288" s="8"/>
    </row>
    <row r="3289" spans="1:39" x14ac:dyDescent="0.2">
      <c r="A3289" s="161" t="s">
        <v>382</v>
      </c>
      <c r="B3289" s="162" t="s">
        <v>2271</v>
      </c>
      <c r="C3289" s="163" t="s">
        <v>544</v>
      </c>
      <c r="D3289" s="164" t="s">
        <v>545</v>
      </c>
      <c r="E3289" s="164" t="s">
        <v>410</v>
      </c>
      <c r="F3289" s="167"/>
      <c r="G3289" s="167" t="str">
        <f>""</f>
        <v/>
      </c>
      <c r="H3289" s="161"/>
      <c r="I3289" s="165"/>
      <c r="J3289" s="166"/>
      <c r="K3289" s="124"/>
      <c r="L3289" s="125"/>
      <c r="M3289" s="126"/>
      <c r="N3289" s="127"/>
      <c r="O3289" s="128"/>
      <c r="P3289" s="128"/>
      <c r="Q3289" s="126"/>
      <c r="R3289" s="55"/>
      <c r="S3289" s="129"/>
      <c r="T3289" s="156"/>
      <c r="U3289" s="126"/>
      <c r="AF3289" s="8"/>
      <c r="AG3289" s="8"/>
      <c r="AH3289" s="8"/>
      <c r="AI3289" s="8"/>
      <c r="AJ3289" s="8"/>
      <c r="AK3289" s="8"/>
      <c r="AL3289" s="8"/>
      <c r="AM3289" s="8"/>
    </row>
    <row r="3290" spans="1:39" x14ac:dyDescent="0.2">
      <c r="A3290" s="161" t="s">
        <v>386</v>
      </c>
      <c r="B3290" s="162" t="s">
        <v>2272</v>
      </c>
      <c r="C3290" s="168" t="s">
        <v>547</v>
      </c>
      <c r="D3290" s="169" t="s">
        <v>548</v>
      </c>
      <c r="E3290" s="169" t="s">
        <v>410</v>
      </c>
      <c r="F3290" s="170">
        <v>20.329999999999998</v>
      </c>
      <c r="G3290" s="170">
        <f>F3290*2</f>
        <v>40.659999999999997</v>
      </c>
      <c r="H3290" s="171" t="s">
        <v>414</v>
      </c>
      <c r="I3290" s="172"/>
      <c r="J3290" s="173"/>
      <c r="K3290" s="124"/>
      <c r="L3290" s="125"/>
      <c r="M3290" s="126"/>
      <c r="N3290" s="127"/>
      <c r="O3290" s="128"/>
      <c r="P3290" s="128"/>
      <c r="Q3290" s="126"/>
      <c r="R3290" s="55"/>
      <c r="S3290" s="129"/>
      <c r="T3290" s="156"/>
      <c r="U3290" s="126"/>
      <c r="AF3290" s="8"/>
      <c r="AG3290" s="8"/>
      <c r="AH3290" s="8"/>
      <c r="AI3290" s="8"/>
      <c r="AJ3290" s="8"/>
      <c r="AK3290" s="8"/>
      <c r="AL3290" s="8"/>
      <c r="AM3290" s="8"/>
    </row>
    <row r="3291" spans="1:39" x14ac:dyDescent="0.2">
      <c r="A3291" s="161" t="s">
        <v>386</v>
      </c>
      <c r="B3291" s="162" t="s">
        <v>2273</v>
      </c>
      <c r="C3291" s="168" t="s">
        <v>419</v>
      </c>
      <c r="D3291" s="169" t="s">
        <v>420</v>
      </c>
      <c r="E3291" s="169">
        <v>2</v>
      </c>
      <c r="F3291" s="170">
        <v>0.37</v>
      </c>
      <c r="G3291" s="170">
        <f>F3291*E3291</f>
        <v>0.74</v>
      </c>
      <c r="H3291" s="171" t="s">
        <v>414</v>
      </c>
      <c r="I3291" s="172"/>
      <c r="J3291" s="173"/>
      <c r="K3291" s="124"/>
      <c r="L3291" s="125"/>
      <c r="M3291" s="126"/>
      <c r="N3291" s="127"/>
      <c r="O3291" s="128"/>
      <c r="P3291" s="128"/>
      <c r="Q3291" s="126"/>
      <c r="R3291" s="55"/>
      <c r="S3291" s="129"/>
      <c r="T3291" s="156"/>
      <c r="U3291" s="126"/>
      <c r="AF3291" s="8"/>
      <c r="AG3291" s="8"/>
      <c r="AH3291" s="8"/>
      <c r="AI3291" s="8"/>
      <c r="AJ3291" s="8"/>
      <c r="AK3291" s="8"/>
      <c r="AL3291" s="8"/>
      <c r="AM3291" s="8"/>
    </row>
    <row r="3292" spans="1:39" x14ac:dyDescent="0.2">
      <c r="A3292" s="161" t="s">
        <v>403</v>
      </c>
      <c r="B3292" s="162" t="s">
        <v>2274</v>
      </c>
      <c r="C3292" s="174" t="s">
        <v>425</v>
      </c>
      <c r="D3292" s="175" t="s">
        <v>426</v>
      </c>
      <c r="E3292" s="175">
        <v>4</v>
      </c>
      <c r="F3292" s="176">
        <v>0.01</v>
      </c>
      <c r="G3292" s="176">
        <f>F3292*E3292</f>
        <v>0.04</v>
      </c>
      <c r="H3292" s="177"/>
      <c r="I3292" s="178"/>
      <c r="J3292" s="179"/>
      <c r="K3292" s="124"/>
      <c r="L3292" s="125"/>
      <c r="M3292" s="126"/>
      <c r="N3292" s="127"/>
      <c r="O3292" s="128"/>
      <c r="P3292" s="128"/>
      <c r="Q3292" s="126"/>
      <c r="R3292" s="55"/>
      <c r="S3292" s="129"/>
      <c r="T3292" s="156"/>
      <c r="U3292" s="126"/>
      <c r="AF3292" s="8"/>
      <c r="AG3292" s="8"/>
      <c r="AH3292" s="8"/>
      <c r="AI3292" s="8"/>
      <c r="AJ3292" s="8"/>
      <c r="AK3292" s="8"/>
      <c r="AL3292" s="8"/>
      <c r="AM3292" s="8"/>
    </row>
    <row r="3293" spans="1:39" x14ac:dyDescent="0.2">
      <c r="A3293" s="161" t="s">
        <v>382</v>
      </c>
      <c r="B3293" s="162" t="s">
        <v>2275</v>
      </c>
      <c r="C3293" s="163" t="s">
        <v>552</v>
      </c>
      <c r="D3293" s="164" t="s">
        <v>553</v>
      </c>
      <c r="E3293" s="164">
        <v>1</v>
      </c>
      <c r="F3293" s="167">
        <v>20.590681849999999</v>
      </c>
      <c r="G3293" s="167">
        <f>F3293*E3293</f>
        <v>20.590681849999999</v>
      </c>
      <c r="H3293" s="161" t="s">
        <v>414</v>
      </c>
      <c r="I3293" s="165"/>
      <c r="J3293" s="166"/>
      <c r="K3293" s="124"/>
      <c r="L3293" s="125"/>
      <c r="M3293" s="126"/>
      <c r="N3293" s="127"/>
      <c r="O3293" s="128"/>
      <c r="P3293" s="128"/>
      <c r="Q3293" s="126"/>
      <c r="R3293" s="55"/>
      <c r="S3293" s="129"/>
      <c r="T3293" s="156"/>
      <c r="U3293" s="126"/>
      <c r="AF3293" s="8"/>
      <c r="AG3293" s="8"/>
      <c r="AH3293" s="8"/>
      <c r="AI3293" s="8"/>
      <c r="AJ3293" s="8"/>
      <c r="AK3293" s="8"/>
      <c r="AL3293" s="8"/>
      <c r="AM3293" s="8"/>
    </row>
    <row r="3294" spans="1:39" x14ac:dyDescent="0.2">
      <c r="A3294" s="161" t="s">
        <v>382</v>
      </c>
      <c r="B3294" s="162" t="s">
        <v>2276</v>
      </c>
      <c r="C3294" s="163" t="s">
        <v>555</v>
      </c>
      <c r="D3294" s="164" t="s">
        <v>556</v>
      </c>
      <c r="E3294" s="164">
        <v>1</v>
      </c>
      <c r="F3294" s="167"/>
      <c r="G3294" s="167" t="str">
        <f>""</f>
        <v/>
      </c>
      <c r="H3294" s="161"/>
      <c r="I3294" s="165"/>
      <c r="J3294" s="166"/>
      <c r="K3294" s="124"/>
      <c r="L3294" s="125"/>
      <c r="M3294" s="126"/>
      <c r="N3294" s="127"/>
      <c r="O3294" s="128"/>
      <c r="P3294" s="128"/>
      <c r="Q3294" s="126"/>
      <c r="R3294" s="55"/>
      <c r="S3294" s="129"/>
      <c r="T3294" s="156"/>
      <c r="U3294" s="126"/>
      <c r="AF3294" s="8"/>
      <c r="AG3294" s="8"/>
      <c r="AH3294" s="8"/>
      <c r="AI3294" s="8"/>
      <c r="AJ3294" s="8"/>
      <c r="AK3294" s="8"/>
      <c r="AL3294" s="8"/>
      <c r="AM3294" s="8"/>
    </row>
    <row r="3295" spans="1:39" x14ac:dyDescent="0.2">
      <c r="A3295" s="161" t="s">
        <v>386</v>
      </c>
      <c r="B3295" s="162" t="s">
        <v>2277</v>
      </c>
      <c r="C3295" s="168" t="s">
        <v>442</v>
      </c>
      <c r="D3295" s="169" t="s">
        <v>443</v>
      </c>
      <c r="E3295" s="169">
        <v>1</v>
      </c>
      <c r="F3295" s="170">
        <v>11.31</v>
      </c>
      <c r="G3295" s="170">
        <f>F3295*E3295</f>
        <v>11.31</v>
      </c>
      <c r="H3295" s="171" t="s">
        <v>414</v>
      </c>
      <c r="I3295" s="172"/>
      <c r="J3295" s="173"/>
      <c r="K3295" s="124"/>
      <c r="L3295" s="125"/>
      <c r="M3295" s="126"/>
      <c r="N3295" s="127"/>
      <c r="O3295" s="128"/>
      <c r="P3295" s="128"/>
      <c r="Q3295" s="126"/>
      <c r="R3295" s="55"/>
      <c r="S3295" s="129"/>
      <c r="T3295" s="156"/>
      <c r="U3295" s="126"/>
      <c r="AF3295" s="8"/>
      <c r="AG3295" s="8"/>
      <c r="AH3295" s="8"/>
      <c r="AI3295" s="8"/>
      <c r="AJ3295" s="8"/>
      <c r="AK3295" s="8"/>
      <c r="AL3295" s="8"/>
      <c r="AM3295" s="8"/>
    </row>
    <row r="3296" spans="1:39" x14ac:dyDescent="0.2">
      <c r="A3296" s="161" t="s">
        <v>386</v>
      </c>
      <c r="B3296" s="162" t="s">
        <v>2278</v>
      </c>
      <c r="C3296" s="168" t="s">
        <v>559</v>
      </c>
      <c r="D3296" s="169" t="s">
        <v>560</v>
      </c>
      <c r="E3296" s="169">
        <v>2</v>
      </c>
      <c r="F3296" s="170">
        <v>1.39</v>
      </c>
      <c r="G3296" s="170">
        <f>F3296*E3296</f>
        <v>2.78</v>
      </c>
      <c r="H3296" s="171" t="s">
        <v>414</v>
      </c>
      <c r="I3296" s="172"/>
      <c r="J3296" s="173"/>
      <c r="K3296" s="124"/>
      <c r="L3296" s="125"/>
      <c r="M3296" s="126"/>
      <c r="N3296" s="127"/>
      <c r="O3296" s="128"/>
      <c r="P3296" s="128"/>
      <c r="Q3296" s="126"/>
      <c r="R3296" s="55"/>
      <c r="S3296" s="129"/>
      <c r="T3296" s="156"/>
      <c r="U3296" s="126"/>
      <c r="AF3296" s="8"/>
      <c r="AG3296" s="8"/>
      <c r="AH3296" s="8"/>
      <c r="AI3296" s="8"/>
      <c r="AJ3296" s="8"/>
      <c r="AK3296" s="8"/>
      <c r="AL3296" s="8"/>
      <c r="AM3296" s="8"/>
    </row>
    <row r="3297" spans="1:39" x14ac:dyDescent="0.2">
      <c r="A3297" s="161" t="s">
        <v>382</v>
      </c>
      <c r="B3297" s="162" t="s">
        <v>2279</v>
      </c>
      <c r="C3297" s="163" t="s">
        <v>562</v>
      </c>
      <c r="D3297" s="164" t="s">
        <v>563</v>
      </c>
      <c r="E3297" s="164">
        <v>4</v>
      </c>
      <c r="F3297" s="167">
        <v>3.3256407800000001</v>
      </c>
      <c r="G3297" s="167">
        <f>F3297*E3297</f>
        <v>13.30256312</v>
      </c>
      <c r="H3297" s="161" t="s">
        <v>414</v>
      </c>
      <c r="I3297" s="165"/>
      <c r="J3297" s="166"/>
      <c r="K3297" s="124"/>
      <c r="L3297" s="125"/>
      <c r="M3297" s="126"/>
      <c r="N3297" s="127"/>
      <c r="O3297" s="128"/>
      <c r="P3297" s="128"/>
      <c r="Q3297" s="126"/>
      <c r="R3297" s="55"/>
      <c r="S3297" s="129"/>
      <c r="T3297" s="156"/>
      <c r="U3297" s="126"/>
      <c r="AF3297" s="8"/>
      <c r="AG3297" s="8"/>
      <c r="AH3297" s="8"/>
      <c r="AI3297" s="8"/>
      <c r="AJ3297" s="8"/>
      <c r="AK3297" s="8"/>
      <c r="AL3297" s="8"/>
      <c r="AM3297" s="8"/>
    </row>
    <row r="3298" spans="1:39" x14ac:dyDescent="0.2">
      <c r="A3298" s="161" t="s">
        <v>382</v>
      </c>
      <c r="B3298" s="162" t="s">
        <v>2280</v>
      </c>
      <c r="C3298" s="163" t="s">
        <v>565</v>
      </c>
      <c r="D3298" s="164" t="s">
        <v>566</v>
      </c>
      <c r="E3298" s="164">
        <v>4</v>
      </c>
      <c r="F3298" s="167">
        <v>0.61767559999999999</v>
      </c>
      <c r="G3298" s="167">
        <f>F3298*E3298</f>
        <v>2.4707024</v>
      </c>
      <c r="H3298" s="161" t="s">
        <v>414</v>
      </c>
      <c r="I3298" s="165"/>
      <c r="J3298" s="166"/>
      <c r="K3298" s="124"/>
      <c r="L3298" s="125"/>
      <c r="M3298" s="126"/>
      <c r="N3298" s="127"/>
      <c r="O3298" s="128"/>
      <c r="P3298" s="128"/>
      <c r="Q3298" s="126"/>
      <c r="R3298" s="55"/>
      <c r="S3298" s="129"/>
      <c r="T3298" s="156"/>
      <c r="U3298" s="126"/>
      <c r="AF3298" s="8"/>
      <c r="AG3298" s="8"/>
      <c r="AH3298" s="8"/>
      <c r="AI3298" s="8"/>
      <c r="AJ3298" s="8"/>
      <c r="AK3298" s="8"/>
      <c r="AL3298" s="8"/>
      <c r="AM3298" s="8"/>
    </row>
    <row r="3299" spans="1:39" x14ac:dyDescent="0.2">
      <c r="A3299" s="161" t="s">
        <v>382</v>
      </c>
      <c r="B3299" s="162" t="s">
        <v>2281</v>
      </c>
      <c r="C3299" s="163" t="s">
        <v>568</v>
      </c>
      <c r="D3299" s="164" t="s">
        <v>569</v>
      </c>
      <c r="E3299" s="164">
        <v>2</v>
      </c>
      <c r="F3299" s="167"/>
      <c r="G3299" s="167" t="str">
        <f>""</f>
        <v/>
      </c>
      <c r="H3299" s="161"/>
      <c r="I3299" s="165"/>
      <c r="J3299" s="166"/>
      <c r="K3299" s="124"/>
      <c r="L3299" s="125"/>
      <c r="M3299" s="126"/>
      <c r="N3299" s="127"/>
      <c r="O3299" s="128"/>
      <c r="P3299" s="128"/>
      <c r="Q3299" s="126"/>
      <c r="R3299" s="55"/>
      <c r="S3299" s="129"/>
      <c r="T3299" s="156"/>
      <c r="U3299" s="126"/>
      <c r="AF3299" s="8"/>
      <c r="AG3299" s="8"/>
      <c r="AH3299" s="8"/>
      <c r="AI3299" s="8"/>
      <c r="AJ3299" s="8"/>
      <c r="AK3299" s="8"/>
      <c r="AL3299" s="8"/>
      <c r="AM3299" s="8"/>
    </row>
    <row r="3300" spans="1:39" x14ac:dyDescent="0.2">
      <c r="A3300" s="161" t="s">
        <v>386</v>
      </c>
      <c r="B3300" s="162" t="s">
        <v>2282</v>
      </c>
      <c r="C3300" s="168" t="s">
        <v>571</v>
      </c>
      <c r="D3300" s="169" t="s">
        <v>572</v>
      </c>
      <c r="E3300" s="169">
        <v>2</v>
      </c>
      <c r="F3300" s="170">
        <v>0.89</v>
      </c>
      <c r="G3300" s="170">
        <f>F3300*E3300</f>
        <v>1.78</v>
      </c>
      <c r="H3300" s="171" t="s">
        <v>414</v>
      </c>
      <c r="I3300" s="172"/>
      <c r="J3300" s="173"/>
      <c r="K3300" s="124"/>
      <c r="L3300" s="125"/>
      <c r="M3300" s="126"/>
      <c r="N3300" s="127"/>
      <c r="O3300" s="128"/>
      <c r="P3300" s="128"/>
      <c r="Q3300" s="126"/>
      <c r="R3300" s="55"/>
      <c r="S3300" s="129"/>
      <c r="T3300" s="156"/>
      <c r="U3300" s="126"/>
      <c r="AF3300" s="8"/>
      <c r="AG3300" s="8"/>
      <c r="AH3300" s="8"/>
      <c r="AI3300" s="8"/>
      <c r="AJ3300" s="8"/>
      <c r="AK3300" s="8"/>
      <c r="AL3300" s="8"/>
      <c r="AM3300" s="8"/>
    </row>
    <row r="3301" spans="1:39" x14ac:dyDescent="0.2">
      <c r="A3301" s="161" t="s">
        <v>386</v>
      </c>
      <c r="B3301" s="162" t="s">
        <v>2283</v>
      </c>
      <c r="C3301" s="168" t="s">
        <v>574</v>
      </c>
      <c r="D3301" s="169" t="s">
        <v>575</v>
      </c>
      <c r="E3301" s="169">
        <v>4</v>
      </c>
      <c r="F3301" s="170">
        <v>0.09</v>
      </c>
      <c r="G3301" s="170">
        <f>F3301*E3301</f>
        <v>0.36</v>
      </c>
      <c r="H3301" s="171" t="s">
        <v>414</v>
      </c>
      <c r="I3301" s="172"/>
      <c r="J3301" s="173"/>
      <c r="K3301" s="124"/>
      <c r="L3301" s="125"/>
      <c r="M3301" s="126"/>
      <c r="N3301" s="127"/>
      <c r="O3301" s="128"/>
      <c r="P3301" s="128"/>
      <c r="Q3301" s="126"/>
      <c r="R3301" s="55"/>
      <c r="S3301" s="129"/>
      <c r="T3301" s="156"/>
      <c r="U3301" s="126"/>
      <c r="AF3301" s="8"/>
      <c r="AG3301" s="8"/>
      <c r="AH3301" s="8"/>
      <c r="AI3301" s="8"/>
      <c r="AJ3301" s="8"/>
      <c r="AK3301" s="8"/>
      <c r="AL3301" s="8"/>
      <c r="AM3301" s="8"/>
    </row>
    <row r="3302" spans="1:39" x14ac:dyDescent="0.2">
      <c r="A3302" s="161" t="s">
        <v>382</v>
      </c>
      <c r="B3302" s="162" t="s">
        <v>2284</v>
      </c>
      <c r="C3302" s="163" t="s">
        <v>577</v>
      </c>
      <c r="D3302" s="164" t="s">
        <v>578</v>
      </c>
      <c r="E3302" s="164">
        <v>1</v>
      </c>
      <c r="F3302" s="167">
        <v>6.3872718900000001</v>
      </c>
      <c r="G3302" s="167">
        <f>F3302*E3302</f>
        <v>6.3872718900000001</v>
      </c>
      <c r="H3302" s="161" t="s">
        <v>414</v>
      </c>
      <c r="I3302" s="165"/>
      <c r="J3302" s="166"/>
      <c r="K3302" s="124"/>
      <c r="L3302" s="125"/>
      <c r="M3302" s="126"/>
      <c r="N3302" s="127"/>
      <c r="O3302" s="128"/>
      <c r="P3302" s="128"/>
      <c r="Q3302" s="126"/>
      <c r="R3302" s="55"/>
      <c r="S3302" s="129"/>
      <c r="T3302" s="156"/>
      <c r="U3302" s="126"/>
      <c r="AF3302" s="8"/>
      <c r="AG3302" s="8"/>
      <c r="AH3302" s="8"/>
      <c r="AI3302" s="8"/>
      <c r="AJ3302" s="8"/>
      <c r="AK3302" s="8"/>
      <c r="AL3302" s="8"/>
      <c r="AM3302" s="8"/>
    </row>
    <row r="3303" spans="1:39" x14ac:dyDescent="0.2">
      <c r="A3303" s="161" t="s">
        <v>382</v>
      </c>
      <c r="B3303" s="162" t="s">
        <v>2285</v>
      </c>
      <c r="C3303" s="163" t="s">
        <v>580</v>
      </c>
      <c r="D3303" s="164" t="s">
        <v>581</v>
      </c>
      <c r="E3303" s="164">
        <v>1</v>
      </c>
      <c r="F3303" s="167">
        <v>13.463815520000001</v>
      </c>
      <c r="G3303" s="167">
        <f>F3303*E3303</f>
        <v>13.463815520000001</v>
      </c>
      <c r="H3303" s="161" t="s">
        <v>414</v>
      </c>
      <c r="I3303" s="165"/>
      <c r="J3303" s="166"/>
      <c r="K3303" s="124"/>
      <c r="L3303" s="125"/>
      <c r="M3303" s="126"/>
      <c r="N3303" s="127"/>
      <c r="O3303" s="128"/>
      <c r="P3303" s="128"/>
      <c r="Q3303" s="126"/>
      <c r="R3303" s="55"/>
      <c r="S3303" s="129"/>
      <c r="T3303" s="156"/>
      <c r="U3303" s="126"/>
      <c r="AF3303" s="8"/>
      <c r="AG3303" s="8"/>
      <c r="AH3303" s="8"/>
      <c r="AI3303" s="8"/>
      <c r="AJ3303" s="8"/>
      <c r="AK3303" s="8"/>
      <c r="AL3303" s="8"/>
      <c r="AM3303" s="8"/>
    </row>
    <row r="3304" spans="1:39" x14ac:dyDescent="0.2">
      <c r="A3304" s="161" t="s">
        <v>382</v>
      </c>
      <c r="B3304" s="162" t="s">
        <v>2286</v>
      </c>
      <c r="C3304" s="163" t="s">
        <v>583</v>
      </c>
      <c r="D3304" s="164" t="s">
        <v>584</v>
      </c>
      <c r="E3304" s="164" t="s">
        <v>410</v>
      </c>
      <c r="F3304" s="167">
        <v>5.3824199999999998</v>
      </c>
      <c r="G3304" s="167">
        <f>F3304*2</f>
        <v>10.76484</v>
      </c>
      <c r="H3304" s="161" t="s">
        <v>414</v>
      </c>
      <c r="I3304" s="165"/>
      <c r="J3304" s="166"/>
      <c r="K3304" s="124"/>
      <c r="L3304" s="125"/>
      <c r="M3304" s="126"/>
      <c r="N3304" s="127"/>
      <c r="O3304" s="128"/>
      <c r="P3304" s="128"/>
      <c r="Q3304" s="126"/>
      <c r="R3304" s="55"/>
      <c r="S3304" s="129"/>
      <c r="T3304" s="156"/>
      <c r="U3304" s="126"/>
      <c r="AF3304" s="8"/>
      <c r="AG3304" s="8"/>
      <c r="AH3304" s="8"/>
      <c r="AI3304" s="8"/>
      <c r="AJ3304" s="8"/>
      <c r="AK3304" s="8"/>
      <c r="AL3304" s="8"/>
      <c r="AM3304" s="8"/>
    </row>
    <row r="3305" spans="1:39" x14ac:dyDescent="0.2">
      <c r="A3305" s="161" t="s">
        <v>403</v>
      </c>
      <c r="B3305" s="162" t="s">
        <v>2287</v>
      </c>
      <c r="C3305" s="174" t="s">
        <v>586</v>
      </c>
      <c r="D3305" s="175" t="s">
        <v>587</v>
      </c>
      <c r="E3305" s="175">
        <v>2</v>
      </c>
      <c r="F3305" s="176">
        <v>1.23280217</v>
      </c>
      <c r="G3305" s="176">
        <f>F3305*E3305</f>
        <v>2.4656043400000001</v>
      </c>
      <c r="H3305" s="177" t="s">
        <v>414</v>
      </c>
      <c r="I3305" s="178"/>
      <c r="J3305" s="179"/>
      <c r="K3305" s="124"/>
      <c r="L3305" s="125"/>
      <c r="M3305" s="126"/>
      <c r="N3305" s="127"/>
      <c r="O3305" s="128"/>
      <c r="P3305" s="128"/>
      <c r="Q3305" s="126"/>
      <c r="R3305" s="55"/>
      <c r="S3305" s="129"/>
      <c r="T3305" s="156"/>
      <c r="U3305" s="126"/>
      <c r="AF3305" s="8"/>
      <c r="AG3305" s="8"/>
      <c r="AH3305" s="8"/>
      <c r="AI3305" s="8"/>
      <c r="AJ3305" s="8"/>
      <c r="AK3305" s="8"/>
      <c r="AL3305" s="8"/>
      <c r="AM3305" s="8"/>
    </row>
    <row r="3306" spans="1:39" x14ac:dyDescent="0.2">
      <c r="A3306" s="148" t="s">
        <v>379</v>
      </c>
      <c r="B3306" s="162" t="s">
        <v>2288</v>
      </c>
      <c r="C3306" s="181" t="s">
        <v>589</v>
      </c>
      <c r="D3306" s="182" t="s">
        <v>590</v>
      </c>
      <c r="E3306" s="182">
        <v>1</v>
      </c>
      <c r="F3306" s="183">
        <v>11.16462001</v>
      </c>
      <c r="G3306" s="183">
        <f>F3306*E3306</f>
        <v>11.16462001</v>
      </c>
      <c r="H3306" s="184" t="s">
        <v>414</v>
      </c>
      <c r="I3306" s="185"/>
      <c r="J3306" s="180"/>
      <c r="K3306" s="124"/>
      <c r="L3306" s="125"/>
      <c r="M3306" s="126"/>
      <c r="N3306" s="127"/>
      <c r="O3306" s="128"/>
      <c r="P3306" s="128"/>
      <c r="Q3306" s="126"/>
      <c r="R3306" s="55"/>
      <c r="S3306" s="129"/>
      <c r="T3306" s="156"/>
      <c r="U3306" s="126"/>
      <c r="AF3306" s="8"/>
      <c r="AG3306" s="8"/>
      <c r="AH3306" s="8"/>
      <c r="AI3306" s="8"/>
      <c r="AJ3306" s="8"/>
      <c r="AK3306" s="8"/>
      <c r="AL3306" s="8"/>
      <c r="AM3306" s="8"/>
    </row>
    <row r="3307" spans="1:39" x14ac:dyDescent="0.2">
      <c r="A3307" s="161" t="s">
        <v>382</v>
      </c>
      <c r="B3307" s="162" t="s">
        <v>2289</v>
      </c>
      <c r="C3307" s="163" t="s">
        <v>592</v>
      </c>
      <c r="D3307" s="164" t="s">
        <v>593</v>
      </c>
      <c r="E3307" s="164" t="s">
        <v>410</v>
      </c>
      <c r="F3307" s="167">
        <v>0.26693822</v>
      </c>
      <c r="G3307" s="167">
        <f>F3307*2</f>
        <v>0.53387644000000001</v>
      </c>
      <c r="H3307" s="161" t="s">
        <v>414</v>
      </c>
      <c r="I3307" s="165"/>
      <c r="J3307" s="166"/>
      <c r="K3307" s="124"/>
      <c r="L3307" s="125"/>
      <c r="M3307" s="126"/>
      <c r="N3307" s="127"/>
      <c r="O3307" s="128"/>
      <c r="P3307" s="128"/>
      <c r="Q3307" s="126"/>
      <c r="R3307" s="55"/>
      <c r="S3307" s="129"/>
      <c r="T3307" s="156"/>
      <c r="U3307" s="126"/>
      <c r="AF3307" s="8"/>
      <c r="AG3307" s="8"/>
      <c r="AH3307" s="8"/>
      <c r="AI3307" s="8"/>
      <c r="AJ3307" s="8"/>
      <c r="AK3307" s="8"/>
      <c r="AL3307" s="8"/>
      <c r="AM3307" s="8"/>
    </row>
    <row r="3308" spans="1:39" x14ac:dyDescent="0.2">
      <c r="A3308" s="161" t="s">
        <v>382</v>
      </c>
      <c r="B3308" s="162" t="s">
        <v>2290</v>
      </c>
      <c r="C3308" s="163" t="s">
        <v>595</v>
      </c>
      <c r="D3308" s="164" t="s">
        <v>596</v>
      </c>
      <c r="E3308" s="164">
        <v>1</v>
      </c>
      <c r="F3308" s="167">
        <v>33.361609420000001</v>
      </c>
      <c r="G3308" s="167">
        <f>F3308*E3308</f>
        <v>33.361609420000001</v>
      </c>
      <c r="H3308" s="161" t="s">
        <v>414</v>
      </c>
      <c r="I3308" s="165"/>
      <c r="J3308" s="166"/>
      <c r="K3308" s="124"/>
      <c r="L3308" s="125"/>
      <c r="M3308" s="126"/>
      <c r="N3308" s="127"/>
      <c r="O3308" s="128"/>
      <c r="P3308" s="128"/>
      <c r="Q3308" s="126"/>
      <c r="R3308" s="55"/>
      <c r="S3308" s="129"/>
      <c r="T3308" s="156"/>
      <c r="U3308" s="126"/>
      <c r="AF3308" s="8"/>
      <c r="AG3308" s="8"/>
      <c r="AH3308" s="8"/>
      <c r="AI3308" s="8"/>
      <c r="AJ3308" s="8"/>
      <c r="AK3308" s="8"/>
      <c r="AL3308" s="8"/>
      <c r="AM3308" s="8"/>
    </row>
    <row r="3309" spans="1:39" x14ac:dyDescent="0.2">
      <c r="A3309" s="161" t="s">
        <v>382</v>
      </c>
      <c r="B3309" s="162" t="s">
        <v>2291</v>
      </c>
      <c r="C3309" s="163" t="s">
        <v>598</v>
      </c>
      <c r="D3309" s="164" t="s">
        <v>599</v>
      </c>
      <c r="E3309" s="164">
        <v>1</v>
      </c>
      <c r="F3309" s="167"/>
      <c r="G3309" s="167" t="str">
        <f>""</f>
        <v/>
      </c>
      <c r="H3309" s="161"/>
      <c r="I3309" s="165"/>
      <c r="J3309" s="166"/>
      <c r="K3309" s="124"/>
      <c r="L3309" s="125"/>
      <c r="M3309" s="126"/>
      <c r="N3309" s="127"/>
      <c r="O3309" s="128"/>
      <c r="P3309" s="128"/>
      <c r="Q3309" s="126"/>
      <c r="R3309" s="55"/>
      <c r="S3309" s="129"/>
      <c r="T3309" s="156"/>
      <c r="U3309" s="126"/>
      <c r="AF3309" s="8"/>
      <c r="AG3309" s="8"/>
      <c r="AH3309" s="8"/>
      <c r="AI3309" s="8"/>
      <c r="AJ3309" s="8"/>
      <c r="AK3309" s="8"/>
      <c r="AL3309" s="8"/>
      <c r="AM3309" s="8"/>
    </row>
    <row r="3310" spans="1:39" x14ac:dyDescent="0.2">
      <c r="A3310" s="161" t="s">
        <v>386</v>
      </c>
      <c r="B3310" s="162" t="s">
        <v>2292</v>
      </c>
      <c r="C3310" s="168" t="s">
        <v>601</v>
      </c>
      <c r="D3310" s="169" t="s">
        <v>596</v>
      </c>
      <c r="E3310" s="169">
        <v>1</v>
      </c>
      <c r="F3310" s="170">
        <v>34.090000000000003</v>
      </c>
      <c r="G3310" s="170">
        <f t="shared" ref="G3310:G3335" si="111">F3310*E3310</f>
        <v>34.090000000000003</v>
      </c>
      <c r="H3310" s="171" t="s">
        <v>414</v>
      </c>
      <c r="I3310" s="172"/>
      <c r="J3310" s="173"/>
      <c r="K3310" s="124"/>
      <c r="L3310" s="125"/>
      <c r="M3310" s="126"/>
      <c r="N3310" s="127"/>
      <c r="O3310" s="128"/>
      <c r="P3310" s="128"/>
      <c r="Q3310" s="126"/>
      <c r="R3310" s="55"/>
      <c r="S3310" s="129"/>
      <c r="T3310" s="156"/>
      <c r="U3310" s="126"/>
      <c r="AF3310" s="8"/>
      <c r="AG3310" s="8"/>
      <c r="AH3310" s="8"/>
      <c r="AI3310" s="8"/>
      <c r="AJ3310" s="8"/>
      <c r="AK3310" s="8"/>
      <c r="AL3310" s="8"/>
      <c r="AM3310" s="8"/>
    </row>
    <row r="3311" spans="1:39" x14ac:dyDescent="0.2">
      <c r="A3311" s="161" t="s">
        <v>403</v>
      </c>
      <c r="B3311" s="162" t="s">
        <v>2293</v>
      </c>
      <c r="C3311" s="174" t="s">
        <v>425</v>
      </c>
      <c r="D3311" s="175" t="s">
        <v>437</v>
      </c>
      <c r="E3311" s="175">
        <v>1</v>
      </c>
      <c r="F3311" s="176">
        <v>0.02</v>
      </c>
      <c r="G3311" s="176">
        <f t="shared" si="111"/>
        <v>0.02</v>
      </c>
      <c r="H3311" s="177"/>
      <c r="I3311" s="178"/>
      <c r="J3311" s="179"/>
      <c r="K3311" s="124"/>
      <c r="L3311" s="125"/>
      <c r="M3311" s="126"/>
      <c r="N3311" s="127"/>
      <c r="O3311" s="128"/>
      <c r="P3311" s="128"/>
      <c r="Q3311" s="126"/>
      <c r="R3311" s="55"/>
      <c r="S3311" s="129"/>
      <c r="T3311" s="156"/>
      <c r="U3311" s="126"/>
      <c r="AF3311" s="8"/>
      <c r="AG3311" s="8"/>
      <c r="AH3311" s="8"/>
      <c r="AI3311" s="8"/>
      <c r="AJ3311" s="8"/>
      <c r="AK3311" s="8"/>
      <c r="AL3311" s="8"/>
      <c r="AM3311" s="8"/>
    </row>
    <row r="3312" spans="1:39" x14ac:dyDescent="0.2">
      <c r="A3312" s="161" t="s">
        <v>382</v>
      </c>
      <c r="B3312" s="162" t="s">
        <v>2294</v>
      </c>
      <c r="C3312" s="163" t="s">
        <v>604</v>
      </c>
      <c r="D3312" s="164" t="s">
        <v>596</v>
      </c>
      <c r="E3312" s="164">
        <v>4</v>
      </c>
      <c r="F3312" s="167">
        <v>33.535422400000002</v>
      </c>
      <c r="G3312" s="167">
        <f t="shared" si="111"/>
        <v>134.14168960000001</v>
      </c>
      <c r="H3312" s="161" t="s">
        <v>414</v>
      </c>
      <c r="I3312" s="165"/>
      <c r="J3312" s="166"/>
      <c r="K3312" s="124"/>
      <c r="L3312" s="125"/>
      <c r="M3312" s="126"/>
      <c r="N3312" s="127"/>
      <c r="O3312" s="128"/>
      <c r="P3312" s="128"/>
      <c r="Q3312" s="126"/>
      <c r="R3312" s="55"/>
      <c r="S3312" s="129"/>
      <c r="T3312" s="156"/>
      <c r="U3312" s="126"/>
      <c r="AF3312" s="8"/>
      <c r="AG3312" s="8"/>
      <c r="AH3312" s="8"/>
      <c r="AI3312" s="8"/>
      <c r="AJ3312" s="8"/>
      <c r="AK3312" s="8"/>
      <c r="AL3312" s="8"/>
      <c r="AM3312" s="8"/>
    </row>
    <row r="3313" spans="1:39" x14ac:dyDescent="0.2">
      <c r="A3313" s="161" t="s">
        <v>382</v>
      </c>
      <c r="B3313" s="162" t="s">
        <v>2295</v>
      </c>
      <c r="C3313" s="163" t="s">
        <v>606</v>
      </c>
      <c r="D3313" s="164" t="s">
        <v>596</v>
      </c>
      <c r="E3313" s="164">
        <v>4</v>
      </c>
      <c r="F3313" s="167">
        <v>34.262435670000002</v>
      </c>
      <c r="G3313" s="167">
        <f t="shared" si="111"/>
        <v>137.04974268000001</v>
      </c>
      <c r="H3313" s="161" t="s">
        <v>414</v>
      </c>
      <c r="I3313" s="165"/>
      <c r="J3313" s="166"/>
      <c r="K3313" s="124"/>
      <c r="L3313" s="125"/>
      <c r="M3313" s="126"/>
      <c r="N3313" s="127"/>
      <c r="O3313" s="128"/>
      <c r="P3313" s="128"/>
      <c r="Q3313" s="126"/>
      <c r="R3313" s="55"/>
      <c r="S3313" s="129"/>
      <c r="T3313" s="156"/>
      <c r="U3313" s="126"/>
      <c r="AF3313" s="8"/>
      <c r="AG3313" s="8"/>
      <c r="AH3313" s="8"/>
      <c r="AI3313" s="8"/>
      <c r="AJ3313" s="8"/>
      <c r="AK3313" s="8"/>
      <c r="AL3313" s="8"/>
      <c r="AM3313" s="8"/>
    </row>
    <row r="3314" spans="1:39" x14ac:dyDescent="0.2">
      <c r="A3314" s="161" t="s">
        <v>382</v>
      </c>
      <c r="B3314" s="162" t="s">
        <v>2296</v>
      </c>
      <c r="C3314" s="163" t="s">
        <v>608</v>
      </c>
      <c r="D3314" s="164" t="s">
        <v>609</v>
      </c>
      <c r="E3314" s="164">
        <v>1</v>
      </c>
      <c r="F3314" s="167">
        <v>5.3244521599999999</v>
      </c>
      <c r="G3314" s="167">
        <f t="shared" si="111"/>
        <v>5.3244521599999999</v>
      </c>
      <c r="H3314" s="161" t="s">
        <v>414</v>
      </c>
      <c r="I3314" s="165"/>
      <c r="J3314" s="166"/>
      <c r="K3314" s="124"/>
      <c r="L3314" s="125"/>
      <c r="M3314" s="126"/>
      <c r="N3314" s="127"/>
      <c r="O3314" s="128"/>
      <c r="P3314" s="128"/>
      <c r="Q3314" s="126"/>
      <c r="R3314" s="55"/>
      <c r="S3314" s="129"/>
      <c r="T3314" s="156"/>
      <c r="U3314" s="126"/>
      <c r="AF3314" s="8"/>
      <c r="AG3314" s="8"/>
      <c r="AH3314" s="8"/>
      <c r="AI3314" s="8"/>
      <c r="AJ3314" s="8"/>
      <c r="AK3314" s="8"/>
      <c r="AL3314" s="8"/>
      <c r="AM3314" s="8"/>
    </row>
    <row r="3315" spans="1:39" x14ac:dyDescent="0.2">
      <c r="A3315" s="161" t="s">
        <v>382</v>
      </c>
      <c r="B3315" s="162" t="s">
        <v>2297</v>
      </c>
      <c r="C3315" s="163" t="s">
        <v>611</v>
      </c>
      <c r="D3315" s="164" t="s">
        <v>612</v>
      </c>
      <c r="E3315" s="164">
        <v>1</v>
      </c>
      <c r="F3315" s="167">
        <v>1.4036537600000001</v>
      </c>
      <c r="G3315" s="167">
        <f t="shared" si="111"/>
        <v>1.4036537600000001</v>
      </c>
      <c r="H3315" s="161" t="s">
        <v>414</v>
      </c>
      <c r="I3315" s="165"/>
      <c r="J3315" s="166"/>
      <c r="K3315" s="124"/>
      <c r="L3315" s="125"/>
      <c r="M3315" s="126"/>
      <c r="N3315" s="127"/>
      <c r="O3315" s="128"/>
      <c r="P3315" s="128"/>
      <c r="Q3315" s="126"/>
      <c r="R3315" s="55"/>
      <c r="S3315" s="129"/>
      <c r="T3315" s="156"/>
      <c r="U3315" s="126"/>
      <c r="AF3315" s="8"/>
      <c r="AG3315" s="8"/>
      <c r="AH3315" s="8"/>
      <c r="AI3315" s="8"/>
      <c r="AJ3315" s="8"/>
      <c r="AK3315" s="8"/>
      <c r="AL3315" s="8"/>
      <c r="AM3315" s="8"/>
    </row>
    <row r="3316" spans="1:39" x14ac:dyDescent="0.2">
      <c r="A3316" s="161" t="s">
        <v>382</v>
      </c>
      <c r="B3316" s="162" t="s">
        <v>2298</v>
      </c>
      <c r="C3316" s="163" t="s">
        <v>614</v>
      </c>
      <c r="D3316" s="164" t="s">
        <v>615</v>
      </c>
      <c r="E3316" s="164">
        <v>2</v>
      </c>
      <c r="F3316" s="167">
        <v>0.153006</v>
      </c>
      <c r="G3316" s="167">
        <f t="shared" si="111"/>
        <v>0.30601200000000001</v>
      </c>
      <c r="H3316" s="161" t="s">
        <v>414</v>
      </c>
      <c r="I3316" s="165"/>
      <c r="J3316" s="166"/>
      <c r="K3316" s="124"/>
      <c r="L3316" s="125"/>
      <c r="M3316" s="126"/>
      <c r="N3316" s="127"/>
      <c r="O3316" s="128"/>
      <c r="P3316" s="128"/>
      <c r="Q3316" s="126"/>
      <c r="R3316" s="55"/>
      <c r="S3316" s="129"/>
      <c r="T3316" s="156"/>
      <c r="U3316" s="126"/>
      <c r="AF3316" s="8"/>
      <c r="AG3316" s="8"/>
      <c r="AH3316" s="8"/>
      <c r="AI3316" s="8"/>
      <c r="AJ3316" s="8"/>
      <c r="AK3316" s="8"/>
      <c r="AL3316" s="8"/>
      <c r="AM3316" s="8"/>
    </row>
    <row r="3317" spans="1:39" x14ac:dyDescent="0.2">
      <c r="A3317" s="161" t="s">
        <v>403</v>
      </c>
      <c r="B3317" s="162" t="s">
        <v>2299</v>
      </c>
      <c r="C3317" s="174" t="s">
        <v>617</v>
      </c>
      <c r="D3317" s="175" t="s">
        <v>618</v>
      </c>
      <c r="E3317" s="175">
        <v>2</v>
      </c>
      <c r="F3317" s="176">
        <v>0.16417498</v>
      </c>
      <c r="G3317" s="176">
        <f t="shared" si="111"/>
        <v>0.32834996</v>
      </c>
      <c r="H3317" s="177" t="s">
        <v>414</v>
      </c>
      <c r="I3317" s="178"/>
      <c r="J3317" s="179"/>
      <c r="K3317" s="124"/>
      <c r="L3317" s="125"/>
      <c r="M3317" s="126"/>
      <c r="N3317" s="127"/>
      <c r="O3317" s="128"/>
      <c r="P3317" s="128"/>
      <c r="Q3317" s="126"/>
      <c r="R3317" s="55"/>
      <c r="S3317" s="129"/>
      <c r="T3317" s="156"/>
      <c r="U3317" s="126"/>
      <c r="AF3317" s="8"/>
      <c r="AG3317" s="8"/>
      <c r="AH3317" s="8"/>
      <c r="AI3317" s="8"/>
      <c r="AJ3317" s="8"/>
      <c r="AK3317" s="8"/>
      <c r="AL3317" s="8"/>
      <c r="AM3317" s="8"/>
    </row>
    <row r="3318" spans="1:39" x14ac:dyDescent="0.2">
      <c r="A3318" s="161" t="s">
        <v>403</v>
      </c>
      <c r="B3318" s="162" t="s">
        <v>2300</v>
      </c>
      <c r="C3318" s="174" t="s">
        <v>620</v>
      </c>
      <c r="D3318" s="175" t="s">
        <v>621</v>
      </c>
      <c r="E3318" s="175">
        <v>1</v>
      </c>
      <c r="F3318" s="176">
        <v>2.7454958</v>
      </c>
      <c r="G3318" s="176">
        <f t="shared" si="111"/>
        <v>2.7454958</v>
      </c>
      <c r="H3318" s="177" t="s">
        <v>625</v>
      </c>
      <c r="I3318" s="178"/>
      <c r="J3318" s="179"/>
      <c r="K3318" s="124"/>
      <c r="L3318" s="125"/>
      <c r="M3318" s="126"/>
      <c r="N3318" s="127"/>
      <c r="O3318" s="128"/>
      <c r="P3318" s="128"/>
      <c r="Q3318" s="126"/>
      <c r="R3318" s="55"/>
      <c r="S3318" s="129"/>
      <c r="T3318" s="156"/>
      <c r="U3318" s="126"/>
      <c r="AF3318" s="8"/>
      <c r="AG3318" s="8"/>
      <c r="AH3318" s="8"/>
      <c r="AI3318" s="8"/>
      <c r="AJ3318" s="8"/>
      <c r="AK3318" s="8"/>
      <c r="AL3318" s="8"/>
      <c r="AM3318" s="8"/>
    </row>
    <row r="3319" spans="1:39" x14ac:dyDescent="0.2">
      <c r="A3319" s="161" t="s">
        <v>403</v>
      </c>
      <c r="B3319" s="162" t="s">
        <v>2301</v>
      </c>
      <c r="C3319" s="174" t="s">
        <v>623</v>
      </c>
      <c r="D3319" s="175" t="s">
        <v>624</v>
      </c>
      <c r="E3319" s="175">
        <v>1</v>
      </c>
      <c r="F3319" s="176">
        <v>9.1339580000000004E-2</v>
      </c>
      <c r="G3319" s="176">
        <f t="shared" si="111"/>
        <v>9.1339580000000004E-2</v>
      </c>
      <c r="H3319" s="177" t="s">
        <v>625</v>
      </c>
      <c r="I3319" s="178"/>
      <c r="J3319" s="179"/>
      <c r="K3319" s="124"/>
      <c r="L3319" s="125"/>
      <c r="M3319" s="126"/>
      <c r="N3319" s="127"/>
      <c r="O3319" s="128"/>
      <c r="P3319" s="128"/>
      <c r="Q3319" s="126"/>
      <c r="R3319" s="55"/>
      <c r="S3319" s="129"/>
      <c r="T3319" s="156"/>
      <c r="U3319" s="126"/>
      <c r="AF3319" s="8"/>
      <c r="AG3319" s="8"/>
      <c r="AH3319" s="8"/>
      <c r="AI3319" s="8"/>
      <c r="AJ3319" s="8"/>
      <c r="AK3319" s="8"/>
      <c r="AL3319" s="8"/>
      <c r="AM3319" s="8"/>
    </row>
    <row r="3320" spans="1:39" x14ac:dyDescent="0.2">
      <c r="A3320" s="161" t="s">
        <v>382</v>
      </c>
      <c r="B3320" s="162" t="s">
        <v>2302</v>
      </c>
      <c r="C3320" s="163" t="s">
        <v>627</v>
      </c>
      <c r="D3320" s="164" t="s">
        <v>628</v>
      </c>
      <c r="E3320" s="164">
        <v>10</v>
      </c>
      <c r="F3320" s="167">
        <v>0.41937333999999998</v>
      </c>
      <c r="G3320" s="167">
        <f t="shared" si="111"/>
        <v>4.1937334000000002</v>
      </c>
      <c r="H3320" s="161" t="s">
        <v>414</v>
      </c>
      <c r="I3320" s="165"/>
      <c r="J3320" s="166"/>
      <c r="K3320" s="124"/>
      <c r="L3320" s="125"/>
      <c r="M3320" s="126"/>
      <c r="N3320" s="127"/>
      <c r="O3320" s="128"/>
      <c r="P3320" s="128"/>
      <c r="Q3320" s="126"/>
      <c r="R3320" s="55"/>
      <c r="S3320" s="129"/>
      <c r="T3320" s="156"/>
      <c r="U3320" s="126"/>
      <c r="AF3320" s="8"/>
      <c r="AG3320" s="8"/>
      <c r="AH3320" s="8"/>
      <c r="AI3320" s="8"/>
      <c r="AJ3320" s="8"/>
      <c r="AK3320" s="8"/>
      <c r="AL3320" s="8"/>
      <c r="AM3320" s="8"/>
    </row>
    <row r="3321" spans="1:39" x14ac:dyDescent="0.2">
      <c r="A3321" s="161" t="s">
        <v>382</v>
      </c>
      <c r="B3321" s="162" t="s">
        <v>2303</v>
      </c>
      <c r="C3321" s="163" t="s">
        <v>630</v>
      </c>
      <c r="D3321" s="164" t="s">
        <v>631</v>
      </c>
      <c r="E3321" s="164">
        <v>13</v>
      </c>
      <c r="F3321" s="167">
        <v>3.2398108900000002</v>
      </c>
      <c r="G3321" s="167">
        <f t="shared" si="111"/>
        <v>42.11754157</v>
      </c>
      <c r="H3321" s="161" t="s">
        <v>414</v>
      </c>
      <c r="I3321" s="165"/>
      <c r="J3321" s="166"/>
      <c r="K3321" s="124"/>
      <c r="L3321" s="125"/>
      <c r="M3321" s="126"/>
      <c r="N3321" s="127"/>
      <c r="O3321" s="128"/>
      <c r="P3321" s="128"/>
      <c r="Q3321" s="126"/>
      <c r="R3321" s="55"/>
      <c r="S3321" s="129"/>
      <c r="T3321" s="156"/>
      <c r="U3321" s="126"/>
      <c r="AF3321" s="8"/>
      <c r="AG3321" s="8"/>
      <c r="AH3321" s="8"/>
      <c r="AI3321" s="8"/>
      <c r="AJ3321" s="8"/>
      <c r="AK3321" s="8"/>
      <c r="AL3321" s="8"/>
      <c r="AM3321" s="8"/>
    </row>
    <row r="3322" spans="1:39" x14ac:dyDescent="0.2">
      <c r="A3322" s="161" t="s">
        <v>382</v>
      </c>
      <c r="B3322" s="162" t="s">
        <v>2304</v>
      </c>
      <c r="C3322" s="163" t="s">
        <v>887</v>
      </c>
      <c r="D3322" s="164" t="s">
        <v>637</v>
      </c>
      <c r="E3322" s="164">
        <v>1</v>
      </c>
      <c r="F3322" s="167">
        <v>15.65597623</v>
      </c>
      <c r="G3322" s="167">
        <f t="shared" si="111"/>
        <v>15.65597623</v>
      </c>
      <c r="H3322" s="161" t="s">
        <v>414</v>
      </c>
      <c r="I3322" s="165"/>
      <c r="J3322" s="166"/>
      <c r="K3322" s="124"/>
      <c r="L3322" s="125"/>
      <c r="M3322" s="126"/>
      <c r="N3322" s="127"/>
      <c r="O3322" s="128"/>
      <c r="P3322" s="128"/>
      <c r="Q3322" s="126"/>
      <c r="R3322" s="55"/>
      <c r="S3322" s="129"/>
      <c r="T3322" s="156"/>
      <c r="U3322" s="126"/>
      <c r="AF3322" s="8"/>
      <c r="AG3322" s="8"/>
      <c r="AH3322" s="8"/>
      <c r="AI3322" s="8"/>
      <c r="AJ3322" s="8"/>
      <c r="AK3322" s="8"/>
      <c r="AL3322" s="8"/>
      <c r="AM3322" s="8"/>
    </row>
    <row r="3323" spans="1:39" x14ac:dyDescent="0.2">
      <c r="A3323" s="161" t="s">
        <v>382</v>
      </c>
      <c r="B3323" s="162" t="s">
        <v>2305</v>
      </c>
      <c r="C3323" s="163" t="s">
        <v>633</v>
      </c>
      <c r="D3323" s="164" t="s">
        <v>634</v>
      </c>
      <c r="E3323" s="164">
        <v>11</v>
      </c>
      <c r="F3323" s="167">
        <v>13.036198779999999</v>
      </c>
      <c r="G3323" s="167">
        <f t="shared" si="111"/>
        <v>143.39818657999999</v>
      </c>
      <c r="H3323" s="161" t="s">
        <v>414</v>
      </c>
      <c r="I3323" s="165"/>
      <c r="J3323" s="166"/>
      <c r="K3323" s="124"/>
      <c r="L3323" s="125"/>
      <c r="M3323" s="126"/>
      <c r="N3323" s="127"/>
      <c r="O3323" s="128"/>
      <c r="P3323" s="128"/>
      <c r="Q3323" s="126"/>
      <c r="R3323" s="55"/>
      <c r="S3323" s="129"/>
      <c r="T3323" s="156"/>
      <c r="U3323" s="126"/>
      <c r="AF3323" s="8"/>
      <c r="AG3323" s="8"/>
      <c r="AH3323" s="8"/>
      <c r="AI3323" s="8"/>
      <c r="AJ3323" s="8"/>
      <c r="AK3323" s="8"/>
      <c r="AL3323" s="8"/>
      <c r="AM3323" s="8"/>
    </row>
    <row r="3324" spans="1:39" x14ac:dyDescent="0.2">
      <c r="A3324" s="161" t="s">
        <v>403</v>
      </c>
      <c r="B3324" s="162" t="s">
        <v>2306</v>
      </c>
      <c r="C3324" s="174" t="s">
        <v>639</v>
      </c>
      <c r="D3324" s="175" t="s">
        <v>640</v>
      </c>
      <c r="E3324" s="175">
        <v>26</v>
      </c>
      <c r="F3324" s="176">
        <v>9.6615160000000005E-2</v>
      </c>
      <c r="G3324" s="176">
        <f t="shared" si="111"/>
        <v>2.51199416</v>
      </c>
      <c r="H3324" s="177" t="s">
        <v>414</v>
      </c>
      <c r="I3324" s="178"/>
      <c r="J3324" s="179"/>
      <c r="K3324" s="124"/>
      <c r="L3324" s="125"/>
      <c r="M3324" s="126"/>
      <c r="N3324" s="127"/>
      <c r="O3324" s="128"/>
      <c r="P3324" s="128"/>
      <c r="Q3324" s="126"/>
      <c r="R3324" s="55"/>
      <c r="S3324" s="129"/>
      <c r="T3324" s="156"/>
      <c r="U3324" s="126"/>
      <c r="AF3324" s="8"/>
      <c r="AG3324" s="8"/>
      <c r="AH3324" s="8"/>
      <c r="AI3324" s="8"/>
      <c r="AJ3324" s="8"/>
      <c r="AK3324" s="8"/>
      <c r="AL3324" s="8"/>
      <c r="AM3324" s="8"/>
    </row>
    <row r="3325" spans="1:39" x14ac:dyDescent="0.2">
      <c r="A3325" s="161" t="s">
        <v>382</v>
      </c>
      <c r="B3325" s="162" t="s">
        <v>2307</v>
      </c>
      <c r="C3325" s="163" t="s">
        <v>642</v>
      </c>
      <c r="D3325" s="164" t="s">
        <v>643</v>
      </c>
      <c r="E3325" s="164">
        <v>2</v>
      </c>
      <c r="F3325" s="167">
        <v>1.20161546</v>
      </c>
      <c r="G3325" s="167">
        <f t="shared" si="111"/>
        <v>2.4032309199999999</v>
      </c>
      <c r="H3325" s="161" t="s">
        <v>414</v>
      </c>
      <c r="I3325" s="165"/>
      <c r="J3325" s="166"/>
      <c r="K3325" s="124"/>
      <c r="L3325" s="125"/>
      <c r="M3325" s="126"/>
      <c r="N3325" s="127"/>
      <c r="O3325" s="128"/>
      <c r="P3325" s="128"/>
      <c r="Q3325" s="126"/>
      <c r="R3325" s="55"/>
      <c r="S3325" s="129"/>
      <c r="T3325" s="156"/>
      <c r="U3325" s="126"/>
      <c r="AF3325" s="8"/>
      <c r="AG3325" s="8"/>
      <c r="AH3325" s="8"/>
      <c r="AI3325" s="8"/>
      <c r="AJ3325" s="8"/>
      <c r="AK3325" s="8"/>
      <c r="AL3325" s="8"/>
      <c r="AM3325" s="8"/>
    </row>
    <row r="3326" spans="1:39" x14ac:dyDescent="0.2">
      <c r="A3326" s="161" t="s">
        <v>382</v>
      </c>
      <c r="B3326" s="162" t="s">
        <v>2308</v>
      </c>
      <c r="C3326" s="163" t="s">
        <v>645</v>
      </c>
      <c r="D3326" s="164" t="s">
        <v>646</v>
      </c>
      <c r="E3326" s="164">
        <v>2</v>
      </c>
      <c r="F3326" s="167">
        <v>1.0010149699999999</v>
      </c>
      <c r="G3326" s="167">
        <f t="shared" si="111"/>
        <v>2.0020299399999999</v>
      </c>
      <c r="H3326" s="161" t="s">
        <v>414</v>
      </c>
      <c r="I3326" s="165"/>
      <c r="J3326" s="166"/>
      <c r="K3326" s="124"/>
      <c r="L3326" s="125"/>
      <c r="M3326" s="126"/>
      <c r="N3326" s="127"/>
      <c r="O3326" s="128"/>
      <c r="P3326" s="128"/>
      <c r="Q3326" s="126"/>
      <c r="R3326" s="55"/>
      <c r="S3326" s="129"/>
      <c r="T3326" s="156"/>
      <c r="U3326" s="126"/>
      <c r="AF3326" s="8"/>
      <c r="AG3326" s="8"/>
      <c r="AH3326" s="8"/>
      <c r="AI3326" s="8"/>
      <c r="AJ3326" s="8"/>
      <c r="AK3326" s="8"/>
      <c r="AL3326" s="8"/>
      <c r="AM3326" s="8"/>
    </row>
    <row r="3327" spans="1:39" x14ac:dyDescent="0.2">
      <c r="A3327" s="161" t="s">
        <v>382</v>
      </c>
      <c r="B3327" s="162" t="s">
        <v>2309</v>
      </c>
      <c r="C3327" s="163" t="s">
        <v>648</v>
      </c>
      <c r="D3327" s="164" t="s">
        <v>649</v>
      </c>
      <c r="E3327" s="164">
        <v>10</v>
      </c>
      <c r="F3327" s="167">
        <v>2.00912837</v>
      </c>
      <c r="G3327" s="167">
        <f t="shared" si="111"/>
        <v>20.091283699999998</v>
      </c>
      <c r="H3327" s="161" t="s">
        <v>414</v>
      </c>
      <c r="I3327" s="165"/>
      <c r="J3327" s="166"/>
      <c r="K3327" s="124"/>
      <c r="L3327" s="125"/>
      <c r="M3327" s="126"/>
      <c r="N3327" s="127"/>
      <c r="O3327" s="128"/>
      <c r="P3327" s="128"/>
      <c r="Q3327" s="126"/>
      <c r="R3327" s="55"/>
      <c r="S3327" s="129"/>
      <c r="T3327" s="156"/>
      <c r="U3327" s="126"/>
      <c r="AF3327" s="8"/>
      <c r="AG3327" s="8"/>
      <c r="AH3327" s="8"/>
      <c r="AI3327" s="8"/>
      <c r="AJ3327" s="8"/>
      <c r="AK3327" s="8"/>
      <c r="AL3327" s="8"/>
      <c r="AM3327" s="8"/>
    </row>
    <row r="3328" spans="1:39" x14ac:dyDescent="0.2">
      <c r="A3328" s="161" t="s">
        <v>382</v>
      </c>
      <c r="B3328" s="162" t="s">
        <v>2310</v>
      </c>
      <c r="C3328" s="163" t="s">
        <v>651</v>
      </c>
      <c r="D3328" s="164" t="s">
        <v>652</v>
      </c>
      <c r="E3328" s="164">
        <v>1</v>
      </c>
      <c r="F3328" s="167">
        <v>1.27552139</v>
      </c>
      <c r="G3328" s="167">
        <f t="shared" si="111"/>
        <v>1.27552139</v>
      </c>
      <c r="H3328" s="161" t="s">
        <v>414</v>
      </c>
      <c r="I3328" s="165"/>
      <c r="J3328" s="166"/>
      <c r="K3328" s="124"/>
      <c r="L3328" s="125"/>
      <c r="M3328" s="126"/>
      <c r="N3328" s="127"/>
      <c r="O3328" s="128"/>
      <c r="P3328" s="128"/>
      <c r="Q3328" s="126"/>
      <c r="R3328" s="55"/>
      <c r="S3328" s="129"/>
      <c r="T3328" s="156"/>
      <c r="U3328" s="126"/>
      <c r="AF3328" s="8"/>
      <c r="AG3328" s="8"/>
      <c r="AH3328" s="8"/>
      <c r="AI3328" s="8"/>
      <c r="AJ3328" s="8"/>
      <c r="AK3328" s="8"/>
      <c r="AL3328" s="8"/>
      <c r="AM3328" s="8"/>
    </row>
    <row r="3329" spans="1:39" x14ac:dyDescent="0.2">
      <c r="A3329" s="161" t="s">
        <v>382</v>
      </c>
      <c r="B3329" s="162" t="s">
        <v>2311</v>
      </c>
      <c r="C3329" s="163" t="s">
        <v>654</v>
      </c>
      <c r="D3329" s="164" t="s">
        <v>655</v>
      </c>
      <c r="E3329" s="164">
        <v>2</v>
      </c>
      <c r="F3329" s="167">
        <v>2.8816543999999999</v>
      </c>
      <c r="G3329" s="167">
        <f t="shared" si="111"/>
        <v>5.7633087999999999</v>
      </c>
      <c r="H3329" s="161" t="s">
        <v>414</v>
      </c>
      <c r="I3329" s="165"/>
      <c r="J3329" s="166"/>
      <c r="K3329" s="124"/>
      <c r="L3329" s="125"/>
      <c r="M3329" s="126"/>
      <c r="N3329" s="127"/>
      <c r="O3329" s="128"/>
      <c r="P3329" s="128"/>
      <c r="Q3329" s="126"/>
      <c r="R3329" s="55"/>
      <c r="S3329" s="129"/>
      <c r="T3329" s="156"/>
      <c r="U3329" s="126"/>
      <c r="AF3329" s="8"/>
      <c r="AG3329" s="8"/>
      <c r="AH3329" s="8"/>
      <c r="AI3329" s="8"/>
      <c r="AJ3329" s="8"/>
      <c r="AK3329" s="8"/>
      <c r="AL3329" s="8"/>
      <c r="AM3329" s="8"/>
    </row>
    <row r="3330" spans="1:39" x14ac:dyDescent="0.2">
      <c r="A3330" s="161" t="s">
        <v>382</v>
      </c>
      <c r="B3330" s="162" t="s">
        <v>2312</v>
      </c>
      <c r="C3330" s="163" t="s">
        <v>657</v>
      </c>
      <c r="D3330" s="164" t="s">
        <v>658</v>
      </c>
      <c r="E3330" s="164">
        <v>2</v>
      </c>
      <c r="F3330" s="167">
        <v>5.7822221499999999</v>
      </c>
      <c r="G3330" s="167">
        <f t="shared" si="111"/>
        <v>11.5644443</v>
      </c>
      <c r="H3330" s="161" t="s">
        <v>414</v>
      </c>
      <c r="I3330" s="165"/>
      <c r="J3330" s="166"/>
      <c r="K3330" s="124"/>
      <c r="L3330" s="125"/>
      <c r="M3330" s="126"/>
      <c r="N3330" s="127"/>
      <c r="O3330" s="128"/>
      <c r="P3330" s="128"/>
      <c r="Q3330" s="126"/>
      <c r="R3330" s="55"/>
      <c r="S3330" s="129"/>
      <c r="T3330" s="156"/>
      <c r="U3330" s="126"/>
      <c r="AF3330" s="8"/>
      <c r="AG3330" s="8"/>
      <c r="AH3330" s="8"/>
      <c r="AI3330" s="8"/>
      <c r="AJ3330" s="8"/>
      <c r="AK3330" s="8"/>
      <c r="AL3330" s="8"/>
      <c r="AM3330" s="8"/>
    </row>
    <row r="3331" spans="1:39" x14ac:dyDescent="0.2">
      <c r="A3331" s="161" t="s">
        <v>382</v>
      </c>
      <c r="B3331" s="162" t="s">
        <v>2313</v>
      </c>
      <c r="C3331" s="163" t="s">
        <v>660</v>
      </c>
      <c r="D3331" s="164" t="s">
        <v>661</v>
      </c>
      <c r="E3331" s="164">
        <v>1</v>
      </c>
      <c r="F3331" s="167">
        <v>5.2826215899999998</v>
      </c>
      <c r="G3331" s="167">
        <f t="shared" si="111"/>
        <v>5.2826215899999998</v>
      </c>
      <c r="H3331" s="161" t="s">
        <v>414</v>
      </c>
      <c r="I3331" s="165"/>
      <c r="J3331" s="166"/>
      <c r="K3331" s="124"/>
      <c r="L3331" s="125"/>
      <c r="M3331" s="126"/>
      <c r="N3331" s="127"/>
      <c r="O3331" s="128"/>
      <c r="P3331" s="128"/>
      <c r="Q3331" s="126"/>
      <c r="R3331" s="55"/>
      <c r="S3331" s="129"/>
      <c r="T3331" s="156"/>
      <c r="U3331" s="126"/>
      <c r="AF3331" s="8"/>
      <c r="AG3331" s="8"/>
      <c r="AH3331" s="8"/>
      <c r="AI3331" s="8"/>
      <c r="AJ3331" s="8"/>
      <c r="AK3331" s="8"/>
      <c r="AL3331" s="8"/>
      <c r="AM3331" s="8"/>
    </row>
    <row r="3332" spans="1:39" x14ac:dyDescent="0.2">
      <c r="A3332" s="161" t="s">
        <v>382</v>
      </c>
      <c r="B3332" s="162" t="s">
        <v>2314</v>
      </c>
      <c r="C3332" s="163" t="s">
        <v>663</v>
      </c>
      <c r="D3332" s="164" t="s">
        <v>664</v>
      </c>
      <c r="E3332" s="164">
        <v>2</v>
      </c>
      <c r="F3332" s="167">
        <v>1.1285739800000001</v>
      </c>
      <c r="G3332" s="167">
        <f t="shared" si="111"/>
        <v>2.2571479600000002</v>
      </c>
      <c r="H3332" s="161" t="s">
        <v>414</v>
      </c>
      <c r="I3332" s="165"/>
      <c r="J3332" s="166"/>
      <c r="K3332" s="124"/>
      <c r="L3332" s="125"/>
      <c r="M3332" s="126"/>
      <c r="N3332" s="127"/>
      <c r="O3332" s="128"/>
      <c r="P3332" s="128"/>
      <c r="Q3332" s="126"/>
      <c r="R3332" s="55"/>
      <c r="S3332" s="129"/>
      <c r="T3332" s="156"/>
      <c r="U3332" s="126"/>
      <c r="AF3332" s="8"/>
      <c r="AG3332" s="8"/>
      <c r="AH3332" s="8"/>
      <c r="AI3332" s="8"/>
      <c r="AJ3332" s="8"/>
      <c r="AK3332" s="8"/>
      <c r="AL3332" s="8"/>
      <c r="AM3332" s="8"/>
    </row>
    <row r="3333" spans="1:39" x14ac:dyDescent="0.2">
      <c r="A3333" s="161" t="s">
        <v>382</v>
      </c>
      <c r="B3333" s="162" t="s">
        <v>2315</v>
      </c>
      <c r="C3333" s="163" t="s">
        <v>666</v>
      </c>
      <c r="D3333" s="164" t="s">
        <v>667</v>
      </c>
      <c r="E3333" s="164">
        <v>1</v>
      </c>
      <c r="F3333" s="167">
        <v>0.66411412000000003</v>
      </c>
      <c r="G3333" s="167">
        <f t="shared" si="111"/>
        <v>0.66411412000000003</v>
      </c>
      <c r="H3333" s="161" t="s">
        <v>414</v>
      </c>
      <c r="I3333" s="165"/>
      <c r="J3333" s="166"/>
      <c r="K3333" s="124"/>
      <c r="L3333" s="125"/>
      <c r="M3333" s="126"/>
      <c r="N3333" s="127"/>
      <c r="O3333" s="128"/>
      <c r="P3333" s="128"/>
      <c r="Q3333" s="126"/>
      <c r="R3333" s="55"/>
      <c r="S3333" s="129"/>
      <c r="T3333" s="156"/>
      <c r="U3333" s="126"/>
      <c r="AF3333" s="8"/>
      <c r="AG3333" s="8"/>
      <c r="AH3333" s="8"/>
      <c r="AI3333" s="8"/>
      <c r="AJ3333" s="8"/>
      <c r="AK3333" s="8"/>
      <c r="AL3333" s="8"/>
      <c r="AM3333" s="8"/>
    </row>
    <row r="3334" spans="1:39" x14ac:dyDescent="0.2">
      <c r="A3334" s="161" t="s">
        <v>403</v>
      </c>
      <c r="B3334" s="162" t="s">
        <v>2316</v>
      </c>
      <c r="C3334" s="174" t="s">
        <v>669</v>
      </c>
      <c r="D3334" s="175" t="s">
        <v>670</v>
      </c>
      <c r="E3334" s="175">
        <v>1</v>
      </c>
      <c r="F3334" s="176">
        <v>3.3901756399999998</v>
      </c>
      <c r="G3334" s="176">
        <f t="shared" si="111"/>
        <v>3.3901756399999998</v>
      </c>
      <c r="H3334" s="177" t="s">
        <v>625</v>
      </c>
      <c r="I3334" s="178"/>
      <c r="J3334" s="179"/>
      <c r="K3334" s="124"/>
      <c r="L3334" s="125"/>
      <c r="M3334" s="126"/>
      <c r="N3334" s="127"/>
      <c r="O3334" s="128"/>
      <c r="P3334" s="128"/>
      <c r="Q3334" s="126"/>
      <c r="R3334" s="55"/>
      <c r="S3334" s="129"/>
      <c r="T3334" s="156"/>
      <c r="U3334" s="126"/>
      <c r="AF3334" s="8"/>
      <c r="AG3334" s="8"/>
      <c r="AH3334" s="8"/>
      <c r="AI3334" s="8"/>
      <c r="AJ3334" s="8"/>
      <c r="AK3334" s="8"/>
      <c r="AL3334" s="8"/>
      <c r="AM3334" s="8"/>
    </row>
    <row r="3335" spans="1:39" x14ac:dyDescent="0.2">
      <c r="A3335" s="161" t="s">
        <v>403</v>
      </c>
      <c r="B3335" s="162" t="s">
        <v>2317</v>
      </c>
      <c r="C3335" s="174" t="s">
        <v>672</v>
      </c>
      <c r="D3335" s="175" t="s">
        <v>673</v>
      </c>
      <c r="E3335" s="175">
        <v>1</v>
      </c>
      <c r="F3335" s="176">
        <v>2.87678704</v>
      </c>
      <c r="G3335" s="176">
        <f t="shared" si="111"/>
        <v>2.87678704</v>
      </c>
      <c r="H3335" s="177" t="s">
        <v>625</v>
      </c>
      <c r="I3335" s="178"/>
      <c r="J3335" s="179"/>
      <c r="K3335" s="124"/>
      <c r="L3335" s="125"/>
      <c r="M3335" s="126"/>
      <c r="N3335" s="127"/>
      <c r="O3335" s="128"/>
      <c r="P3335" s="128"/>
      <c r="Q3335" s="126"/>
      <c r="R3335" s="55"/>
      <c r="S3335" s="129"/>
      <c r="T3335" s="156"/>
      <c r="U3335" s="126"/>
      <c r="AF3335" s="8"/>
      <c r="AG3335" s="8"/>
      <c r="AH3335" s="8"/>
      <c r="AI3335" s="8"/>
      <c r="AJ3335" s="8"/>
      <c r="AK3335" s="8"/>
      <c r="AL3335" s="8"/>
      <c r="AM3335" s="8"/>
    </row>
    <row r="3336" spans="1:39" x14ac:dyDescent="0.2">
      <c r="A3336" s="148" t="s">
        <v>379</v>
      </c>
      <c r="B3336" s="162" t="s">
        <v>2318</v>
      </c>
      <c r="C3336" s="181" t="s">
        <v>675</v>
      </c>
      <c r="D3336" s="182" t="s">
        <v>676</v>
      </c>
      <c r="E3336" s="182">
        <v>1</v>
      </c>
      <c r="F3336" s="183"/>
      <c r="G3336" s="183" t="str">
        <f>""</f>
        <v/>
      </c>
      <c r="H3336" s="184"/>
      <c r="I3336" s="185"/>
      <c r="J3336" s="180"/>
      <c r="K3336" s="124"/>
      <c r="L3336" s="125"/>
      <c r="M3336" s="126"/>
      <c r="N3336" s="127"/>
      <c r="O3336" s="128"/>
      <c r="P3336" s="128"/>
      <c r="Q3336" s="126"/>
      <c r="R3336" s="55"/>
      <c r="S3336" s="129"/>
      <c r="T3336" s="156"/>
      <c r="U3336" s="126"/>
      <c r="AF3336" s="8"/>
      <c r="AG3336" s="8"/>
      <c r="AH3336" s="8"/>
      <c r="AI3336" s="8"/>
      <c r="AJ3336" s="8"/>
      <c r="AK3336" s="8"/>
      <c r="AL3336" s="8"/>
      <c r="AM3336" s="8"/>
    </row>
    <row r="3337" spans="1:39" x14ac:dyDescent="0.2">
      <c r="A3337" s="148" t="s">
        <v>379</v>
      </c>
      <c r="B3337" s="162" t="s">
        <v>2319</v>
      </c>
      <c r="C3337" s="181" t="s">
        <v>683</v>
      </c>
      <c r="D3337" s="182" t="s">
        <v>676</v>
      </c>
      <c r="E3337" s="182">
        <v>1</v>
      </c>
      <c r="F3337" s="183"/>
      <c r="G3337" s="183" t="str">
        <f>""</f>
        <v/>
      </c>
      <c r="H3337" s="184"/>
      <c r="I3337" s="185"/>
      <c r="J3337" s="180"/>
      <c r="K3337" s="124"/>
      <c r="L3337" s="125"/>
      <c r="M3337" s="126"/>
      <c r="N3337" s="127"/>
      <c r="O3337" s="128"/>
      <c r="P3337" s="128"/>
      <c r="Q3337" s="126"/>
      <c r="R3337" s="55"/>
      <c r="S3337" s="129"/>
      <c r="T3337" s="156"/>
      <c r="U3337" s="126"/>
      <c r="AF3337" s="8"/>
      <c r="AG3337" s="8"/>
      <c r="AH3337" s="8"/>
      <c r="AI3337" s="8"/>
      <c r="AJ3337" s="8"/>
      <c r="AK3337" s="8"/>
      <c r="AL3337" s="8"/>
      <c r="AM3337" s="8"/>
    </row>
    <row r="3338" spans="1:39" x14ac:dyDescent="0.2">
      <c r="A3338" s="148" t="s">
        <v>379</v>
      </c>
      <c r="B3338" s="162" t="s">
        <v>2320</v>
      </c>
      <c r="C3338" s="181" t="s">
        <v>686</v>
      </c>
      <c r="D3338" s="182" t="s">
        <v>687</v>
      </c>
      <c r="E3338" s="182">
        <v>1</v>
      </c>
      <c r="F3338" s="183">
        <v>43</v>
      </c>
      <c r="G3338" s="183">
        <f t="shared" ref="G3338:G3369" si="112">F3338*E3338</f>
        <v>43</v>
      </c>
      <c r="H3338" s="184" t="s">
        <v>688</v>
      </c>
      <c r="I3338" s="185"/>
      <c r="J3338" s="180"/>
      <c r="K3338" s="124"/>
      <c r="L3338" s="125"/>
      <c r="M3338" s="126"/>
      <c r="N3338" s="127"/>
      <c r="O3338" s="128"/>
      <c r="P3338" s="128"/>
      <c r="Q3338" s="126"/>
      <c r="R3338" s="55"/>
      <c r="S3338" s="129"/>
      <c r="T3338" s="156"/>
      <c r="U3338" s="126"/>
      <c r="AF3338" s="8"/>
      <c r="AG3338" s="8"/>
      <c r="AH3338" s="8"/>
      <c r="AI3338" s="8"/>
      <c r="AJ3338" s="8"/>
      <c r="AK3338" s="8"/>
      <c r="AL3338" s="8"/>
      <c r="AM3338" s="8"/>
    </row>
    <row r="3339" spans="1:39" ht="38.25" x14ac:dyDescent="0.2">
      <c r="A3339" s="161" t="s">
        <v>403</v>
      </c>
      <c r="B3339" s="162" t="s">
        <v>2321</v>
      </c>
      <c r="C3339" s="174" t="s">
        <v>1849</v>
      </c>
      <c r="D3339" s="175" t="s">
        <v>1850</v>
      </c>
      <c r="E3339" s="175">
        <v>1</v>
      </c>
      <c r="F3339" s="176">
        <v>176.47138028000001</v>
      </c>
      <c r="G3339" s="176">
        <f t="shared" si="112"/>
        <v>176.47138028000001</v>
      </c>
      <c r="H3339" s="177"/>
      <c r="I3339" s="178"/>
      <c r="J3339" s="179"/>
      <c r="K3339" s="124"/>
      <c r="L3339" s="125"/>
      <c r="M3339" s="126"/>
      <c r="N3339" s="127"/>
      <c r="O3339" s="128"/>
      <c r="P3339" s="128"/>
      <c r="Q3339" s="126"/>
      <c r="R3339" s="55"/>
      <c r="S3339" s="129"/>
      <c r="T3339" s="156"/>
      <c r="U3339" s="126"/>
      <c r="AF3339" s="8"/>
      <c r="AG3339" s="8"/>
      <c r="AH3339" s="8"/>
      <c r="AI3339" s="8"/>
      <c r="AJ3339" s="8"/>
      <c r="AK3339" s="8"/>
      <c r="AL3339" s="8"/>
      <c r="AM3339" s="8"/>
    </row>
    <row r="3340" spans="1:39" x14ac:dyDescent="0.2">
      <c r="A3340" s="161" t="s">
        <v>403</v>
      </c>
      <c r="B3340" s="162" t="s">
        <v>2322</v>
      </c>
      <c r="C3340" s="174" t="s">
        <v>1127</v>
      </c>
      <c r="D3340" s="175" t="s">
        <v>698</v>
      </c>
      <c r="E3340" s="175">
        <v>2</v>
      </c>
      <c r="F3340" s="176">
        <v>3.9519828000000001</v>
      </c>
      <c r="G3340" s="176">
        <f t="shared" si="112"/>
        <v>7.9039656000000003</v>
      </c>
      <c r="H3340" s="177" t="s">
        <v>414</v>
      </c>
      <c r="I3340" s="178"/>
      <c r="J3340" s="179"/>
      <c r="K3340" s="124"/>
      <c r="L3340" s="125"/>
      <c r="M3340" s="126"/>
      <c r="N3340" s="127"/>
      <c r="O3340" s="128"/>
      <c r="P3340" s="128"/>
      <c r="Q3340" s="126"/>
      <c r="R3340" s="55"/>
      <c r="S3340" s="129"/>
      <c r="T3340" s="156"/>
      <c r="U3340" s="126"/>
      <c r="AF3340" s="8"/>
      <c r="AG3340" s="8"/>
      <c r="AH3340" s="8"/>
      <c r="AI3340" s="8"/>
      <c r="AJ3340" s="8"/>
      <c r="AK3340" s="8"/>
      <c r="AL3340" s="8"/>
      <c r="AM3340" s="8"/>
    </row>
    <row r="3341" spans="1:39" x14ac:dyDescent="0.2">
      <c r="A3341" s="148" t="s">
        <v>379</v>
      </c>
      <c r="B3341" s="162" t="s">
        <v>2323</v>
      </c>
      <c r="C3341" s="181" t="s">
        <v>1126</v>
      </c>
      <c r="D3341" s="182" t="s">
        <v>696</v>
      </c>
      <c r="E3341" s="182">
        <v>2</v>
      </c>
      <c r="F3341" s="183">
        <v>2.27335121</v>
      </c>
      <c r="G3341" s="183">
        <f t="shared" si="112"/>
        <v>4.5467024199999999</v>
      </c>
      <c r="H3341" s="184"/>
      <c r="I3341" s="185"/>
      <c r="J3341" s="180"/>
      <c r="K3341" s="124"/>
      <c r="L3341" s="125"/>
      <c r="M3341" s="126"/>
      <c r="N3341" s="127"/>
      <c r="O3341" s="128"/>
      <c r="P3341" s="128"/>
      <c r="Q3341" s="126"/>
      <c r="R3341" s="55"/>
      <c r="S3341" s="129"/>
      <c r="T3341" s="156"/>
      <c r="U3341" s="126"/>
      <c r="AF3341" s="8"/>
      <c r="AG3341" s="8"/>
      <c r="AH3341" s="8"/>
      <c r="AI3341" s="8"/>
      <c r="AJ3341" s="8"/>
      <c r="AK3341" s="8"/>
      <c r="AL3341" s="8"/>
      <c r="AM3341" s="8"/>
    </row>
    <row r="3342" spans="1:39" x14ac:dyDescent="0.2">
      <c r="A3342" s="161" t="s">
        <v>403</v>
      </c>
      <c r="B3342" s="162" t="s">
        <v>2324</v>
      </c>
      <c r="C3342" s="174"/>
      <c r="D3342" s="175" t="s">
        <v>700</v>
      </c>
      <c r="E3342" s="175">
        <v>2</v>
      </c>
      <c r="F3342" s="176">
        <v>0.32693049000000002</v>
      </c>
      <c r="G3342" s="176">
        <f t="shared" si="112"/>
        <v>0.65386098000000004</v>
      </c>
      <c r="H3342" s="177"/>
      <c r="I3342" s="178"/>
      <c r="J3342" s="179"/>
      <c r="K3342" s="124"/>
      <c r="L3342" s="125"/>
      <c r="M3342" s="126"/>
      <c r="N3342" s="127"/>
      <c r="O3342" s="128"/>
      <c r="P3342" s="128"/>
      <c r="Q3342" s="126"/>
      <c r="R3342" s="55"/>
      <c r="S3342" s="129"/>
      <c r="T3342" s="156"/>
      <c r="U3342" s="126"/>
      <c r="AF3342" s="8"/>
      <c r="AG3342" s="8"/>
      <c r="AH3342" s="8"/>
      <c r="AI3342" s="8"/>
      <c r="AJ3342" s="8"/>
      <c r="AK3342" s="8"/>
      <c r="AL3342" s="8"/>
      <c r="AM3342" s="8"/>
    </row>
    <row r="3343" spans="1:39" x14ac:dyDescent="0.2">
      <c r="A3343" s="161" t="s">
        <v>403</v>
      </c>
      <c r="B3343" s="162" t="s">
        <v>2325</v>
      </c>
      <c r="C3343" s="174" t="s">
        <v>702</v>
      </c>
      <c r="D3343" s="175" t="s">
        <v>703</v>
      </c>
      <c r="E3343" s="175">
        <v>17</v>
      </c>
      <c r="F3343" s="176">
        <v>12</v>
      </c>
      <c r="G3343" s="176">
        <f t="shared" si="112"/>
        <v>204</v>
      </c>
      <c r="H3343" s="177"/>
      <c r="I3343" s="178"/>
      <c r="J3343" s="179"/>
      <c r="K3343" s="124"/>
      <c r="L3343" s="125"/>
      <c r="M3343" s="126"/>
      <c r="N3343" s="127"/>
      <c r="O3343" s="128"/>
      <c r="P3343" s="128"/>
      <c r="Q3343" s="126"/>
      <c r="R3343" s="55"/>
      <c r="S3343" s="129"/>
      <c r="T3343" s="156"/>
      <c r="U3343" s="126"/>
      <c r="AF3343" s="8"/>
      <c r="AG3343" s="8"/>
      <c r="AH3343" s="8"/>
      <c r="AI3343" s="8"/>
      <c r="AJ3343" s="8"/>
      <c r="AK3343" s="8"/>
      <c r="AL3343" s="8"/>
      <c r="AM3343" s="8"/>
    </row>
    <row r="3344" spans="1:39" ht="25.5" x14ac:dyDescent="0.2">
      <c r="A3344" s="161" t="s">
        <v>403</v>
      </c>
      <c r="B3344" s="162" t="s">
        <v>2326</v>
      </c>
      <c r="C3344" s="174" t="s">
        <v>705</v>
      </c>
      <c r="D3344" s="175" t="s">
        <v>706</v>
      </c>
      <c r="E3344" s="175">
        <v>5</v>
      </c>
      <c r="F3344" s="176">
        <v>66.449012420000003</v>
      </c>
      <c r="G3344" s="176">
        <f t="shared" si="112"/>
        <v>332.24506210000004</v>
      </c>
      <c r="H3344" s="177"/>
      <c r="I3344" s="178"/>
      <c r="J3344" s="179"/>
      <c r="K3344" s="124"/>
      <c r="L3344" s="125"/>
      <c r="M3344" s="126"/>
      <c r="N3344" s="127"/>
      <c r="O3344" s="128"/>
      <c r="P3344" s="128"/>
      <c r="Q3344" s="126"/>
      <c r="R3344" s="55"/>
      <c r="S3344" s="129"/>
      <c r="T3344" s="156"/>
      <c r="U3344" s="126"/>
      <c r="AF3344" s="8"/>
      <c r="AG3344" s="8"/>
      <c r="AH3344" s="8"/>
      <c r="AI3344" s="8"/>
      <c r="AJ3344" s="8"/>
      <c r="AK3344" s="8"/>
      <c r="AL3344" s="8"/>
      <c r="AM3344" s="8"/>
    </row>
    <row r="3345" spans="1:39" x14ac:dyDescent="0.2">
      <c r="A3345" s="161" t="s">
        <v>403</v>
      </c>
      <c r="B3345" s="162" t="s">
        <v>2327</v>
      </c>
      <c r="C3345" s="174" t="s">
        <v>708</v>
      </c>
      <c r="D3345" s="175" t="s">
        <v>709</v>
      </c>
      <c r="E3345" s="175">
        <v>4</v>
      </c>
      <c r="F3345" s="176">
        <v>1.9</v>
      </c>
      <c r="G3345" s="176">
        <f t="shared" si="112"/>
        <v>7.6</v>
      </c>
      <c r="H3345" s="177"/>
      <c r="I3345" s="178"/>
      <c r="J3345" s="179"/>
      <c r="K3345" s="124"/>
      <c r="L3345" s="125"/>
      <c r="M3345" s="126"/>
      <c r="N3345" s="127"/>
      <c r="O3345" s="128"/>
      <c r="P3345" s="128"/>
      <c r="Q3345" s="126"/>
      <c r="R3345" s="55"/>
      <c r="S3345" s="129"/>
      <c r="T3345" s="156"/>
      <c r="U3345" s="126"/>
      <c r="AF3345" s="8"/>
      <c r="AG3345" s="8"/>
      <c r="AH3345" s="8"/>
      <c r="AI3345" s="8"/>
      <c r="AJ3345" s="8"/>
      <c r="AK3345" s="8"/>
      <c r="AL3345" s="8"/>
      <c r="AM3345" s="8"/>
    </row>
    <row r="3346" spans="1:39" x14ac:dyDescent="0.2">
      <c r="A3346" s="161" t="s">
        <v>403</v>
      </c>
      <c r="B3346" s="162" t="s">
        <v>2328</v>
      </c>
      <c r="C3346" s="174"/>
      <c r="D3346" s="175" t="s">
        <v>711</v>
      </c>
      <c r="E3346" s="175">
        <v>2</v>
      </c>
      <c r="F3346" s="176">
        <v>1.8403369999999999E-2</v>
      </c>
      <c r="G3346" s="176">
        <f t="shared" si="112"/>
        <v>3.6806739999999998E-2</v>
      </c>
      <c r="H3346" s="177"/>
      <c r="I3346" s="178"/>
      <c r="J3346" s="179"/>
      <c r="K3346" s="124"/>
      <c r="L3346" s="125"/>
      <c r="M3346" s="126"/>
      <c r="N3346" s="127"/>
      <c r="O3346" s="128"/>
      <c r="P3346" s="128"/>
      <c r="Q3346" s="126"/>
      <c r="R3346" s="55"/>
      <c r="S3346" s="129"/>
      <c r="T3346" s="156"/>
      <c r="U3346" s="126"/>
      <c r="AF3346" s="8"/>
      <c r="AG3346" s="8"/>
      <c r="AH3346" s="8"/>
      <c r="AI3346" s="8"/>
      <c r="AJ3346" s="8"/>
      <c r="AK3346" s="8"/>
      <c r="AL3346" s="8"/>
      <c r="AM3346" s="8"/>
    </row>
    <row r="3347" spans="1:39" x14ac:dyDescent="0.2">
      <c r="A3347" s="161" t="s">
        <v>403</v>
      </c>
      <c r="B3347" s="162" t="s">
        <v>2329</v>
      </c>
      <c r="C3347" s="174"/>
      <c r="D3347" s="175" t="s">
        <v>716</v>
      </c>
      <c r="E3347" s="175">
        <v>2</v>
      </c>
      <c r="F3347" s="176">
        <v>3.9988100900000001</v>
      </c>
      <c r="G3347" s="176">
        <f t="shared" si="112"/>
        <v>7.9976201800000002</v>
      </c>
      <c r="H3347" s="177"/>
      <c r="I3347" s="178"/>
      <c r="J3347" s="179"/>
      <c r="K3347" s="124"/>
      <c r="L3347" s="125"/>
      <c r="M3347" s="126"/>
      <c r="N3347" s="127"/>
      <c r="O3347" s="128"/>
      <c r="P3347" s="128"/>
      <c r="Q3347" s="126"/>
      <c r="R3347" s="55"/>
      <c r="S3347" s="129"/>
      <c r="T3347" s="156"/>
      <c r="U3347" s="126"/>
      <c r="AF3347" s="8"/>
      <c r="AG3347" s="8"/>
      <c r="AH3347" s="8"/>
      <c r="AI3347" s="8"/>
      <c r="AJ3347" s="8"/>
      <c r="AK3347" s="8"/>
      <c r="AL3347" s="8"/>
      <c r="AM3347" s="8"/>
    </row>
    <row r="3348" spans="1:39" x14ac:dyDescent="0.2">
      <c r="A3348" s="161" t="s">
        <v>403</v>
      </c>
      <c r="B3348" s="162" t="s">
        <v>2330</v>
      </c>
      <c r="C3348" s="174"/>
      <c r="D3348" s="175" t="s">
        <v>1860</v>
      </c>
      <c r="E3348" s="175">
        <v>2</v>
      </c>
      <c r="F3348" s="176">
        <v>2.8365979700000001</v>
      </c>
      <c r="G3348" s="176">
        <f t="shared" si="112"/>
        <v>5.6731959400000003</v>
      </c>
      <c r="H3348" s="177"/>
      <c r="I3348" s="178"/>
      <c r="J3348" s="179"/>
      <c r="K3348" s="124"/>
      <c r="L3348" s="125"/>
      <c r="M3348" s="126"/>
      <c r="N3348" s="127"/>
      <c r="O3348" s="128"/>
      <c r="P3348" s="128"/>
      <c r="Q3348" s="126"/>
      <c r="R3348" s="55"/>
      <c r="S3348" s="129"/>
      <c r="T3348" s="156"/>
      <c r="U3348" s="126"/>
      <c r="AF3348" s="8"/>
      <c r="AG3348" s="8"/>
      <c r="AH3348" s="8"/>
      <c r="AI3348" s="8"/>
      <c r="AJ3348" s="8"/>
      <c r="AK3348" s="8"/>
      <c r="AL3348" s="8"/>
      <c r="AM3348" s="8"/>
    </row>
    <row r="3349" spans="1:39" x14ac:dyDescent="0.2">
      <c r="A3349" s="161" t="s">
        <v>403</v>
      </c>
      <c r="B3349" s="162" t="s">
        <v>2331</v>
      </c>
      <c r="C3349" s="174"/>
      <c r="D3349" s="175" t="s">
        <v>713</v>
      </c>
      <c r="E3349" s="175">
        <v>2</v>
      </c>
      <c r="F3349" s="176">
        <v>1.413823E-2</v>
      </c>
      <c r="G3349" s="176">
        <f t="shared" si="112"/>
        <v>2.827646E-2</v>
      </c>
      <c r="H3349" s="177"/>
      <c r="I3349" s="178"/>
      <c r="J3349" s="179"/>
      <c r="K3349" s="124"/>
      <c r="L3349" s="125"/>
      <c r="M3349" s="126"/>
      <c r="N3349" s="127"/>
      <c r="O3349" s="128"/>
      <c r="P3349" s="128"/>
      <c r="Q3349" s="126"/>
      <c r="R3349" s="55"/>
      <c r="S3349" s="129"/>
      <c r="T3349" s="156"/>
      <c r="U3349" s="126"/>
      <c r="AF3349" s="8"/>
      <c r="AG3349" s="8"/>
      <c r="AH3349" s="8"/>
      <c r="AI3349" s="8"/>
      <c r="AJ3349" s="8"/>
      <c r="AK3349" s="8"/>
      <c r="AL3349" s="8"/>
      <c r="AM3349" s="8"/>
    </row>
    <row r="3350" spans="1:39" x14ac:dyDescent="0.2">
      <c r="A3350" s="161" t="s">
        <v>403</v>
      </c>
      <c r="B3350" s="162" t="s">
        <v>2332</v>
      </c>
      <c r="C3350" s="174">
        <v>111203</v>
      </c>
      <c r="D3350" s="175" t="s">
        <v>720</v>
      </c>
      <c r="E3350" s="175">
        <v>2</v>
      </c>
      <c r="F3350" s="176">
        <v>9.6445200000000002E-3</v>
      </c>
      <c r="G3350" s="176">
        <f t="shared" si="112"/>
        <v>1.928904E-2</v>
      </c>
      <c r="H3350" s="177"/>
      <c r="I3350" s="178"/>
      <c r="J3350" s="179"/>
      <c r="K3350" s="124"/>
      <c r="L3350" s="125"/>
      <c r="M3350" s="126"/>
      <c r="N3350" s="127"/>
      <c r="O3350" s="128"/>
      <c r="P3350" s="128"/>
      <c r="Q3350" s="126"/>
      <c r="R3350" s="55"/>
      <c r="S3350" s="129"/>
      <c r="T3350" s="156"/>
      <c r="U3350" s="126"/>
      <c r="AF3350" s="8"/>
      <c r="AG3350" s="8"/>
      <c r="AH3350" s="8"/>
      <c r="AI3350" s="8"/>
      <c r="AJ3350" s="8"/>
      <c r="AK3350" s="8"/>
      <c r="AL3350" s="8"/>
      <c r="AM3350" s="8"/>
    </row>
    <row r="3351" spans="1:39" x14ac:dyDescent="0.2">
      <c r="A3351" s="161" t="s">
        <v>403</v>
      </c>
      <c r="B3351" s="162" t="s">
        <v>2333</v>
      </c>
      <c r="C3351" s="174">
        <v>12629</v>
      </c>
      <c r="D3351" s="175" t="s">
        <v>718</v>
      </c>
      <c r="E3351" s="175">
        <v>20</v>
      </c>
      <c r="F3351" s="176">
        <v>2.9523020000000001E-2</v>
      </c>
      <c r="G3351" s="176">
        <f t="shared" si="112"/>
        <v>0.5904604</v>
      </c>
      <c r="H3351" s="177"/>
      <c r="I3351" s="178"/>
      <c r="J3351" s="179"/>
      <c r="K3351" s="124"/>
      <c r="L3351" s="125"/>
      <c r="M3351" s="126"/>
      <c r="N3351" s="127"/>
      <c r="O3351" s="128"/>
      <c r="P3351" s="128"/>
      <c r="Q3351" s="126"/>
      <c r="R3351" s="55"/>
      <c r="S3351" s="129"/>
      <c r="T3351" s="156"/>
      <c r="U3351" s="126"/>
      <c r="AF3351" s="8"/>
      <c r="AG3351" s="8"/>
      <c r="AH3351" s="8"/>
      <c r="AI3351" s="8"/>
      <c r="AJ3351" s="8"/>
      <c r="AK3351" s="8"/>
      <c r="AL3351" s="8"/>
      <c r="AM3351" s="8"/>
    </row>
    <row r="3352" spans="1:39" x14ac:dyDescent="0.2">
      <c r="A3352" s="148" t="s">
        <v>379</v>
      </c>
      <c r="B3352" s="162" t="s">
        <v>2334</v>
      </c>
      <c r="C3352" s="181" t="s">
        <v>722</v>
      </c>
      <c r="D3352" s="182" t="s">
        <v>723</v>
      </c>
      <c r="E3352" s="182">
        <v>1</v>
      </c>
      <c r="F3352" s="183">
        <v>6.138147E-2</v>
      </c>
      <c r="G3352" s="183">
        <f t="shared" si="112"/>
        <v>6.138147E-2</v>
      </c>
      <c r="H3352" s="184"/>
      <c r="I3352" s="185"/>
      <c r="J3352" s="180"/>
      <c r="K3352" s="124"/>
      <c r="L3352" s="125"/>
      <c r="M3352" s="126"/>
      <c r="N3352" s="127"/>
      <c r="O3352" s="128"/>
      <c r="P3352" s="128"/>
      <c r="Q3352" s="126"/>
      <c r="R3352" s="55"/>
      <c r="S3352" s="129"/>
      <c r="T3352" s="156"/>
      <c r="U3352" s="126"/>
      <c r="AF3352" s="8"/>
      <c r="AG3352" s="8"/>
      <c r="AH3352" s="8"/>
      <c r="AI3352" s="8"/>
      <c r="AJ3352" s="8"/>
      <c r="AK3352" s="8"/>
      <c r="AL3352" s="8"/>
      <c r="AM3352" s="8"/>
    </row>
    <row r="3353" spans="1:39" x14ac:dyDescent="0.2">
      <c r="A3353" s="161" t="s">
        <v>403</v>
      </c>
      <c r="B3353" s="162" t="s">
        <v>2335</v>
      </c>
      <c r="C3353" s="174" t="s">
        <v>677</v>
      </c>
      <c r="D3353" s="175" t="s">
        <v>732</v>
      </c>
      <c r="E3353" s="175">
        <v>12</v>
      </c>
      <c r="F3353" s="176">
        <v>0.12559807000000001</v>
      </c>
      <c r="G3353" s="176">
        <f t="shared" si="112"/>
        <v>1.5071768400000001</v>
      </c>
      <c r="H3353" s="177"/>
      <c r="I3353" s="178"/>
      <c r="J3353" s="179"/>
      <c r="K3353" s="124"/>
      <c r="L3353" s="125"/>
      <c r="M3353" s="126"/>
      <c r="N3353" s="127"/>
      <c r="O3353" s="128"/>
      <c r="P3353" s="128"/>
      <c r="Q3353" s="126"/>
      <c r="R3353" s="55"/>
      <c r="S3353" s="129"/>
      <c r="T3353" s="156"/>
      <c r="U3353" s="126"/>
      <c r="AF3353" s="8"/>
      <c r="AG3353" s="8"/>
      <c r="AH3353" s="8"/>
      <c r="AI3353" s="8"/>
      <c r="AJ3353" s="8"/>
      <c r="AK3353" s="8"/>
      <c r="AL3353" s="8"/>
      <c r="AM3353" s="8"/>
    </row>
    <row r="3354" spans="1:39" x14ac:dyDescent="0.2">
      <c r="A3354" s="161" t="s">
        <v>403</v>
      </c>
      <c r="B3354" s="162" t="s">
        <v>2336</v>
      </c>
      <c r="C3354" s="174" t="s">
        <v>677</v>
      </c>
      <c r="D3354" s="175" t="s">
        <v>734</v>
      </c>
      <c r="E3354" s="175">
        <v>4</v>
      </c>
      <c r="F3354" s="176">
        <v>0.10981471</v>
      </c>
      <c r="G3354" s="176">
        <f t="shared" si="112"/>
        <v>0.43925883999999998</v>
      </c>
      <c r="H3354" s="177"/>
      <c r="I3354" s="178"/>
      <c r="J3354" s="179"/>
      <c r="K3354" s="124"/>
      <c r="L3354" s="125"/>
      <c r="M3354" s="126"/>
      <c r="N3354" s="127"/>
      <c r="O3354" s="128"/>
      <c r="P3354" s="128"/>
      <c r="Q3354" s="126"/>
      <c r="R3354" s="55"/>
      <c r="S3354" s="129"/>
      <c r="T3354" s="156"/>
      <c r="U3354" s="126"/>
      <c r="AF3354" s="8"/>
      <c r="AG3354" s="8"/>
      <c r="AH3354" s="8"/>
      <c r="AI3354" s="8"/>
      <c r="AJ3354" s="8"/>
      <c r="AK3354" s="8"/>
      <c r="AL3354" s="8"/>
      <c r="AM3354" s="8"/>
    </row>
    <row r="3355" spans="1:39" x14ac:dyDescent="0.2">
      <c r="A3355" s="161" t="s">
        <v>403</v>
      </c>
      <c r="B3355" s="162" t="s">
        <v>2337</v>
      </c>
      <c r="C3355" s="174" t="s">
        <v>677</v>
      </c>
      <c r="D3355" s="175" t="s">
        <v>736</v>
      </c>
      <c r="E3355" s="175">
        <v>2</v>
      </c>
      <c r="F3355" s="176">
        <v>7.4135400000000004E-2</v>
      </c>
      <c r="G3355" s="176">
        <f t="shared" si="112"/>
        <v>0.14827080000000001</v>
      </c>
      <c r="H3355" s="177"/>
      <c r="I3355" s="178"/>
      <c r="J3355" s="179"/>
      <c r="K3355" s="124"/>
      <c r="L3355" s="125"/>
      <c r="M3355" s="126"/>
      <c r="N3355" s="127"/>
      <c r="O3355" s="128"/>
      <c r="P3355" s="128"/>
      <c r="Q3355" s="126"/>
      <c r="R3355" s="55"/>
      <c r="S3355" s="129"/>
      <c r="T3355" s="156"/>
      <c r="U3355" s="126"/>
      <c r="AF3355" s="8"/>
      <c r="AG3355" s="8"/>
      <c r="AH3355" s="8"/>
      <c r="AI3355" s="8"/>
      <c r="AJ3355" s="8"/>
      <c r="AK3355" s="8"/>
      <c r="AL3355" s="8"/>
      <c r="AM3355" s="8"/>
    </row>
    <row r="3356" spans="1:39" x14ac:dyDescent="0.2">
      <c r="A3356" s="161" t="s">
        <v>403</v>
      </c>
      <c r="B3356" s="162" t="s">
        <v>2338</v>
      </c>
      <c r="C3356" s="174" t="s">
        <v>677</v>
      </c>
      <c r="D3356" s="175" t="s">
        <v>678</v>
      </c>
      <c r="E3356" s="175">
        <v>4</v>
      </c>
      <c r="F3356" s="176">
        <v>4.296759E-2</v>
      </c>
      <c r="G3356" s="176">
        <f t="shared" si="112"/>
        <v>0.17187036</v>
      </c>
      <c r="H3356" s="177"/>
      <c r="I3356" s="178"/>
      <c r="J3356" s="179"/>
      <c r="K3356" s="124"/>
      <c r="L3356" s="125"/>
      <c r="M3356" s="126"/>
      <c r="N3356" s="127"/>
      <c r="O3356" s="128"/>
      <c r="P3356" s="128"/>
      <c r="Q3356" s="126"/>
      <c r="R3356" s="55"/>
      <c r="S3356" s="129"/>
      <c r="T3356" s="156"/>
      <c r="U3356" s="126"/>
      <c r="AF3356" s="8"/>
      <c r="AG3356" s="8"/>
      <c r="AH3356" s="8"/>
      <c r="AI3356" s="8"/>
      <c r="AJ3356" s="8"/>
      <c r="AK3356" s="8"/>
      <c r="AL3356" s="8"/>
      <c r="AM3356" s="8"/>
    </row>
    <row r="3357" spans="1:39" x14ac:dyDescent="0.2">
      <c r="A3357" s="161" t="s">
        <v>403</v>
      </c>
      <c r="B3357" s="162" t="s">
        <v>2339</v>
      </c>
      <c r="C3357" s="174" t="s">
        <v>677</v>
      </c>
      <c r="D3357" s="175" t="s">
        <v>739</v>
      </c>
      <c r="E3357" s="175">
        <v>3</v>
      </c>
      <c r="F3357" s="176">
        <v>5.4240669999999998E-2</v>
      </c>
      <c r="G3357" s="176">
        <f t="shared" si="112"/>
        <v>0.16272201</v>
      </c>
      <c r="H3357" s="177"/>
      <c r="I3357" s="178"/>
      <c r="J3357" s="179"/>
      <c r="K3357" s="124"/>
      <c r="L3357" s="125"/>
      <c r="M3357" s="126"/>
      <c r="N3357" s="127"/>
      <c r="O3357" s="128"/>
      <c r="P3357" s="128"/>
      <c r="Q3357" s="126"/>
      <c r="R3357" s="55"/>
      <c r="S3357" s="129"/>
      <c r="T3357" s="156"/>
      <c r="U3357" s="126"/>
      <c r="AF3357" s="8"/>
      <c r="AG3357" s="8"/>
      <c r="AH3357" s="8"/>
      <c r="AI3357" s="8"/>
      <c r="AJ3357" s="8"/>
      <c r="AK3357" s="8"/>
      <c r="AL3357" s="8"/>
      <c r="AM3357" s="8"/>
    </row>
    <row r="3358" spans="1:39" x14ac:dyDescent="0.2">
      <c r="A3358" s="161" t="s">
        <v>403</v>
      </c>
      <c r="B3358" s="162" t="s">
        <v>2340</v>
      </c>
      <c r="C3358" s="174" t="s">
        <v>677</v>
      </c>
      <c r="D3358" s="175" t="s">
        <v>741</v>
      </c>
      <c r="E3358" s="175">
        <v>8</v>
      </c>
      <c r="F3358" s="176">
        <v>2.6461140000000001E-2</v>
      </c>
      <c r="G3358" s="176">
        <f t="shared" si="112"/>
        <v>0.21168912000000001</v>
      </c>
      <c r="H3358" s="177"/>
      <c r="I3358" s="178"/>
      <c r="J3358" s="179"/>
      <c r="K3358" s="124"/>
      <c r="L3358" s="125"/>
      <c r="M3358" s="126"/>
      <c r="N3358" s="127"/>
      <c r="O3358" s="128"/>
      <c r="P3358" s="128"/>
      <c r="Q3358" s="126"/>
      <c r="R3358" s="55"/>
      <c r="S3358" s="129"/>
      <c r="T3358" s="156"/>
      <c r="U3358" s="126"/>
      <c r="AF3358" s="8"/>
      <c r="AG3358" s="8"/>
      <c r="AH3358" s="8"/>
      <c r="AI3358" s="8"/>
      <c r="AJ3358" s="8"/>
      <c r="AK3358" s="8"/>
      <c r="AL3358" s="8"/>
      <c r="AM3358" s="8"/>
    </row>
    <row r="3359" spans="1:39" x14ac:dyDescent="0.2">
      <c r="A3359" s="161" t="s">
        <v>403</v>
      </c>
      <c r="B3359" s="162" t="s">
        <v>2341</v>
      </c>
      <c r="C3359" s="174" t="s">
        <v>684</v>
      </c>
      <c r="D3359" s="175" t="s">
        <v>730</v>
      </c>
      <c r="E3359" s="175">
        <v>4</v>
      </c>
      <c r="F3359" s="176">
        <v>3.3686880000000002E-2</v>
      </c>
      <c r="G3359" s="176">
        <f t="shared" si="112"/>
        <v>0.13474752000000001</v>
      </c>
      <c r="H3359" s="177"/>
      <c r="I3359" s="178"/>
      <c r="J3359" s="179"/>
      <c r="K3359" s="124"/>
      <c r="L3359" s="125"/>
      <c r="M3359" s="126"/>
      <c r="N3359" s="127"/>
      <c r="O3359" s="128"/>
      <c r="P3359" s="128"/>
      <c r="Q3359" s="126"/>
      <c r="R3359" s="55"/>
      <c r="S3359" s="129"/>
      <c r="T3359" s="156"/>
      <c r="U3359" s="126"/>
      <c r="AF3359" s="8"/>
      <c r="AG3359" s="8"/>
      <c r="AH3359" s="8"/>
      <c r="AI3359" s="8"/>
      <c r="AJ3359" s="8"/>
      <c r="AK3359" s="8"/>
      <c r="AL3359" s="8"/>
      <c r="AM3359" s="8"/>
    </row>
    <row r="3360" spans="1:39" x14ac:dyDescent="0.2">
      <c r="A3360" s="161" t="s">
        <v>403</v>
      </c>
      <c r="B3360" s="162" t="s">
        <v>2342</v>
      </c>
      <c r="C3360" s="174" t="s">
        <v>677</v>
      </c>
      <c r="D3360" s="175" t="s">
        <v>743</v>
      </c>
      <c r="E3360" s="175">
        <v>31</v>
      </c>
      <c r="F3360" s="176">
        <v>1.393254E-2</v>
      </c>
      <c r="G3360" s="176">
        <f t="shared" si="112"/>
        <v>0.43190874000000001</v>
      </c>
      <c r="H3360" s="177"/>
      <c r="I3360" s="178"/>
      <c r="J3360" s="179"/>
      <c r="K3360" s="124"/>
      <c r="L3360" s="125"/>
      <c r="M3360" s="126"/>
      <c r="N3360" s="127"/>
      <c r="O3360" s="128"/>
      <c r="P3360" s="128"/>
      <c r="Q3360" s="126"/>
      <c r="R3360" s="55"/>
      <c r="S3360" s="129"/>
      <c r="T3360" s="156"/>
      <c r="U3360" s="126"/>
      <c r="AF3360" s="8"/>
      <c r="AG3360" s="8"/>
      <c r="AH3360" s="8"/>
      <c r="AI3360" s="8"/>
      <c r="AJ3360" s="8"/>
      <c r="AK3360" s="8"/>
      <c r="AL3360" s="8"/>
      <c r="AM3360" s="8"/>
    </row>
    <row r="3361" spans="1:39" x14ac:dyDescent="0.2">
      <c r="A3361" s="161" t="s">
        <v>403</v>
      </c>
      <c r="B3361" s="162" t="s">
        <v>2343</v>
      </c>
      <c r="C3361" s="174" t="s">
        <v>677</v>
      </c>
      <c r="D3361" s="175" t="s">
        <v>745</v>
      </c>
      <c r="E3361" s="175">
        <v>8</v>
      </c>
      <c r="F3361" s="176">
        <v>1.1562019999999999E-2</v>
      </c>
      <c r="G3361" s="176">
        <f t="shared" si="112"/>
        <v>9.2496159999999994E-2</v>
      </c>
      <c r="H3361" s="177"/>
      <c r="I3361" s="178"/>
      <c r="J3361" s="179"/>
      <c r="K3361" s="124"/>
      <c r="L3361" s="125"/>
      <c r="M3361" s="126"/>
      <c r="N3361" s="127"/>
      <c r="O3361" s="128"/>
      <c r="P3361" s="128"/>
      <c r="Q3361" s="126"/>
      <c r="R3361" s="55"/>
      <c r="S3361" s="129"/>
      <c r="T3361" s="156"/>
      <c r="U3361" s="126"/>
      <c r="AF3361" s="8"/>
      <c r="AG3361" s="8"/>
      <c r="AH3361" s="8"/>
      <c r="AI3361" s="8"/>
      <c r="AJ3361" s="8"/>
      <c r="AK3361" s="8"/>
      <c r="AL3361" s="8"/>
      <c r="AM3361" s="8"/>
    </row>
    <row r="3362" spans="1:39" x14ac:dyDescent="0.2">
      <c r="A3362" s="161" t="s">
        <v>403</v>
      </c>
      <c r="B3362" s="162" t="s">
        <v>2344</v>
      </c>
      <c r="C3362" s="174" t="s">
        <v>684</v>
      </c>
      <c r="D3362" s="175" t="s">
        <v>728</v>
      </c>
      <c r="E3362" s="175">
        <v>5</v>
      </c>
      <c r="F3362" s="176">
        <v>3.5662310000000003E-2</v>
      </c>
      <c r="G3362" s="176">
        <f t="shared" si="112"/>
        <v>0.17831155000000001</v>
      </c>
      <c r="H3362" s="177"/>
      <c r="I3362" s="178"/>
      <c r="J3362" s="179"/>
      <c r="K3362" s="124"/>
      <c r="L3362" s="125"/>
      <c r="M3362" s="126"/>
      <c r="N3362" s="127"/>
      <c r="O3362" s="128"/>
      <c r="P3362" s="128"/>
      <c r="Q3362" s="126"/>
      <c r="R3362" s="55"/>
      <c r="S3362" s="129"/>
      <c r="T3362" s="156"/>
      <c r="U3362" s="126"/>
      <c r="AF3362" s="8"/>
      <c r="AG3362" s="8"/>
      <c r="AH3362" s="8"/>
      <c r="AI3362" s="8"/>
      <c r="AJ3362" s="8"/>
      <c r="AK3362" s="8"/>
      <c r="AL3362" s="8"/>
      <c r="AM3362" s="8"/>
    </row>
    <row r="3363" spans="1:39" x14ac:dyDescent="0.2">
      <c r="A3363" s="161" t="s">
        <v>403</v>
      </c>
      <c r="B3363" s="162" t="s">
        <v>2345</v>
      </c>
      <c r="C3363" s="174" t="s">
        <v>677</v>
      </c>
      <c r="D3363" s="175" t="s">
        <v>747</v>
      </c>
      <c r="E3363" s="175">
        <v>4</v>
      </c>
      <c r="F3363" s="176">
        <v>1.9086800000000001E-3</v>
      </c>
      <c r="G3363" s="176">
        <f t="shared" si="112"/>
        <v>7.6347200000000002E-3</v>
      </c>
      <c r="H3363" s="177"/>
      <c r="I3363" s="178"/>
      <c r="J3363" s="179"/>
      <c r="K3363" s="124"/>
      <c r="L3363" s="125"/>
      <c r="M3363" s="126"/>
      <c r="N3363" s="127"/>
      <c r="O3363" s="128"/>
      <c r="P3363" s="128"/>
      <c r="Q3363" s="126"/>
      <c r="R3363" s="55"/>
      <c r="S3363" s="129"/>
      <c r="T3363" s="156"/>
      <c r="U3363" s="126"/>
      <c r="AF3363" s="8"/>
      <c r="AG3363" s="8"/>
      <c r="AH3363" s="8"/>
      <c r="AI3363" s="8"/>
      <c r="AJ3363" s="8"/>
      <c r="AK3363" s="8"/>
      <c r="AL3363" s="8"/>
      <c r="AM3363" s="8"/>
    </row>
    <row r="3364" spans="1:39" x14ac:dyDescent="0.2">
      <c r="A3364" s="161" t="s">
        <v>403</v>
      </c>
      <c r="B3364" s="162" t="s">
        <v>2346</v>
      </c>
      <c r="C3364" s="174" t="s">
        <v>759</v>
      </c>
      <c r="D3364" s="175" t="s">
        <v>760</v>
      </c>
      <c r="E3364" s="175">
        <v>16</v>
      </c>
      <c r="F3364" s="176">
        <v>1.7374069999999998E-2</v>
      </c>
      <c r="G3364" s="176">
        <f t="shared" si="112"/>
        <v>0.27798511999999997</v>
      </c>
      <c r="H3364" s="177"/>
      <c r="I3364" s="178"/>
      <c r="J3364" s="179"/>
      <c r="K3364" s="124"/>
      <c r="L3364" s="125"/>
      <c r="M3364" s="126"/>
      <c r="N3364" s="127"/>
      <c r="O3364" s="128"/>
      <c r="P3364" s="128"/>
      <c r="Q3364" s="126"/>
      <c r="R3364" s="55"/>
      <c r="S3364" s="129"/>
      <c r="T3364" s="156"/>
      <c r="U3364" s="126"/>
      <c r="AF3364" s="8"/>
      <c r="AG3364" s="8"/>
      <c r="AH3364" s="8"/>
      <c r="AI3364" s="8"/>
      <c r="AJ3364" s="8"/>
      <c r="AK3364" s="8"/>
      <c r="AL3364" s="8"/>
      <c r="AM3364" s="8"/>
    </row>
    <row r="3365" spans="1:39" ht="25.5" x14ac:dyDescent="0.2">
      <c r="A3365" s="161" t="s">
        <v>403</v>
      </c>
      <c r="B3365" s="162" t="s">
        <v>2347</v>
      </c>
      <c r="C3365" s="174" t="s">
        <v>1129</v>
      </c>
      <c r="D3365" s="175" t="s">
        <v>749</v>
      </c>
      <c r="E3365" s="175">
        <v>100</v>
      </c>
      <c r="F3365" s="176">
        <v>5.7602159999999999E-2</v>
      </c>
      <c r="G3365" s="176">
        <f t="shared" si="112"/>
        <v>5.7602159999999998</v>
      </c>
      <c r="H3365" s="177"/>
      <c r="I3365" s="178"/>
      <c r="J3365" s="179"/>
      <c r="K3365" s="124"/>
      <c r="L3365" s="125"/>
      <c r="M3365" s="126"/>
      <c r="N3365" s="127"/>
      <c r="O3365" s="128"/>
      <c r="P3365" s="128"/>
      <c r="Q3365" s="126"/>
      <c r="R3365" s="55"/>
      <c r="S3365" s="129"/>
      <c r="T3365" s="156"/>
      <c r="U3365" s="126"/>
      <c r="AF3365" s="8"/>
      <c r="AG3365" s="8"/>
      <c r="AH3365" s="8"/>
      <c r="AI3365" s="8"/>
      <c r="AJ3365" s="8"/>
      <c r="AK3365" s="8"/>
      <c r="AL3365" s="8"/>
      <c r="AM3365" s="8"/>
    </row>
    <row r="3366" spans="1:39" ht="25.5" x14ac:dyDescent="0.2">
      <c r="A3366" s="161" t="s">
        <v>403</v>
      </c>
      <c r="B3366" s="162" t="s">
        <v>2348</v>
      </c>
      <c r="C3366" s="174" t="s">
        <v>1130</v>
      </c>
      <c r="D3366" s="175" t="s">
        <v>751</v>
      </c>
      <c r="E3366" s="175">
        <v>8</v>
      </c>
      <c r="F3366" s="176">
        <v>2.8221969999999999E-2</v>
      </c>
      <c r="G3366" s="176">
        <f t="shared" si="112"/>
        <v>0.22577575999999999</v>
      </c>
      <c r="H3366" s="177"/>
      <c r="I3366" s="178"/>
      <c r="J3366" s="179"/>
      <c r="K3366" s="124"/>
      <c r="L3366" s="125"/>
      <c r="M3366" s="126"/>
      <c r="N3366" s="127"/>
      <c r="O3366" s="128"/>
      <c r="P3366" s="128"/>
      <c r="Q3366" s="126"/>
      <c r="R3366" s="55"/>
      <c r="S3366" s="129"/>
      <c r="T3366" s="156"/>
      <c r="U3366" s="126"/>
      <c r="AF3366" s="8"/>
      <c r="AG3366" s="8"/>
      <c r="AH3366" s="8"/>
      <c r="AI3366" s="8"/>
      <c r="AJ3366" s="8"/>
      <c r="AK3366" s="8"/>
      <c r="AL3366" s="8"/>
      <c r="AM3366" s="8"/>
    </row>
    <row r="3367" spans="1:39" ht="25.5" x14ac:dyDescent="0.2">
      <c r="A3367" s="161" t="s">
        <v>403</v>
      </c>
      <c r="B3367" s="162" t="s">
        <v>2349</v>
      </c>
      <c r="C3367" s="174" t="s">
        <v>1131</v>
      </c>
      <c r="D3367" s="175" t="s">
        <v>753</v>
      </c>
      <c r="E3367" s="175">
        <v>44</v>
      </c>
      <c r="F3367" s="176">
        <v>2.2449110000000001E-2</v>
      </c>
      <c r="G3367" s="176">
        <f t="shared" si="112"/>
        <v>0.98776084000000008</v>
      </c>
      <c r="H3367" s="177"/>
      <c r="I3367" s="178"/>
      <c r="J3367" s="179"/>
      <c r="K3367" s="124"/>
      <c r="L3367" s="125"/>
      <c r="M3367" s="126"/>
      <c r="N3367" s="127"/>
      <c r="O3367" s="128"/>
      <c r="P3367" s="128"/>
      <c r="Q3367" s="126"/>
      <c r="R3367" s="55"/>
      <c r="S3367" s="129"/>
      <c r="T3367" s="156"/>
      <c r="U3367" s="126"/>
      <c r="AF3367" s="8"/>
      <c r="AG3367" s="8"/>
      <c r="AH3367" s="8"/>
      <c r="AI3367" s="8"/>
      <c r="AJ3367" s="8"/>
      <c r="AK3367" s="8"/>
      <c r="AL3367" s="8"/>
      <c r="AM3367" s="8"/>
    </row>
    <row r="3368" spans="1:39" ht="25.5" x14ac:dyDescent="0.2">
      <c r="A3368" s="161" t="s">
        <v>403</v>
      </c>
      <c r="B3368" s="162" t="s">
        <v>2350</v>
      </c>
      <c r="C3368" s="174" t="s">
        <v>725</v>
      </c>
      <c r="D3368" s="175" t="s">
        <v>726</v>
      </c>
      <c r="E3368" s="175">
        <v>48</v>
      </c>
      <c r="F3368" s="176">
        <v>2.0473680000000001E-2</v>
      </c>
      <c r="G3368" s="176">
        <f t="shared" si="112"/>
        <v>0.98273664000000005</v>
      </c>
      <c r="H3368" s="177"/>
      <c r="I3368" s="178"/>
      <c r="J3368" s="179"/>
      <c r="K3368" s="124"/>
      <c r="L3368" s="125"/>
      <c r="M3368" s="126"/>
      <c r="N3368" s="127"/>
      <c r="O3368" s="128"/>
      <c r="P3368" s="128"/>
      <c r="Q3368" s="126"/>
      <c r="R3368" s="55"/>
      <c r="S3368" s="129"/>
      <c r="T3368" s="156"/>
      <c r="U3368" s="126"/>
      <c r="AF3368" s="8"/>
      <c r="AG3368" s="8"/>
      <c r="AH3368" s="8"/>
      <c r="AI3368" s="8"/>
      <c r="AJ3368" s="8"/>
      <c r="AK3368" s="8"/>
      <c r="AL3368" s="8"/>
      <c r="AM3368" s="8"/>
    </row>
    <row r="3369" spans="1:39" ht="25.5" x14ac:dyDescent="0.2">
      <c r="A3369" s="161" t="s">
        <v>403</v>
      </c>
      <c r="B3369" s="162" t="s">
        <v>2351</v>
      </c>
      <c r="C3369" s="174" t="s">
        <v>1132</v>
      </c>
      <c r="D3369" s="175" t="s">
        <v>755</v>
      </c>
      <c r="E3369" s="175">
        <v>64</v>
      </c>
      <c r="F3369" s="176">
        <v>1.8321469999999999E-2</v>
      </c>
      <c r="G3369" s="176">
        <f t="shared" si="112"/>
        <v>1.17257408</v>
      </c>
      <c r="H3369" s="177"/>
      <c r="I3369" s="178"/>
      <c r="J3369" s="179"/>
      <c r="K3369" s="124"/>
      <c r="L3369" s="125"/>
      <c r="M3369" s="126"/>
      <c r="N3369" s="127"/>
      <c r="O3369" s="128"/>
      <c r="P3369" s="128"/>
      <c r="Q3369" s="126"/>
      <c r="R3369" s="55"/>
      <c r="S3369" s="129"/>
      <c r="T3369" s="156"/>
      <c r="U3369" s="126"/>
      <c r="AF3369" s="8"/>
      <c r="AG3369" s="8"/>
      <c r="AH3369" s="8"/>
      <c r="AI3369" s="8"/>
      <c r="AJ3369" s="8"/>
      <c r="AK3369" s="8"/>
      <c r="AL3369" s="8"/>
      <c r="AM3369" s="8"/>
    </row>
    <row r="3370" spans="1:39" ht="25.5" x14ac:dyDescent="0.2">
      <c r="A3370" s="161" t="s">
        <v>403</v>
      </c>
      <c r="B3370" s="162" t="s">
        <v>2352</v>
      </c>
      <c r="C3370" s="174" t="s">
        <v>1133</v>
      </c>
      <c r="D3370" s="175" t="s">
        <v>1134</v>
      </c>
      <c r="E3370" s="175">
        <v>78</v>
      </c>
      <c r="F3370" s="176">
        <v>1.6348540000000002E-2</v>
      </c>
      <c r="G3370" s="176">
        <f t="shared" ref="G3370:G3386" si="113">F3370*E3370</f>
        <v>1.2751861200000001</v>
      </c>
      <c r="H3370" s="177"/>
      <c r="I3370" s="178"/>
      <c r="J3370" s="179"/>
      <c r="K3370" s="124"/>
      <c r="L3370" s="125"/>
      <c r="M3370" s="126"/>
      <c r="N3370" s="127"/>
      <c r="O3370" s="128"/>
      <c r="P3370" s="128"/>
      <c r="Q3370" s="126"/>
      <c r="R3370" s="55"/>
      <c r="S3370" s="129"/>
      <c r="T3370" s="156"/>
      <c r="U3370" s="126"/>
      <c r="AF3370" s="8"/>
      <c r="AG3370" s="8"/>
      <c r="AH3370" s="8"/>
      <c r="AI3370" s="8"/>
      <c r="AJ3370" s="8"/>
      <c r="AK3370" s="8"/>
      <c r="AL3370" s="8"/>
      <c r="AM3370" s="8"/>
    </row>
    <row r="3371" spans="1:39" x14ac:dyDescent="0.2">
      <c r="A3371" s="161" t="s">
        <v>403</v>
      </c>
      <c r="B3371" s="162" t="s">
        <v>2353</v>
      </c>
      <c r="C3371" s="174" t="s">
        <v>525</v>
      </c>
      <c r="D3371" s="175" t="s">
        <v>762</v>
      </c>
      <c r="E3371" s="175">
        <v>12</v>
      </c>
      <c r="F3371" s="176">
        <v>7.6006699999999996E-2</v>
      </c>
      <c r="G3371" s="176">
        <f t="shared" si="113"/>
        <v>0.91208040000000001</v>
      </c>
      <c r="H3371" s="177"/>
      <c r="I3371" s="178"/>
      <c r="J3371" s="179"/>
      <c r="K3371" s="124"/>
      <c r="L3371" s="125"/>
      <c r="M3371" s="126"/>
      <c r="N3371" s="127"/>
      <c r="O3371" s="128"/>
      <c r="P3371" s="128"/>
      <c r="Q3371" s="126"/>
      <c r="R3371" s="55"/>
      <c r="S3371" s="129"/>
      <c r="T3371" s="156"/>
      <c r="U3371" s="126"/>
      <c r="AF3371" s="8"/>
      <c r="AG3371" s="8"/>
      <c r="AH3371" s="8"/>
      <c r="AI3371" s="8"/>
      <c r="AJ3371" s="8"/>
      <c r="AK3371" s="8"/>
      <c r="AL3371" s="8"/>
      <c r="AM3371" s="8"/>
    </row>
    <row r="3372" spans="1:39" x14ac:dyDescent="0.2">
      <c r="A3372" s="161" t="s">
        <v>403</v>
      </c>
      <c r="B3372" s="162" t="s">
        <v>2354</v>
      </c>
      <c r="C3372" s="174" t="s">
        <v>525</v>
      </c>
      <c r="D3372" s="175" t="s">
        <v>764</v>
      </c>
      <c r="E3372" s="175">
        <v>16</v>
      </c>
      <c r="F3372" s="176">
        <v>4.0010209999999997E-2</v>
      </c>
      <c r="G3372" s="176">
        <f t="shared" si="113"/>
        <v>0.64016335999999996</v>
      </c>
      <c r="H3372" s="177"/>
      <c r="I3372" s="178"/>
      <c r="J3372" s="179"/>
      <c r="K3372" s="124"/>
      <c r="L3372" s="125"/>
      <c r="M3372" s="126"/>
      <c r="N3372" s="127"/>
      <c r="O3372" s="128"/>
      <c r="P3372" s="128"/>
      <c r="Q3372" s="126"/>
      <c r="R3372" s="55"/>
      <c r="S3372" s="129"/>
      <c r="T3372" s="156"/>
      <c r="U3372" s="126"/>
      <c r="AF3372" s="8"/>
      <c r="AG3372" s="8"/>
      <c r="AH3372" s="8"/>
      <c r="AI3372" s="8"/>
      <c r="AJ3372" s="8"/>
      <c r="AK3372" s="8"/>
      <c r="AL3372" s="8"/>
      <c r="AM3372" s="8"/>
    </row>
    <row r="3373" spans="1:39" x14ac:dyDescent="0.2">
      <c r="A3373" s="161" t="s">
        <v>403</v>
      </c>
      <c r="B3373" s="162" t="s">
        <v>2355</v>
      </c>
      <c r="C3373" s="174" t="s">
        <v>525</v>
      </c>
      <c r="D3373" s="175" t="s">
        <v>679</v>
      </c>
      <c r="E3373" s="175">
        <v>112</v>
      </c>
      <c r="F3373" s="176">
        <v>1.6751530000000001E-2</v>
      </c>
      <c r="G3373" s="176">
        <f t="shared" si="113"/>
        <v>1.8761713600000001</v>
      </c>
      <c r="H3373" s="177"/>
      <c r="I3373" s="178"/>
      <c r="J3373" s="179"/>
      <c r="K3373" s="124"/>
      <c r="L3373" s="125"/>
      <c r="M3373" s="126"/>
      <c r="N3373" s="127"/>
      <c r="O3373" s="128"/>
      <c r="P3373" s="128"/>
      <c r="Q3373" s="126"/>
      <c r="R3373" s="55"/>
      <c r="S3373" s="129"/>
      <c r="T3373" s="156"/>
      <c r="U3373" s="126"/>
      <c r="AF3373" s="8"/>
      <c r="AG3373" s="8"/>
      <c r="AH3373" s="8"/>
      <c r="AI3373" s="8"/>
      <c r="AJ3373" s="8"/>
      <c r="AK3373" s="8"/>
      <c r="AL3373" s="8"/>
      <c r="AM3373" s="8"/>
    </row>
    <row r="3374" spans="1:39" x14ac:dyDescent="0.2">
      <c r="A3374" s="161" t="s">
        <v>403</v>
      </c>
      <c r="B3374" s="162" t="s">
        <v>2356</v>
      </c>
      <c r="C3374" s="174" t="s">
        <v>525</v>
      </c>
      <c r="D3374" s="175" t="s">
        <v>767</v>
      </c>
      <c r="E3374" s="175">
        <v>9</v>
      </c>
      <c r="F3374" s="176">
        <v>1.084597E-2</v>
      </c>
      <c r="G3374" s="176">
        <f t="shared" si="113"/>
        <v>9.7613729999999996E-2</v>
      </c>
      <c r="H3374" s="177"/>
      <c r="I3374" s="178"/>
      <c r="J3374" s="179"/>
      <c r="K3374" s="124"/>
      <c r="L3374" s="125"/>
      <c r="M3374" s="126"/>
      <c r="N3374" s="127"/>
      <c r="O3374" s="128"/>
      <c r="P3374" s="128"/>
      <c r="Q3374" s="126"/>
      <c r="R3374" s="55"/>
      <c r="S3374" s="129"/>
      <c r="T3374" s="156"/>
      <c r="U3374" s="126"/>
      <c r="AF3374" s="8"/>
      <c r="AG3374" s="8"/>
      <c r="AH3374" s="8"/>
      <c r="AI3374" s="8"/>
      <c r="AJ3374" s="8"/>
      <c r="AK3374" s="8"/>
      <c r="AL3374" s="8"/>
      <c r="AM3374" s="8"/>
    </row>
    <row r="3375" spans="1:39" x14ac:dyDescent="0.2">
      <c r="A3375" s="161" t="s">
        <v>403</v>
      </c>
      <c r="B3375" s="162" t="s">
        <v>2357</v>
      </c>
      <c r="C3375" s="174" t="s">
        <v>525</v>
      </c>
      <c r="D3375" s="175" t="s">
        <v>526</v>
      </c>
      <c r="E3375" s="175">
        <v>407</v>
      </c>
      <c r="F3375" s="176">
        <v>5.88405E-3</v>
      </c>
      <c r="G3375" s="176">
        <f t="shared" si="113"/>
        <v>2.3948083499999999</v>
      </c>
      <c r="H3375" s="177"/>
      <c r="I3375" s="178"/>
      <c r="J3375" s="179"/>
      <c r="K3375" s="124"/>
      <c r="L3375" s="125"/>
      <c r="M3375" s="126"/>
      <c r="N3375" s="127"/>
      <c r="O3375" s="128"/>
      <c r="P3375" s="128"/>
      <c r="Q3375" s="126"/>
      <c r="R3375" s="55"/>
      <c r="S3375" s="129"/>
      <c r="T3375" s="156"/>
      <c r="U3375" s="126"/>
      <c r="AF3375" s="8"/>
      <c r="AG3375" s="8"/>
      <c r="AH3375" s="8"/>
      <c r="AI3375" s="8"/>
      <c r="AJ3375" s="8"/>
      <c r="AK3375" s="8"/>
      <c r="AL3375" s="8"/>
      <c r="AM3375" s="8"/>
    </row>
    <row r="3376" spans="1:39" x14ac:dyDescent="0.2">
      <c r="A3376" s="161" t="s">
        <v>403</v>
      </c>
      <c r="B3376" s="162" t="s">
        <v>2358</v>
      </c>
      <c r="C3376" s="174" t="s">
        <v>525</v>
      </c>
      <c r="D3376" s="175" t="s">
        <v>770</v>
      </c>
      <c r="E3376" s="175">
        <v>4</v>
      </c>
      <c r="F3376" s="176">
        <v>8.4562000000000005E-4</v>
      </c>
      <c r="G3376" s="176">
        <f t="shared" si="113"/>
        <v>3.3824800000000002E-3</v>
      </c>
      <c r="H3376" s="177"/>
      <c r="I3376" s="178"/>
      <c r="J3376" s="179"/>
      <c r="K3376" s="124"/>
      <c r="L3376" s="125"/>
      <c r="M3376" s="126"/>
      <c r="N3376" s="127"/>
      <c r="O3376" s="128"/>
      <c r="P3376" s="128"/>
      <c r="Q3376" s="126"/>
      <c r="R3376" s="55"/>
      <c r="S3376" s="129"/>
      <c r="T3376" s="156"/>
      <c r="U3376" s="126"/>
      <c r="AF3376" s="8"/>
      <c r="AG3376" s="8"/>
      <c r="AH3376" s="8"/>
      <c r="AI3376" s="8"/>
      <c r="AJ3376" s="8"/>
      <c r="AK3376" s="8"/>
      <c r="AL3376" s="8"/>
      <c r="AM3376" s="8"/>
    </row>
    <row r="3377" spans="1:39" x14ac:dyDescent="0.2">
      <c r="A3377" s="161" t="s">
        <v>403</v>
      </c>
      <c r="B3377" s="162" t="s">
        <v>2359</v>
      </c>
      <c r="C3377" s="174" t="s">
        <v>528</v>
      </c>
      <c r="D3377" s="175" t="s">
        <v>772</v>
      </c>
      <c r="E3377" s="175">
        <v>16</v>
      </c>
      <c r="F3377" s="176">
        <v>6.9577099999999998E-3</v>
      </c>
      <c r="G3377" s="176">
        <f t="shared" si="113"/>
        <v>0.11132336</v>
      </c>
      <c r="H3377" s="177"/>
      <c r="I3377" s="178"/>
      <c r="J3377" s="179"/>
      <c r="K3377" s="124"/>
      <c r="L3377" s="125"/>
      <c r="M3377" s="126"/>
      <c r="N3377" s="127"/>
      <c r="O3377" s="128"/>
      <c r="P3377" s="128"/>
      <c r="Q3377" s="126"/>
      <c r="R3377" s="55"/>
      <c r="S3377" s="129"/>
      <c r="T3377" s="156"/>
      <c r="U3377" s="126"/>
      <c r="AF3377" s="8"/>
      <c r="AG3377" s="8"/>
      <c r="AH3377" s="8"/>
      <c r="AI3377" s="8"/>
      <c r="AJ3377" s="8"/>
      <c r="AK3377" s="8"/>
      <c r="AL3377" s="8"/>
      <c r="AM3377" s="8"/>
    </row>
    <row r="3378" spans="1:39" x14ac:dyDescent="0.2">
      <c r="A3378" s="161" t="s">
        <v>403</v>
      </c>
      <c r="B3378" s="162" t="s">
        <v>2360</v>
      </c>
      <c r="C3378" s="174" t="s">
        <v>528</v>
      </c>
      <c r="D3378" s="175" t="s">
        <v>680</v>
      </c>
      <c r="E3378" s="175">
        <v>104</v>
      </c>
      <c r="F3378" s="176">
        <v>3.9662300000000003E-3</v>
      </c>
      <c r="G3378" s="176">
        <f t="shared" si="113"/>
        <v>0.41248792000000001</v>
      </c>
      <c r="H3378" s="177"/>
      <c r="I3378" s="178"/>
      <c r="J3378" s="179"/>
      <c r="K3378" s="124"/>
      <c r="L3378" s="125"/>
      <c r="M3378" s="126"/>
      <c r="N3378" s="127"/>
      <c r="O3378" s="128"/>
      <c r="P3378" s="128"/>
      <c r="Q3378" s="126"/>
      <c r="R3378" s="55"/>
      <c r="S3378" s="129"/>
      <c r="T3378" s="156"/>
      <c r="U3378" s="126"/>
      <c r="AF3378" s="8"/>
      <c r="AG3378" s="8"/>
      <c r="AH3378" s="8"/>
      <c r="AI3378" s="8"/>
      <c r="AJ3378" s="8"/>
      <c r="AK3378" s="8"/>
      <c r="AL3378" s="8"/>
      <c r="AM3378" s="8"/>
    </row>
    <row r="3379" spans="1:39" x14ac:dyDescent="0.2">
      <c r="A3379" s="161" t="s">
        <v>403</v>
      </c>
      <c r="B3379" s="162" t="s">
        <v>2361</v>
      </c>
      <c r="C3379" s="174" t="s">
        <v>528</v>
      </c>
      <c r="D3379" s="175" t="s">
        <v>775</v>
      </c>
      <c r="E3379" s="175">
        <v>9</v>
      </c>
      <c r="F3379" s="176">
        <v>2.3824300000000001E-3</v>
      </c>
      <c r="G3379" s="176">
        <f t="shared" si="113"/>
        <v>2.1441870000000002E-2</v>
      </c>
      <c r="H3379" s="177"/>
      <c r="I3379" s="178"/>
      <c r="J3379" s="179"/>
      <c r="K3379" s="124"/>
      <c r="L3379" s="125"/>
      <c r="M3379" s="126"/>
      <c r="N3379" s="127"/>
      <c r="O3379" s="128"/>
      <c r="P3379" s="128"/>
      <c r="Q3379" s="126"/>
      <c r="R3379" s="55"/>
      <c r="S3379" s="129"/>
      <c r="T3379" s="156"/>
      <c r="U3379" s="126"/>
      <c r="AF3379" s="8"/>
      <c r="AG3379" s="8"/>
      <c r="AH3379" s="8"/>
      <c r="AI3379" s="8"/>
      <c r="AJ3379" s="8"/>
      <c r="AK3379" s="8"/>
      <c r="AL3379" s="8"/>
      <c r="AM3379" s="8"/>
    </row>
    <row r="3380" spans="1:39" x14ac:dyDescent="0.2">
      <c r="A3380" s="161" t="s">
        <v>403</v>
      </c>
      <c r="B3380" s="162" t="s">
        <v>2362</v>
      </c>
      <c r="C3380" s="174" t="s">
        <v>528</v>
      </c>
      <c r="D3380" s="175" t="s">
        <v>529</v>
      </c>
      <c r="E3380" s="175">
        <v>279</v>
      </c>
      <c r="F3380" s="176">
        <v>1.25136E-3</v>
      </c>
      <c r="G3380" s="176">
        <f t="shared" si="113"/>
        <v>0.34912944000000001</v>
      </c>
      <c r="H3380" s="177"/>
      <c r="I3380" s="178"/>
      <c r="J3380" s="179"/>
      <c r="K3380" s="124"/>
      <c r="L3380" s="125"/>
      <c r="M3380" s="126"/>
      <c r="N3380" s="127"/>
      <c r="O3380" s="128"/>
      <c r="P3380" s="128"/>
      <c r="Q3380" s="126"/>
      <c r="R3380" s="55"/>
      <c r="S3380" s="129"/>
      <c r="T3380" s="156"/>
      <c r="U3380" s="126"/>
      <c r="AF3380" s="8"/>
      <c r="AG3380" s="8"/>
      <c r="AH3380" s="8"/>
      <c r="AI3380" s="8"/>
      <c r="AJ3380" s="8"/>
      <c r="AK3380" s="8"/>
      <c r="AL3380" s="8"/>
      <c r="AM3380" s="8"/>
    </row>
    <row r="3381" spans="1:39" x14ac:dyDescent="0.2">
      <c r="A3381" s="161" t="s">
        <v>403</v>
      </c>
      <c r="B3381" s="162" t="s">
        <v>2363</v>
      </c>
      <c r="C3381" s="174" t="s">
        <v>528</v>
      </c>
      <c r="D3381" s="175" t="s">
        <v>778</v>
      </c>
      <c r="E3381" s="175">
        <v>4</v>
      </c>
      <c r="F3381" s="176">
        <v>1.8382000000000001E-4</v>
      </c>
      <c r="G3381" s="176">
        <f t="shared" si="113"/>
        <v>7.3528000000000005E-4</v>
      </c>
      <c r="H3381" s="177"/>
      <c r="I3381" s="178"/>
      <c r="J3381" s="179"/>
      <c r="K3381" s="124"/>
      <c r="L3381" s="125"/>
      <c r="M3381" s="126"/>
      <c r="N3381" s="127"/>
      <c r="O3381" s="128"/>
      <c r="P3381" s="128"/>
      <c r="Q3381" s="126"/>
      <c r="R3381" s="55"/>
      <c r="S3381" s="129"/>
      <c r="T3381" s="156"/>
      <c r="U3381" s="126"/>
      <c r="AF3381" s="8"/>
      <c r="AG3381" s="8"/>
      <c r="AH3381" s="8"/>
      <c r="AI3381" s="8"/>
      <c r="AJ3381" s="8"/>
      <c r="AK3381" s="8"/>
      <c r="AL3381" s="8"/>
      <c r="AM3381" s="8"/>
    </row>
    <row r="3382" spans="1:39" x14ac:dyDescent="0.2">
      <c r="A3382" s="161" t="s">
        <v>403</v>
      </c>
      <c r="B3382" s="162" t="s">
        <v>2364</v>
      </c>
      <c r="C3382" s="174" t="s">
        <v>681</v>
      </c>
      <c r="D3382" s="175" t="s">
        <v>780</v>
      </c>
      <c r="E3382" s="175">
        <v>4</v>
      </c>
      <c r="F3382" s="176">
        <v>1.7164410000000001E-2</v>
      </c>
      <c r="G3382" s="176">
        <f t="shared" si="113"/>
        <v>6.8657640000000006E-2</v>
      </c>
      <c r="H3382" s="177"/>
      <c r="I3382" s="178"/>
      <c r="J3382" s="179"/>
      <c r="K3382" s="124"/>
      <c r="L3382" s="125"/>
      <c r="M3382" s="126"/>
      <c r="N3382" s="127"/>
      <c r="O3382" s="128"/>
      <c r="P3382" s="128"/>
      <c r="Q3382" s="126"/>
      <c r="R3382" s="55"/>
      <c r="S3382" s="129"/>
      <c r="T3382" s="156"/>
      <c r="U3382" s="126"/>
      <c r="AF3382" s="8"/>
      <c r="AG3382" s="8"/>
      <c r="AH3382" s="8"/>
      <c r="AI3382" s="8"/>
      <c r="AJ3382" s="8"/>
      <c r="AK3382" s="8"/>
      <c r="AL3382" s="8"/>
      <c r="AM3382" s="8"/>
    </row>
    <row r="3383" spans="1:39" x14ac:dyDescent="0.2">
      <c r="A3383" s="161" t="s">
        <v>403</v>
      </c>
      <c r="B3383" s="162" t="s">
        <v>2365</v>
      </c>
      <c r="C3383" s="174" t="s">
        <v>681</v>
      </c>
      <c r="D3383" s="175" t="s">
        <v>782</v>
      </c>
      <c r="E3383" s="175">
        <v>8</v>
      </c>
      <c r="F3383" s="176">
        <v>1.130113E-2</v>
      </c>
      <c r="G3383" s="176">
        <f t="shared" si="113"/>
        <v>9.0409039999999996E-2</v>
      </c>
      <c r="H3383" s="177"/>
      <c r="I3383" s="178"/>
      <c r="J3383" s="179"/>
      <c r="K3383" s="124"/>
      <c r="L3383" s="125"/>
      <c r="M3383" s="126"/>
      <c r="N3383" s="127"/>
      <c r="O3383" s="128"/>
      <c r="P3383" s="128"/>
      <c r="Q3383" s="126"/>
      <c r="R3383" s="55"/>
      <c r="S3383" s="129"/>
      <c r="T3383" s="156"/>
      <c r="U3383" s="126"/>
      <c r="AF3383" s="8"/>
      <c r="AG3383" s="8"/>
      <c r="AH3383" s="8"/>
      <c r="AI3383" s="8"/>
      <c r="AJ3383" s="8"/>
      <c r="AK3383" s="8"/>
      <c r="AL3383" s="8"/>
      <c r="AM3383" s="8"/>
    </row>
    <row r="3384" spans="1:39" x14ac:dyDescent="0.2">
      <c r="A3384" s="161" t="s">
        <v>403</v>
      </c>
      <c r="B3384" s="162" t="s">
        <v>2366</v>
      </c>
      <c r="C3384" s="174" t="s">
        <v>681</v>
      </c>
      <c r="D3384" s="175" t="s">
        <v>784</v>
      </c>
      <c r="E3384" s="175">
        <v>4</v>
      </c>
      <c r="F3384" s="176">
        <v>4.0784000000000003E-3</v>
      </c>
      <c r="G3384" s="176">
        <f t="shared" si="113"/>
        <v>1.6313600000000001E-2</v>
      </c>
      <c r="H3384" s="177"/>
      <c r="I3384" s="178"/>
      <c r="J3384" s="179"/>
      <c r="K3384" s="124"/>
      <c r="L3384" s="125"/>
      <c r="M3384" s="126"/>
      <c r="N3384" s="127"/>
      <c r="O3384" s="128"/>
      <c r="P3384" s="128"/>
      <c r="Q3384" s="126"/>
      <c r="R3384" s="55"/>
      <c r="S3384" s="129"/>
      <c r="T3384" s="156"/>
      <c r="U3384" s="126"/>
      <c r="AF3384" s="8"/>
      <c r="AG3384" s="8"/>
      <c r="AH3384" s="8"/>
      <c r="AI3384" s="8"/>
      <c r="AJ3384" s="8"/>
      <c r="AK3384" s="8"/>
      <c r="AL3384" s="8"/>
      <c r="AM3384" s="8"/>
    </row>
    <row r="3385" spans="1:39" x14ac:dyDescent="0.2">
      <c r="A3385" s="161" t="s">
        <v>403</v>
      </c>
      <c r="B3385" s="162" t="s">
        <v>2367</v>
      </c>
      <c r="C3385" s="174" t="s">
        <v>681</v>
      </c>
      <c r="D3385" s="175" t="s">
        <v>786</v>
      </c>
      <c r="E3385" s="175">
        <v>53</v>
      </c>
      <c r="F3385" s="176">
        <v>2.1575700000000001E-3</v>
      </c>
      <c r="G3385" s="176">
        <f t="shared" si="113"/>
        <v>0.11435121000000001</v>
      </c>
      <c r="H3385" s="177"/>
      <c r="I3385" s="178"/>
      <c r="J3385" s="179"/>
      <c r="K3385" s="124"/>
      <c r="L3385" s="125"/>
      <c r="M3385" s="126"/>
      <c r="N3385" s="127"/>
      <c r="O3385" s="128"/>
      <c r="P3385" s="128"/>
      <c r="Q3385" s="126"/>
      <c r="R3385" s="55"/>
      <c r="S3385" s="129"/>
      <c r="T3385" s="156"/>
      <c r="U3385" s="126"/>
      <c r="AF3385" s="8"/>
      <c r="AG3385" s="8"/>
      <c r="AH3385" s="8"/>
      <c r="AI3385" s="8"/>
      <c r="AJ3385" s="8"/>
      <c r="AK3385" s="8"/>
      <c r="AL3385" s="8"/>
      <c r="AM3385" s="8"/>
    </row>
    <row r="3386" spans="1:39" x14ac:dyDescent="0.2">
      <c r="A3386" s="161" t="s">
        <v>403</v>
      </c>
      <c r="B3386" s="162" t="s">
        <v>2368</v>
      </c>
      <c r="C3386" s="174" t="s">
        <v>788</v>
      </c>
      <c r="D3386" s="175" t="s">
        <v>789</v>
      </c>
      <c r="E3386" s="175">
        <v>2</v>
      </c>
      <c r="F3386" s="176">
        <v>5.0836500000000003E-3</v>
      </c>
      <c r="G3386" s="176">
        <f t="shared" si="113"/>
        <v>1.0167300000000001E-2</v>
      </c>
      <c r="H3386" s="177" t="s">
        <v>414</v>
      </c>
      <c r="I3386" s="178"/>
      <c r="J3386" s="179"/>
      <c r="K3386" s="124"/>
      <c r="L3386" s="125"/>
      <c r="M3386" s="126"/>
      <c r="N3386" s="127"/>
      <c r="O3386" s="128"/>
      <c r="P3386" s="128"/>
      <c r="Q3386" s="126"/>
      <c r="R3386" s="55"/>
      <c r="S3386" s="129"/>
      <c r="T3386" s="156"/>
      <c r="U3386" s="126"/>
      <c r="AF3386" s="8"/>
      <c r="AG3386" s="8"/>
      <c r="AH3386" s="8"/>
      <c r="AI3386" s="8"/>
      <c r="AJ3386" s="8"/>
      <c r="AK3386" s="8"/>
      <c r="AL3386" s="8"/>
      <c r="AM3386" s="8"/>
    </row>
    <row r="3387" spans="1:39" ht="25.5" x14ac:dyDescent="0.2">
      <c r="A3387" s="148" t="s">
        <v>379</v>
      </c>
      <c r="B3387" s="150">
        <v>60</v>
      </c>
      <c r="C3387" s="151"/>
      <c r="D3387" s="152" t="s">
        <v>233</v>
      </c>
      <c r="E3387" s="105">
        <v>1</v>
      </c>
      <c r="F3387" s="153"/>
      <c r="G3387" s="110"/>
      <c r="H3387" s="154"/>
      <c r="I3387" s="111"/>
      <c r="J3387" s="155"/>
      <c r="K3387" s="124"/>
      <c r="L3387" s="125"/>
      <c r="M3387" s="126"/>
      <c r="N3387" s="127"/>
      <c r="O3387" s="128"/>
      <c r="P3387" s="128"/>
      <c r="Q3387" s="126"/>
      <c r="R3387" s="55"/>
      <c r="S3387" s="129"/>
      <c r="T3387" s="156"/>
      <c r="U3387" s="126"/>
      <c r="AF3387" s="8"/>
      <c r="AG3387" s="8"/>
      <c r="AH3387" s="8"/>
      <c r="AI3387" s="8"/>
      <c r="AJ3387" s="8"/>
      <c r="AK3387" s="8"/>
      <c r="AL3387" s="8"/>
      <c r="AM3387" s="8"/>
    </row>
    <row r="3388" spans="1:39" ht="25.5" x14ac:dyDescent="0.2">
      <c r="A3388" s="148" t="s">
        <v>379</v>
      </c>
      <c r="B3388" s="150" t="s">
        <v>234</v>
      </c>
      <c r="C3388" s="151" t="s">
        <v>235</v>
      </c>
      <c r="D3388" s="152" t="s">
        <v>236</v>
      </c>
      <c r="E3388" s="105">
        <v>1</v>
      </c>
      <c r="F3388" s="153"/>
      <c r="G3388" s="110"/>
      <c r="H3388" s="154"/>
      <c r="I3388" s="111"/>
      <c r="J3388" s="155"/>
      <c r="K3388" s="124"/>
      <c r="L3388" s="125"/>
      <c r="M3388" s="126"/>
      <c r="N3388" s="127"/>
      <c r="O3388" s="128"/>
      <c r="P3388" s="128"/>
      <c r="Q3388" s="126"/>
      <c r="R3388" s="55"/>
      <c r="S3388" s="129"/>
      <c r="T3388" s="156"/>
      <c r="U3388" s="126"/>
      <c r="AF3388" s="8"/>
      <c r="AG3388" s="8"/>
      <c r="AH3388" s="8"/>
      <c r="AI3388" s="8"/>
      <c r="AJ3388" s="8"/>
      <c r="AK3388" s="8"/>
      <c r="AL3388" s="8"/>
      <c r="AM3388" s="8"/>
    </row>
    <row r="3389" spans="1:39" customFormat="1" x14ac:dyDescent="0.2">
      <c r="A3389" s="148" t="s">
        <v>379</v>
      </c>
      <c r="B3389" s="162" t="s">
        <v>7100</v>
      </c>
      <c r="C3389" s="181" t="s">
        <v>6296</v>
      </c>
      <c r="D3389" s="182" t="s">
        <v>6297</v>
      </c>
      <c r="E3389" s="182">
        <v>1</v>
      </c>
      <c r="F3389" s="183"/>
      <c r="G3389" s="183" t="str">
        <f>""</f>
        <v/>
      </c>
      <c r="H3389" s="184"/>
      <c r="I3389" s="185"/>
      <c r="J3389" s="180"/>
    </row>
    <row r="3390" spans="1:39" customFormat="1" outlineLevel="1" x14ac:dyDescent="0.2">
      <c r="A3390" s="148" t="s">
        <v>379</v>
      </c>
      <c r="B3390" s="162" t="s">
        <v>7101</v>
      </c>
      <c r="C3390" s="181" t="s">
        <v>6299</v>
      </c>
      <c r="D3390" s="182" t="s">
        <v>6300</v>
      </c>
      <c r="E3390" s="182">
        <f>1*1</f>
        <v>1</v>
      </c>
      <c r="F3390" s="183">
        <v>7.28</v>
      </c>
      <c r="G3390" s="183">
        <f t="shared" ref="G3390:G3395" si="114">F3390*E3390</f>
        <v>7.28</v>
      </c>
      <c r="H3390" s="184" t="s">
        <v>390</v>
      </c>
      <c r="I3390" s="185"/>
      <c r="J3390" s="180"/>
    </row>
    <row r="3391" spans="1:39" customFormat="1" outlineLevel="1" x14ac:dyDescent="0.2">
      <c r="A3391" s="148" t="s">
        <v>379</v>
      </c>
      <c r="B3391" s="162" t="s">
        <v>7102</v>
      </c>
      <c r="C3391" s="181" t="s">
        <v>6302</v>
      </c>
      <c r="D3391" s="182" t="s">
        <v>6303</v>
      </c>
      <c r="E3391" s="182">
        <f>1*1</f>
        <v>1</v>
      </c>
      <c r="F3391" s="183">
        <v>4.5</v>
      </c>
      <c r="G3391" s="183">
        <f t="shared" si="114"/>
        <v>4.5</v>
      </c>
      <c r="H3391" s="184" t="s">
        <v>390</v>
      </c>
      <c r="I3391" s="185"/>
      <c r="J3391" s="180"/>
    </row>
    <row r="3392" spans="1:39" customFormat="1" outlineLevel="1" x14ac:dyDescent="0.2">
      <c r="A3392" s="148" t="s">
        <v>379</v>
      </c>
      <c r="B3392" s="162" t="s">
        <v>7103</v>
      </c>
      <c r="C3392" s="181" t="s">
        <v>6305</v>
      </c>
      <c r="D3392" s="182" t="s">
        <v>6306</v>
      </c>
      <c r="E3392" s="182">
        <f>1*1</f>
        <v>1</v>
      </c>
      <c r="F3392" s="183">
        <v>8.93</v>
      </c>
      <c r="G3392" s="183">
        <f t="shared" si="114"/>
        <v>8.93</v>
      </c>
      <c r="H3392" s="184" t="s">
        <v>390</v>
      </c>
      <c r="I3392" s="185"/>
      <c r="J3392" s="180"/>
    </row>
    <row r="3393" spans="1:11" customFormat="1" outlineLevel="1" x14ac:dyDescent="0.2">
      <c r="A3393" s="148" t="s">
        <v>379</v>
      </c>
      <c r="B3393" s="162" t="s">
        <v>7104</v>
      </c>
      <c r="C3393" s="181" t="s">
        <v>540</v>
      </c>
      <c r="D3393" s="182" t="s">
        <v>541</v>
      </c>
      <c r="E3393" s="182">
        <f>1*1</f>
        <v>1</v>
      </c>
      <c r="F3393" s="183">
        <v>46.26</v>
      </c>
      <c r="G3393" s="183">
        <f t="shared" si="114"/>
        <v>46.26</v>
      </c>
      <c r="H3393" s="184" t="s">
        <v>390</v>
      </c>
      <c r="I3393" s="185"/>
      <c r="J3393" s="180"/>
    </row>
    <row r="3394" spans="1:11" customFormat="1" outlineLevel="1" x14ac:dyDescent="0.2">
      <c r="A3394" s="148" t="s">
        <v>379</v>
      </c>
      <c r="B3394" s="162" t="s">
        <v>7105</v>
      </c>
      <c r="C3394" s="181" t="s">
        <v>5620</v>
      </c>
      <c r="D3394" s="182" t="s">
        <v>402</v>
      </c>
      <c r="E3394" s="182">
        <f>2*1</f>
        <v>2</v>
      </c>
      <c r="F3394" s="183">
        <v>1.92</v>
      </c>
      <c r="G3394" s="183">
        <f t="shared" si="114"/>
        <v>3.84</v>
      </c>
      <c r="H3394" s="184" t="s">
        <v>390</v>
      </c>
      <c r="I3394" s="185"/>
      <c r="J3394" s="180"/>
    </row>
    <row r="3395" spans="1:11" customFormat="1" outlineLevel="1" x14ac:dyDescent="0.2">
      <c r="A3395" s="148" t="s">
        <v>379</v>
      </c>
      <c r="B3395" s="162" t="s">
        <v>7106</v>
      </c>
      <c r="C3395" s="181" t="s">
        <v>6310</v>
      </c>
      <c r="D3395" s="182" t="s">
        <v>6311</v>
      </c>
      <c r="E3395" s="182">
        <f>1*1</f>
        <v>1</v>
      </c>
      <c r="F3395" s="183">
        <v>9.42</v>
      </c>
      <c r="G3395" s="183">
        <f t="shared" si="114"/>
        <v>9.42</v>
      </c>
      <c r="H3395" s="184"/>
      <c r="I3395" s="185"/>
      <c r="J3395" s="180"/>
    </row>
    <row r="3396" spans="1:11" customFormat="1" x14ac:dyDescent="0.2">
      <c r="A3396" s="148" t="s">
        <v>379</v>
      </c>
      <c r="B3396" s="162" t="s">
        <v>7107</v>
      </c>
      <c r="C3396" s="181" t="s">
        <v>5477</v>
      </c>
      <c r="D3396" s="182" t="s">
        <v>409</v>
      </c>
      <c r="E3396" s="182" t="s">
        <v>410</v>
      </c>
      <c r="F3396" s="183"/>
      <c r="G3396" s="183" t="str">
        <f>""</f>
        <v/>
      </c>
      <c r="H3396" s="184"/>
      <c r="I3396" s="185"/>
      <c r="J3396" s="180"/>
      <c r="K3396" s="200"/>
    </row>
    <row r="3397" spans="1:11" customFormat="1" outlineLevel="1" x14ac:dyDescent="0.2">
      <c r="A3397" s="148" t="s">
        <v>379</v>
      </c>
      <c r="B3397" s="162" t="s">
        <v>7108</v>
      </c>
      <c r="C3397" s="181" t="s">
        <v>5479</v>
      </c>
      <c r="D3397" s="182" t="s">
        <v>5480</v>
      </c>
      <c r="E3397" s="182" t="s">
        <v>410</v>
      </c>
      <c r="F3397" s="183">
        <v>13.83</v>
      </c>
      <c r="G3397" s="183">
        <f>F3397*2</f>
        <v>27.66</v>
      </c>
      <c r="H3397" s="184" t="s">
        <v>414</v>
      </c>
      <c r="I3397" s="185"/>
      <c r="J3397" s="180"/>
      <c r="K3397" s="200"/>
    </row>
    <row r="3398" spans="1:11" customFormat="1" outlineLevel="1" x14ac:dyDescent="0.2">
      <c r="A3398" s="148" t="s">
        <v>379</v>
      </c>
      <c r="B3398" s="162" t="s">
        <v>7109</v>
      </c>
      <c r="C3398" s="181" t="s">
        <v>416</v>
      </c>
      <c r="D3398" s="182" t="s">
        <v>417</v>
      </c>
      <c r="E3398" s="182" t="s">
        <v>410</v>
      </c>
      <c r="F3398" s="183">
        <v>4.05</v>
      </c>
      <c r="G3398" s="183">
        <f>F3398*2</f>
        <v>8.1</v>
      </c>
      <c r="H3398" s="184" t="s">
        <v>414</v>
      </c>
      <c r="I3398" s="185"/>
      <c r="J3398" s="180"/>
      <c r="K3398" s="200"/>
    </row>
    <row r="3399" spans="1:11" customFormat="1" outlineLevel="1" x14ac:dyDescent="0.2">
      <c r="A3399" s="148" t="s">
        <v>379</v>
      </c>
      <c r="B3399" s="162" t="s">
        <v>7110</v>
      </c>
      <c r="C3399" s="181" t="s">
        <v>419</v>
      </c>
      <c r="D3399" s="182" t="s">
        <v>420</v>
      </c>
      <c r="E3399" s="182">
        <v>2</v>
      </c>
      <c r="F3399" s="183">
        <v>0.37</v>
      </c>
      <c r="G3399" s="183">
        <f>F3399*E3399</f>
        <v>0.74</v>
      </c>
      <c r="H3399" s="184" t="s">
        <v>414</v>
      </c>
      <c r="I3399" s="185"/>
      <c r="J3399" s="180"/>
      <c r="K3399" s="200"/>
    </row>
    <row r="3400" spans="1:11" customFormat="1" outlineLevel="1" x14ac:dyDescent="0.2">
      <c r="A3400" s="148" t="s">
        <v>379</v>
      </c>
      <c r="B3400" s="162" t="s">
        <v>7111</v>
      </c>
      <c r="C3400" s="181" t="s">
        <v>422</v>
      </c>
      <c r="D3400" s="182" t="s">
        <v>423</v>
      </c>
      <c r="E3400" s="182">
        <v>2</v>
      </c>
      <c r="F3400" s="183">
        <v>0.04</v>
      </c>
      <c r="G3400" s="183">
        <f>F3400*E3400</f>
        <v>0.08</v>
      </c>
      <c r="H3400" s="184" t="s">
        <v>414</v>
      </c>
      <c r="I3400" s="185"/>
      <c r="J3400" s="180"/>
      <c r="K3400" s="200"/>
    </row>
    <row r="3401" spans="1:11" customFormat="1" ht="25.5" outlineLevel="1" x14ac:dyDescent="0.2">
      <c r="A3401" s="148" t="s">
        <v>379</v>
      </c>
      <c r="B3401" s="162" t="s">
        <v>7112</v>
      </c>
      <c r="C3401" s="181" t="s">
        <v>522</v>
      </c>
      <c r="D3401" s="182" t="s">
        <v>5485</v>
      </c>
      <c r="E3401" s="182">
        <v>4</v>
      </c>
      <c r="F3401" s="183">
        <v>0.02</v>
      </c>
      <c r="G3401" s="183">
        <f>F3401*E3401</f>
        <v>0.08</v>
      </c>
      <c r="H3401" s="184"/>
      <c r="I3401" s="185"/>
      <c r="J3401" s="180"/>
      <c r="K3401" s="200"/>
    </row>
    <row r="3402" spans="1:11" customFormat="1" collapsed="1" x14ac:dyDescent="0.2">
      <c r="A3402" s="148" t="s">
        <v>379</v>
      </c>
      <c r="B3402" s="162" t="s">
        <v>7113</v>
      </c>
      <c r="C3402" s="181" t="s">
        <v>6319</v>
      </c>
      <c r="D3402" s="182" t="s">
        <v>429</v>
      </c>
      <c r="E3402" s="182" t="s">
        <v>410</v>
      </c>
      <c r="F3402" s="183"/>
      <c r="G3402" s="183" t="str">
        <f>""</f>
        <v/>
      </c>
      <c r="H3402" s="184"/>
      <c r="I3402" s="185"/>
      <c r="J3402" s="180"/>
      <c r="K3402" s="200"/>
    </row>
    <row r="3403" spans="1:11" customFormat="1" outlineLevel="1" x14ac:dyDescent="0.2">
      <c r="A3403" s="148" t="s">
        <v>379</v>
      </c>
      <c r="B3403" s="162" t="s">
        <v>7114</v>
      </c>
      <c r="C3403" s="181" t="s">
        <v>6321</v>
      </c>
      <c r="D3403" s="182" t="s">
        <v>6322</v>
      </c>
      <c r="E3403" s="182" t="s">
        <v>410</v>
      </c>
      <c r="F3403" s="183">
        <v>9.76</v>
      </c>
      <c r="G3403" s="183">
        <f>F3403*2</f>
        <v>19.52</v>
      </c>
      <c r="H3403" s="184" t="s">
        <v>390</v>
      </c>
      <c r="I3403" s="185"/>
      <c r="J3403" s="180"/>
      <c r="K3403" s="200"/>
    </row>
    <row r="3404" spans="1:11" customFormat="1" outlineLevel="1" x14ac:dyDescent="0.2">
      <c r="A3404" s="148" t="s">
        <v>379</v>
      </c>
      <c r="B3404" s="162" t="s">
        <v>7115</v>
      </c>
      <c r="C3404" s="181" t="s">
        <v>434</v>
      </c>
      <c r="D3404" s="182" t="s">
        <v>435</v>
      </c>
      <c r="E3404" s="182">
        <v>4</v>
      </c>
      <c r="F3404" s="183">
        <v>0.03</v>
      </c>
      <c r="G3404" s="183">
        <f>F3404*E3404</f>
        <v>0.12</v>
      </c>
      <c r="H3404" s="184" t="s">
        <v>414</v>
      </c>
      <c r="I3404" s="185"/>
      <c r="J3404" s="180"/>
      <c r="K3404" s="200"/>
    </row>
    <row r="3405" spans="1:11" customFormat="1" outlineLevel="1" x14ac:dyDescent="0.2">
      <c r="A3405" s="148" t="s">
        <v>379</v>
      </c>
      <c r="B3405" s="162" t="s">
        <v>7116</v>
      </c>
      <c r="C3405" s="181" t="s">
        <v>425</v>
      </c>
      <c r="D3405" s="182" t="s">
        <v>5493</v>
      </c>
      <c r="E3405" s="182">
        <v>2</v>
      </c>
      <c r="F3405" s="183">
        <v>0.02</v>
      </c>
      <c r="G3405" s="183">
        <f>F3405*E3405</f>
        <v>0.04</v>
      </c>
      <c r="H3405" s="184"/>
      <c r="I3405" s="185"/>
      <c r="J3405" s="180"/>
      <c r="K3405" s="200"/>
    </row>
    <row r="3406" spans="1:11" customFormat="1" x14ac:dyDescent="0.2">
      <c r="A3406" s="161" t="s">
        <v>382</v>
      </c>
      <c r="B3406" s="162" t="s">
        <v>7117</v>
      </c>
      <c r="C3406" s="163" t="s">
        <v>6326</v>
      </c>
      <c r="D3406" s="164" t="s">
        <v>440</v>
      </c>
      <c r="E3406" s="164">
        <v>1</v>
      </c>
      <c r="F3406" s="167"/>
      <c r="G3406" s="167" t="str">
        <f>""</f>
        <v/>
      </c>
      <c r="H3406" s="161"/>
      <c r="I3406" s="165"/>
      <c r="J3406" s="166"/>
    </row>
    <row r="3407" spans="1:11" customFormat="1" outlineLevel="1" x14ac:dyDescent="0.2">
      <c r="A3407" s="161" t="s">
        <v>386</v>
      </c>
      <c r="B3407" s="162" t="s">
        <v>7118</v>
      </c>
      <c r="C3407" s="168" t="s">
        <v>6328</v>
      </c>
      <c r="D3407" s="169" t="s">
        <v>443</v>
      </c>
      <c r="E3407" s="169">
        <f>1*1</f>
        <v>1</v>
      </c>
      <c r="F3407" s="170">
        <v>11.29</v>
      </c>
      <c r="G3407" s="170">
        <f>F3407*E3407</f>
        <v>11.29</v>
      </c>
      <c r="H3407" s="171" t="s">
        <v>414</v>
      </c>
      <c r="I3407" s="172"/>
      <c r="J3407" s="173"/>
    </row>
    <row r="3408" spans="1:11" customFormat="1" outlineLevel="1" x14ac:dyDescent="0.2">
      <c r="A3408" s="161" t="s">
        <v>386</v>
      </c>
      <c r="B3408" s="162" t="s">
        <v>7119</v>
      </c>
      <c r="C3408" s="168" t="s">
        <v>445</v>
      </c>
      <c r="D3408" s="169" t="s">
        <v>446</v>
      </c>
      <c r="E3408" s="169">
        <f>2*1</f>
        <v>2</v>
      </c>
      <c r="F3408" s="170">
        <v>2.21</v>
      </c>
      <c r="G3408" s="170">
        <f>F3408*E3408</f>
        <v>4.42</v>
      </c>
      <c r="H3408" s="171" t="s">
        <v>414</v>
      </c>
      <c r="I3408" s="172"/>
      <c r="J3408" s="173"/>
    </row>
    <row r="3409" spans="1:11" customFormat="1" outlineLevel="1" x14ac:dyDescent="0.2">
      <c r="A3409" s="161" t="s">
        <v>403</v>
      </c>
      <c r="B3409" s="162" t="s">
        <v>7120</v>
      </c>
      <c r="C3409" s="174" t="s">
        <v>425</v>
      </c>
      <c r="D3409" s="175" t="s">
        <v>448</v>
      </c>
      <c r="E3409" s="175">
        <f>4*1</f>
        <v>4</v>
      </c>
      <c r="F3409" s="176">
        <v>0.01</v>
      </c>
      <c r="G3409" s="176">
        <f>F3409*E3409</f>
        <v>0.04</v>
      </c>
      <c r="H3409" s="177"/>
      <c r="I3409" s="178"/>
      <c r="J3409" s="179"/>
    </row>
    <row r="3410" spans="1:11" customFormat="1" outlineLevel="1" x14ac:dyDescent="0.2">
      <c r="A3410" s="161" t="s">
        <v>403</v>
      </c>
      <c r="B3410" s="162" t="s">
        <v>7121</v>
      </c>
      <c r="C3410" s="174" t="s">
        <v>425</v>
      </c>
      <c r="D3410" s="175" t="s">
        <v>450</v>
      </c>
      <c r="E3410" s="175">
        <f>8*1</f>
        <v>8</v>
      </c>
      <c r="F3410" s="176">
        <v>0.04</v>
      </c>
      <c r="G3410" s="176">
        <f>F3410*E3410</f>
        <v>0.32</v>
      </c>
      <c r="H3410" s="177"/>
      <c r="I3410" s="178"/>
      <c r="J3410" s="179"/>
    </row>
    <row r="3411" spans="1:11" customFormat="1" x14ac:dyDescent="0.2">
      <c r="A3411" s="161" t="s">
        <v>382</v>
      </c>
      <c r="B3411" s="162" t="s">
        <v>7122</v>
      </c>
      <c r="C3411" s="163" t="s">
        <v>452</v>
      </c>
      <c r="D3411" s="164" t="s">
        <v>453</v>
      </c>
      <c r="E3411" s="164">
        <v>5</v>
      </c>
      <c r="F3411" s="167"/>
      <c r="G3411" s="167" t="str">
        <f>""</f>
        <v/>
      </c>
      <c r="H3411" s="161"/>
      <c r="I3411" s="165"/>
      <c r="J3411" s="166"/>
    </row>
    <row r="3412" spans="1:11" customFormat="1" outlineLevel="1" x14ac:dyDescent="0.2">
      <c r="A3412" s="161" t="s">
        <v>386</v>
      </c>
      <c r="B3412" s="162" t="s">
        <v>7123</v>
      </c>
      <c r="C3412" s="168" t="s">
        <v>442</v>
      </c>
      <c r="D3412" s="169" t="s">
        <v>443</v>
      </c>
      <c r="E3412" s="169">
        <f>1*5</f>
        <v>5</v>
      </c>
      <c r="F3412" s="170">
        <v>11.31</v>
      </c>
      <c r="G3412" s="170">
        <f>F3412*E3412</f>
        <v>56.550000000000004</v>
      </c>
      <c r="H3412" s="171" t="s">
        <v>414</v>
      </c>
      <c r="I3412" s="172"/>
      <c r="J3412" s="173"/>
    </row>
    <row r="3413" spans="1:11" customFormat="1" outlineLevel="1" x14ac:dyDescent="0.2">
      <c r="A3413" s="161" t="s">
        <v>386</v>
      </c>
      <c r="B3413" s="162" t="s">
        <v>7124</v>
      </c>
      <c r="C3413" s="168" t="s">
        <v>456</v>
      </c>
      <c r="D3413" s="169" t="s">
        <v>457</v>
      </c>
      <c r="E3413" s="169">
        <f>2*5</f>
        <v>10</v>
      </c>
      <c r="F3413" s="170">
        <v>1.28</v>
      </c>
      <c r="G3413" s="170">
        <f>F3413*E3413</f>
        <v>12.8</v>
      </c>
      <c r="H3413" s="171" t="s">
        <v>414</v>
      </c>
      <c r="I3413" s="172"/>
      <c r="J3413" s="173"/>
    </row>
    <row r="3414" spans="1:11" customFormat="1" ht="25.5" collapsed="1" x14ac:dyDescent="0.2">
      <c r="A3414" s="148" t="s">
        <v>379</v>
      </c>
      <c r="B3414" s="162" t="s">
        <v>7125</v>
      </c>
      <c r="C3414" s="181" t="s">
        <v>6336</v>
      </c>
      <c r="D3414" s="182" t="s">
        <v>6337</v>
      </c>
      <c r="E3414" s="182">
        <v>1</v>
      </c>
      <c r="F3414" s="183">
        <v>8.7900344399999994</v>
      </c>
      <c r="G3414" s="183">
        <f>F3414*E3414</f>
        <v>8.7900344399999994</v>
      </c>
      <c r="H3414" s="184" t="s">
        <v>390</v>
      </c>
      <c r="I3414" s="185"/>
      <c r="J3414" s="180"/>
    </row>
    <row r="3415" spans="1:11" customFormat="1" ht="25.5" x14ac:dyDescent="0.2">
      <c r="A3415" s="148" t="s">
        <v>379</v>
      </c>
      <c r="B3415" s="162" t="s">
        <v>7126</v>
      </c>
      <c r="C3415" s="181" t="s">
        <v>6339</v>
      </c>
      <c r="D3415" s="182" t="s">
        <v>6340</v>
      </c>
      <c r="E3415" s="182">
        <v>1</v>
      </c>
      <c r="F3415" s="183">
        <v>1.22250159</v>
      </c>
      <c r="G3415" s="183">
        <f>F3415*E3415</f>
        <v>1.22250159</v>
      </c>
      <c r="H3415" s="184" t="s">
        <v>414</v>
      </c>
      <c r="I3415" s="185"/>
      <c r="J3415" s="180"/>
    </row>
    <row r="3416" spans="1:11" customFormat="1" x14ac:dyDescent="0.2">
      <c r="A3416" s="161" t="s">
        <v>382</v>
      </c>
      <c r="B3416" s="162" t="s">
        <v>7127</v>
      </c>
      <c r="C3416" s="163" t="s">
        <v>465</v>
      </c>
      <c r="D3416" s="164" t="s">
        <v>466</v>
      </c>
      <c r="E3416" s="164" t="s">
        <v>410</v>
      </c>
      <c r="F3416" s="167"/>
      <c r="G3416" s="167" t="str">
        <f>""</f>
        <v/>
      </c>
      <c r="H3416" s="161"/>
      <c r="I3416" s="165"/>
      <c r="J3416" s="166"/>
      <c r="K3416" s="200"/>
    </row>
    <row r="3417" spans="1:11" customFormat="1" outlineLevel="1" x14ac:dyDescent="0.2">
      <c r="A3417" s="161" t="s">
        <v>386</v>
      </c>
      <c r="B3417" s="162" t="s">
        <v>7128</v>
      </c>
      <c r="C3417" s="168" t="s">
        <v>468</v>
      </c>
      <c r="D3417" s="169" t="s">
        <v>469</v>
      </c>
      <c r="E3417" s="169" t="s">
        <v>410</v>
      </c>
      <c r="F3417" s="170">
        <v>0.5</v>
      </c>
      <c r="G3417" s="170">
        <f>F3417*2</f>
        <v>1</v>
      </c>
      <c r="H3417" s="171" t="s">
        <v>414</v>
      </c>
      <c r="I3417" s="172"/>
      <c r="J3417" s="173"/>
      <c r="K3417" s="200"/>
    </row>
    <row r="3418" spans="1:11" customFormat="1" outlineLevel="1" x14ac:dyDescent="0.2">
      <c r="A3418" s="161" t="s">
        <v>386</v>
      </c>
      <c r="B3418" s="162" t="s">
        <v>7129</v>
      </c>
      <c r="C3418" s="168" t="s">
        <v>471</v>
      </c>
      <c r="D3418" s="169" t="s">
        <v>472</v>
      </c>
      <c r="E3418" s="169">
        <v>2</v>
      </c>
      <c r="F3418" s="170">
        <v>0.01</v>
      </c>
      <c r="G3418" s="170">
        <f>F3418*E3418</f>
        <v>0.02</v>
      </c>
      <c r="H3418" s="171" t="s">
        <v>414</v>
      </c>
      <c r="I3418" s="172"/>
      <c r="J3418" s="173"/>
      <c r="K3418" s="200"/>
    </row>
    <row r="3419" spans="1:11" customFormat="1" x14ac:dyDescent="0.2">
      <c r="A3419" s="161" t="s">
        <v>382</v>
      </c>
      <c r="B3419" s="162" t="s">
        <v>7130</v>
      </c>
      <c r="C3419" s="163" t="s">
        <v>474</v>
      </c>
      <c r="D3419" s="164" t="s">
        <v>475</v>
      </c>
      <c r="E3419" s="164">
        <v>2</v>
      </c>
      <c r="F3419" s="167">
        <v>0.59990093</v>
      </c>
      <c r="G3419" s="167">
        <f>F3419*E3419</f>
        <v>1.19980186</v>
      </c>
      <c r="H3419" s="161" t="s">
        <v>414</v>
      </c>
      <c r="I3419" s="165"/>
      <c r="J3419" s="166"/>
    </row>
    <row r="3420" spans="1:11" customFormat="1" x14ac:dyDescent="0.2">
      <c r="A3420" s="161" t="s">
        <v>382</v>
      </c>
      <c r="B3420" s="162" t="s">
        <v>7131</v>
      </c>
      <c r="C3420" s="163" t="s">
        <v>6346</v>
      </c>
      <c r="D3420" s="164" t="s">
        <v>822</v>
      </c>
      <c r="E3420" s="164">
        <v>1</v>
      </c>
      <c r="F3420" s="167"/>
      <c r="G3420" s="167" t="str">
        <f>""</f>
        <v/>
      </c>
      <c r="H3420" s="161"/>
      <c r="I3420" s="165"/>
      <c r="J3420" s="166"/>
    </row>
    <row r="3421" spans="1:11" customFormat="1" outlineLevel="1" x14ac:dyDescent="0.2">
      <c r="A3421" s="161" t="s">
        <v>382</v>
      </c>
      <c r="B3421" s="162" t="s">
        <v>7132</v>
      </c>
      <c r="C3421" s="163" t="s">
        <v>6348</v>
      </c>
      <c r="D3421" s="164" t="s">
        <v>825</v>
      </c>
      <c r="E3421" s="164">
        <f>1*1</f>
        <v>1</v>
      </c>
      <c r="F3421" s="167"/>
      <c r="G3421" s="167" t="str">
        <f>""</f>
        <v/>
      </c>
      <c r="H3421" s="161"/>
      <c r="I3421" s="165"/>
      <c r="J3421" s="166"/>
    </row>
    <row r="3422" spans="1:11" customFormat="1" ht="25.5" outlineLevel="2" x14ac:dyDescent="0.2">
      <c r="A3422" s="161" t="s">
        <v>386</v>
      </c>
      <c r="B3422" s="162" t="s">
        <v>7133</v>
      </c>
      <c r="C3422" s="168" t="s">
        <v>6350</v>
      </c>
      <c r="D3422" s="169" t="s">
        <v>6351</v>
      </c>
      <c r="E3422" s="169">
        <f>1*1</f>
        <v>1</v>
      </c>
      <c r="F3422" s="170">
        <v>7.92</v>
      </c>
      <c r="G3422" s="170">
        <f t="shared" ref="G3422:G3430" si="115">F3422*E3422</f>
        <v>7.92</v>
      </c>
      <c r="H3422" s="171" t="s">
        <v>414</v>
      </c>
      <c r="I3422" s="172"/>
      <c r="J3422" s="173"/>
    </row>
    <row r="3423" spans="1:11" customFormat="1" outlineLevel="2" x14ac:dyDescent="0.2">
      <c r="A3423" s="161" t="s">
        <v>386</v>
      </c>
      <c r="B3423" s="162" t="s">
        <v>7134</v>
      </c>
      <c r="C3423" s="168" t="s">
        <v>830</v>
      </c>
      <c r="D3423" s="169" t="s">
        <v>831</v>
      </c>
      <c r="E3423" s="169">
        <f>2*1</f>
        <v>2</v>
      </c>
      <c r="F3423" s="170">
        <v>0.28000000000000003</v>
      </c>
      <c r="G3423" s="170">
        <f t="shared" si="115"/>
        <v>0.56000000000000005</v>
      </c>
      <c r="H3423" s="171" t="s">
        <v>414</v>
      </c>
      <c r="I3423" s="172"/>
      <c r="J3423" s="173"/>
    </row>
    <row r="3424" spans="1:11" customFormat="1" outlineLevel="1" x14ac:dyDescent="0.2">
      <c r="A3424" s="161" t="s">
        <v>382</v>
      </c>
      <c r="B3424" s="162" t="s">
        <v>7135</v>
      </c>
      <c r="C3424" s="163" t="s">
        <v>6354</v>
      </c>
      <c r="D3424" s="164" t="s">
        <v>6355</v>
      </c>
      <c r="E3424" s="164">
        <f>1*1</f>
        <v>1</v>
      </c>
      <c r="F3424" s="167">
        <v>3.84</v>
      </c>
      <c r="G3424" s="167">
        <f t="shared" si="115"/>
        <v>3.84</v>
      </c>
      <c r="H3424" s="161" t="s">
        <v>414</v>
      </c>
      <c r="I3424" s="165"/>
      <c r="J3424" s="166"/>
    </row>
    <row r="3425" spans="1:10" customFormat="1" outlineLevel="1" x14ac:dyDescent="0.2">
      <c r="A3425" s="161" t="s">
        <v>403</v>
      </c>
      <c r="B3425" s="162" t="s">
        <v>7136</v>
      </c>
      <c r="C3425" s="174" t="s">
        <v>6357</v>
      </c>
      <c r="D3425" s="175" t="s">
        <v>6358</v>
      </c>
      <c r="E3425" s="175">
        <f>1*1</f>
        <v>1</v>
      </c>
      <c r="F3425" s="176">
        <v>2.33</v>
      </c>
      <c r="G3425" s="176">
        <f t="shared" si="115"/>
        <v>2.33</v>
      </c>
      <c r="H3425" s="177"/>
      <c r="I3425" s="178"/>
      <c r="J3425" s="179"/>
    </row>
    <row r="3426" spans="1:10" customFormat="1" outlineLevel="1" x14ac:dyDescent="0.2">
      <c r="A3426" s="161" t="s">
        <v>403</v>
      </c>
      <c r="B3426" s="162" t="s">
        <v>7137</v>
      </c>
      <c r="C3426" s="174" t="s">
        <v>677</v>
      </c>
      <c r="D3426" s="175" t="s">
        <v>837</v>
      </c>
      <c r="E3426" s="175">
        <f>6*1</f>
        <v>6</v>
      </c>
      <c r="F3426" s="176">
        <v>0.02</v>
      </c>
      <c r="G3426" s="176">
        <f t="shared" si="115"/>
        <v>0.12</v>
      </c>
      <c r="H3426" s="177"/>
      <c r="I3426" s="178"/>
      <c r="J3426" s="179"/>
    </row>
    <row r="3427" spans="1:10" customFormat="1" outlineLevel="1" x14ac:dyDescent="0.2">
      <c r="A3427" s="161" t="s">
        <v>403</v>
      </c>
      <c r="B3427" s="162" t="s">
        <v>7138</v>
      </c>
      <c r="C3427" s="174" t="s">
        <v>525</v>
      </c>
      <c r="D3427" s="175" t="s">
        <v>526</v>
      </c>
      <c r="E3427" s="175">
        <f>6*1</f>
        <v>6</v>
      </c>
      <c r="F3427" s="176">
        <v>0.01</v>
      </c>
      <c r="G3427" s="176">
        <f t="shared" si="115"/>
        <v>0.06</v>
      </c>
      <c r="H3427" s="177"/>
      <c r="I3427" s="178"/>
      <c r="J3427" s="179"/>
    </row>
    <row r="3428" spans="1:10" customFormat="1" outlineLevel="1" x14ac:dyDescent="0.2">
      <c r="A3428" s="161" t="s">
        <v>403</v>
      </c>
      <c r="B3428" s="162" t="s">
        <v>7139</v>
      </c>
      <c r="C3428" s="174" t="s">
        <v>528</v>
      </c>
      <c r="D3428" s="175" t="s">
        <v>529</v>
      </c>
      <c r="E3428" s="175">
        <f>6*1</f>
        <v>6</v>
      </c>
      <c r="F3428" s="176">
        <v>0</v>
      </c>
      <c r="G3428" s="176">
        <f t="shared" si="115"/>
        <v>0</v>
      </c>
      <c r="H3428" s="177"/>
      <c r="I3428" s="178"/>
      <c r="J3428" s="179"/>
    </row>
    <row r="3429" spans="1:10" customFormat="1" x14ac:dyDescent="0.2">
      <c r="A3429" s="161" t="s">
        <v>382</v>
      </c>
      <c r="B3429" s="162" t="s">
        <v>7140</v>
      </c>
      <c r="C3429" s="163" t="s">
        <v>477</v>
      </c>
      <c r="D3429" s="164" t="s">
        <v>478</v>
      </c>
      <c r="E3429" s="164">
        <v>10</v>
      </c>
      <c r="F3429" s="167">
        <v>2.8096894699999999</v>
      </c>
      <c r="G3429" s="167">
        <f t="shared" si="115"/>
        <v>28.0968947</v>
      </c>
      <c r="H3429" s="161" t="s">
        <v>414</v>
      </c>
      <c r="I3429" s="165"/>
      <c r="J3429" s="166"/>
    </row>
    <row r="3430" spans="1:10" customFormat="1" x14ac:dyDescent="0.2">
      <c r="A3430" s="161" t="s">
        <v>382</v>
      </c>
      <c r="B3430" s="162" t="s">
        <v>7141</v>
      </c>
      <c r="C3430" s="163" t="s">
        <v>1944</v>
      </c>
      <c r="D3430" s="164" t="s">
        <v>1945</v>
      </c>
      <c r="E3430" s="164">
        <v>14</v>
      </c>
      <c r="F3430" s="167">
        <v>0.69946048000000005</v>
      </c>
      <c r="G3430" s="167">
        <f t="shared" si="115"/>
        <v>9.7924467200000009</v>
      </c>
      <c r="H3430" s="161" t="s">
        <v>414</v>
      </c>
      <c r="I3430" s="165"/>
      <c r="J3430" s="166"/>
    </row>
    <row r="3431" spans="1:10" customFormat="1" x14ac:dyDescent="0.2">
      <c r="A3431" s="161" t="s">
        <v>382</v>
      </c>
      <c r="B3431" s="162" t="s">
        <v>7142</v>
      </c>
      <c r="C3431" s="163" t="s">
        <v>5556</v>
      </c>
      <c r="D3431" s="164" t="s">
        <v>487</v>
      </c>
      <c r="E3431" s="164" t="s">
        <v>410</v>
      </c>
      <c r="F3431" s="167">
        <v>1.61800392</v>
      </c>
      <c r="G3431" s="167">
        <f>F3431*2</f>
        <v>3.2360078400000001</v>
      </c>
      <c r="H3431" s="161" t="s">
        <v>414</v>
      </c>
      <c r="I3431" s="165"/>
      <c r="J3431" s="166"/>
    </row>
    <row r="3432" spans="1:10" customFormat="1" x14ac:dyDescent="0.2">
      <c r="A3432" s="161" t="s">
        <v>382</v>
      </c>
      <c r="B3432" s="162" t="s">
        <v>7143</v>
      </c>
      <c r="C3432" s="163" t="s">
        <v>489</v>
      </c>
      <c r="D3432" s="164" t="s">
        <v>490</v>
      </c>
      <c r="E3432" s="164">
        <v>6</v>
      </c>
      <c r="F3432" s="167"/>
      <c r="G3432" s="167" t="str">
        <f>""</f>
        <v/>
      </c>
      <c r="H3432" s="161"/>
      <c r="I3432" s="165"/>
      <c r="J3432" s="166"/>
    </row>
    <row r="3433" spans="1:10" customFormat="1" outlineLevel="1" x14ac:dyDescent="0.2">
      <c r="A3433" s="161" t="s">
        <v>386</v>
      </c>
      <c r="B3433" s="162" t="s">
        <v>7144</v>
      </c>
      <c r="C3433" s="168" t="s">
        <v>492</v>
      </c>
      <c r="D3433" s="169" t="s">
        <v>493</v>
      </c>
      <c r="E3433" s="169">
        <f>1*6</f>
        <v>6</v>
      </c>
      <c r="F3433" s="170">
        <v>0.38</v>
      </c>
      <c r="G3433" s="170">
        <f>F3433*E3433</f>
        <v>2.2800000000000002</v>
      </c>
      <c r="H3433" s="171" t="s">
        <v>414</v>
      </c>
      <c r="I3433" s="172"/>
      <c r="J3433" s="173"/>
    </row>
    <row r="3434" spans="1:10" customFormat="1" outlineLevel="1" x14ac:dyDescent="0.2">
      <c r="A3434" s="161" t="s">
        <v>386</v>
      </c>
      <c r="B3434" s="162" t="s">
        <v>7145</v>
      </c>
      <c r="C3434" s="168" t="s">
        <v>495</v>
      </c>
      <c r="D3434" s="169" t="s">
        <v>496</v>
      </c>
      <c r="E3434" s="169">
        <f>1*6</f>
        <v>6</v>
      </c>
      <c r="F3434" s="170">
        <v>0.25</v>
      </c>
      <c r="G3434" s="170">
        <f>F3434*E3434</f>
        <v>1.5</v>
      </c>
      <c r="H3434" s="171" t="s">
        <v>414</v>
      </c>
      <c r="I3434" s="172"/>
      <c r="J3434" s="173"/>
    </row>
    <row r="3435" spans="1:10" customFormat="1" x14ac:dyDescent="0.2">
      <c r="A3435" s="161" t="s">
        <v>382</v>
      </c>
      <c r="B3435" s="162" t="s">
        <v>7146</v>
      </c>
      <c r="C3435" s="163" t="s">
        <v>6369</v>
      </c>
      <c r="D3435" s="164" t="s">
        <v>5562</v>
      </c>
      <c r="E3435" s="164">
        <v>1</v>
      </c>
      <c r="F3435" s="167"/>
      <c r="G3435" s="167" t="str">
        <f>""</f>
        <v/>
      </c>
      <c r="H3435" s="161"/>
      <c r="I3435" s="165"/>
      <c r="J3435" s="166"/>
    </row>
    <row r="3436" spans="1:10" customFormat="1" outlineLevel="1" x14ac:dyDescent="0.2">
      <c r="A3436" s="161" t="s">
        <v>386</v>
      </c>
      <c r="B3436" s="162" t="s">
        <v>7147</v>
      </c>
      <c r="C3436" s="168" t="s">
        <v>6371</v>
      </c>
      <c r="D3436" s="169" t="s">
        <v>6372</v>
      </c>
      <c r="E3436" s="169">
        <f>1*1</f>
        <v>1</v>
      </c>
      <c r="F3436" s="170">
        <v>13.27</v>
      </c>
      <c r="G3436" s="170">
        <f>F3436*E3436</f>
        <v>13.27</v>
      </c>
      <c r="H3436" s="171" t="s">
        <v>414</v>
      </c>
      <c r="I3436" s="172"/>
      <c r="J3436" s="173"/>
    </row>
    <row r="3437" spans="1:10" customFormat="1" outlineLevel="1" x14ac:dyDescent="0.2">
      <c r="A3437" s="161" t="s">
        <v>386</v>
      </c>
      <c r="B3437" s="162" t="s">
        <v>7148</v>
      </c>
      <c r="C3437" s="168" t="s">
        <v>6374</v>
      </c>
      <c r="D3437" s="169" t="s">
        <v>6375</v>
      </c>
      <c r="E3437" s="169">
        <f>1*1</f>
        <v>1</v>
      </c>
      <c r="F3437" s="170">
        <v>1.97</v>
      </c>
      <c r="G3437" s="170">
        <f>F3437*E3437</f>
        <v>1.97</v>
      </c>
      <c r="H3437" s="171" t="s">
        <v>414</v>
      </c>
      <c r="I3437" s="172"/>
      <c r="J3437" s="173"/>
    </row>
    <row r="3438" spans="1:10" customFormat="1" outlineLevel="1" x14ac:dyDescent="0.2">
      <c r="A3438" s="161" t="s">
        <v>386</v>
      </c>
      <c r="B3438" s="162" t="s">
        <v>7149</v>
      </c>
      <c r="C3438" s="168" t="s">
        <v>5693</v>
      </c>
      <c r="D3438" s="169" t="s">
        <v>5694</v>
      </c>
      <c r="E3438" s="169">
        <f>2*1</f>
        <v>2</v>
      </c>
      <c r="F3438" s="170">
        <v>0.48</v>
      </c>
      <c r="G3438" s="170">
        <f>F3438*E3438</f>
        <v>0.96</v>
      </c>
      <c r="H3438" s="171" t="s">
        <v>414</v>
      </c>
      <c r="I3438" s="172"/>
      <c r="J3438" s="173"/>
    </row>
    <row r="3439" spans="1:10" customFormat="1" outlineLevel="1" x14ac:dyDescent="0.2">
      <c r="A3439" s="161" t="s">
        <v>386</v>
      </c>
      <c r="B3439" s="162" t="s">
        <v>7150</v>
      </c>
      <c r="C3439" s="168" t="s">
        <v>6378</v>
      </c>
      <c r="D3439" s="169" t="s">
        <v>6379</v>
      </c>
      <c r="E3439" s="169">
        <f>3*1</f>
        <v>3</v>
      </c>
      <c r="F3439" s="170">
        <v>0.78</v>
      </c>
      <c r="G3439" s="170">
        <f>F3439*E3439</f>
        <v>2.34</v>
      </c>
      <c r="H3439" s="171" t="s">
        <v>414</v>
      </c>
      <c r="I3439" s="172"/>
      <c r="J3439" s="173"/>
    </row>
    <row r="3440" spans="1:10" customFormat="1" x14ac:dyDescent="0.2">
      <c r="A3440" s="161" t="s">
        <v>382</v>
      </c>
      <c r="B3440" s="162" t="s">
        <v>7151</v>
      </c>
      <c r="C3440" s="163" t="s">
        <v>5578</v>
      </c>
      <c r="D3440" s="164" t="s">
        <v>5579</v>
      </c>
      <c r="E3440" s="164">
        <v>1</v>
      </c>
      <c r="F3440" s="167"/>
      <c r="G3440" s="167" t="str">
        <f>""</f>
        <v/>
      </c>
      <c r="H3440" s="161"/>
      <c r="I3440" s="165"/>
      <c r="J3440" s="166"/>
    </row>
    <row r="3441" spans="1:10" customFormat="1" outlineLevel="1" x14ac:dyDescent="0.2">
      <c r="A3441" s="161" t="s">
        <v>386</v>
      </c>
      <c r="B3441" s="162" t="s">
        <v>7152</v>
      </c>
      <c r="C3441" s="168" t="s">
        <v>5581</v>
      </c>
      <c r="D3441" s="169" t="s">
        <v>5582</v>
      </c>
      <c r="E3441" s="169">
        <f>1*1</f>
        <v>1</v>
      </c>
      <c r="F3441" s="170">
        <v>2.0099999999999998</v>
      </c>
      <c r="G3441" s="170">
        <f>F3441*E3441</f>
        <v>2.0099999999999998</v>
      </c>
      <c r="H3441" s="171" t="s">
        <v>414</v>
      </c>
      <c r="I3441" s="172"/>
      <c r="J3441" s="173"/>
    </row>
    <row r="3442" spans="1:10" customFormat="1" outlineLevel="1" x14ac:dyDescent="0.2">
      <c r="A3442" s="161" t="s">
        <v>386</v>
      </c>
      <c r="B3442" s="162" t="s">
        <v>7153</v>
      </c>
      <c r="C3442" s="168" t="s">
        <v>5584</v>
      </c>
      <c r="D3442" s="169" t="s">
        <v>5585</v>
      </c>
      <c r="E3442" s="169">
        <f>1*1</f>
        <v>1</v>
      </c>
      <c r="F3442" s="170">
        <v>0.51</v>
      </c>
      <c r="G3442" s="170">
        <f>F3442*E3442</f>
        <v>0.51</v>
      </c>
      <c r="H3442" s="171" t="s">
        <v>414</v>
      </c>
      <c r="I3442" s="172"/>
      <c r="J3442" s="173"/>
    </row>
    <row r="3443" spans="1:10" customFormat="1" outlineLevel="1" x14ac:dyDescent="0.2">
      <c r="A3443" s="161" t="s">
        <v>403</v>
      </c>
      <c r="B3443" s="162" t="s">
        <v>7154</v>
      </c>
      <c r="C3443" s="174" t="s">
        <v>425</v>
      </c>
      <c r="D3443" s="175" t="s">
        <v>426</v>
      </c>
      <c r="E3443" s="175">
        <f>1*1</f>
        <v>1</v>
      </c>
      <c r="F3443" s="176">
        <v>0.01</v>
      </c>
      <c r="G3443" s="176">
        <f>F3443*E3443</f>
        <v>0.01</v>
      </c>
      <c r="H3443" s="177"/>
      <c r="I3443" s="178"/>
      <c r="J3443" s="179"/>
    </row>
    <row r="3444" spans="1:10" customFormat="1" x14ac:dyDescent="0.2">
      <c r="A3444" s="161" t="s">
        <v>382</v>
      </c>
      <c r="B3444" s="162" t="s">
        <v>7155</v>
      </c>
      <c r="C3444" s="163" t="s">
        <v>5588</v>
      </c>
      <c r="D3444" s="164" t="s">
        <v>5579</v>
      </c>
      <c r="E3444" s="164">
        <v>1</v>
      </c>
      <c r="F3444" s="167"/>
      <c r="G3444" s="167" t="str">
        <f>""</f>
        <v/>
      </c>
      <c r="H3444" s="161"/>
      <c r="I3444" s="165"/>
      <c r="J3444" s="166"/>
    </row>
    <row r="3445" spans="1:10" customFormat="1" outlineLevel="1" x14ac:dyDescent="0.2">
      <c r="A3445" s="161" t="s">
        <v>386</v>
      </c>
      <c r="B3445" s="162" t="s">
        <v>7156</v>
      </c>
      <c r="C3445" s="168" t="s">
        <v>5590</v>
      </c>
      <c r="D3445" s="169" t="s">
        <v>5582</v>
      </c>
      <c r="E3445" s="169">
        <f>1*1</f>
        <v>1</v>
      </c>
      <c r="F3445" s="170">
        <v>2.0099999999999998</v>
      </c>
      <c r="G3445" s="170">
        <f t="shared" ref="G3445:G3451" si="116">F3445*E3445</f>
        <v>2.0099999999999998</v>
      </c>
      <c r="H3445" s="171" t="s">
        <v>414</v>
      </c>
      <c r="I3445" s="172"/>
      <c r="J3445" s="173"/>
    </row>
    <row r="3446" spans="1:10" customFormat="1" outlineLevel="1" x14ac:dyDescent="0.2">
      <c r="A3446" s="161" t="s">
        <v>386</v>
      </c>
      <c r="B3446" s="162" t="s">
        <v>7157</v>
      </c>
      <c r="C3446" s="168" t="s">
        <v>5592</v>
      </c>
      <c r="D3446" s="169" t="s">
        <v>5593</v>
      </c>
      <c r="E3446" s="169">
        <f>1*1</f>
        <v>1</v>
      </c>
      <c r="F3446" s="170">
        <v>0.4</v>
      </c>
      <c r="G3446" s="170">
        <f t="shared" si="116"/>
        <v>0.4</v>
      </c>
      <c r="H3446" s="171" t="s">
        <v>414</v>
      </c>
      <c r="I3446" s="172"/>
      <c r="J3446" s="173"/>
    </row>
    <row r="3447" spans="1:10" customFormat="1" outlineLevel="1" x14ac:dyDescent="0.2">
      <c r="A3447" s="161" t="s">
        <v>403</v>
      </c>
      <c r="B3447" s="162" t="s">
        <v>7158</v>
      </c>
      <c r="C3447" s="174" t="s">
        <v>425</v>
      </c>
      <c r="D3447" s="175" t="s">
        <v>426</v>
      </c>
      <c r="E3447" s="175">
        <f>1*1</f>
        <v>1</v>
      </c>
      <c r="F3447" s="176">
        <v>0.01</v>
      </c>
      <c r="G3447" s="176">
        <f t="shared" si="116"/>
        <v>0.01</v>
      </c>
      <c r="H3447" s="177"/>
      <c r="I3447" s="178"/>
      <c r="J3447" s="179"/>
    </row>
    <row r="3448" spans="1:10" customFormat="1" x14ac:dyDescent="0.2">
      <c r="A3448" s="148" t="s">
        <v>379</v>
      </c>
      <c r="B3448" s="162" t="s">
        <v>7159</v>
      </c>
      <c r="C3448" s="181" t="s">
        <v>6922</v>
      </c>
      <c r="D3448" s="182" t="s">
        <v>6645</v>
      </c>
      <c r="E3448" s="182">
        <v>1</v>
      </c>
      <c r="F3448" s="183">
        <v>18.690857040000001</v>
      </c>
      <c r="G3448" s="183">
        <f t="shared" si="116"/>
        <v>18.690857040000001</v>
      </c>
      <c r="H3448" s="184" t="s">
        <v>414</v>
      </c>
      <c r="I3448" s="185"/>
      <c r="J3448" s="180"/>
    </row>
    <row r="3449" spans="1:10" customFormat="1" x14ac:dyDescent="0.2">
      <c r="A3449" s="148" t="s">
        <v>379</v>
      </c>
      <c r="B3449" s="162" t="s">
        <v>7160</v>
      </c>
      <c r="C3449" s="181" t="s">
        <v>6924</v>
      </c>
      <c r="D3449" s="182" t="s">
        <v>6925</v>
      </c>
      <c r="E3449" s="182">
        <v>5</v>
      </c>
      <c r="F3449" s="183">
        <v>4.6088092999999999</v>
      </c>
      <c r="G3449" s="183">
        <f t="shared" si="116"/>
        <v>23.0440465</v>
      </c>
      <c r="H3449" s="184" t="s">
        <v>414</v>
      </c>
      <c r="I3449" s="185"/>
      <c r="J3449" s="180"/>
    </row>
    <row r="3450" spans="1:10" customFormat="1" x14ac:dyDescent="0.2">
      <c r="A3450" s="148" t="s">
        <v>379</v>
      </c>
      <c r="B3450" s="162" t="s">
        <v>7161</v>
      </c>
      <c r="C3450" s="181" t="s">
        <v>6656</v>
      </c>
      <c r="D3450" s="182" t="s">
        <v>6657</v>
      </c>
      <c r="E3450" s="182">
        <v>2</v>
      </c>
      <c r="F3450" s="183">
        <v>0.85370754999999998</v>
      </c>
      <c r="G3450" s="183">
        <f t="shared" si="116"/>
        <v>1.7074151</v>
      </c>
      <c r="H3450" s="184"/>
      <c r="I3450" s="185"/>
      <c r="J3450" s="180"/>
    </row>
    <row r="3451" spans="1:10" customFormat="1" x14ac:dyDescent="0.2">
      <c r="A3451" s="148" t="s">
        <v>379</v>
      </c>
      <c r="B3451" s="162" t="s">
        <v>7162</v>
      </c>
      <c r="C3451" s="181" t="s">
        <v>6653</v>
      </c>
      <c r="D3451" s="182" t="s">
        <v>6654</v>
      </c>
      <c r="E3451" s="182">
        <v>1</v>
      </c>
      <c r="F3451" s="183">
        <v>1.2463426500000001</v>
      </c>
      <c r="G3451" s="183">
        <f t="shared" si="116"/>
        <v>1.2463426500000001</v>
      </c>
      <c r="H3451" s="184"/>
      <c r="I3451" s="185"/>
      <c r="J3451" s="180"/>
    </row>
    <row r="3452" spans="1:10" customFormat="1" x14ac:dyDescent="0.2">
      <c r="A3452" s="148" t="s">
        <v>379</v>
      </c>
      <c r="B3452" s="162" t="s">
        <v>7163</v>
      </c>
      <c r="C3452" s="181" t="s">
        <v>6659</v>
      </c>
      <c r="D3452" s="182" t="s">
        <v>6660</v>
      </c>
      <c r="E3452" s="182">
        <v>5</v>
      </c>
      <c r="F3452" s="183"/>
      <c r="G3452" s="183" t="str">
        <f>""</f>
        <v/>
      </c>
      <c r="H3452" s="184"/>
      <c r="I3452" s="185"/>
      <c r="J3452" s="180"/>
    </row>
    <row r="3453" spans="1:10" customFormat="1" outlineLevel="1" x14ac:dyDescent="0.2">
      <c r="A3453" s="148" t="s">
        <v>379</v>
      </c>
      <c r="B3453" s="162" t="s">
        <v>7164</v>
      </c>
      <c r="C3453" s="181" t="s">
        <v>6662</v>
      </c>
      <c r="D3453" s="182" t="s">
        <v>6663</v>
      </c>
      <c r="E3453" s="182">
        <f>1*5</f>
        <v>5</v>
      </c>
      <c r="F3453" s="183">
        <v>0.55000000000000004</v>
      </c>
      <c r="G3453" s="183">
        <f>F3453*E3453</f>
        <v>2.75</v>
      </c>
      <c r="H3453" s="184" t="s">
        <v>414</v>
      </c>
      <c r="I3453" s="185"/>
      <c r="J3453" s="180"/>
    </row>
    <row r="3454" spans="1:10" customFormat="1" outlineLevel="1" x14ac:dyDescent="0.2">
      <c r="A3454" s="148" t="s">
        <v>379</v>
      </c>
      <c r="B3454" s="162" t="s">
        <v>7165</v>
      </c>
      <c r="C3454" s="181" t="s">
        <v>6665</v>
      </c>
      <c r="D3454" s="182" t="s">
        <v>6666</v>
      </c>
      <c r="E3454" s="182">
        <f>1*5</f>
        <v>5</v>
      </c>
      <c r="F3454" s="183">
        <v>0.18</v>
      </c>
      <c r="G3454" s="183">
        <f>F3454*E3454</f>
        <v>0.89999999999999991</v>
      </c>
      <c r="H3454" s="184" t="s">
        <v>414</v>
      </c>
      <c r="I3454" s="185"/>
      <c r="J3454" s="180"/>
    </row>
    <row r="3455" spans="1:10" customFormat="1" x14ac:dyDescent="0.2">
      <c r="A3455" s="148" t="s">
        <v>379</v>
      </c>
      <c r="B3455" s="162" t="s">
        <v>7166</v>
      </c>
      <c r="C3455" s="181" t="s">
        <v>6932</v>
      </c>
      <c r="D3455" s="182" t="s">
        <v>6933</v>
      </c>
      <c r="E3455" s="182">
        <v>1</v>
      </c>
      <c r="F3455" s="183">
        <v>0.17256789</v>
      </c>
      <c r="G3455" s="183">
        <f>F3455*E3455</f>
        <v>0.17256789</v>
      </c>
      <c r="H3455" s="184"/>
      <c r="I3455" s="185"/>
      <c r="J3455" s="180"/>
    </row>
    <row r="3456" spans="1:10" customFormat="1" x14ac:dyDescent="0.2">
      <c r="A3456" s="148" t="s">
        <v>379</v>
      </c>
      <c r="B3456" s="162" t="s">
        <v>7167</v>
      </c>
      <c r="C3456" s="181" t="s">
        <v>6935</v>
      </c>
      <c r="D3456" s="182" t="s">
        <v>6669</v>
      </c>
      <c r="E3456" s="182">
        <v>1</v>
      </c>
      <c r="F3456" s="183">
        <v>1.15297994</v>
      </c>
      <c r="G3456" s="183">
        <f>F3456*E3456</f>
        <v>1.15297994</v>
      </c>
      <c r="H3456" s="184" t="s">
        <v>414</v>
      </c>
      <c r="I3456" s="185"/>
      <c r="J3456" s="180"/>
    </row>
    <row r="3457" spans="1:11" customFormat="1" x14ac:dyDescent="0.2">
      <c r="A3457" s="148" t="s">
        <v>379</v>
      </c>
      <c r="B3457" s="162" t="s">
        <v>7168</v>
      </c>
      <c r="C3457" s="181" t="s">
        <v>6937</v>
      </c>
      <c r="D3457" s="182" t="s">
        <v>6938</v>
      </c>
      <c r="E3457" s="182">
        <v>1</v>
      </c>
      <c r="F3457" s="183">
        <v>0.88502859</v>
      </c>
      <c r="G3457" s="183">
        <f>F3457*E3457</f>
        <v>0.88502859</v>
      </c>
      <c r="H3457" s="184"/>
      <c r="I3457" s="185"/>
      <c r="J3457" s="180"/>
    </row>
    <row r="3458" spans="1:11" customFormat="1" x14ac:dyDescent="0.2">
      <c r="A3458" s="161" t="s">
        <v>382</v>
      </c>
      <c r="B3458" s="162" t="s">
        <v>7169</v>
      </c>
      <c r="C3458" s="163" t="s">
        <v>6389</v>
      </c>
      <c r="D3458" s="164" t="s">
        <v>532</v>
      </c>
      <c r="E3458" s="164">
        <v>1</v>
      </c>
      <c r="F3458" s="167"/>
      <c r="G3458" s="167" t="str">
        <f>""</f>
        <v/>
      </c>
      <c r="H3458" s="161"/>
      <c r="I3458" s="165"/>
      <c r="J3458" s="166"/>
    </row>
    <row r="3459" spans="1:11" customFormat="1" outlineLevel="1" x14ac:dyDescent="0.2">
      <c r="A3459" s="161" t="s">
        <v>386</v>
      </c>
      <c r="B3459" s="162" t="s">
        <v>7170</v>
      </c>
      <c r="C3459" s="168" t="s">
        <v>6391</v>
      </c>
      <c r="D3459" s="169" t="s">
        <v>535</v>
      </c>
      <c r="E3459" s="169">
        <f>2*1</f>
        <v>2</v>
      </c>
      <c r="F3459" s="170">
        <v>2.2200000000000002</v>
      </c>
      <c r="G3459" s="170">
        <f>F3459*E3459</f>
        <v>4.4400000000000004</v>
      </c>
      <c r="H3459" s="171" t="s">
        <v>390</v>
      </c>
      <c r="I3459" s="172"/>
      <c r="J3459" s="173"/>
    </row>
    <row r="3460" spans="1:11" customFormat="1" outlineLevel="1" x14ac:dyDescent="0.2">
      <c r="A3460" s="161" t="s">
        <v>386</v>
      </c>
      <c r="B3460" s="162" t="s">
        <v>7171</v>
      </c>
      <c r="C3460" s="168" t="s">
        <v>537</v>
      </c>
      <c r="D3460" s="169" t="s">
        <v>538</v>
      </c>
      <c r="E3460" s="169">
        <f>1*1</f>
        <v>1</v>
      </c>
      <c r="F3460" s="170">
        <v>6.38</v>
      </c>
      <c r="G3460" s="170">
        <f>F3460*E3460</f>
        <v>6.38</v>
      </c>
      <c r="H3460" s="171" t="s">
        <v>390</v>
      </c>
      <c r="I3460" s="172"/>
      <c r="J3460" s="173"/>
    </row>
    <row r="3461" spans="1:11" customFormat="1" outlineLevel="1" x14ac:dyDescent="0.2">
      <c r="A3461" s="161" t="s">
        <v>386</v>
      </c>
      <c r="B3461" s="162" t="s">
        <v>7172</v>
      </c>
      <c r="C3461" s="168" t="s">
        <v>540</v>
      </c>
      <c r="D3461" s="169" t="s">
        <v>541</v>
      </c>
      <c r="E3461" s="169">
        <f>1*1</f>
        <v>1</v>
      </c>
      <c r="F3461" s="170">
        <v>46.26</v>
      </c>
      <c r="G3461" s="170">
        <f>F3461*E3461</f>
        <v>46.26</v>
      </c>
      <c r="H3461" s="171" t="s">
        <v>390</v>
      </c>
      <c r="I3461" s="172"/>
      <c r="J3461" s="173"/>
    </row>
    <row r="3462" spans="1:11" customFormat="1" outlineLevel="1" x14ac:dyDescent="0.2">
      <c r="A3462" s="161" t="s">
        <v>386</v>
      </c>
      <c r="B3462" s="162" t="s">
        <v>7173</v>
      </c>
      <c r="C3462" s="168" t="s">
        <v>401</v>
      </c>
      <c r="D3462" s="169" t="s">
        <v>402</v>
      </c>
      <c r="E3462" s="169">
        <f>2*1</f>
        <v>2</v>
      </c>
      <c r="F3462" s="170">
        <v>1.97</v>
      </c>
      <c r="G3462" s="170">
        <f>F3462*E3462</f>
        <v>3.94</v>
      </c>
      <c r="H3462" s="171" t="s">
        <v>390</v>
      </c>
      <c r="I3462" s="172"/>
      <c r="J3462" s="173"/>
    </row>
    <row r="3463" spans="1:11" customFormat="1" x14ac:dyDescent="0.2">
      <c r="A3463" s="161" t="s">
        <v>382</v>
      </c>
      <c r="B3463" s="162" t="s">
        <v>7174</v>
      </c>
      <c r="C3463" s="163" t="s">
        <v>5622</v>
      </c>
      <c r="D3463" s="164" t="s">
        <v>545</v>
      </c>
      <c r="E3463" s="164" t="s">
        <v>410</v>
      </c>
      <c r="F3463" s="167"/>
      <c r="G3463" s="167" t="str">
        <f>""</f>
        <v/>
      </c>
      <c r="H3463" s="161"/>
      <c r="I3463" s="165"/>
      <c r="J3463" s="166"/>
      <c r="K3463" s="200"/>
    </row>
    <row r="3464" spans="1:11" customFormat="1" outlineLevel="1" x14ac:dyDescent="0.2">
      <c r="A3464" s="161" t="s">
        <v>386</v>
      </c>
      <c r="B3464" s="162" t="s">
        <v>7175</v>
      </c>
      <c r="C3464" s="168" t="s">
        <v>5624</v>
      </c>
      <c r="D3464" s="169" t="s">
        <v>1960</v>
      </c>
      <c r="E3464" s="169" t="s">
        <v>410</v>
      </c>
      <c r="F3464" s="170">
        <v>17.309999999999999</v>
      </c>
      <c r="G3464" s="170">
        <f>F3464*2</f>
        <v>34.619999999999997</v>
      </c>
      <c r="H3464" s="171" t="s">
        <v>414</v>
      </c>
      <c r="I3464" s="172"/>
      <c r="J3464" s="173"/>
      <c r="K3464" s="200"/>
    </row>
    <row r="3465" spans="1:11" customFormat="1" outlineLevel="1" x14ac:dyDescent="0.2">
      <c r="A3465" s="161" t="s">
        <v>386</v>
      </c>
      <c r="B3465" s="162" t="s">
        <v>7176</v>
      </c>
      <c r="C3465" s="168" t="s">
        <v>419</v>
      </c>
      <c r="D3465" s="169" t="s">
        <v>420</v>
      </c>
      <c r="E3465" s="169">
        <v>2</v>
      </c>
      <c r="F3465" s="170">
        <v>0.37</v>
      </c>
      <c r="G3465" s="170">
        <f>F3465*E3465</f>
        <v>0.74</v>
      </c>
      <c r="H3465" s="171" t="s">
        <v>414</v>
      </c>
      <c r="I3465" s="172"/>
      <c r="J3465" s="173"/>
      <c r="K3465" s="200"/>
    </row>
    <row r="3466" spans="1:11" customFormat="1" outlineLevel="1" x14ac:dyDescent="0.2">
      <c r="A3466" s="161" t="s">
        <v>403</v>
      </c>
      <c r="B3466" s="162" t="s">
        <v>7177</v>
      </c>
      <c r="C3466" s="174" t="s">
        <v>425</v>
      </c>
      <c r="D3466" s="175" t="s">
        <v>426</v>
      </c>
      <c r="E3466" s="175">
        <v>4</v>
      </c>
      <c r="F3466" s="176">
        <v>0.01</v>
      </c>
      <c r="G3466" s="176">
        <f>F3466*E3466</f>
        <v>0.04</v>
      </c>
      <c r="H3466" s="177"/>
      <c r="I3466" s="178"/>
      <c r="J3466" s="179"/>
      <c r="K3466" s="200"/>
    </row>
    <row r="3467" spans="1:11" customFormat="1" ht="25.5" outlineLevel="1" x14ac:dyDescent="0.2">
      <c r="A3467" s="161" t="s">
        <v>403</v>
      </c>
      <c r="B3467" s="162" t="s">
        <v>7178</v>
      </c>
      <c r="C3467" s="174" t="s">
        <v>522</v>
      </c>
      <c r="D3467" s="175" t="s">
        <v>5485</v>
      </c>
      <c r="E3467" s="175">
        <v>6</v>
      </c>
      <c r="F3467" s="176">
        <v>0.02</v>
      </c>
      <c r="G3467" s="176">
        <f>F3467*E3467</f>
        <v>0.12</v>
      </c>
      <c r="H3467" s="177"/>
      <c r="I3467" s="178"/>
      <c r="J3467" s="179"/>
      <c r="K3467" s="200"/>
    </row>
    <row r="3468" spans="1:11" customFormat="1" x14ac:dyDescent="0.2">
      <c r="A3468" s="161" t="s">
        <v>382</v>
      </c>
      <c r="B3468" s="162" t="s">
        <v>7179</v>
      </c>
      <c r="C3468" s="163" t="s">
        <v>1964</v>
      </c>
      <c r="D3468" s="164" t="s">
        <v>1965</v>
      </c>
      <c r="E3468" s="164">
        <v>1</v>
      </c>
      <c r="F3468" s="167">
        <v>18.91777454</v>
      </c>
      <c r="G3468" s="167">
        <f>F3468*E3468</f>
        <v>18.91777454</v>
      </c>
      <c r="H3468" s="161" t="s">
        <v>414</v>
      </c>
      <c r="I3468" s="165"/>
      <c r="J3468" s="166"/>
    </row>
    <row r="3469" spans="1:11" customFormat="1" x14ac:dyDescent="0.2">
      <c r="A3469" s="161" t="s">
        <v>382</v>
      </c>
      <c r="B3469" s="162" t="s">
        <v>7180</v>
      </c>
      <c r="C3469" s="163" t="s">
        <v>6404</v>
      </c>
      <c r="D3469" s="164" t="s">
        <v>556</v>
      </c>
      <c r="E3469" s="164">
        <v>1</v>
      </c>
      <c r="F3469" s="167"/>
      <c r="G3469" s="167" t="str">
        <f>""</f>
        <v/>
      </c>
      <c r="H3469" s="161"/>
      <c r="I3469" s="165"/>
      <c r="J3469" s="166"/>
    </row>
    <row r="3470" spans="1:11" customFormat="1" outlineLevel="1" x14ac:dyDescent="0.2">
      <c r="A3470" s="161" t="s">
        <v>386</v>
      </c>
      <c r="B3470" s="162" t="s">
        <v>7181</v>
      </c>
      <c r="C3470" s="168" t="s">
        <v>6406</v>
      </c>
      <c r="D3470" s="169" t="s">
        <v>443</v>
      </c>
      <c r="E3470" s="169">
        <f>1*1</f>
        <v>1</v>
      </c>
      <c r="F3470" s="170">
        <v>11.29</v>
      </c>
      <c r="G3470" s="170">
        <f>F3470*E3470</f>
        <v>11.29</v>
      </c>
      <c r="H3470" s="171" t="s">
        <v>414</v>
      </c>
      <c r="I3470" s="172"/>
      <c r="J3470" s="173"/>
    </row>
    <row r="3471" spans="1:11" customFormat="1" outlineLevel="1" x14ac:dyDescent="0.2">
      <c r="A3471" s="161" t="s">
        <v>386</v>
      </c>
      <c r="B3471" s="162" t="s">
        <v>7182</v>
      </c>
      <c r="C3471" s="168" t="s">
        <v>559</v>
      </c>
      <c r="D3471" s="169" t="s">
        <v>560</v>
      </c>
      <c r="E3471" s="169">
        <f>2*1</f>
        <v>2</v>
      </c>
      <c r="F3471" s="170">
        <v>1.39</v>
      </c>
      <c r="G3471" s="170">
        <f>F3471*E3471</f>
        <v>2.78</v>
      </c>
      <c r="H3471" s="171" t="s">
        <v>414</v>
      </c>
      <c r="I3471" s="172"/>
      <c r="J3471" s="173"/>
    </row>
    <row r="3472" spans="1:11" customFormat="1" x14ac:dyDescent="0.2">
      <c r="A3472" s="161" t="s">
        <v>382</v>
      </c>
      <c r="B3472" s="162" t="s">
        <v>7183</v>
      </c>
      <c r="C3472" s="163" t="s">
        <v>562</v>
      </c>
      <c r="D3472" s="164" t="s">
        <v>563</v>
      </c>
      <c r="E3472" s="164">
        <v>4</v>
      </c>
      <c r="F3472" s="167">
        <v>3.3256407800000001</v>
      </c>
      <c r="G3472" s="167">
        <f>F3472*E3472</f>
        <v>13.30256312</v>
      </c>
      <c r="H3472" s="161" t="s">
        <v>414</v>
      </c>
      <c r="I3472" s="165"/>
      <c r="J3472" s="166"/>
    </row>
    <row r="3473" spans="1:10" customFormat="1" x14ac:dyDescent="0.2">
      <c r="A3473" s="161" t="s">
        <v>382</v>
      </c>
      <c r="B3473" s="162" t="s">
        <v>7184</v>
      </c>
      <c r="C3473" s="163" t="s">
        <v>565</v>
      </c>
      <c r="D3473" s="164" t="s">
        <v>566</v>
      </c>
      <c r="E3473" s="164">
        <v>4</v>
      </c>
      <c r="F3473" s="167">
        <v>0.61767559999999999</v>
      </c>
      <c r="G3473" s="167">
        <f>F3473*E3473</f>
        <v>2.4707024</v>
      </c>
      <c r="H3473" s="161" t="s">
        <v>414</v>
      </c>
      <c r="I3473" s="165"/>
      <c r="J3473" s="166"/>
    </row>
    <row r="3474" spans="1:10" customFormat="1" x14ac:dyDescent="0.2">
      <c r="A3474" s="161" t="s">
        <v>382</v>
      </c>
      <c r="B3474" s="162" t="s">
        <v>7185</v>
      </c>
      <c r="C3474" s="163" t="s">
        <v>568</v>
      </c>
      <c r="D3474" s="164" t="s">
        <v>569</v>
      </c>
      <c r="E3474" s="164">
        <v>2</v>
      </c>
      <c r="F3474" s="167"/>
      <c r="G3474" s="167" t="str">
        <f>""</f>
        <v/>
      </c>
      <c r="H3474" s="161"/>
      <c r="I3474" s="165"/>
      <c r="J3474" s="166"/>
    </row>
    <row r="3475" spans="1:10" customFormat="1" outlineLevel="1" x14ac:dyDescent="0.2">
      <c r="A3475" s="161" t="s">
        <v>386</v>
      </c>
      <c r="B3475" s="162" t="s">
        <v>7186</v>
      </c>
      <c r="C3475" s="168" t="s">
        <v>571</v>
      </c>
      <c r="D3475" s="169" t="s">
        <v>572</v>
      </c>
      <c r="E3475" s="169">
        <f>1*2</f>
        <v>2</v>
      </c>
      <c r="F3475" s="170">
        <v>0.89</v>
      </c>
      <c r="G3475" s="170">
        <f>F3475*E3475</f>
        <v>1.78</v>
      </c>
      <c r="H3475" s="171" t="s">
        <v>414</v>
      </c>
      <c r="I3475" s="172"/>
      <c r="J3475" s="173"/>
    </row>
    <row r="3476" spans="1:10" customFormat="1" outlineLevel="1" x14ac:dyDescent="0.2">
      <c r="A3476" s="161" t="s">
        <v>386</v>
      </c>
      <c r="B3476" s="162" t="s">
        <v>7187</v>
      </c>
      <c r="C3476" s="168" t="s">
        <v>574</v>
      </c>
      <c r="D3476" s="169" t="s">
        <v>575</v>
      </c>
      <c r="E3476" s="169">
        <f>2*2</f>
        <v>4</v>
      </c>
      <c r="F3476" s="170">
        <v>0.09</v>
      </c>
      <c r="G3476" s="170">
        <f>F3476*E3476</f>
        <v>0.36</v>
      </c>
      <c r="H3476" s="171" t="s">
        <v>414</v>
      </c>
      <c r="I3476" s="172"/>
      <c r="J3476" s="173"/>
    </row>
    <row r="3477" spans="1:10" customFormat="1" x14ac:dyDescent="0.2">
      <c r="A3477" s="161" t="s">
        <v>382</v>
      </c>
      <c r="B3477" s="162" t="s">
        <v>7188</v>
      </c>
      <c r="C3477" s="163" t="s">
        <v>6414</v>
      </c>
      <c r="D3477" s="164" t="s">
        <v>6415</v>
      </c>
      <c r="E3477" s="164">
        <v>1</v>
      </c>
      <c r="F3477" s="167">
        <v>6.4217675500000002</v>
      </c>
      <c r="G3477" s="167">
        <f>F3477*E3477</f>
        <v>6.4217675500000002</v>
      </c>
      <c r="H3477" s="161" t="s">
        <v>414</v>
      </c>
      <c r="I3477" s="165"/>
      <c r="J3477" s="166"/>
    </row>
    <row r="3478" spans="1:10" customFormat="1" x14ac:dyDescent="0.2">
      <c r="A3478" s="161" t="s">
        <v>382</v>
      </c>
      <c r="B3478" s="162" t="s">
        <v>7189</v>
      </c>
      <c r="C3478" s="163" t="s">
        <v>580</v>
      </c>
      <c r="D3478" s="164" t="s">
        <v>581</v>
      </c>
      <c r="E3478" s="164">
        <v>1</v>
      </c>
      <c r="F3478" s="167">
        <v>13.463815520000001</v>
      </c>
      <c r="G3478" s="167">
        <f>F3478*E3478</f>
        <v>13.463815520000001</v>
      </c>
      <c r="H3478" s="161" t="s">
        <v>414</v>
      </c>
      <c r="I3478" s="165"/>
      <c r="J3478" s="166"/>
    </row>
    <row r="3479" spans="1:10" customFormat="1" x14ac:dyDescent="0.2">
      <c r="A3479" s="148" t="s">
        <v>379</v>
      </c>
      <c r="B3479" s="162" t="s">
        <v>7190</v>
      </c>
      <c r="C3479" s="181" t="s">
        <v>5649</v>
      </c>
      <c r="D3479" s="182" t="s">
        <v>584</v>
      </c>
      <c r="E3479" s="182">
        <v>1</v>
      </c>
      <c r="F3479" s="183">
        <v>5.3630844</v>
      </c>
      <c r="G3479" s="183">
        <f>F3479*E3479</f>
        <v>5.3630844</v>
      </c>
      <c r="H3479" s="184"/>
      <c r="I3479" s="185"/>
      <c r="J3479" s="180"/>
    </row>
    <row r="3480" spans="1:10" customFormat="1" x14ac:dyDescent="0.2">
      <c r="A3480" s="148" t="s">
        <v>379</v>
      </c>
      <c r="B3480" s="162" t="s">
        <v>7191</v>
      </c>
      <c r="C3480" s="181" t="s">
        <v>5651</v>
      </c>
      <c r="D3480" s="182" t="s">
        <v>5652</v>
      </c>
      <c r="E3480" s="182" t="s">
        <v>410</v>
      </c>
      <c r="F3480" s="183">
        <v>6.8207869099999998</v>
      </c>
      <c r="G3480" s="183">
        <f>F3480*2</f>
        <v>13.64157382</v>
      </c>
      <c r="H3480" s="184" t="s">
        <v>414</v>
      </c>
      <c r="I3480" s="185"/>
      <c r="J3480" s="180"/>
    </row>
    <row r="3481" spans="1:10" customFormat="1" x14ac:dyDescent="0.2">
      <c r="A3481" s="161" t="s">
        <v>403</v>
      </c>
      <c r="B3481" s="162" t="s">
        <v>7192</v>
      </c>
      <c r="C3481" s="174" t="s">
        <v>586</v>
      </c>
      <c r="D3481" s="175" t="s">
        <v>587</v>
      </c>
      <c r="E3481" s="175">
        <v>2</v>
      </c>
      <c r="F3481" s="176">
        <v>1.23280217</v>
      </c>
      <c r="G3481" s="176">
        <f>F3481*E3481</f>
        <v>2.4656043400000001</v>
      </c>
      <c r="H3481" s="177" t="s">
        <v>414</v>
      </c>
      <c r="I3481" s="178"/>
      <c r="J3481" s="179"/>
    </row>
    <row r="3482" spans="1:10" customFormat="1" x14ac:dyDescent="0.2">
      <c r="A3482" s="148" t="s">
        <v>379</v>
      </c>
      <c r="B3482" s="162" t="s">
        <v>7193</v>
      </c>
      <c r="C3482" s="181" t="s">
        <v>589</v>
      </c>
      <c r="D3482" s="182" t="s">
        <v>590</v>
      </c>
      <c r="E3482" s="182">
        <v>1</v>
      </c>
      <c r="F3482" s="183">
        <v>11.16462001</v>
      </c>
      <c r="G3482" s="183">
        <f>F3482*E3482</f>
        <v>11.16462001</v>
      </c>
      <c r="H3482" s="184" t="s">
        <v>414</v>
      </c>
      <c r="I3482" s="185"/>
      <c r="J3482" s="180"/>
    </row>
    <row r="3483" spans="1:10" customFormat="1" x14ac:dyDescent="0.2">
      <c r="A3483" s="161" t="s">
        <v>382</v>
      </c>
      <c r="B3483" s="162" t="s">
        <v>7194</v>
      </c>
      <c r="C3483" s="163" t="s">
        <v>592</v>
      </c>
      <c r="D3483" s="164" t="s">
        <v>593</v>
      </c>
      <c r="E3483" s="164" t="s">
        <v>410</v>
      </c>
      <c r="F3483" s="167">
        <v>0.26693822</v>
      </c>
      <c r="G3483" s="167">
        <f>F3483*2</f>
        <v>0.53387644000000001</v>
      </c>
      <c r="H3483" s="161" t="s">
        <v>414</v>
      </c>
      <c r="I3483" s="165"/>
      <c r="J3483" s="166"/>
    </row>
    <row r="3484" spans="1:10" customFormat="1" x14ac:dyDescent="0.2">
      <c r="A3484" s="161" t="s">
        <v>382</v>
      </c>
      <c r="B3484" s="162" t="s">
        <v>7195</v>
      </c>
      <c r="C3484" s="163" t="s">
        <v>5659</v>
      </c>
      <c r="D3484" s="164" t="s">
        <v>5579</v>
      </c>
      <c r="E3484" s="164">
        <v>1</v>
      </c>
      <c r="F3484" s="167"/>
      <c r="G3484" s="167" t="str">
        <f>""</f>
        <v/>
      </c>
      <c r="H3484" s="161"/>
      <c r="I3484" s="165"/>
      <c r="J3484" s="166"/>
    </row>
    <row r="3485" spans="1:10" customFormat="1" outlineLevel="1" x14ac:dyDescent="0.2">
      <c r="A3485" s="161" t="s">
        <v>386</v>
      </c>
      <c r="B3485" s="162" t="s">
        <v>7196</v>
      </c>
      <c r="C3485" s="168" t="s">
        <v>5661</v>
      </c>
      <c r="D3485" s="169" t="s">
        <v>5582</v>
      </c>
      <c r="E3485" s="169">
        <f>1*1</f>
        <v>1</v>
      </c>
      <c r="F3485" s="170">
        <v>1.71</v>
      </c>
      <c r="G3485" s="170">
        <f>F3485*E3485</f>
        <v>1.71</v>
      </c>
      <c r="H3485" s="171" t="s">
        <v>414</v>
      </c>
      <c r="I3485" s="172"/>
      <c r="J3485" s="173"/>
    </row>
    <row r="3486" spans="1:10" customFormat="1" outlineLevel="1" x14ac:dyDescent="0.2">
      <c r="A3486" s="161" t="s">
        <v>386</v>
      </c>
      <c r="B3486" s="162" t="s">
        <v>7197</v>
      </c>
      <c r="C3486" s="168" t="s">
        <v>5663</v>
      </c>
      <c r="D3486" s="169" t="s">
        <v>5664</v>
      </c>
      <c r="E3486" s="169">
        <f>1*1</f>
        <v>1</v>
      </c>
      <c r="F3486" s="170">
        <v>0.61</v>
      </c>
      <c r="G3486" s="170">
        <f>F3486*E3486</f>
        <v>0.61</v>
      </c>
      <c r="H3486" s="171" t="s">
        <v>414</v>
      </c>
      <c r="I3486" s="172"/>
      <c r="J3486" s="173"/>
    </row>
    <row r="3487" spans="1:10" customFormat="1" x14ac:dyDescent="0.2">
      <c r="A3487" s="161" t="s">
        <v>382</v>
      </c>
      <c r="B3487" s="162" t="s">
        <v>7198</v>
      </c>
      <c r="C3487" s="163" t="s">
        <v>5666</v>
      </c>
      <c r="D3487" s="164" t="s">
        <v>5579</v>
      </c>
      <c r="E3487" s="164">
        <v>1</v>
      </c>
      <c r="F3487" s="167"/>
      <c r="G3487" s="167" t="str">
        <f>""</f>
        <v/>
      </c>
      <c r="H3487" s="161"/>
      <c r="I3487" s="165"/>
      <c r="J3487" s="166"/>
    </row>
    <row r="3488" spans="1:10" customFormat="1" outlineLevel="1" x14ac:dyDescent="0.2">
      <c r="A3488" s="161" t="s">
        <v>386</v>
      </c>
      <c r="B3488" s="162" t="s">
        <v>7199</v>
      </c>
      <c r="C3488" s="168" t="s">
        <v>5668</v>
      </c>
      <c r="D3488" s="169" t="s">
        <v>5582</v>
      </c>
      <c r="E3488" s="169">
        <f>1*1</f>
        <v>1</v>
      </c>
      <c r="F3488" s="170">
        <v>1.71</v>
      </c>
      <c r="G3488" s="170">
        <f>F3488*E3488</f>
        <v>1.71</v>
      </c>
      <c r="H3488" s="171" t="s">
        <v>414</v>
      </c>
      <c r="I3488" s="172"/>
      <c r="J3488" s="173"/>
    </row>
    <row r="3489" spans="1:10" customFormat="1" outlineLevel="1" x14ac:dyDescent="0.2">
      <c r="A3489" s="161" t="s">
        <v>386</v>
      </c>
      <c r="B3489" s="162" t="s">
        <v>7200</v>
      </c>
      <c r="C3489" s="168" t="s">
        <v>5670</v>
      </c>
      <c r="D3489" s="169" t="s">
        <v>5664</v>
      </c>
      <c r="E3489" s="169">
        <f>1*1</f>
        <v>1</v>
      </c>
      <c r="F3489" s="170">
        <v>0.49</v>
      </c>
      <c r="G3489" s="170">
        <f>F3489*E3489</f>
        <v>0.49</v>
      </c>
      <c r="H3489" s="171" t="s">
        <v>414</v>
      </c>
      <c r="I3489" s="172"/>
      <c r="J3489" s="173"/>
    </row>
    <row r="3490" spans="1:10" customFormat="1" x14ac:dyDescent="0.2">
      <c r="A3490" s="161" t="s">
        <v>382</v>
      </c>
      <c r="B3490" s="162" t="s">
        <v>7201</v>
      </c>
      <c r="C3490" s="163" t="s">
        <v>5681</v>
      </c>
      <c r="D3490" s="164" t="s">
        <v>5682</v>
      </c>
      <c r="E3490" s="164">
        <v>1</v>
      </c>
      <c r="F3490" s="167">
        <v>3.3519420000000001E-2</v>
      </c>
      <c r="G3490" s="167">
        <f>F3490*E3490</f>
        <v>3.3519420000000001E-2</v>
      </c>
      <c r="H3490" s="161" t="s">
        <v>414</v>
      </c>
      <c r="I3490" s="165"/>
      <c r="J3490" s="166"/>
    </row>
    <row r="3491" spans="1:10" customFormat="1" x14ac:dyDescent="0.2">
      <c r="A3491" s="161" t="s">
        <v>382</v>
      </c>
      <c r="B3491" s="162" t="s">
        <v>7202</v>
      </c>
      <c r="C3491" s="163" t="s">
        <v>5684</v>
      </c>
      <c r="D3491" s="164" t="s">
        <v>5685</v>
      </c>
      <c r="E3491" s="164">
        <v>1</v>
      </c>
      <c r="F3491" s="167">
        <v>0.18851112</v>
      </c>
      <c r="G3491" s="167">
        <f>F3491*E3491</f>
        <v>0.18851112</v>
      </c>
      <c r="H3491" s="161" t="s">
        <v>414</v>
      </c>
      <c r="I3491" s="165"/>
      <c r="J3491" s="166"/>
    </row>
    <row r="3492" spans="1:10" customFormat="1" x14ac:dyDescent="0.2">
      <c r="A3492" s="161" t="s">
        <v>382</v>
      </c>
      <c r="B3492" s="162" t="s">
        <v>7203</v>
      </c>
      <c r="C3492" s="163" t="s">
        <v>6431</v>
      </c>
      <c r="D3492" s="164" t="s">
        <v>5562</v>
      </c>
      <c r="E3492" s="164">
        <v>1</v>
      </c>
      <c r="F3492" s="167"/>
      <c r="G3492" s="167" t="str">
        <f>""</f>
        <v/>
      </c>
      <c r="H3492" s="161"/>
      <c r="I3492" s="165"/>
      <c r="J3492" s="166"/>
    </row>
    <row r="3493" spans="1:10" customFormat="1" outlineLevel="1" x14ac:dyDescent="0.2">
      <c r="A3493" s="161" t="s">
        <v>386</v>
      </c>
      <c r="B3493" s="162" t="s">
        <v>7204</v>
      </c>
      <c r="C3493" s="168" t="s">
        <v>6433</v>
      </c>
      <c r="D3493" s="169" t="s">
        <v>6434</v>
      </c>
      <c r="E3493" s="169">
        <f>1*1</f>
        <v>1</v>
      </c>
      <c r="F3493" s="170">
        <v>13.4</v>
      </c>
      <c r="G3493" s="170">
        <f t="shared" ref="G3493:G3499" si="117">F3493*E3493</f>
        <v>13.4</v>
      </c>
      <c r="H3493" s="171" t="s">
        <v>414</v>
      </c>
      <c r="I3493" s="172"/>
      <c r="J3493" s="173"/>
    </row>
    <row r="3494" spans="1:10" customFormat="1" outlineLevel="1" x14ac:dyDescent="0.2">
      <c r="A3494" s="161" t="s">
        <v>386</v>
      </c>
      <c r="B3494" s="162" t="s">
        <v>7205</v>
      </c>
      <c r="C3494" s="168" t="s">
        <v>6374</v>
      </c>
      <c r="D3494" s="169" t="s">
        <v>6375</v>
      </c>
      <c r="E3494" s="169">
        <f>1*1</f>
        <v>1</v>
      </c>
      <c r="F3494" s="170">
        <v>1.97</v>
      </c>
      <c r="G3494" s="170">
        <f t="shared" si="117"/>
        <v>1.97</v>
      </c>
      <c r="H3494" s="171" t="s">
        <v>414</v>
      </c>
      <c r="I3494" s="172"/>
      <c r="J3494" s="173"/>
    </row>
    <row r="3495" spans="1:10" customFormat="1" outlineLevel="1" x14ac:dyDescent="0.2">
      <c r="A3495" s="161" t="s">
        <v>386</v>
      </c>
      <c r="B3495" s="162" t="s">
        <v>7206</v>
      </c>
      <c r="C3495" s="168" t="s">
        <v>5693</v>
      </c>
      <c r="D3495" s="169" t="s">
        <v>5694</v>
      </c>
      <c r="E3495" s="169">
        <f>2*1</f>
        <v>2</v>
      </c>
      <c r="F3495" s="170">
        <v>0.48</v>
      </c>
      <c r="G3495" s="170">
        <f t="shared" si="117"/>
        <v>0.96</v>
      </c>
      <c r="H3495" s="171" t="s">
        <v>414</v>
      </c>
      <c r="I3495" s="172"/>
      <c r="J3495" s="173"/>
    </row>
    <row r="3496" spans="1:10" customFormat="1" outlineLevel="1" x14ac:dyDescent="0.2">
      <c r="A3496" s="161" t="s">
        <v>386</v>
      </c>
      <c r="B3496" s="162" t="s">
        <v>7207</v>
      </c>
      <c r="C3496" s="168" t="s">
        <v>5696</v>
      </c>
      <c r="D3496" s="169" t="s">
        <v>5697</v>
      </c>
      <c r="E3496" s="169">
        <f>3*1</f>
        <v>3</v>
      </c>
      <c r="F3496" s="170">
        <v>0.81</v>
      </c>
      <c r="G3496" s="170">
        <f t="shared" si="117"/>
        <v>2.4300000000000002</v>
      </c>
      <c r="H3496" s="171" t="s">
        <v>414</v>
      </c>
      <c r="I3496" s="172"/>
      <c r="J3496" s="173"/>
    </row>
    <row r="3497" spans="1:10" customFormat="1" outlineLevel="1" x14ac:dyDescent="0.2">
      <c r="A3497" s="161" t="s">
        <v>386</v>
      </c>
      <c r="B3497" s="162" t="s">
        <v>7208</v>
      </c>
      <c r="C3497" s="168" t="s">
        <v>5701</v>
      </c>
      <c r="D3497" s="169" t="s">
        <v>5702</v>
      </c>
      <c r="E3497" s="169">
        <f>3*1</f>
        <v>3</v>
      </c>
      <c r="F3497" s="170">
        <v>0.16</v>
      </c>
      <c r="G3497" s="170">
        <f t="shared" si="117"/>
        <v>0.48</v>
      </c>
      <c r="H3497" s="171" t="s">
        <v>414</v>
      </c>
      <c r="I3497" s="172"/>
      <c r="J3497" s="173"/>
    </row>
    <row r="3498" spans="1:10" customFormat="1" x14ac:dyDescent="0.2">
      <c r="A3498" s="148" t="s">
        <v>379</v>
      </c>
      <c r="B3498" s="162" t="s">
        <v>7209</v>
      </c>
      <c r="C3498" s="181" t="s">
        <v>6724</v>
      </c>
      <c r="D3498" s="182" t="s">
        <v>6725</v>
      </c>
      <c r="E3498" s="182">
        <v>1</v>
      </c>
      <c r="F3498" s="183">
        <v>6.5499319600000003</v>
      </c>
      <c r="G3498" s="183">
        <f t="shared" si="117"/>
        <v>6.5499319600000003</v>
      </c>
      <c r="H3498" s="184" t="s">
        <v>414</v>
      </c>
      <c r="I3498" s="185"/>
      <c r="J3498" s="180"/>
    </row>
    <row r="3499" spans="1:10" customFormat="1" x14ac:dyDescent="0.2">
      <c r="A3499" s="161" t="s">
        <v>382</v>
      </c>
      <c r="B3499" s="162" t="s">
        <v>7210</v>
      </c>
      <c r="C3499" s="163" t="s">
        <v>5706</v>
      </c>
      <c r="D3499" s="164" t="s">
        <v>1982</v>
      </c>
      <c r="E3499" s="164">
        <v>1</v>
      </c>
      <c r="F3499" s="167">
        <v>28.87177144</v>
      </c>
      <c r="G3499" s="167">
        <f t="shared" si="117"/>
        <v>28.87177144</v>
      </c>
      <c r="H3499" s="161" t="s">
        <v>414</v>
      </c>
      <c r="I3499" s="165"/>
      <c r="J3499" s="166"/>
    </row>
    <row r="3500" spans="1:10" customFormat="1" x14ac:dyDescent="0.2">
      <c r="A3500" s="148" t="s">
        <v>379</v>
      </c>
      <c r="B3500" s="162" t="s">
        <v>7211</v>
      </c>
      <c r="C3500" s="181" t="s">
        <v>6441</v>
      </c>
      <c r="D3500" s="182" t="s">
        <v>599</v>
      </c>
      <c r="E3500" s="182">
        <v>1</v>
      </c>
      <c r="F3500" s="183"/>
      <c r="G3500" s="183" t="str">
        <f>""</f>
        <v/>
      </c>
      <c r="H3500" s="184"/>
      <c r="I3500" s="185"/>
      <c r="J3500" s="180"/>
    </row>
    <row r="3501" spans="1:10" customFormat="1" outlineLevel="1" x14ac:dyDescent="0.2">
      <c r="A3501" s="148" t="s">
        <v>379</v>
      </c>
      <c r="B3501" s="162" t="s">
        <v>7212</v>
      </c>
      <c r="C3501" s="181" t="s">
        <v>6443</v>
      </c>
      <c r="D3501" s="182" t="s">
        <v>1982</v>
      </c>
      <c r="E3501" s="182">
        <f>1*1</f>
        <v>1</v>
      </c>
      <c r="F3501" s="183">
        <v>29.39</v>
      </c>
      <c r="G3501" s="183">
        <f t="shared" ref="G3501:G3517" si="118">F3501*E3501</f>
        <v>29.39</v>
      </c>
      <c r="H3501" s="184" t="s">
        <v>414</v>
      </c>
      <c r="I3501" s="185"/>
      <c r="J3501" s="180"/>
    </row>
    <row r="3502" spans="1:10" customFormat="1" outlineLevel="1" x14ac:dyDescent="0.2">
      <c r="A3502" s="148" t="s">
        <v>379</v>
      </c>
      <c r="B3502" s="162" t="s">
        <v>7213</v>
      </c>
      <c r="C3502" s="181" t="s">
        <v>425</v>
      </c>
      <c r="D3502" s="182" t="s">
        <v>437</v>
      </c>
      <c r="E3502" s="182">
        <f>1*1</f>
        <v>1</v>
      </c>
      <c r="F3502" s="183">
        <v>0.02</v>
      </c>
      <c r="G3502" s="183">
        <f t="shared" si="118"/>
        <v>0.02</v>
      </c>
      <c r="H3502" s="184"/>
      <c r="I3502" s="185"/>
      <c r="J3502" s="180"/>
    </row>
    <row r="3503" spans="1:10" customFormat="1" x14ac:dyDescent="0.2">
      <c r="A3503" s="161" t="s">
        <v>382</v>
      </c>
      <c r="B3503" s="162" t="s">
        <v>7214</v>
      </c>
      <c r="C3503" s="163" t="s">
        <v>5713</v>
      </c>
      <c r="D3503" s="164" t="s">
        <v>1982</v>
      </c>
      <c r="E3503" s="164">
        <v>2</v>
      </c>
      <c r="F3503" s="167">
        <v>29.045584420000001</v>
      </c>
      <c r="G3503" s="167">
        <f t="shared" si="118"/>
        <v>58.091168840000002</v>
      </c>
      <c r="H3503" s="161" t="s">
        <v>414</v>
      </c>
      <c r="I3503" s="165"/>
      <c r="J3503" s="166"/>
    </row>
    <row r="3504" spans="1:10" customFormat="1" x14ac:dyDescent="0.2">
      <c r="A3504" s="161" t="s">
        <v>382</v>
      </c>
      <c r="B3504" s="162" t="s">
        <v>7215</v>
      </c>
      <c r="C3504" s="163" t="s">
        <v>6447</v>
      </c>
      <c r="D3504" s="164" t="s">
        <v>1982</v>
      </c>
      <c r="E3504" s="164">
        <v>2</v>
      </c>
      <c r="F3504" s="167">
        <v>29.560161600000001</v>
      </c>
      <c r="G3504" s="167">
        <f t="shared" si="118"/>
        <v>59.120323200000001</v>
      </c>
      <c r="H3504" s="161" t="s">
        <v>414</v>
      </c>
      <c r="I3504" s="165"/>
      <c r="J3504" s="166"/>
    </row>
    <row r="3505" spans="1:10" customFormat="1" x14ac:dyDescent="0.2">
      <c r="A3505" s="161" t="s">
        <v>382</v>
      </c>
      <c r="B3505" s="162" t="s">
        <v>7216</v>
      </c>
      <c r="C3505" s="163" t="s">
        <v>5715</v>
      </c>
      <c r="D3505" s="164" t="s">
        <v>1982</v>
      </c>
      <c r="E3505" s="164">
        <v>1</v>
      </c>
      <c r="F3505" s="167">
        <v>28.6700053</v>
      </c>
      <c r="G3505" s="167">
        <f t="shared" si="118"/>
        <v>28.6700053</v>
      </c>
      <c r="H3505" s="161" t="s">
        <v>414</v>
      </c>
      <c r="I3505" s="165"/>
      <c r="J3505" s="166"/>
    </row>
    <row r="3506" spans="1:10" customFormat="1" x14ac:dyDescent="0.2">
      <c r="A3506" s="161" t="s">
        <v>382</v>
      </c>
      <c r="B3506" s="162" t="s">
        <v>7217</v>
      </c>
      <c r="C3506" s="163" t="s">
        <v>6450</v>
      </c>
      <c r="D3506" s="164" t="s">
        <v>1982</v>
      </c>
      <c r="E3506" s="164">
        <v>1</v>
      </c>
      <c r="F3506" s="167">
        <v>29.18458248</v>
      </c>
      <c r="G3506" s="167">
        <f t="shared" si="118"/>
        <v>29.18458248</v>
      </c>
      <c r="H3506" s="161" t="s">
        <v>414</v>
      </c>
      <c r="I3506" s="165"/>
      <c r="J3506" s="166"/>
    </row>
    <row r="3507" spans="1:10" customFormat="1" x14ac:dyDescent="0.2">
      <c r="A3507" s="161" t="s">
        <v>382</v>
      </c>
      <c r="B3507" s="162" t="s">
        <v>7218</v>
      </c>
      <c r="C3507" s="163" t="s">
        <v>608</v>
      </c>
      <c r="D3507" s="164" t="s">
        <v>609</v>
      </c>
      <c r="E3507" s="164">
        <v>1</v>
      </c>
      <c r="F3507" s="167">
        <v>5.3244521599999999</v>
      </c>
      <c r="G3507" s="167">
        <f t="shared" si="118"/>
        <v>5.3244521599999999</v>
      </c>
      <c r="H3507" s="161" t="s">
        <v>414</v>
      </c>
      <c r="I3507" s="165"/>
      <c r="J3507" s="166"/>
    </row>
    <row r="3508" spans="1:10" customFormat="1" x14ac:dyDescent="0.2">
      <c r="A3508" s="161" t="s">
        <v>382</v>
      </c>
      <c r="B3508" s="162" t="s">
        <v>7219</v>
      </c>
      <c r="C3508" s="163" t="s">
        <v>611</v>
      </c>
      <c r="D3508" s="164" t="s">
        <v>612</v>
      </c>
      <c r="E3508" s="164">
        <v>1</v>
      </c>
      <c r="F3508" s="167">
        <v>1.4036537600000001</v>
      </c>
      <c r="G3508" s="167">
        <f t="shared" si="118"/>
        <v>1.4036537600000001</v>
      </c>
      <c r="H3508" s="161" t="s">
        <v>414</v>
      </c>
      <c r="I3508" s="165"/>
      <c r="J3508" s="166"/>
    </row>
    <row r="3509" spans="1:10" customFormat="1" x14ac:dyDescent="0.2">
      <c r="A3509" s="161" t="s">
        <v>382</v>
      </c>
      <c r="B3509" s="162" t="s">
        <v>7220</v>
      </c>
      <c r="C3509" s="163" t="s">
        <v>614</v>
      </c>
      <c r="D3509" s="164" t="s">
        <v>615</v>
      </c>
      <c r="E3509" s="164">
        <v>2</v>
      </c>
      <c r="F3509" s="167">
        <v>0.153006</v>
      </c>
      <c r="G3509" s="167">
        <f t="shared" si="118"/>
        <v>0.30601200000000001</v>
      </c>
      <c r="H3509" s="161" t="s">
        <v>414</v>
      </c>
      <c r="I3509" s="165"/>
      <c r="J3509" s="166"/>
    </row>
    <row r="3510" spans="1:10" customFormat="1" x14ac:dyDescent="0.2">
      <c r="A3510" s="161" t="s">
        <v>403</v>
      </c>
      <c r="B3510" s="162" t="s">
        <v>7221</v>
      </c>
      <c r="C3510" s="174" t="s">
        <v>617</v>
      </c>
      <c r="D3510" s="175" t="s">
        <v>618</v>
      </c>
      <c r="E3510" s="175">
        <v>2</v>
      </c>
      <c r="F3510" s="176">
        <v>0.16417498</v>
      </c>
      <c r="G3510" s="176">
        <f t="shared" si="118"/>
        <v>0.32834996</v>
      </c>
      <c r="H3510" s="177" t="s">
        <v>414</v>
      </c>
      <c r="I3510" s="178"/>
      <c r="J3510" s="179"/>
    </row>
    <row r="3511" spans="1:10" customFormat="1" x14ac:dyDescent="0.2">
      <c r="A3511" s="161" t="s">
        <v>403</v>
      </c>
      <c r="B3511" s="162" t="s">
        <v>7222</v>
      </c>
      <c r="C3511" s="174" t="s">
        <v>620</v>
      </c>
      <c r="D3511" s="175" t="s">
        <v>621</v>
      </c>
      <c r="E3511" s="175">
        <v>1</v>
      </c>
      <c r="F3511" s="176">
        <v>2.7454958</v>
      </c>
      <c r="G3511" s="176">
        <f t="shared" si="118"/>
        <v>2.7454958</v>
      </c>
      <c r="H3511" s="177"/>
      <c r="I3511" s="178"/>
      <c r="J3511" s="179"/>
    </row>
    <row r="3512" spans="1:10" customFormat="1" x14ac:dyDescent="0.2">
      <c r="A3512" s="161" t="s">
        <v>382</v>
      </c>
      <c r="B3512" s="162" t="s">
        <v>7223</v>
      </c>
      <c r="C3512" s="163" t="s">
        <v>627</v>
      </c>
      <c r="D3512" s="164" t="s">
        <v>628</v>
      </c>
      <c r="E3512" s="164">
        <v>8</v>
      </c>
      <c r="F3512" s="167">
        <v>0.41937333999999998</v>
      </c>
      <c r="G3512" s="167">
        <f t="shared" si="118"/>
        <v>3.3549867199999999</v>
      </c>
      <c r="H3512" s="161" t="s">
        <v>414</v>
      </c>
      <c r="I3512" s="165"/>
      <c r="J3512" s="166"/>
    </row>
    <row r="3513" spans="1:10" customFormat="1" x14ac:dyDescent="0.2">
      <c r="A3513" s="161" t="s">
        <v>382</v>
      </c>
      <c r="B3513" s="162" t="s">
        <v>7224</v>
      </c>
      <c r="C3513" s="163" t="s">
        <v>630</v>
      </c>
      <c r="D3513" s="164" t="s">
        <v>631</v>
      </c>
      <c r="E3513" s="164">
        <v>13</v>
      </c>
      <c r="F3513" s="167">
        <v>3.2398108900000002</v>
      </c>
      <c r="G3513" s="167">
        <f t="shared" si="118"/>
        <v>42.11754157</v>
      </c>
      <c r="H3513" s="161" t="s">
        <v>414</v>
      </c>
      <c r="I3513" s="165"/>
      <c r="J3513" s="166"/>
    </row>
    <row r="3514" spans="1:10" customFormat="1" x14ac:dyDescent="0.2">
      <c r="A3514" s="161" t="s">
        <v>382</v>
      </c>
      <c r="B3514" s="162" t="s">
        <v>7225</v>
      </c>
      <c r="C3514" s="163" t="s">
        <v>633</v>
      </c>
      <c r="D3514" s="164" t="s">
        <v>634</v>
      </c>
      <c r="E3514" s="164">
        <v>10</v>
      </c>
      <c r="F3514" s="167">
        <v>13.036198779999999</v>
      </c>
      <c r="G3514" s="167">
        <f t="shared" si="118"/>
        <v>130.36198780000001</v>
      </c>
      <c r="H3514" s="161" t="s">
        <v>414</v>
      </c>
      <c r="I3514" s="165"/>
      <c r="J3514" s="166"/>
    </row>
    <row r="3515" spans="1:10" customFormat="1" x14ac:dyDescent="0.2">
      <c r="A3515" s="161" t="s">
        <v>382</v>
      </c>
      <c r="B3515" s="162" t="s">
        <v>7226</v>
      </c>
      <c r="C3515" s="163" t="s">
        <v>6460</v>
      </c>
      <c r="D3515" s="164" t="s">
        <v>6461</v>
      </c>
      <c r="E3515" s="164">
        <v>1</v>
      </c>
      <c r="F3515" s="167">
        <v>9.5339148900000001</v>
      </c>
      <c r="G3515" s="167">
        <f t="shared" si="118"/>
        <v>9.5339148900000001</v>
      </c>
      <c r="H3515" s="161" t="s">
        <v>414</v>
      </c>
      <c r="I3515" s="165"/>
      <c r="J3515" s="166"/>
    </row>
    <row r="3516" spans="1:10" customFormat="1" x14ac:dyDescent="0.2">
      <c r="A3516" s="161" t="s">
        <v>382</v>
      </c>
      <c r="B3516" s="162" t="s">
        <v>7227</v>
      </c>
      <c r="C3516" s="163" t="s">
        <v>6463</v>
      </c>
      <c r="D3516" s="164" t="s">
        <v>6464</v>
      </c>
      <c r="E3516" s="164">
        <v>1</v>
      </c>
      <c r="F3516" s="167">
        <v>16.538451299999998</v>
      </c>
      <c r="G3516" s="167">
        <f t="shared" si="118"/>
        <v>16.538451299999998</v>
      </c>
      <c r="H3516" s="161" t="s">
        <v>414</v>
      </c>
      <c r="I3516" s="165"/>
      <c r="J3516" s="166"/>
    </row>
    <row r="3517" spans="1:10" customFormat="1" x14ac:dyDescent="0.2">
      <c r="A3517" s="148" t="s">
        <v>379</v>
      </c>
      <c r="B3517" s="162" t="s">
        <v>7228</v>
      </c>
      <c r="C3517" s="181" t="s">
        <v>5754</v>
      </c>
      <c r="D3517" s="182" t="s">
        <v>5755</v>
      </c>
      <c r="E3517" s="182">
        <v>26</v>
      </c>
      <c r="F3517" s="183">
        <v>7.2909959999999996E-2</v>
      </c>
      <c r="G3517" s="183">
        <f t="shared" si="118"/>
        <v>1.89565896</v>
      </c>
      <c r="H3517" s="184" t="s">
        <v>414</v>
      </c>
      <c r="I3517" s="185"/>
      <c r="J3517" s="180"/>
    </row>
    <row r="3518" spans="1:10" customFormat="1" x14ac:dyDescent="0.2">
      <c r="A3518" s="161" t="s">
        <v>382</v>
      </c>
      <c r="B3518" s="162" t="s">
        <v>7229</v>
      </c>
      <c r="C3518" s="163" t="s">
        <v>6467</v>
      </c>
      <c r="D3518" s="164" t="s">
        <v>5562</v>
      </c>
      <c r="E3518" s="164">
        <v>1</v>
      </c>
      <c r="F3518" s="167"/>
      <c r="G3518" s="167" t="str">
        <f>""</f>
        <v/>
      </c>
      <c r="H3518" s="161"/>
      <c r="I3518" s="165"/>
      <c r="J3518" s="166"/>
    </row>
    <row r="3519" spans="1:10" customFormat="1" outlineLevel="1" x14ac:dyDescent="0.2">
      <c r="A3519" s="161" t="s">
        <v>386</v>
      </c>
      <c r="B3519" s="162" t="s">
        <v>7230</v>
      </c>
      <c r="C3519" s="168" t="s">
        <v>6469</v>
      </c>
      <c r="D3519" s="169" t="s">
        <v>6470</v>
      </c>
      <c r="E3519" s="169">
        <f>1*1</f>
        <v>1</v>
      </c>
      <c r="F3519" s="170">
        <v>36.58</v>
      </c>
      <c r="G3519" s="170">
        <f>F3519*E3519</f>
        <v>36.58</v>
      </c>
      <c r="H3519" s="171" t="s">
        <v>414</v>
      </c>
      <c r="I3519" s="172"/>
      <c r="J3519" s="173"/>
    </row>
    <row r="3520" spans="1:10" customFormat="1" outlineLevel="1" x14ac:dyDescent="0.2">
      <c r="A3520" s="161" t="s">
        <v>386</v>
      </c>
      <c r="B3520" s="162" t="s">
        <v>7231</v>
      </c>
      <c r="C3520" s="168" t="s">
        <v>6472</v>
      </c>
      <c r="D3520" s="169" t="s">
        <v>6473</v>
      </c>
      <c r="E3520" s="169">
        <f>1*1</f>
        <v>1</v>
      </c>
      <c r="F3520" s="170">
        <v>2.19</v>
      </c>
      <c r="G3520" s="170">
        <f>F3520*E3520</f>
        <v>2.19</v>
      </c>
      <c r="H3520" s="171" t="s">
        <v>414</v>
      </c>
      <c r="I3520" s="172"/>
      <c r="J3520" s="173"/>
    </row>
    <row r="3521" spans="1:10" customFormat="1" x14ac:dyDescent="0.2">
      <c r="A3521" s="161" t="s">
        <v>382</v>
      </c>
      <c r="B3521" s="162" t="s">
        <v>7232</v>
      </c>
      <c r="C3521" s="163" t="s">
        <v>6475</v>
      </c>
      <c r="D3521" s="164" t="s">
        <v>5562</v>
      </c>
      <c r="E3521" s="164">
        <v>1</v>
      </c>
      <c r="F3521" s="167"/>
      <c r="G3521" s="167" t="str">
        <f>""</f>
        <v/>
      </c>
      <c r="H3521" s="161"/>
      <c r="I3521" s="165"/>
      <c r="J3521" s="166"/>
    </row>
    <row r="3522" spans="1:10" customFormat="1" outlineLevel="1" x14ac:dyDescent="0.2">
      <c r="A3522" s="161" t="s">
        <v>386</v>
      </c>
      <c r="B3522" s="162" t="s">
        <v>7233</v>
      </c>
      <c r="C3522" s="168" t="s">
        <v>6477</v>
      </c>
      <c r="D3522" s="169" t="s">
        <v>6478</v>
      </c>
      <c r="E3522" s="169">
        <f>1*1</f>
        <v>1</v>
      </c>
      <c r="F3522" s="170">
        <v>51.71</v>
      </c>
      <c r="G3522" s="170">
        <f>F3522*E3522</f>
        <v>51.71</v>
      </c>
      <c r="H3522" s="171" t="s">
        <v>414</v>
      </c>
      <c r="I3522" s="172"/>
      <c r="J3522" s="173"/>
    </row>
    <row r="3523" spans="1:10" customFormat="1" outlineLevel="1" x14ac:dyDescent="0.2">
      <c r="A3523" s="161" t="s">
        <v>386</v>
      </c>
      <c r="B3523" s="162" t="s">
        <v>7234</v>
      </c>
      <c r="C3523" s="168" t="s">
        <v>6472</v>
      </c>
      <c r="D3523" s="169" t="s">
        <v>6473</v>
      </c>
      <c r="E3523" s="169">
        <f>1*1</f>
        <v>1</v>
      </c>
      <c r="F3523" s="170">
        <v>2.19</v>
      </c>
      <c r="G3523" s="170">
        <f>F3523*E3523</f>
        <v>2.19</v>
      </c>
      <c r="H3523" s="171" t="s">
        <v>414</v>
      </c>
      <c r="I3523" s="172"/>
      <c r="J3523" s="173"/>
    </row>
    <row r="3524" spans="1:10" customFormat="1" x14ac:dyDescent="0.2">
      <c r="A3524" s="161" t="s">
        <v>382</v>
      </c>
      <c r="B3524" s="162" t="s">
        <v>7235</v>
      </c>
      <c r="C3524" s="163" t="s">
        <v>6481</v>
      </c>
      <c r="D3524" s="164" t="s">
        <v>5562</v>
      </c>
      <c r="E3524" s="164">
        <v>1</v>
      </c>
      <c r="F3524" s="167"/>
      <c r="G3524" s="167" t="str">
        <f>""</f>
        <v/>
      </c>
      <c r="H3524" s="161"/>
      <c r="I3524" s="165"/>
      <c r="J3524" s="166"/>
    </row>
    <row r="3525" spans="1:10" customFormat="1" outlineLevel="1" x14ac:dyDescent="0.2">
      <c r="A3525" s="161" t="s">
        <v>386</v>
      </c>
      <c r="B3525" s="162" t="s">
        <v>7236</v>
      </c>
      <c r="C3525" s="168" t="s">
        <v>6483</v>
      </c>
      <c r="D3525" s="169" t="s">
        <v>6478</v>
      </c>
      <c r="E3525" s="169">
        <f>1*1</f>
        <v>1</v>
      </c>
      <c r="F3525" s="170">
        <v>51.47</v>
      </c>
      <c r="G3525" s="170">
        <f>F3525*E3525</f>
        <v>51.47</v>
      </c>
      <c r="H3525" s="171" t="s">
        <v>414</v>
      </c>
      <c r="I3525" s="172"/>
      <c r="J3525" s="173"/>
    </row>
    <row r="3526" spans="1:10" customFormat="1" outlineLevel="1" x14ac:dyDescent="0.2">
      <c r="A3526" s="161" t="s">
        <v>386</v>
      </c>
      <c r="B3526" s="162" t="s">
        <v>7237</v>
      </c>
      <c r="C3526" s="168" t="s">
        <v>6472</v>
      </c>
      <c r="D3526" s="169" t="s">
        <v>6473</v>
      </c>
      <c r="E3526" s="169">
        <f>1*1</f>
        <v>1</v>
      </c>
      <c r="F3526" s="170">
        <v>2.19</v>
      </c>
      <c r="G3526" s="170">
        <f>F3526*E3526</f>
        <v>2.19</v>
      </c>
      <c r="H3526" s="171" t="s">
        <v>414</v>
      </c>
      <c r="I3526" s="172"/>
      <c r="J3526" s="173"/>
    </row>
    <row r="3527" spans="1:10" customFormat="1" x14ac:dyDescent="0.2">
      <c r="A3527" s="161" t="s">
        <v>382</v>
      </c>
      <c r="B3527" s="162" t="s">
        <v>7238</v>
      </c>
      <c r="C3527" s="163" t="s">
        <v>6486</v>
      </c>
      <c r="D3527" s="164" t="s">
        <v>5562</v>
      </c>
      <c r="E3527" s="164">
        <v>1</v>
      </c>
      <c r="F3527" s="167"/>
      <c r="G3527" s="167" t="str">
        <f>""</f>
        <v/>
      </c>
      <c r="H3527" s="161"/>
      <c r="I3527" s="165"/>
      <c r="J3527" s="166"/>
    </row>
    <row r="3528" spans="1:10" customFormat="1" outlineLevel="1" x14ac:dyDescent="0.2">
      <c r="A3528" s="161" t="s">
        <v>386</v>
      </c>
      <c r="B3528" s="162" t="s">
        <v>7239</v>
      </c>
      <c r="C3528" s="168" t="s">
        <v>6488</v>
      </c>
      <c r="D3528" s="169" t="s">
        <v>6489</v>
      </c>
      <c r="E3528" s="169">
        <f>1*1</f>
        <v>1</v>
      </c>
      <c r="F3528" s="170">
        <v>48.39</v>
      </c>
      <c r="G3528" s="170">
        <f>F3528*E3528</f>
        <v>48.39</v>
      </c>
      <c r="H3528" s="171" t="s">
        <v>414</v>
      </c>
      <c r="I3528" s="172"/>
      <c r="J3528" s="173"/>
    </row>
    <row r="3529" spans="1:10" customFormat="1" outlineLevel="1" x14ac:dyDescent="0.2">
      <c r="A3529" s="161" t="s">
        <v>386</v>
      </c>
      <c r="B3529" s="162" t="s">
        <v>7240</v>
      </c>
      <c r="C3529" s="168" t="s">
        <v>6472</v>
      </c>
      <c r="D3529" s="169" t="s">
        <v>6473</v>
      </c>
      <c r="E3529" s="169">
        <f>1*1</f>
        <v>1</v>
      </c>
      <c r="F3529" s="170">
        <v>2.19</v>
      </c>
      <c r="G3529" s="170">
        <f>F3529*E3529</f>
        <v>2.19</v>
      </c>
      <c r="H3529" s="171" t="s">
        <v>414</v>
      </c>
      <c r="I3529" s="172"/>
      <c r="J3529" s="173"/>
    </row>
    <row r="3530" spans="1:10" customFormat="1" x14ac:dyDescent="0.2">
      <c r="A3530" s="161" t="s">
        <v>382</v>
      </c>
      <c r="B3530" s="162" t="s">
        <v>7241</v>
      </c>
      <c r="C3530" s="163" t="s">
        <v>6492</v>
      </c>
      <c r="D3530" s="164" t="s">
        <v>5562</v>
      </c>
      <c r="E3530" s="164">
        <v>1</v>
      </c>
      <c r="F3530" s="167"/>
      <c r="G3530" s="167" t="str">
        <f>""</f>
        <v/>
      </c>
      <c r="H3530" s="161"/>
      <c r="I3530" s="165"/>
      <c r="J3530" s="166"/>
    </row>
    <row r="3531" spans="1:10" customFormat="1" outlineLevel="1" x14ac:dyDescent="0.2">
      <c r="A3531" s="161" t="s">
        <v>386</v>
      </c>
      <c r="B3531" s="162" t="s">
        <v>7242</v>
      </c>
      <c r="C3531" s="168" t="s">
        <v>6494</v>
      </c>
      <c r="D3531" s="169" t="s">
        <v>6495</v>
      </c>
      <c r="E3531" s="169">
        <f>1*1</f>
        <v>1</v>
      </c>
      <c r="F3531" s="170">
        <v>33.380000000000003</v>
      </c>
      <c r="G3531" s="170">
        <f>F3531*E3531</f>
        <v>33.380000000000003</v>
      </c>
      <c r="H3531" s="171" t="s">
        <v>414</v>
      </c>
      <c r="I3531" s="172"/>
      <c r="J3531" s="173"/>
    </row>
    <row r="3532" spans="1:10" customFormat="1" outlineLevel="1" x14ac:dyDescent="0.2">
      <c r="A3532" s="161" t="s">
        <v>386</v>
      </c>
      <c r="B3532" s="162" t="s">
        <v>7243</v>
      </c>
      <c r="C3532" s="168" t="s">
        <v>6472</v>
      </c>
      <c r="D3532" s="169" t="s">
        <v>6473</v>
      </c>
      <c r="E3532" s="169">
        <f>1*1</f>
        <v>1</v>
      </c>
      <c r="F3532" s="170">
        <v>2.19</v>
      </c>
      <c r="G3532" s="170">
        <f>F3532*E3532</f>
        <v>2.19</v>
      </c>
      <c r="H3532" s="171" t="s">
        <v>414</v>
      </c>
      <c r="I3532" s="172"/>
      <c r="J3532" s="173"/>
    </row>
    <row r="3533" spans="1:10" customFormat="1" x14ac:dyDescent="0.2">
      <c r="A3533" s="161" t="s">
        <v>386</v>
      </c>
      <c r="B3533" s="162" t="s">
        <v>7244</v>
      </c>
      <c r="C3533" s="168" t="s">
        <v>5805</v>
      </c>
      <c r="D3533" s="169" t="s">
        <v>5806</v>
      </c>
      <c r="E3533" s="169">
        <v>2</v>
      </c>
      <c r="F3533" s="170">
        <v>1.46166</v>
      </c>
      <c r="G3533" s="170">
        <f>F3533*E3533</f>
        <v>2.9233199999999999</v>
      </c>
      <c r="H3533" s="171" t="s">
        <v>414</v>
      </c>
      <c r="I3533" s="172"/>
      <c r="J3533" s="173"/>
    </row>
    <row r="3534" spans="1:10" customFormat="1" x14ac:dyDescent="0.2">
      <c r="A3534" s="161" t="s">
        <v>382</v>
      </c>
      <c r="B3534" s="162" t="s">
        <v>7245</v>
      </c>
      <c r="C3534" s="163" t="s">
        <v>5808</v>
      </c>
      <c r="D3534" s="164" t="s">
        <v>5579</v>
      </c>
      <c r="E3534" s="164">
        <v>4</v>
      </c>
      <c r="F3534" s="167"/>
      <c r="G3534" s="167" t="str">
        <f>""</f>
        <v/>
      </c>
      <c r="H3534" s="161"/>
      <c r="I3534" s="165"/>
      <c r="J3534" s="166"/>
    </row>
    <row r="3535" spans="1:10" customFormat="1" outlineLevel="1" x14ac:dyDescent="0.2">
      <c r="A3535" s="161" t="s">
        <v>386</v>
      </c>
      <c r="B3535" s="162" t="s">
        <v>7246</v>
      </c>
      <c r="C3535" s="168" t="s">
        <v>5810</v>
      </c>
      <c r="D3535" s="169" t="s">
        <v>5811</v>
      </c>
      <c r="E3535" s="169">
        <f>1*4</f>
        <v>4</v>
      </c>
      <c r="F3535" s="170">
        <v>0.7</v>
      </c>
      <c r="G3535" s="170">
        <f t="shared" ref="G3535:G3547" si="119">F3535*E3535</f>
        <v>2.8</v>
      </c>
      <c r="H3535" s="171" t="s">
        <v>414</v>
      </c>
      <c r="I3535" s="172"/>
      <c r="J3535" s="173"/>
    </row>
    <row r="3536" spans="1:10" customFormat="1" outlineLevel="1" x14ac:dyDescent="0.2">
      <c r="A3536" s="161" t="s">
        <v>386</v>
      </c>
      <c r="B3536" s="162" t="s">
        <v>7247</v>
      </c>
      <c r="C3536" s="168" t="s">
        <v>5813</v>
      </c>
      <c r="D3536" s="169" t="s">
        <v>5814</v>
      </c>
      <c r="E3536" s="169">
        <f>1*4</f>
        <v>4</v>
      </c>
      <c r="F3536" s="170">
        <v>0.26</v>
      </c>
      <c r="G3536" s="170">
        <f t="shared" si="119"/>
        <v>1.04</v>
      </c>
      <c r="H3536" s="171" t="s">
        <v>414</v>
      </c>
      <c r="I3536" s="172"/>
      <c r="J3536" s="173"/>
    </row>
    <row r="3537" spans="1:10" customFormat="1" x14ac:dyDescent="0.2">
      <c r="A3537" s="148" t="s">
        <v>379</v>
      </c>
      <c r="B3537" s="162" t="s">
        <v>7248</v>
      </c>
      <c r="C3537" s="181" t="s">
        <v>6781</v>
      </c>
      <c r="D3537" s="182" t="s">
        <v>6782</v>
      </c>
      <c r="E3537" s="182">
        <v>3</v>
      </c>
      <c r="F3537" s="183">
        <v>13.47939716</v>
      </c>
      <c r="G3537" s="183">
        <f t="shared" si="119"/>
        <v>40.43819148</v>
      </c>
      <c r="H3537" s="184" t="s">
        <v>414</v>
      </c>
      <c r="I3537" s="185"/>
      <c r="J3537" s="180"/>
    </row>
    <row r="3538" spans="1:10" customFormat="1" x14ac:dyDescent="0.2">
      <c r="A3538" s="161" t="s">
        <v>382</v>
      </c>
      <c r="B3538" s="162" t="s">
        <v>7249</v>
      </c>
      <c r="C3538" s="163" t="s">
        <v>642</v>
      </c>
      <c r="D3538" s="164" t="s">
        <v>643</v>
      </c>
      <c r="E3538" s="164">
        <v>2</v>
      </c>
      <c r="F3538" s="167">
        <v>1.20161546</v>
      </c>
      <c r="G3538" s="167">
        <f t="shared" si="119"/>
        <v>2.4032309199999999</v>
      </c>
      <c r="H3538" s="161" t="s">
        <v>414</v>
      </c>
      <c r="I3538" s="165"/>
      <c r="J3538" s="166"/>
    </row>
    <row r="3539" spans="1:10" customFormat="1" x14ac:dyDescent="0.2">
      <c r="A3539" s="161" t="s">
        <v>382</v>
      </c>
      <c r="B3539" s="162" t="s">
        <v>7250</v>
      </c>
      <c r="C3539" s="163" t="s">
        <v>645</v>
      </c>
      <c r="D3539" s="164" t="s">
        <v>646</v>
      </c>
      <c r="E3539" s="164">
        <v>2</v>
      </c>
      <c r="F3539" s="167">
        <v>1.0010149699999999</v>
      </c>
      <c r="G3539" s="167">
        <f t="shared" si="119"/>
        <v>2.0020299399999999</v>
      </c>
      <c r="H3539" s="161" t="s">
        <v>414</v>
      </c>
      <c r="I3539" s="165"/>
      <c r="J3539" s="166"/>
    </row>
    <row r="3540" spans="1:10" customFormat="1" x14ac:dyDescent="0.2">
      <c r="A3540" s="161" t="s">
        <v>382</v>
      </c>
      <c r="B3540" s="162" t="s">
        <v>7251</v>
      </c>
      <c r="C3540" s="163" t="s">
        <v>648</v>
      </c>
      <c r="D3540" s="164" t="s">
        <v>649</v>
      </c>
      <c r="E3540" s="164">
        <v>8</v>
      </c>
      <c r="F3540" s="167">
        <v>2.00912837</v>
      </c>
      <c r="G3540" s="167">
        <f t="shared" si="119"/>
        <v>16.07302696</v>
      </c>
      <c r="H3540" s="161" t="s">
        <v>414</v>
      </c>
      <c r="I3540" s="165"/>
      <c r="J3540" s="166"/>
    </row>
    <row r="3541" spans="1:10" customFormat="1" x14ac:dyDescent="0.2">
      <c r="A3541" s="161" t="s">
        <v>382</v>
      </c>
      <c r="B3541" s="162" t="s">
        <v>7252</v>
      </c>
      <c r="C3541" s="163" t="s">
        <v>894</v>
      </c>
      <c r="D3541" s="164" t="s">
        <v>895</v>
      </c>
      <c r="E3541" s="164">
        <v>1</v>
      </c>
      <c r="F3541" s="167">
        <v>1.8244523800000001</v>
      </c>
      <c r="G3541" s="167">
        <f t="shared" si="119"/>
        <v>1.8244523800000001</v>
      </c>
      <c r="H3541" s="161" t="s">
        <v>414</v>
      </c>
      <c r="I3541" s="165"/>
      <c r="J3541" s="166"/>
    </row>
    <row r="3542" spans="1:10" customFormat="1" x14ac:dyDescent="0.2">
      <c r="A3542" s="161" t="s">
        <v>382</v>
      </c>
      <c r="B3542" s="162" t="s">
        <v>7253</v>
      </c>
      <c r="C3542" s="163" t="s">
        <v>654</v>
      </c>
      <c r="D3542" s="164" t="s">
        <v>655</v>
      </c>
      <c r="E3542" s="164">
        <v>2</v>
      </c>
      <c r="F3542" s="167">
        <v>2.8816543999999999</v>
      </c>
      <c r="G3542" s="167">
        <f t="shared" si="119"/>
        <v>5.7633087999999999</v>
      </c>
      <c r="H3542" s="161" t="s">
        <v>414</v>
      </c>
      <c r="I3542" s="165"/>
      <c r="J3542" s="166"/>
    </row>
    <row r="3543" spans="1:10" customFormat="1" x14ac:dyDescent="0.2">
      <c r="A3543" s="161" t="s">
        <v>382</v>
      </c>
      <c r="B3543" s="162" t="s">
        <v>7254</v>
      </c>
      <c r="C3543" s="163" t="s">
        <v>657</v>
      </c>
      <c r="D3543" s="164" t="s">
        <v>658</v>
      </c>
      <c r="E3543" s="164">
        <v>2</v>
      </c>
      <c r="F3543" s="167">
        <v>5.7822221499999999</v>
      </c>
      <c r="G3543" s="167">
        <f t="shared" si="119"/>
        <v>11.5644443</v>
      </c>
      <c r="H3543" s="161" t="s">
        <v>414</v>
      </c>
      <c r="I3543" s="165"/>
      <c r="J3543" s="166"/>
    </row>
    <row r="3544" spans="1:10" customFormat="1" x14ac:dyDescent="0.2">
      <c r="A3544" s="161" t="s">
        <v>382</v>
      </c>
      <c r="B3544" s="162" t="s">
        <v>7255</v>
      </c>
      <c r="C3544" s="163" t="s">
        <v>660</v>
      </c>
      <c r="D3544" s="164" t="s">
        <v>661</v>
      </c>
      <c r="E3544" s="164">
        <v>1</v>
      </c>
      <c r="F3544" s="167">
        <v>5.2826215899999998</v>
      </c>
      <c r="G3544" s="167">
        <f t="shared" si="119"/>
        <v>5.2826215899999998</v>
      </c>
      <c r="H3544" s="161" t="s">
        <v>414</v>
      </c>
      <c r="I3544" s="165"/>
      <c r="J3544" s="166"/>
    </row>
    <row r="3545" spans="1:10" customFormat="1" x14ac:dyDescent="0.2">
      <c r="A3545" s="161" t="s">
        <v>382</v>
      </c>
      <c r="B3545" s="162" t="s">
        <v>7256</v>
      </c>
      <c r="C3545" s="163" t="s">
        <v>663</v>
      </c>
      <c r="D3545" s="164" t="s">
        <v>664</v>
      </c>
      <c r="E3545" s="164">
        <v>2</v>
      </c>
      <c r="F3545" s="167">
        <v>1.1285739800000001</v>
      </c>
      <c r="G3545" s="167">
        <f t="shared" si="119"/>
        <v>2.2571479600000002</v>
      </c>
      <c r="H3545" s="161" t="s">
        <v>414</v>
      </c>
      <c r="I3545" s="165"/>
      <c r="J3545" s="166"/>
    </row>
    <row r="3546" spans="1:10" customFormat="1" x14ac:dyDescent="0.2">
      <c r="A3546" s="161" t="s">
        <v>382</v>
      </c>
      <c r="B3546" s="162" t="s">
        <v>7257</v>
      </c>
      <c r="C3546" s="163" t="s">
        <v>666</v>
      </c>
      <c r="D3546" s="164" t="s">
        <v>667</v>
      </c>
      <c r="E3546" s="164">
        <v>1</v>
      </c>
      <c r="F3546" s="167">
        <v>0.66411412000000003</v>
      </c>
      <c r="G3546" s="167">
        <f t="shared" si="119"/>
        <v>0.66411412000000003</v>
      </c>
      <c r="H3546" s="161" t="s">
        <v>414</v>
      </c>
      <c r="I3546" s="165"/>
      <c r="J3546" s="166"/>
    </row>
    <row r="3547" spans="1:10" customFormat="1" x14ac:dyDescent="0.2">
      <c r="A3547" s="161" t="s">
        <v>403</v>
      </c>
      <c r="B3547" s="162" t="s">
        <v>7258</v>
      </c>
      <c r="C3547" s="174" t="s">
        <v>902</v>
      </c>
      <c r="D3547" s="175" t="s">
        <v>903</v>
      </c>
      <c r="E3547" s="175">
        <v>1</v>
      </c>
      <c r="F3547" s="176">
        <v>2.3695618899999999</v>
      </c>
      <c r="G3547" s="176">
        <f t="shared" si="119"/>
        <v>2.3695618899999999</v>
      </c>
      <c r="H3547" s="177"/>
      <c r="I3547" s="178"/>
      <c r="J3547" s="179"/>
    </row>
    <row r="3548" spans="1:10" customFormat="1" x14ac:dyDescent="0.2">
      <c r="A3548" s="148" t="s">
        <v>379</v>
      </c>
      <c r="B3548" s="162" t="s">
        <v>7259</v>
      </c>
      <c r="C3548" s="181" t="s">
        <v>7037</v>
      </c>
      <c r="D3548" s="182" t="s">
        <v>676</v>
      </c>
      <c r="E3548" s="182">
        <v>3</v>
      </c>
      <c r="F3548" s="183"/>
      <c r="G3548" s="183" t="str">
        <f>""</f>
        <v/>
      </c>
      <c r="H3548" s="184"/>
      <c r="I3548" s="185"/>
      <c r="J3548" s="180"/>
    </row>
    <row r="3549" spans="1:10" customFormat="1" ht="38.25" x14ac:dyDescent="0.2">
      <c r="A3549" s="148" t="s">
        <v>379</v>
      </c>
      <c r="B3549" s="162" t="s">
        <v>7260</v>
      </c>
      <c r="C3549" s="181" t="s">
        <v>6223</v>
      </c>
      <c r="D3549" s="182" t="s">
        <v>7261</v>
      </c>
      <c r="E3549" s="182">
        <v>1</v>
      </c>
      <c r="F3549" s="183">
        <v>125</v>
      </c>
      <c r="G3549" s="183">
        <f t="shared" ref="G3549:G3580" si="120">F3549*E3549</f>
        <v>125</v>
      </c>
      <c r="H3549" s="184"/>
      <c r="I3549" s="185"/>
      <c r="J3549" s="180"/>
    </row>
    <row r="3550" spans="1:10" customFormat="1" ht="38.25" x14ac:dyDescent="0.2">
      <c r="A3550" s="161" t="s">
        <v>403</v>
      </c>
      <c r="B3550" s="162" t="s">
        <v>7262</v>
      </c>
      <c r="C3550" s="174" t="s">
        <v>6519</v>
      </c>
      <c r="D3550" s="175" t="s">
        <v>7263</v>
      </c>
      <c r="E3550" s="175">
        <v>1</v>
      </c>
      <c r="F3550" s="176">
        <v>143.46852199</v>
      </c>
      <c r="G3550" s="176">
        <f t="shared" si="120"/>
        <v>143.46852199</v>
      </c>
      <c r="H3550" s="177"/>
      <c r="I3550" s="178"/>
      <c r="J3550" s="179"/>
    </row>
    <row r="3551" spans="1:10" customFormat="1" x14ac:dyDescent="0.2">
      <c r="A3551" s="161" t="s">
        <v>403</v>
      </c>
      <c r="B3551" s="162" t="s">
        <v>7264</v>
      </c>
      <c r="C3551" s="174"/>
      <c r="D3551" s="175" t="s">
        <v>700</v>
      </c>
      <c r="E3551" s="175">
        <v>2</v>
      </c>
      <c r="F3551" s="176">
        <v>0.32693049000000002</v>
      </c>
      <c r="G3551" s="176">
        <f t="shared" si="120"/>
        <v>0.65386098000000004</v>
      </c>
      <c r="H3551" s="177"/>
      <c r="I3551" s="178"/>
      <c r="J3551" s="179"/>
    </row>
    <row r="3552" spans="1:10" customFormat="1" x14ac:dyDescent="0.2">
      <c r="A3552" s="148" t="s">
        <v>379</v>
      </c>
      <c r="B3552" s="162" t="s">
        <v>7265</v>
      </c>
      <c r="C3552" s="181" t="s">
        <v>6523</v>
      </c>
      <c r="D3552" s="182" t="s">
        <v>6229</v>
      </c>
      <c r="E3552" s="182">
        <v>2</v>
      </c>
      <c r="F3552" s="183">
        <v>4.5093164300000002</v>
      </c>
      <c r="G3552" s="183">
        <f t="shared" si="120"/>
        <v>9.0186328600000003</v>
      </c>
      <c r="H3552" s="184" t="s">
        <v>414</v>
      </c>
      <c r="I3552" s="185"/>
      <c r="J3552" s="180"/>
    </row>
    <row r="3553" spans="1:10" customFormat="1" x14ac:dyDescent="0.2">
      <c r="A3553" s="161" t="s">
        <v>403</v>
      </c>
      <c r="B3553" s="162" t="s">
        <v>7266</v>
      </c>
      <c r="C3553" s="174"/>
      <c r="D3553" s="175" t="s">
        <v>698</v>
      </c>
      <c r="E3553" s="175">
        <v>2</v>
      </c>
      <c r="F3553" s="176">
        <v>3.9519828000000001</v>
      </c>
      <c r="G3553" s="176">
        <f t="shared" si="120"/>
        <v>7.9039656000000003</v>
      </c>
      <c r="H3553" s="177"/>
      <c r="I3553" s="178"/>
      <c r="J3553" s="179"/>
    </row>
    <row r="3554" spans="1:10" customFormat="1" ht="25.5" x14ac:dyDescent="0.2">
      <c r="A3554" s="161" t="s">
        <v>403</v>
      </c>
      <c r="B3554" s="162" t="s">
        <v>7267</v>
      </c>
      <c r="C3554" s="174" t="s">
        <v>915</v>
      </c>
      <c r="D3554" s="175" t="s">
        <v>916</v>
      </c>
      <c r="E3554" s="175">
        <v>10</v>
      </c>
      <c r="F3554" s="176">
        <v>55.646453309999998</v>
      </c>
      <c r="G3554" s="176">
        <f t="shared" si="120"/>
        <v>556.46453309999993</v>
      </c>
      <c r="H3554" s="177"/>
      <c r="I3554" s="178"/>
      <c r="J3554" s="179"/>
    </row>
    <row r="3555" spans="1:10" customFormat="1" x14ac:dyDescent="0.2">
      <c r="A3555" s="161" t="s">
        <v>403</v>
      </c>
      <c r="B3555" s="162" t="s">
        <v>7268</v>
      </c>
      <c r="C3555" s="174" t="s">
        <v>708</v>
      </c>
      <c r="D3555" s="175" t="s">
        <v>709</v>
      </c>
      <c r="E3555" s="175">
        <v>6</v>
      </c>
      <c r="F3555" s="176">
        <v>1.9</v>
      </c>
      <c r="G3555" s="176">
        <f t="shared" si="120"/>
        <v>11.399999999999999</v>
      </c>
      <c r="H3555" s="177"/>
      <c r="I3555" s="178"/>
      <c r="J3555" s="179"/>
    </row>
    <row r="3556" spans="1:10" customFormat="1" x14ac:dyDescent="0.2">
      <c r="A3556" s="148" t="s">
        <v>379</v>
      </c>
      <c r="B3556" s="162" t="s">
        <v>7269</v>
      </c>
      <c r="C3556" s="181" t="s">
        <v>6237</v>
      </c>
      <c r="D3556" s="182" t="s">
        <v>6238</v>
      </c>
      <c r="E3556" s="182">
        <v>1</v>
      </c>
      <c r="F3556" s="183">
        <v>0.13509635</v>
      </c>
      <c r="G3556" s="183">
        <f t="shared" si="120"/>
        <v>0.13509635</v>
      </c>
      <c r="H3556" s="184"/>
      <c r="I3556" s="185"/>
      <c r="J3556" s="180"/>
    </row>
    <row r="3557" spans="1:10" customFormat="1" x14ac:dyDescent="0.2">
      <c r="A3557" s="161" t="s">
        <v>403</v>
      </c>
      <c r="B3557" s="162" t="s">
        <v>7270</v>
      </c>
      <c r="C3557" s="174"/>
      <c r="D3557" s="175" t="s">
        <v>711</v>
      </c>
      <c r="E3557" s="175">
        <v>2</v>
      </c>
      <c r="F3557" s="176">
        <v>1.8403369999999999E-2</v>
      </c>
      <c r="G3557" s="176">
        <f t="shared" si="120"/>
        <v>3.6806739999999998E-2</v>
      </c>
      <c r="H3557" s="177"/>
      <c r="I3557" s="178"/>
      <c r="J3557" s="179"/>
    </row>
    <row r="3558" spans="1:10" customFormat="1" x14ac:dyDescent="0.2">
      <c r="A3558" s="161" t="s">
        <v>403</v>
      </c>
      <c r="B3558" s="162" t="s">
        <v>7271</v>
      </c>
      <c r="C3558" s="174"/>
      <c r="D3558" s="175" t="s">
        <v>718</v>
      </c>
      <c r="E3558" s="175">
        <v>16</v>
      </c>
      <c r="F3558" s="176">
        <v>2.9523020000000001E-2</v>
      </c>
      <c r="G3558" s="176">
        <f t="shared" si="120"/>
        <v>0.47236832000000001</v>
      </c>
      <c r="H3558" s="177"/>
      <c r="I3558" s="178"/>
      <c r="J3558" s="179"/>
    </row>
    <row r="3559" spans="1:10" customFormat="1" x14ac:dyDescent="0.2">
      <c r="A3559" s="161" t="s">
        <v>403</v>
      </c>
      <c r="B3559" s="162" t="s">
        <v>7272</v>
      </c>
      <c r="C3559" s="174"/>
      <c r="D3559" s="175" t="s">
        <v>720</v>
      </c>
      <c r="E3559" s="175">
        <v>2</v>
      </c>
      <c r="F3559" s="176">
        <v>9.6445200000000002E-3</v>
      </c>
      <c r="G3559" s="176">
        <f t="shared" si="120"/>
        <v>1.928904E-2</v>
      </c>
      <c r="H3559" s="177"/>
      <c r="I3559" s="178"/>
      <c r="J3559" s="179"/>
    </row>
    <row r="3560" spans="1:10" customFormat="1" x14ac:dyDescent="0.2">
      <c r="A3560" s="161" t="s">
        <v>403</v>
      </c>
      <c r="B3560" s="162" t="s">
        <v>7273</v>
      </c>
      <c r="C3560" s="174"/>
      <c r="D3560" s="175" t="s">
        <v>906</v>
      </c>
      <c r="E3560" s="175">
        <v>1</v>
      </c>
      <c r="F3560" s="176">
        <v>0.43401498999999999</v>
      </c>
      <c r="G3560" s="176">
        <f t="shared" si="120"/>
        <v>0.43401498999999999</v>
      </c>
      <c r="H3560" s="177"/>
      <c r="I3560" s="178"/>
      <c r="J3560" s="179"/>
    </row>
    <row r="3561" spans="1:10" customFormat="1" x14ac:dyDescent="0.2">
      <c r="A3561" s="161" t="s">
        <v>403</v>
      </c>
      <c r="B3561" s="162" t="s">
        <v>7274</v>
      </c>
      <c r="C3561" s="174"/>
      <c r="D3561" s="175" t="s">
        <v>4660</v>
      </c>
      <c r="E3561" s="175">
        <v>2</v>
      </c>
      <c r="F3561" s="176">
        <v>2.3715819100000002</v>
      </c>
      <c r="G3561" s="176">
        <f t="shared" si="120"/>
        <v>4.7431638200000004</v>
      </c>
      <c r="H3561" s="177"/>
      <c r="I3561" s="178"/>
      <c r="J3561" s="179"/>
    </row>
    <row r="3562" spans="1:10" customFormat="1" x14ac:dyDescent="0.2">
      <c r="A3562" s="161" t="s">
        <v>403</v>
      </c>
      <c r="B3562" s="162" t="s">
        <v>7275</v>
      </c>
      <c r="C3562" s="174"/>
      <c r="D3562" s="175" t="s">
        <v>716</v>
      </c>
      <c r="E3562" s="175">
        <v>2</v>
      </c>
      <c r="F3562" s="176">
        <v>3.9988100900000001</v>
      </c>
      <c r="G3562" s="176">
        <f t="shared" si="120"/>
        <v>7.9976201800000002</v>
      </c>
      <c r="H3562" s="177"/>
      <c r="I3562" s="178"/>
      <c r="J3562" s="179"/>
    </row>
    <row r="3563" spans="1:10" customFormat="1" x14ac:dyDescent="0.2">
      <c r="A3563" s="161" t="s">
        <v>403</v>
      </c>
      <c r="B3563" s="162" t="s">
        <v>7276</v>
      </c>
      <c r="C3563" s="174" t="s">
        <v>684</v>
      </c>
      <c r="D3563" s="175" t="s">
        <v>6249</v>
      </c>
      <c r="E3563" s="175">
        <v>1</v>
      </c>
      <c r="F3563" s="176">
        <v>0.21267713999999999</v>
      </c>
      <c r="G3563" s="176">
        <f t="shared" si="120"/>
        <v>0.21267713999999999</v>
      </c>
      <c r="H3563" s="177"/>
      <c r="I3563" s="178"/>
      <c r="J3563" s="179"/>
    </row>
    <row r="3564" spans="1:10" customFormat="1" x14ac:dyDescent="0.2">
      <c r="A3564" s="161" t="s">
        <v>403</v>
      </c>
      <c r="B3564" s="162" t="s">
        <v>7277</v>
      </c>
      <c r="C3564" s="174" t="s">
        <v>684</v>
      </c>
      <c r="D3564" s="175" t="s">
        <v>728</v>
      </c>
      <c r="E3564" s="175">
        <v>5</v>
      </c>
      <c r="F3564" s="176">
        <v>3.5662310000000003E-2</v>
      </c>
      <c r="G3564" s="176">
        <f t="shared" si="120"/>
        <v>0.17831155000000001</v>
      </c>
      <c r="H3564" s="177"/>
      <c r="I3564" s="178"/>
      <c r="J3564" s="179"/>
    </row>
    <row r="3565" spans="1:10" customFormat="1" x14ac:dyDescent="0.2">
      <c r="A3565" s="161" t="s">
        <v>403</v>
      </c>
      <c r="B3565" s="162" t="s">
        <v>7278</v>
      </c>
      <c r="C3565" s="174" t="s">
        <v>684</v>
      </c>
      <c r="D3565" s="175" t="s">
        <v>730</v>
      </c>
      <c r="E3565" s="175">
        <v>3</v>
      </c>
      <c r="F3565" s="176">
        <v>3.3686880000000002E-2</v>
      </c>
      <c r="G3565" s="176">
        <f t="shared" si="120"/>
        <v>0.10106064000000001</v>
      </c>
      <c r="H3565" s="177"/>
      <c r="I3565" s="178"/>
      <c r="J3565" s="179"/>
    </row>
    <row r="3566" spans="1:10" customFormat="1" x14ac:dyDescent="0.2">
      <c r="A3566" s="161" t="s">
        <v>403</v>
      </c>
      <c r="B3566" s="162" t="s">
        <v>7279</v>
      </c>
      <c r="C3566" s="174" t="s">
        <v>677</v>
      </c>
      <c r="D3566" s="175" t="s">
        <v>732</v>
      </c>
      <c r="E3566" s="175">
        <v>12</v>
      </c>
      <c r="F3566" s="176">
        <v>0.12559807000000001</v>
      </c>
      <c r="G3566" s="176">
        <f t="shared" si="120"/>
        <v>1.5071768400000001</v>
      </c>
      <c r="H3566" s="177"/>
      <c r="I3566" s="178"/>
      <c r="J3566" s="179"/>
    </row>
    <row r="3567" spans="1:10" customFormat="1" x14ac:dyDescent="0.2">
      <c r="A3567" s="161" t="s">
        <v>403</v>
      </c>
      <c r="B3567" s="162" t="s">
        <v>7280</v>
      </c>
      <c r="C3567" s="174" t="s">
        <v>677</v>
      </c>
      <c r="D3567" s="175" t="s">
        <v>734</v>
      </c>
      <c r="E3567" s="175">
        <v>6</v>
      </c>
      <c r="F3567" s="176">
        <v>0.10981471</v>
      </c>
      <c r="G3567" s="176">
        <f t="shared" si="120"/>
        <v>0.65888826</v>
      </c>
      <c r="H3567" s="177"/>
      <c r="I3567" s="178"/>
      <c r="J3567" s="179"/>
    </row>
    <row r="3568" spans="1:10" customFormat="1" x14ac:dyDescent="0.2">
      <c r="A3568" s="161" t="s">
        <v>403</v>
      </c>
      <c r="B3568" s="162" t="s">
        <v>7281</v>
      </c>
      <c r="C3568" s="174" t="s">
        <v>677</v>
      </c>
      <c r="D3568" s="175" t="s">
        <v>736</v>
      </c>
      <c r="E3568" s="175">
        <v>2</v>
      </c>
      <c r="F3568" s="176">
        <v>7.4135400000000004E-2</v>
      </c>
      <c r="G3568" s="176">
        <f t="shared" si="120"/>
        <v>0.14827080000000001</v>
      </c>
      <c r="H3568" s="177"/>
      <c r="I3568" s="178"/>
      <c r="J3568" s="179"/>
    </row>
    <row r="3569" spans="1:10" customFormat="1" x14ac:dyDescent="0.2">
      <c r="A3569" s="161" t="s">
        <v>403</v>
      </c>
      <c r="B3569" s="162" t="s">
        <v>7282</v>
      </c>
      <c r="C3569" s="174" t="s">
        <v>677</v>
      </c>
      <c r="D3569" s="175" t="s">
        <v>678</v>
      </c>
      <c r="E3569" s="175">
        <v>4</v>
      </c>
      <c r="F3569" s="176">
        <v>4.296759E-2</v>
      </c>
      <c r="G3569" s="176">
        <f t="shared" si="120"/>
        <v>0.17187036</v>
      </c>
      <c r="H3569" s="177"/>
      <c r="I3569" s="178"/>
      <c r="J3569" s="179"/>
    </row>
    <row r="3570" spans="1:10" customFormat="1" x14ac:dyDescent="0.2">
      <c r="A3570" s="161" t="s">
        <v>403</v>
      </c>
      <c r="B3570" s="162" t="s">
        <v>7283</v>
      </c>
      <c r="C3570" s="174" t="s">
        <v>684</v>
      </c>
      <c r="D3570" s="175" t="s">
        <v>5870</v>
      </c>
      <c r="E3570" s="175">
        <v>3</v>
      </c>
      <c r="F3570" s="176">
        <v>8.1915859999999993E-2</v>
      </c>
      <c r="G3570" s="176">
        <f t="shared" si="120"/>
        <v>0.24574757999999997</v>
      </c>
      <c r="H3570" s="177"/>
      <c r="I3570" s="178"/>
      <c r="J3570" s="179"/>
    </row>
    <row r="3571" spans="1:10" customFormat="1" x14ac:dyDescent="0.2">
      <c r="A3571" s="161" t="s">
        <v>403</v>
      </c>
      <c r="B3571" s="162" t="s">
        <v>7284</v>
      </c>
      <c r="C3571" s="174" t="s">
        <v>684</v>
      </c>
      <c r="D3571" s="175" t="s">
        <v>5874</v>
      </c>
      <c r="E3571" s="175">
        <v>3</v>
      </c>
      <c r="F3571" s="176">
        <v>6.6587129999999994E-2</v>
      </c>
      <c r="G3571" s="176">
        <f t="shared" si="120"/>
        <v>0.19976138999999998</v>
      </c>
      <c r="H3571" s="177"/>
      <c r="I3571" s="178"/>
      <c r="J3571" s="179"/>
    </row>
    <row r="3572" spans="1:10" customFormat="1" x14ac:dyDescent="0.2">
      <c r="A3572" s="161" t="s">
        <v>403</v>
      </c>
      <c r="B3572" s="162" t="s">
        <v>7285</v>
      </c>
      <c r="C3572" s="174" t="s">
        <v>677</v>
      </c>
      <c r="D3572" s="175" t="s">
        <v>739</v>
      </c>
      <c r="E3572" s="175">
        <v>2</v>
      </c>
      <c r="F3572" s="176">
        <v>5.4240669999999998E-2</v>
      </c>
      <c r="G3572" s="176">
        <f t="shared" si="120"/>
        <v>0.10848134</v>
      </c>
      <c r="H3572" s="177"/>
      <c r="I3572" s="178"/>
      <c r="J3572" s="179"/>
    </row>
    <row r="3573" spans="1:10" customFormat="1" x14ac:dyDescent="0.2">
      <c r="A3573" s="161" t="s">
        <v>403</v>
      </c>
      <c r="B3573" s="162" t="s">
        <v>7286</v>
      </c>
      <c r="C3573" s="174" t="s">
        <v>677</v>
      </c>
      <c r="D3573" s="175" t="s">
        <v>741</v>
      </c>
      <c r="E3573" s="175">
        <v>8</v>
      </c>
      <c r="F3573" s="176">
        <v>2.6461140000000001E-2</v>
      </c>
      <c r="G3573" s="176">
        <f t="shared" si="120"/>
        <v>0.21168912000000001</v>
      </c>
      <c r="H3573" s="177"/>
      <c r="I3573" s="178"/>
      <c r="J3573" s="179"/>
    </row>
    <row r="3574" spans="1:10" customFormat="1" x14ac:dyDescent="0.2">
      <c r="A3574" s="161" t="s">
        <v>403</v>
      </c>
      <c r="B3574" s="162" t="s">
        <v>7287</v>
      </c>
      <c r="C3574" s="174" t="s">
        <v>684</v>
      </c>
      <c r="D3574" s="175" t="s">
        <v>5879</v>
      </c>
      <c r="E3574" s="175">
        <v>1</v>
      </c>
      <c r="F3574" s="176">
        <v>5.3373219999999999E-2</v>
      </c>
      <c r="G3574" s="176">
        <f t="shared" si="120"/>
        <v>5.3373219999999999E-2</v>
      </c>
      <c r="H3574" s="177"/>
      <c r="I3574" s="178"/>
      <c r="J3574" s="179"/>
    </row>
    <row r="3575" spans="1:10" customFormat="1" x14ac:dyDescent="0.2">
      <c r="A3575" s="161" t="s">
        <v>403</v>
      </c>
      <c r="B3575" s="162" t="s">
        <v>7288</v>
      </c>
      <c r="C3575" s="174" t="s">
        <v>684</v>
      </c>
      <c r="D3575" s="175" t="s">
        <v>5881</v>
      </c>
      <c r="E3575" s="175">
        <v>2</v>
      </c>
      <c r="F3575" s="176">
        <v>4.1588609999999998E-2</v>
      </c>
      <c r="G3575" s="176">
        <f t="shared" si="120"/>
        <v>8.3177219999999996E-2</v>
      </c>
      <c r="H3575" s="177"/>
      <c r="I3575" s="178"/>
      <c r="J3575" s="179"/>
    </row>
    <row r="3576" spans="1:10" customFormat="1" x14ac:dyDescent="0.2">
      <c r="A3576" s="161" t="s">
        <v>403</v>
      </c>
      <c r="B3576" s="162" t="s">
        <v>7289</v>
      </c>
      <c r="C3576" s="174" t="s">
        <v>677</v>
      </c>
      <c r="D3576" s="175" t="s">
        <v>743</v>
      </c>
      <c r="E3576" s="175">
        <v>40</v>
      </c>
      <c r="F3576" s="176">
        <v>1.393254E-2</v>
      </c>
      <c r="G3576" s="176">
        <f t="shared" si="120"/>
        <v>0.55730159999999995</v>
      </c>
      <c r="H3576" s="177"/>
      <c r="I3576" s="178"/>
      <c r="J3576" s="179"/>
    </row>
    <row r="3577" spans="1:10" customFormat="1" x14ac:dyDescent="0.2">
      <c r="A3577" s="161" t="s">
        <v>403</v>
      </c>
      <c r="B3577" s="162" t="s">
        <v>7290</v>
      </c>
      <c r="C3577" s="174" t="s">
        <v>677</v>
      </c>
      <c r="D3577" s="175" t="s">
        <v>5886</v>
      </c>
      <c r="E3577" s="175">
        <v>1</v>
      </c>
      <c r="F3577" s="176">
        <v>1.3125650000000001E-2</v>
      </c>
      <c r="G3577" s="176">
        <f t="shared" si="120"/>
        <v>1.3125650000000001E-2</v>
      </c>
      <c r="H3577" s="177"/>
      <c r="I3577" s="178"/>
      <c r="J3577" s="179"/>
    </row>
    <row r="3578" spans="1:10" customFormat="1" x14ac:dyDescent="0.2">
      <c r="A3578" s="161" t="s">
        <v>403</v>
      </c>
      <c r="B3578" s="162" t="s">
        <v>7291</v>
      </c>
      <c r="C3578" s="174" t="s">
        <v>677</v>
      </c>
      <c r="D3578" s="175" t="s">
        <v>745</v>
      </c>
      <c r="E3578" s="175">
        <v>8</v>
      </c>
      <c r="F3578" s="176">
        <v>1.1562019999999999E-2</v>
      </c>
      <c r="G3578" s="176">
        <f t="shared" si="120"/>
        <v>9.2496159999999994E-2</v>
      </c>
      <c r="H3578" s="177"/>
      <c r="I3578" s="178"/>
      <c r="J3578" s="179"/>
    </row>
    <row r="3579" spans="1:10" customFormat="1" x14ac:dyDescent="0.2">
      <c r="A3579" s="161" t="s">
        <v>403</v>
      </c>
      <c r="B3579" s="162" t="s">
        <v>7292</v>
      </c>
      <c r="C3579" s="174" t="s">
        <v>677</v>
      </c>
      <c r="D3579" s="175" t="s">
        <v>6829</v>
      </c>
      <c r="E3579" s="175">
        <v>46</v>
      </c>
      <c r="F3579" s="176">
        <v>6.69055E-3</v>
      </c>
      <c r="G3579" s="176">
        <f t="shared" si="120"/>
        <v>0.30776530000000002</v>
      </c>
      <c r="H3579" s="177"/>
      <c r="I3579" s="178"/>
      <c r="J3579" s="179"/>
    </row>
    <row r="3580" spans="1:10" customFormat="1" x14ac:dyDescent="0.2">
      <c r="A3580" s="161" t="s">
        <v>403</v>
      </c>
      <c r="B3580" s="162" t="s">
        <v>7293</v>
      </c>
      <c r="C3580" s="174" t="s">
        <v>677</v>
      </c>
      <c r="D3580" s="175" t="s">
        <v>5889</v>
      </c>
      <c r="E3580" s="175">
        <v>2</v>
      </c>
      <c r="F3580" s="176">
        <v>5.8015999999999996E-3</v>
      </c>
      <c r="G3580" s="176">
        <f t="shared" si="120"/>
        <v>1.1603199999999999E-2</v>
      </c>
      <c r="H3580" s="177"/>
      <c r="I3580" s="178"/>
      <c r="J3580" s="179"/>
    </row>
    <row r="3581" spans="1:10" customFormat="1" x14ac:dyDescent="0.2">
      <c r="A3581" s="161" t="s">
        <v>403</v>
      </c>
      <c r="B3581" s="162" t="s">
        <v>7294</v>
      </c>
      <c r="C3581" s="174" t="s">
        <v>677</v>
      </c>
      <c r="D3581" s="175" t="s">
        <v>747</v>
      </c>
      <c r="E3581" s="175">
        <v>4</v>
      </c>
      <c r="F3581" s="176">
        <v>1.9086800000000001E-3</v>
      </c>
      <c r="G3581" s="176">
        <f t="shared" ref="G3581:G3608" si="121">F3581*E3581</f>
        <v>7.6347200000000002E-3</v>
      </c>
      <c r="H3581" s="177"/>
      <c r="I3581" s="178"/>
      <c r="J3581" s="179"/>
    </row>
    <row r="3582" spans="1:10" customFormat="1" ht="25.5" x14ac:dyDescent="0.2">
      <c r="A3582" s="161" t="s">
        <v>403</v>
      </c>
      <c r="B3582" s="162" t="s">
        <v>7295</v>
      </c>
      <c r="C3582" s="174" t="s">
        <v>522</v>
      </c>
      <c r="D3582" s="175" t="s">
        <v>937</v>
      </c>
      <c r="E3582" s="175">
        <v>104</v>
      </c>
      <c r="F3582" s="176">
        <v>5.7602159999999999E-2</v>
      </c>
      <c r="G3582" s="176">
        <f t="shared" si="121"/>
        <v>5.9906246400000001</v>
      </c>
      <c r="H3582" s="177"/>
      <c r="I3582" s="178"/>
      <c r="J3582" s="179"/>
    </row>
    <row r="3583" spans="1:10" customFormat="1" ht="25.5" x14ac:dyDescent="0.2">
      <c r="A3583" s="161" t="s">
        <v>403</v>
      </c>
      <c r="B3583" s="162" t="s">
        <v>7296</v>
      </c>
      <c r="C3583" s="174" t="s">
        <v>522</v>
      </c>
      <c r="D3583" s="175" t="s">
        <v>939</v>
      </c>
      <c r="E3583" s="175">
        <v>8</v>
      </c>
      <c r="F3583" s="176">
        <v>2.8221969999999999E-2</v>
      </c>
      <c r="G3583" s="176">
        <f t="shared" si="121"/>
        <v>0.22577575999999999</v>
      </c>
      <c r="H3583" s="177"/>
      <c r="I3583" s="178"/>
      <c r="J3583" s="179"/>
    </row>
    <row r="3584" spans="1:10" customFormat="1" ht="25.5" x14ac:dyDescent="0.2">
      <c r="A3584" s="161" t="s">
        <v>403</v>
      </c>
      <c r="B3584" s="162" t="s">
        <v>7297</v>
      </c>
      <c r="C3584" s="174" t="s">
        <v>522</v>
      </c>
      <c r="D3584" s="175" t="s">
        <v>523</v>
      </c>
      <c r="E3584" s="175">
        <v>4</v>
      </c>
      <c r="F3584" s="176">
        <v>2.4240230000000001E-2</v>
      </c>
      <c r="G3584" s="176">
        <f t="shared" si="121"/>
        <v>9.6960920000000006E-2</v>
      </c>
      <c r="H3584" s="177"/>
      <c r="I3584" s="178"/>
      <c r="J3584" s="179"/>
    </row>
    <row r="3585" spans="1:10" customFormat="1" ht="25.5" x14ac:dyDescent="0.2">
      <c r="A3585" s="161" t="s">
        <v>403</v>
      </c>
      <c r="B3585" s="162" t="s">
        <v>7298</v>
      </c>
      <c r="C3585" s="174" t="s">
        <v>522</v>
      </c>
      <c r="D3585" s="175" t="s">
        <v>941</v>
      </c>
      <c r="E3585" s="175">
        <v>34</v>
      </c>
      <c r="F3585" s="176">
        <v>2.2449110000000001E-2</v>
      </c>
      <c r="G3585" s="176">
        <f t="shared" si="121"/>
        <v>0.76326974000000003</v>
      </c>
      <c r="H3585" s="177"/>
      <c r="I3585" s="178"/>
      <c r="J3585" s="179"/>
    </row>
    <row r="3586" spans="1:10" customFormat="1" ht="25.5" x14ac:dyDescent="0.2">
      <c r="A3586" s="161" t="s">
        <v>403</v>
      </c>
      <c r="B3586" s="162" t="s">
        <v>7299</v>
      </c>
      <c r="C3586" s="174" t="s">
        <v>522</v>
      </c>
      <c r="D3586" s="175" t="s">
        <v>5896</v>
      </c>
      <c r="E3586" s="175">
        <v>8</v>
      </c>
      <c r="F3586" s="176">
        <v>2.0473680000000001E-2</v>
      </c>
      <c r="G3586" s="176">
        <f t="shared" si="121"/>
        <v>0.16378944000000001</v>
      </c>
      <c r="H3586" s="177"/>
      <c r="I3586" s="178"/>
      <c r="J3586" s="179"/>
    </row>
    <row r="3587" spans="1:10" customFormat="1" ht="25.5" x14ac:dyDescent="0.2">
      <c r="A3587" s="161" t="s">
        <v>403</v>
      </c>
      <c r="B3587" s="162" t="s">
        <v>7300</v>
      </c>
      <c r="C3587" s="174" t="s">
        <v>944</v>
      </c>
      <c r="D3587" s="175" t="s">
        <v>945</v>
      </c>
      <c r="E3587" s="175">
        <v>138</v>
      </c>
      <c r="F3587" s="176">
        <v>1.8321469999999999E-2</v>
      </c>
      <c r="G3587" s="176">
        <f t="shared" si="121"/>
        <v>2.5283628600000001</v>
      </c>
      <c r="H3587" s="177"/>
      <c r="I3587" s="178"/>
      <c r="J3587" s="179"/>
    </row>
    <row r="3588" spans="1:10" customFormat="1" ht="25.5" x14ac:dyDescent="0.2">
      <c r="A3588" s="161" t="s">
        <v>403</v>
      </c>
      <c r="B3588" s="162" t="s">
        <v>7301</v>
      </c>
      <c r="C3588" s="174" t="s">
        <v>522</v>
      </c>
      <c r="D3588" s="175" t="s">
        <v>757</v>
      </c>
      <c r="E3588" s="175">
        <v>42</v>
      </c>
      <c r="F3588" s="176">
        <v>1.6348540000000002E-2</v>
      </c>
      <c r="G3588" s="176">
        <f t="shared" si="121"/>
        <v>0.68663868000000006</v>
      </c>
      <c r="H3588" s="177"/>
      <c r="I3588" s="178"/>
      <c r="J3588" s="179"/>
    </row>
    <row r="3589" spans="1:10" customFormat="1" x14ac:dyDescent="0.2">
      <c r="A3589" s="161" t="s">
        <v>403</v>
      </c>
      <c r="B3589" s="162" t="s">
        <v>7302</v>
      </c>
      <c r="C3589" s="174" t="s">
        <v>759</v>
      </c>
      <c r="D3589" s="175" t="s">
        <v>760</v>
      </c>
      <c r="E3589" s="175">
        <v>16</v>
      </c>
      <c r="F3589" s="176">
        <v>1.7374069999999998E-2</v>
      </c>
      <c r="G3589" s="176">
        <f t="shared" si="121"/>
        <v>0.27798511999999997</v>
      </c>
      <c r="H3589" s="177"/>
      <c r="I3589" s="178"/>
      <c r="J3589" s="179"/>
    </row>
    <row r="3590" spans="1:10" customFormat="1" x14ac:dyDescent="0.2">
      <c r="A3590" s="161" t="s">
        <v>403</v>
      </c>
      <c r="B3590" s="162" t="s">
        <v>7303</v>
      </c>
      <c r="C3590" s="174" t="s">
        <v>525</v>
      </c>
      <c r="D3590" s="175" t="s">
        <v>762</v>
      </c>
      <c r="E3590" s="175">
        <v>13</v>
      </c>
      <c r="F3590" s="176">
        <v>7.6006699999999996E-2</v>
      </c>
      <c r="G3590" s="176">
        <f t="shared" si="121"/>
        <v>0.9880871</v>
      </c>
      <c r="H3590" s="177"/>
      <c r="I3590" s="178"/>
      <c r="J3590" s="179"/>
    </row>
    <row r="3591" spans="1:10" customFormat="1" x14ac:dyDescent="0.2">
      <c r="A3591" s="161" t="s">
        <v>403</v>
      </c>
      <c r="B3591" s="162" t="s">
        <v>7304</v>
      </c>
      <c r="C3591" s="174" t="s">
        <v>525</v>
      </c>
      <c r="D3591" s="175" t="s">
        <v>764</v>
      </c>
      <c r="E3591" s="175">
        <v>23</v>
      </c>
      <c r="F3591" s="176">
        <v>4.0010209999999997E-2</v>
      </c>
      <c r="G3591" s="176">
        <f t="shared" si="121"/>
        <v>0.92023482999999995</v>
      </c>
      <c r="H3591" s="177"/>
      <c r="I3591" s="178"/>
      <c r="J3591" s="179"/>
    </row>
    <row r="3592" spans="1:10" customFormat="1" x14ac:dyDescent="0.2">
      <c r="A3592" s="161" t="s">
        <v>403</v>
      </c>
      <c r="B3592" s="162" t="s">
        <v>7305</v>
      </c>
      <c r="C3592" s="174" t="s">
        <v>525</v>
      </c>
      <c r="D3592" s="175" t="s">
        <v>679</v>
      </c>
      <c r="E3592" s="175">
        <v>116</v>
      </c>
      <c r="F3592" s="176">
        <v>1.6751530000000001E-2</v>
      </c>
      <c r="G3592" s="176">
        <f t="shared" si="121"/>
        <v>1.9431774800000001</v>
      </c>
      <c r="H3592" s="177"/>
      <c r="I3592" s="178"/>
      <c r="J3592" s="179"/>
    </row>
    <row r="3593" spans="1:10" customFormat="1" x14ac:dyDescent="0.2">
      <c r="A3593" s="161" t="s">
        <v>403</v>
      </c>
      <c r="B3593" s="162" t="s">
        <v>7306</v>
      </c>
      <c r="C3593" s="174" t="s">
        <v>525</v>
      </c>
      <c r="D3593" s="175" t="s">
        <v>767</v>
      </c>
      <c r="E3593" s="175">
        <v>14</v>
      </c>
      <c r="F3593" s="176">
        <v>1.084597E-2</v>
      </c>
      <c r="G3593" s="176">
        <f t="shared" si="121"/>
        <v>0.15184358000000001</v>
      </c>
      <c r="H3593" s="177"/>
      <c r="I3593" s="178"/>
      <c r="J3593" s="179"/>
    </row>
    <row r="3594" spans="1:10" customFormat="1" x14ac:dyDescent="0.2">
      <c r="A3594" s="161" t="s">
        <v>403</v>
      </c>
      <c r="B3594" s="162" t="s">
        <v>7307</v>
      </c>
      <c r="C3594" s="174" t="s">
        <v>525</v>
      </c>
      <c r="D3594" s="175" t="s">
        <v>526</v>
      </c>
      <c r="E3594" s="175">
        <v>420</v>
      </c>
      <c r="F3594" s="176">
        <v>5.88405E-3</v>
      </c>
      <c r="G3594" s="176">
        <f t="shared" si="121"/>
        <v>2.471301</v>
      </c>
      <c r="H3594" s="177"/>
      <c r="I3594" s="178"/>
      <c r="J3594" s="179"/>
    </row>
    <row r="3595" spans="1:10" customFormat="1" x14ac:dyDescent="0.2">
      <c r="A3595" s="161" t="s">
        <v>403</v>
      </c>
      <c r="B3595" s="162" t="s">
        <v>7308</v>
      </c>
      <c r="C3595" s="174" t="s">
        <v>525</v>
      </c>
      <c r="D3595" s="175" t="s">
        <v>6283</v>
      </c>
      <c r="E3595" s="175">
        <v>46</v>
      </c>
      <c r="F3595" s="176">
        <v>2.7209500000000002E-3</v>
      </c>
      <c r="G3595" s="176">
        <f t="shared" si="121"/>
        <v>0.12516370000000002</v>
      </c>
      <c r="H3595" s="177"/>
      <c r="I3595" s="178"/>
      <c r="J3595" s="179"/>
    </row>
    <row r="3596" spans="1:10" customFormat="1" x14ac:dyDescent="0.2">
      <c r="A3596" s="161" t="s">
        <v>403</v>
      </c>
      <c r="B3596" s="162" t="s">
        <v>7309</v>
      </c>
      <c r="C3596" s="174" t="s">
        <v>525</v>
      </c>
      <c r="D3596" s="175" t="s">
        <v>770</v>
      </c>
      <c r="E3596" s="175">
        <v>4</v>
      </c>
      <c r="F3596" s="176">
        <v>8.4562000000000005E-4</v>
      </c>
      <c r="G3596" s="176">
        <f t="shared" si="121"/>
        <v>3.3824800000000002E-3</v>
      </c>
      <c r="H3596" s="177"/>
      <c r="I3596" s="178"/>
      <c r="J3596" s="179"/>
    </row>
    <row r="3597" spans="1:10" customFormat="1" x14ac:dyDescent="0.2">
      <c r="A3597" s="161" t="s">
        <v>403</v>
      </c>
      <c r="B3597" s="162" t="s">
        <v>7310</v>
      </c>
      <c r="C3597" s="174" t="s">
        <v>528</v>
      </c>
      <c r="D3597" s="175" t="s">
        <v>772</v>
      </c>
      <c r="E3597" s="175">
        <v>19</v>
      </c>
      <c r="F3597" s="176">
        <v>6.9577099999999998E-3</v>
      </c>
      <c r="G3597" s="176">
        <f t="shared" si="121"/>
        <v>0.13219649</v>
      </c>
      <c r="H3597" s="177"/>
      <c r="I3597" s="178"/>
      <c r="J3597" s="179"/>
    </row>
    <row r="3598" spans="1:10" customFormat="1" x14ac:dyDescent="0.2">
      <c r="A3598" s="161" t="s">
        <v>403</v>
      </c>
      <c r="B3598" s="162" t="s">
        <v>7311</v>
      </c>
      <c r="C3598" s="174" t="s">
        <v>528</v>
      </c>
      <c r="D3598" s="175" t="s">
        <v>680</v>
      </c>
      <c r="E3598" s="175">
        <v>108</v>
      </c>
      <c r="F3598" s="176">
        <v>3.9662300000000003E-3</v>
      </c>
      <c r="G3598" s="176">
        <f t="shared" si="121"/>
        <v>0.42835284000000001</v>
      </c>
      <c r="H3598" s="177"/>
      <c r="I3598" s="178"/>
      <c r="J3598" s="179"/>
    </row>
    <row r="3599" spans="1:10" customFormat="1" x14ac:dyDescent="0.2">
      <c r="A3599" s="161" t="s">
        <v>403</v>
      </c>
      <c r="B3599" s="162" t="s">
        <v>7312</v>
      </c>
      <c r="C3599" s="174" t="s">
        <v>528</v>
      </c>
      <c r="D3599" s="175" t="s">
        <v>775</v>
      </c>
      <c r="E3599" s="175">
        <v>14</v>
      </c>
      <c r="F3599" s="176">
        <v>2.3824300000000001E-3</v>
      </c>
      <c r="G3599" s="176">
        <f t="shared" si="121"/>
        <v>3.3354019999999998E-2</v>
      </c>
      <c r="H3599" s="177"/>
      <c r="I3599" s="178"/>
      <c r="J3599" s="179"/>
    </row>
    <row r="3600" spans="1:10" customFormat="1" x14ac:dyDescent="0.2">
      <c r="A3600" s="161" t="s">
        <v>403</v>
      </c>
      <c r="B3600" s="162" t="s">
        <v>7313</v>
      </c>
      <c r="C3600" s="174" t="s">
        <v>528</v>
      </c>
      <c r="D3600" s="175" t="s">
        <v>529</v>
      </c>
      <c r="E3600" s="175">
        <v>296</v>
      </c>
      <c r="F3600" s="176">
        <v>1.25136E-3</v>
      </c>
      <c r="G3600" s="176">
        <f t="shared" si="121"/>
        <v>0.37040255999999999</v>
      </c>
      <c r="H3600" s="177"/>
      <c r="I3600" s="178"/>
      <c r="J3600" s="179"/>
    </row>
    <row r="3601" spans="1:39" customFormat="1" x14ac:dyDescent="0.2">
      <c r="A3601" s="161" t="s">
        <v>403</v>
      </c>
      <c r="B3601" s="162" t="s">
        <v>7314</v>
      </c>
      <c r="C3601" s="174" t="s">
        <v>528</v>
      </c>
      <c r="D3601" s="175" t="s">
        <v>5920</v>
      </c>
      <c r="E3601" s="175">
        <v>48</v>
      </c>
      <c r="F3601" s="176">
        <v>4.9306000000000003E-4</v>
      </c>
      <c r="G3601" s="176">
        <f t="shared" si="121"/>
        <v>2.3666880000000001E-2</v>
      </c>
      <c r="H3601" s="177"/>
      <c r="I3601" s="178"/>
      <c r="J3601" s="179"/>
    </row>
    <row r="3602" spans="1:39" customFormat="1" x14ac:dyDescent="0.2">
      <c r="A3602" s="161" t="s">
        <v>403</v>
      </c>
      <c r="B3602" s="162" t="s">
        <v>7315</v>
      </c>
      <c r="C3602" s="174" t="s">
        <v>528</v>
      </c>
      <c r="D3602" s="175" t="s">
        <v>778</v>
      </c>
      <c r="E3602" s="175">
        <v>4</v>
      </c>
      <c r="F3602" s="176">
        <v>1.8382000000000001E-4</v>
      </c>
      <c r="G3602" s="176">
        <f t="shared" si="121"/>
        <v>7.3528000000000005E-4</v>
      </c>
      <c r="H3602" s="177"/>
      <c r="I3602" s="178"/>
      <c r="J3602" s="179"/>
    </row>
    <row r="3603" spans="1:39" customFormat="1" x14ac:dyDescent="0.2">
      <c r="A3603" s="161" t="s">
        <v>403</v>
      </c>
      <c r="B3603" s="162" t="s">
        <v>7316</v>
      </c>
      <c r="C3603" s="174" t="s">
        <v>681</v>
      </c>
      <c r="D3603" s="175" t="s">
        <v>780</v>
      </c>
      <c r="E3603" s="175">
        <v>4</v>
      </c>
      <c r="F3603" s="176">
        <v>1.7164410000000001E-2</v>
      </c>
      <c r="G3603" s="176">
        <f t="shared" si="121"/>
        <v>6.8657640000000006E-2</v>
      </c>
      <c r="H3603" s="177"/>
      <c r="I3603" s="178"/>
      <c r="J3603" s="179"/>
    </row>
    <row r="3604" spans="1:39" customFormat="1" x14ac:dyDescent="0.2">
      <c r="A3604" s="161" t="s">
        <v>403</v>
      </c>
      <c r="B3604" s="162" t="s">
        <v>7317</v>
      </c>
      <c r="C3604" s="174" t="s">
        <v>681</v>
      </c>
      <c r="D3604" s="175" t="s">
        <v>782</v>
      </c>
      <c r="E3604" s="175">
        <v>9</v>
      </c>
      <c r="F3604" s="176">
        <v>1.130113E-2</v>
      </c>
      <c r="G3604" s="176">
        <f t="shared" si="121"/>
        <v>0.10171016999999999</v>
      </c>
      <c r="H3604" s="177"/>
      <c r="I3604" s="178"/>
      <c r="J3604" s="179"/>
    </row>
    <row r="3605" spans="1:39" customFormat="1" x14ac:dyDescent="0.2">
      <c r="A3605" s="161" t="s">
        <v>403</v>
      </c>
      <c r="B3605" s="162" t="s">
        <v>7318</v>
      </c>
      <c r="C3605" s="174" t="s">
        <v>681</v>
      </c>
      <c r="D3605" s="175" t="s">
        <v>784</v>
      </c>
      <c r="E3605" s="175">
        <v>16</v>
      </c>
      <c r="F3605" s="176">
        <v>4.0784000000000003E-3</v>
      </c>
      <c r="G3605" s="176">
        <f t="shared" si="121"/>
        <v>6.5254400000000004E-2</v>
      </c>
      <c r="H3605" s="177"/>
      <c r="I3605" s="178"/>
      <c r="J3605" s="179"/>
    </row>
    <row r="3606" spans="1:39" customFormat="1" x14ac:dyDescent="0.2">
      <c r="A3606" s="161" t="s">
        <v>403</v>
      </c>
      <c r="B3606" s="162" t="s">
        <v>7319</v>
      </c>
      <c r="C3606" s="174" t="s">
        <v>681</v>
      </c>
      <c r="D3606" s="175" t="s">
        <v>6860</v>
      </c>
      <c r="E3606" s="175">
        <v>46</v>
      </c>
      <c r="F3606" s="176">
        <v>1.1387400000000001E-3</v>
      </c>
      <c r="G3606" s="176">
        <f t="shared" si="121"/>
        <v>5.2382040000000005E-2</v>
      </c>
      <c r="H3606" s="177"/>
      <c r="I3606" s="178"/>
      <c r="J3606" s="179"/>
    </row>
    <row r="3607" spans="1:39" customFormat="1" x14ac:dyDescent="0.2">
      <c r="A3607" s="161" t="s">
        <v>403</v>
      </c>
      <c r="B3607" s="162" t="s">
        <v>7320</v>
      </c>
      <c r="C3607" s="174" t="s">
        <v>681</v>
      </c>
      <c r="D3607" s="175" t="s">
        <v>786</v>
      </c>
      <c r="E3607" s="175">
        <v>112</v>
      </c>
      <c r="F3607" s="176">
        <v>2.1575700000000001E-3</v>
      </c>
      <c r="G3607" s="176">
        <f t="shared" si="121"/>
        <v>0.24164784</v>
      </c>
      <c r="H3607" s="177"/>
      <c r="I3607" s="178"/>
      <c r="J3607" s="179"/>
    </row>
    <row r="3608" spans="1:39" customFormat="1" x14ac:dyDescent="0.2">
      <c r="A3608" s="161" t="s">
        <v>403</v>
      </c>
      <c r="B3608" s="162" t="s">
        <v>7321</v>
      </c>
      <c r="C3608" s="174"/>
      <c r="D3608" s="175" t="s">
        <v>713</v>
      </c>
      <c r="E3608" s="175">
        <v>2</v>
      </c>
      <c r="F3608" s="176">
        <v>1.413823E-2</v>
      </c>
      <c r="G3608" s="176">
        <f t="shared" si="121"/>
        <v>2.827646E-2</v>
      </c>
      <c r="H3608" s="177"/>
      <c r="I3608" s="178"/>
      <c r="J3608" s="179"/>
    </row>
    <row r="3609" spans="1:39" x14ac:dyDescent="0.2">
      <c r="A3609" s="148" t="s">
        <v>379</v>
      </c>
      <c r="B3609" s="150" t="s">
        <v>237</v>
      </c>
      <c r="C3609" s="151"/>
      <c r="D3609" s="152" t="s">
        <v>187</v>
      </c>
      <c r="E3609" s="105">
        <v>1</v>
      </c>
      <c r="F3609" s="153"/>
      <c r="G3609" s="110"/>
      <c r="H3609" s="154"/>
      <c r="I3609" s="111"/>
      <c r="J3609" s="155"/>
      <c r="K3609" s="124"/>
      <c r="L3609" s="125"/>
      <c r="M3609" s="126"/>
      <c r="N3609" s="127"/>
      <c r="O3609" s="128"/>
      <c r="P3609" s="128"/>
      <c r="Q3609" s="126"/>
      <c r="R3609" s="55"/>
      <c r="S3609" s="129"/>
      <c r="T3609" s="156"/>
      <c r="U3609" s="126"/>
      <c r="AF3609" s="8"/>
      <c r="AG3609" s="8"/>
      <c r="AH3609" s="8"/>
      <c r="AI3609" s="8"/>
      <c r="AJ3609" s="8"/>
      <c r="AK3609" s="8"/>
      <c r="AL3609" s="8"/>
      <c r="AM3609" s="8"/>
    </row>
    <row r="3610" spans="1:39" ht="25.5" x14ac:dyDescent="0.2">
      <c r="A3610" s="148" t="s">
        <v>379</v>
      </c>
      <c r="B3610" s="150" t="s">
        <v>238</v>
      </c>
      <c r="C3610" s="151" t="s">
        <v>239</v>
      </c>
      <c r="D3610" s="152" t="s">
        <v>190</v>
      </c>
      <c r="E3610" s="105">
        <v>1</v>
      </c>
      <c r="F3610" s="153"/>
      <c r="G3610" s="110"/>
      <c r="H3610" s="154"/>
      <c r="I3610" s="111"/>
      <c r="J3610" s="155"/>
      <c r="K3610" s="124"/>
      <c r="L3610" s="125"/>
      <c r="M3610" s="126"/>
      <c r="N3610" s="127"/>
      <c r="O3610" s="128"/>
      <c r="P3610" s="128"/>
      <c r="Q3610" s="126"/>
      <c r="R3610" s="55"/>
      <c r="S3610" s="129"/>
      <c r="T3610" s="156"/>
      <c r="U3610" s="126"/>
      <c r="AF3610" s="8"/>
      <c r="AG3610" s="8"/>
      <c r="AH3610" s="8"/>
      <c r="AI3610" s="8"/>
      <c r="AJ3610" s="8"/>
      <c r="AK3610" s="8"/>
      <c r="AL3610" s="8"/>
      <c r="AM3610" s="8"/>
    </row>
    <row r="3611" spans="1:39" ht="25.5" x14ac:dyDescent="0.2">
      <c r="A3611" s="148" t="s">
        <v>379</v>
      </c>
      <c r="B3611" s="150">
        <v>61</v>
      </c>
      <c r="C3611" s="151" t="s">
        <v>240</v>
      </c>
      <c r="D3611" s="152" t="s">
        <v>241</v>
      </c>
      <c r="E3611" s="105">
        <v>1</v>
      </c>
      <c r="F3611" s="153"/>
      <c r="G3611" s="110"/>
      <c r="H3611" s="154"/>
      <c r="I3611" s="111"/>
      <c r="J3611" s="155"/>
      <c r="K3611" s="124"/>
      <c r="L3611" s="125"/>
      <c r="M3611" s="126"/>
      <c r="N3611" s="127"/>
      <c r="O3611" s="128"/>
      <c r="P3611" s="128"/>
      <c r="Q3611" s="126"/>
      <c r="R3611" s="55"/>
      <c r="S3611" s="129"/>
      <c r="T3611" s="156"/>
      <c r="U3611" s="126"/>
      <c r="AF3611" s="8"/>
      <c r="AG3611" s="8"/>
      <c r="AH3611" s="8"/>
      <c r="AI3611" s="8"/>
      <c r="AJ3611" s="8"/>
      <c r="AK3611" s="8"/>
      <c r="AL3611" s="8"/>
      <c r="AM3611" s="8"/>
    </row>
    <row r="3612" spans="1:39" x14ac:dyDescent="0.2">
      <c r="A3612" s="161" t="s">
        <v>382</v>
      </c>
      <c r="B3612" s="162" t="s">
        <v>4853</v>
      </c>
      <c r="C3612" s="181" t="s">
        <v>384</v>
      </c>
      <c r="D3612" s="182" t="s">
        <v>385</v>
      </c>
      <c r="E3612" s="182">
        <v>1</v>
      </c>
      <c r="F3612" s="183"/>
      <c r="G3612" s="183" t="str">
        <f>""</f>
        <v/>
      </c>
      <c r="H3612" s="184"/>
      <c r="I3612" s="185"/>
      <c r="J3612" s="180"/>
      <c r="K3612" s="124"/>
      <c r="L3612" s="125"/>
      <c r="M3612" s="126"/>
      <c r="N3612" s="127"/>
      <c r="O3612" s="128"/>
      <c r="P3612" s="128"/>
      <c r="Q3612" s="126"/>
      <c r="R3612" s="55"/>
      <c r="S3612" s="129"/>
      <c r="T3612" s="156"/>
      <c r="U3612" s="126"/>
      <c r="AF3612" s="8"/>
      <c r="AG3612" s="8"/>
      <c r="AH3612" s="8"/>
      <c r="AI3612" s="8"/>
      <c r="AJ3612" s="8"/>
      <c r="AK3612" s="8"/>
      <c r="AL3612" s="8"/>
      <c r="AM3612" s="8"/>
    </row>
    <row r="3613" spans="1:39" x14ac:dyDescent="0.2">
      <c r="A3613" s="161" t="s">
        <v>386</v>
      </c>
      <c r="B3613" s="162" t="s">
        <v>4854</v>
      </c>
      <c r="C3613" s="181" t="s">
        <v>388</v>
      </c>
      <c r="D3613" s="182" t="s">
        <v>389</v>
      </c>
      <c r="E3613" s="182">
        <f>1*1</f>
        <v>1</v>
      </c>
      <c r="F3613" s="183">
        <v>3.8</v>
      </c>
      <c r="G3613" s="183">
        <f t="shared" ref="G3613:G3618" si="122">F3613*E3613</f>
        <v>3.8</v>
      </c>
      <c r="H3613" s="184" t="s">
        <v>390</v>
      </c>
      <c r="I3613" s="185"/>
      <c r="J3613" s="180"/>
      <c r="K3613" s="124"/>
      <c r="L3613" s="125"/>
      <c r="M3613" s="126"/>
      <c r="N3613" s="127"/>
      <c r="O3613" s="128"/>
      <c r="P3613" s="128"/>
      <c r="Q3613" s="126"/>
      <c r="R3613" s="55"/>
      <c r="S3613" s="129"/>
      <c r="T3613" s="156"/>
      <c r="U3613" s="126"/>
      <c r="AF3613" s="8"/>
      <c r="AG3613" s="8"/>
      <c r="AH3613" s="8"/>
      <c r="AI3613" s="8"/>
      <c r="AJ3613" s="8"/>
      <c r="AK3613" s="8"/>
      <c r="AL3613" s="8"/>
      <c r="AM3613" s="8"/>
    </row>
    <row r="3614" spans="1:39" x14ac:dyDescent="0.2">
      <c r="A3614" s="161" t="s">
        <v>386</v>
      </c>
      <c r="B3614" s="162" t="s">
        <v>4855</v>
      </c>
      <c r="C3614" s="181" t="s">
        <v>392</v>
      </c>
      <c r="D3614" s="182" t="s">
        <v>393</v>
      </c>
      <c r="E3614" s="182">
        <f>1*1</f>
        <v>1</v>
      </c>
      <c r="F3614" s="183">
        <v>2.65</v>
      </c>
      <c r="G3614" s="183">
        <f t="shared" si="122"/>
        <v>2.65</v>
      </c>
      <c r="H3614" s="184" t="s">
        <v>390</v>
      </c>
      <c r="I3614" s="185"/>
      <c r="J3614" s="180"/>
      <c r="K3614" s="124"/>
      <c r="L3614" s="125"/>
      <c r="M3614" s="126"/>
      <c r="N3614" s="127"/>
      <c r="O3614" s="128"/>
      <c r="P3614" s="128"/>
      <c r="Q3614" s="126"/>
      <c r="R3614" s="55"/>
      <c r="S3614" s="129"/>
      <c r="T3614" s="156"/>
      <c r="U3614" s="126"/>
      <c r="AF3614" s="8"/>
      <c r="AG3614" s="8"/>
      <c r="AH3614" s="8"/>
      <c r="AI3614" s="8"/>
      <c r="AJ3614" s="8"/>
      <c r="AK3614" s="8"/>
      <c r="AL3614" s="8"/>
      <c r="AM3614" s="8"/>
    </row>
    <row r="3615" spans="1:39" x14ac:dyDescent="0.2">
      <c r="A3615" s="161" t="s">
        <v>386</v>
      </c>
      <c r="B3615" s="162" t="s">
        <v>4856</v>
      </c>
      <c r="C3615" s="181" t="s">
        <v>395</v>
      </c>
      <c r="D3615" s="182" t="s">
        <v>396</v>
      </c>
      <c r="E3615" s="182">
        <f>1*1</f>
        <v>1</v>
      </c>
      <c r="F3615" s="183">
        <v>5.45</v>
      </c>
      <c r="G3615" s="183">
        <f t="shared" si="122"/>
        <v>5.45</v>
      </c>
      <c r="H3615" s="184" t="s">
        <v>390</v>
      </c>
      <c r="I3615" s="185"/>
      <c r="J3615" s="180"/>
      <c r="K3615" s="124"/>
      <c r="L3615" s="125"/>
      <c r="M3615" s="126"/>
      <c r="N3615" s="127"/>
      <c r="O3615" s="128"/>
      <c r="P3615" s="128"/>
      <c r="Q3615" s="126"/>
      <c r="R3615" s="55"/>
      <c r="S3615" s="129"/>
      <c r="T3615" s="156"/>
      <c r="U3615" s="126"/>
      <c r="AF3615" s="8"/>
      <c r="AG3615" s="8"/>
      <c r="AH3615" s="8"/>
      <c r="AI3615" s="8"/>
      <c r="AJ3615" s="8"/>
      <c r="AK3615" s="8"/>
      <c r="AL3615" s="8"/>
      <c r="AM3615" s="8"/>
    </row>
    <row r="3616" spans="1:39" x14ac:dyDescent="0.2">
      <c r="A3616" s="161" t="s">
        <v>386</v>
      </c>
      <c r="B3616" s="162" t="s">
        <v>4857</v>
      </c>
      <c r="C3616" s="181" t="s">
        <v>398</v>
      </c>
      <c r="D3616" s="182" t="s">
        <v>399</v>
      </c>
      <c r="E3616" s="182">
        <f>1*1</f>
        <v>1</v>
      </c>
      <c r="F3616" s="183">
        <v>39.75</v>
      </c>
      <c r="G3616" s="183">
        <f t="shared" si="122"/>
        <v>39.75</v>
      </c>
      <c r="H3616" s="184" t="s">
        <v>390</v>
      </c>
      <c r="I3616" s="185"/>
      <c r="J3616" s="180"/>
      <c r="K3616" s="124"/>
      <c r="L3616" s="125"/>
      <c r="M3616" s="126"/>
      <c r="N3616" s="127"/>
      <c r="O3616" s="128"/>
      <c r="P3616" s="128"/>
      <c r="Q3616" s="126"/>
      <c r="R3616" s="55"/>
      <c r="S3616" s="129"/>
      <c r="T3616" s="156"/>
      <c r="U3616" s="126"/>
      <c r="AF3616" s="8"/>
      <c r="AG3616" s="8"/>
      <c r="AH3616" s="8"/>
      <c r="AI3616" s="8"/>
      <c r="AJ3616" s="8"/>
      <c r="AK3616" s="8"/>
      <c r="AL3616" s="8"/>
      <c r="AM3616" s="8"/>
    </row>
    <row r="3617" spans="1:39" x14ac:dyDescent="0.2">
      <c r="A3617" s="161" t="s">
        <v>386</v>
      </c>
      <c r="B3617" s="162" t="s">
        <v>4858</v>
      </c>
      <c r="C3617" s="181" t="s">
        <v>401</v>
      </c>
      <c r="D3617" s="182" t="s">
        <v>402</v>
      </c>
      <c r="E3617" s="182">
        <f>2*1</f>
        <v>2</v>
      </c>
      <c r="F3617" s="183">
        <v>1.97</v>
      </c>
      <c r="G3617" s="183">
        <f t="shared" si="122"/>
        <v>3.94</v>
      </c>
      <c r="H3617" s="184" t="s">
        <v>390</v>
      </c>
      <c r="I3617" s="185"/>
      <c r="J3617" s="180"/>
      <c r="K3617" s="124"/>
      <c r="L3617" s="125"/>
      <c r="M3617" s="126"/>
      <c r="N3617" s="127"/>
      <c r="O3617" s="128"/>
      <c r="P3617" s="128"/>
      <c r="Q3617" s="126"/>
      <c r="R3617" s="55"/>
      <c r="S3617" s="129"/>
      <c r="T3617" s="156"/>
      <c r="U3617" s="126"/>
      <c r="AF3617" s="8"/>
      <c r="AG3617" s="8"/>
      <c r="AH3617" s="8"/>
      <c r="AI3617" s="8"/>
      <c r="AJ3617" s="8"/>
      <c r="AK3617" s="8"/>
      <c r="AL3617" s="8"/>
      <c r="AM3617" s="8"/>
    </row>
    <row r="3618" spans="1:39" x14ac:dyDescent="0.2">
      <c r="A3618" s="161" t="s">
        <v>403</v>
      </c>
      <c r="B3618" s="162" t="s">
        <v>4859</v>
      </c>
      <c r="C3618" s="181" t="s">
        <v>405</v>
      </c>
      <c r="D3618" s="182" t="s">
        <v>406</v>
      </c>
      <c r="E3618" s="182">
        <f>1*1</f>
        <v>1</v>
      </c>
      <c r="F3618" s="183">
        <v>8.09</v>
      </c>
      <c r="G3618" s="183">
        <f t="shared" si="122"/>
        <v>8.09</v>
      </c>
      <c r="H3618" s="184"/>
      <c r="I3618" s="185"/>
      <c r="J3618" s="180"/>
      <c r="K3618" s="124"/>
      <c r="L3618" s="125"/>
      <c r="M3618" s="126"/>
      <c r="N3618" s="127"/>
      <c r="O3618" s="128"/>
      <c r="P3618" s="128"/>
      <c r="Q3618" s="126"/>
      <c r="R3618" s="55"/>
      <c r="S3618" s="129"/>
      <c r="T3618" s="156"/>
      <c r="U3618" s="126"/>
      <c r="AF3618" s="8"/>
      <c r="AG3618" s="8"/>
      <c r="AH3618" s="8"/>
      <c r="AI3618" s="8"/>
      <c r="AJ3618" s="8"/>
      <c r="AK3618" s="8"/>
      <c r="AL3618" s="8"/>
      <c r="AM3618" s="8"/>
    </row>
    <row r="3619" spans="1:39" x14ac:dyDescent="0.2">
      <c r="A3619" s="161" t="s">
        <v>382</v>
      </c>
      <c r="B3619" s="162" t="s">
        <v>4860</v>
      </c>
      <c r="C3619" s="163" t="s">
        <v>408</v>
      </c>
      <c r="D3619" s="164" t="s">
        <v>409</v>
      </c>
      <c r="E3619" s="164" t="s">
        <v>410</v>
      </c>
      <c r="F3619" s="167"/>
      <c r="G3619" s="167" t="str">
        <f>""</f>
        <v/>
      </c>
      <c r="H3619" s="161"/>
      <c r="I3619" s="165"/>
      <c r="J3619" s="166"/>
      <c r="K3619" s="124"/>
      <c r="L3619" s="125"/>
      <c r="M3619" s="126"/>
      <c r="N3619" s="127"/>
      <c r="O3619" s="128"/>
      <c r="P3619" s="128"/>
      <c r="Q3619" s="126"/>
      <c r="R3619" s="55"/>
      <c r="S3619" s="129"/>
      <c r="T3619" s="156"/>
      <c r="U3619" s="126"/>
      <c r="AF3619" s="8"/>
      <c r="AG3619" s="8"/>
      <c r="AH3619" s="8"/>
      <c r="AI3619" s="8"/>
      <c r="AJ3619" s="8"/>
      <c r="AK3619" s="8"/>
      <c r="AL3619" s="8"/>
      <c r="AM3619" s="8"/>
    </row>
    <row r="3620" spans="1:39" x14ac:dyDescent="0.2">
      <c r="A3620" s="161" t="s">
        <v>386</v>
      </c>
      <c r="B3620" s="162" t="s">
        <v>4861</v>
      </c>
      <c r="C3620" s="168" t="s">
        <v>412</v>
      </c>
      <c r="D3620" s="169" t="s">
        <v>413</v>
      </c>
      <c r="E3620" s="169" t="s">
        <v>410</v>
      </c>
      <c r="F3620" s="170">
        <v>19.420000000000002</v>
      </c>
      <c r="G3620" s="170">
        <f>F3620*2</f>
        <v>38.840000000000003</v>
      </c>
      <c r="H3620" s="171" t="s">
        <v>414</v>
      </c>
      <c r="I3620" s="172"/>
      <c r="J3620" s="173"/>
      <c r="K3620" s="124"/>
      <c r="L3620" s="125"/>
      <c r="M3620" s="126"/>
      <c r="N3620" s="127"/>
      <c r="O3620" s="128"/>
      <c r="P3620" s="128"/>
      <c r="Q3620" s="126"/>
      <c r="R3620" s="55"/>
      <c r="S3620" s="129"/>
      <c r="T3620" s="156"/>
      <c r="U3620" s="126"/>
      <c r="AF3620" s="8"/>
      <c r="AG3620" s="8"/>
      <c r="AH3620" s="8"/>
      <c r="AI3620" s="8"/>
      <c r="AJ3620" s="8"/>
      <c r="AK3620" s="8"/>
      <c r="AL3620" s="8"/>
      <c r="AM3620" s="8"/>
    </row>
    <row r="3621" spans="1:39" x14ac:dyDescent="0.2">
      <c r="A3621" s="161" t="s">
        <v>386</v>
      </c>
      <c r="B3621" s="162" t="s">
        <v>4862</v>
      </c>
      <c r="C3621" s="168" t="s">
        <v>416</v>
      </c>
      <c r="D3621" s="169" t="s">
        <v>417</v>
      </c>
      <c r="E3621" s="169" t="s">
        <v>410</v>
      </c>
      <c r="F3621" s="170">
        <v>4.05</v>
      </c>
      <c r="G3621" s="170">
        <f>F3621*2</f>
        <v>8.1</v>
      </c>
      <c r="H3621" s="171" t="s">
        <v>414</v>
      </c>
      <c r="I3621" s="172"/>
      <c r="J3621" s="173"/>
      <c r="K3621" s="124"/>
      <c r="L3621" s="125"/>
      <c r="M3621" s="126"/>
      <c r="N3621" s="127"/>
      <c r="O3621" s="128"/>
      <c r="P3621" s="128"/>
      <c r="Q3621" s="126"/>
      <c r="R3621" s="55"/>
      <c r="S3621" s="129"/>
      <c r="T3621" s="156"/>
      <c r="U3621" s="126"/>
      <c r="AF3621" s="8"/>
      <c r="AG3621" s="8"/>
      <c r="AH3621" s="8"/>
      <c r="AI3621" s="8"/>
      <c r="AJ3621" s="8"/>
      <c r="AK3621" s="8"/>
      <c r="AL3621" s="8"/>
      <c r="AM3621" s="8"/>
    </row>
    <row r="3622" spans="1:39" x14ac:dyDescent="0.2">
      <c r="A3622" s="161" t="s">
        <v>386</v>
      </c>
      <c r="B3622" s="162" t="s">
        <v>4863</v>
      </c>
      <c r="C3622" s="168" t="s">
        <v>419</v>
      </c>
      <c r="D3622" s="169" t="s">
        <v>420</v>
      </c>
      <c r="E3622" s="169">
        <v>2</v>
      </c>
      <c r="F3622" s="170">
        <v>0.37</v>
      </c>
      <c r="G3622" s="170">
        <f>F3622*E3622</f>
        <v>0.74</v>
      </c>
      <c r="H3622" s="171" t="s">
        <v>414</v>
      </c>
      <c r="I3622" s="172"/>
      <c r="J3622" s="173"/>
      <c r="K3622" s="124"/>
      <c r="L3622" s="125"/>
      <c r="M3622" s="126"/>
      <c r="N3622" s="127"/>
      <c r="O3622" s="128"/>
      <c r="P3622" s="128"/>
      <c r="Q3622" s="126"/>
      <c r="R3622" s="55"/>
      <c r="S3622" s="129"/>
      <c r="T3622" s="156"/>
      <c r="U3622" s="126"/>
      <c r="AF3622" s="8"/>
      <c r="AG3622" s="8"/>
      <c r="AH3622" s="8"/>
      <c r="AI3622" s="8"/>
      <c r="AJ3622" s="8"/>
      <c r="AK3622" s="8"/>
      <c r="AL3622" s="8"/>
      <c r="AM3622" s="8"/>
    </row>
    <row r="3623" spans="1:39" x14ac:dyDescent="0.2">
      <c r="A3623" s="161" t="s">
        <v>386</v>
      </c>
      <c r="B3623" s="162" t="s">
        <v>4864</v>
      </c>
      <c r="C3623" s="168" t="s">
        <v>422</v>
      </c>
      <c r="D3623" s="169" t="s">
        <v>423</v>
      </c>
      <c r="E3623" s="169">
        <v>2</v>
      </c>
      <c r="F3623" s="170">
        <v>0.04</v>
      </c>
      <c r="G3623" s="170">
        <f>F3623*E3623</f>
        <v>0.08</v>
      </c>
      <c r="H3623" s="171" t="s">
        <v>414</v>
      </c>
      <c r="I3623" s="172"/>
      <c r="J3623" s="173"/>
      <c r="K3623" s="124"/>
      <c r="L3623" s="125"/>
      <c r="M3623" s="126"/>
      <c r="N3623" s="127"/>
      <c r="O3623" s="128"/>
      <c r="P3623" s="128"/>
      <c r="Q3623" s="126"/>
      <c r="R3623" s="55"/>
      <c r="S3623" s="129"/>
      <c r="T3623" s="156"/>
      <c r="U3623" s="126"/>
      <c r="AF3623" s="8"/>
      <c r="AG3623" s="8"/>
      <c r="AH3623" s="8"/>
      <c r="AI3623" s="8"/>
      <c r="AJ3623" s="8"/>
      <c r="AK3623" s="8"/>
      <c r="AL3623" s="8"/>
      <c r="AM3623" s="8"/>
    </row>
    <row r="3624" spans="1:39" x14ac:dyDescent="0.2">
      <c r="A3624" s="161" t="s">
        <v>403</v>
      </c>
      <c r="B3624" s="162" t="s">
        <v>4865</v>
      </c>
      <c r="C3624" s="174" t="s">
        <v>425</v>
      </c>
      <c r="D3624" s="175" t="s">
        <v>426</v>
      </c>
      <c r="E3624" s="175">
        <v>2</v>
      </c>
      <c r="F3624" s="176">
        <v>0.01</v>
      </c>
      <c r="G3624" s="176">
        <f>F3624*E3624</f>
        <v>0.02</v>
      </c>
      <c r="H3624" s="177"/>
      <c r="I3624" s="178"/>
      <c r="J3624" s="179"/>
      <c r="K3624" s="124"/>
      <c r="L3624" s="125"/>
      <c r="M3624" s="126"/>
      <c r="N3624" s="127"/>
      <c r="O3624" s="128"/>
      <c r="P3624" s="128"/>
      <c r="Q3624" s="126"/>
      <c r="R3624" s="55"/>
      <c r="S3624" s="129"/>
      <c r="T3624" s="156"/>
      <c r="U3624" s="126"/>
      <c r="AF3624" s="8"/>
      <c r="AG3624" s="8"/>
      <c r="AH3624" s="8"/>
      <c r="AI3624" s="8"/>
      <c r="AJ3624" s="8"/>
      <c r="AK3624" s="8"/>
      <c r="AL3624" s="8"/>
      <c r="AM3624" s="8"/>
    </row>
    <row r="3625" spans="1:39" x14ac:dyDescent="0.2">
      <c r="A3625" s="161" t="s">
        <v>382</v>
      </c>
      <c r="B3625" s="162" t="s">
        <v>4866</v>
      </c>
      <c r="C3625" s="181" t="s">
        <v>428</v>
      </c>
      <c r="D3625" s="182" t="s">
        <v>429</v>
      </c>
      <c r="E3625" s="182" t="s">
        <v>410</v>
      </c>
      <c r="F3625" s="183"/>
      <c r="G3625" s="183" t="str">
        <f>""</f>
        <v/>
      </c>
      <c r="H3625" s="184"/>
      <c r="I3625" s="185"/>
      <c r="J3625" s="180"/>
      <c r="K3625" s="124"/>
      <c r="L3625" s="125"/>
      <c r="M3625" s="126"/>
      <c r="N3625" s="127"/>
      <c r="O3625" s="128"/>
      <c r="P3625" s="128"/>
      <c r="Q3625" s="126"/>
      <c r="R3625" s="55"/>
      <c r="S3625" s="129"/>
      <c r="T3625" s="156"/>
      <c r="U3625" s="126"/>
      <c r="AF3625" s="8"/>
      <c r="AG3625" s="8"/>
      <c r="AH3625" s="8"/>
      <c r="AI3625" s="8"/>
      <c r="AJ3625" s="8"/>
      <c r="AK3625" s="8"/>
      <c r="AL3625" s="8"/>
      <c r="AM3625" s="8"/>
    </row>
    <row r="3626" spans="1:39" x14ac:dyDescent="0.2">
      <c r="A3626" s="161" t="s">
        <v>386</v>
      </c>
      <c r="B3626" s="162" t="s">
        <v>4867</v>
      </c>
      <c r="C3626" s="181" t="s">
        <v>431</v>
      </c>
      <c r="D3626" s="182" t="s">
        <v>432</v>
      </c>
      <c r="E3626" s="182">
        <f>1*1</f>
        <v>1</v>
      </c>
      <c r="F3626" s="183">
        <v>10.41</v>
      </c>
      <c r="G3626" s="183">
        <f>F3626*E3626</f>
        <v>10.41</v>
      </c>
      <c r="H3626" s="184" t="s">
        <v>390</v>
      </c>
      <c r="I3626" s="185"/>
      <c r="J3626" s="180"/>
      <c r="K3626" s="124"/>
      <c r="L3626" s="125"/>
      <c r="M3626" s="126"/>
      <c r="N3626" s="127"/>
      <c r="O3626" s="128"/>
      <c r="P3626" s="128"/>
      <c r="Q3626" s="126"/>
      <c r="R3626" s="55"/>
      <c r="S3626" s="129"/>
      <c r="T3626" s="156"/>
      <c r="U3626" s="126"/>
      <c r="AF3626" s="8"/>
      <c r="AG3626" s="8"/>
      <c r="AH3626" s="8"/>
      <c r="AI3626" s="8"/>
      <c r="AJ3626" s="8"/>
      <c r="AK3626" s="8"/>
      <c r="AL3626" s="8"/>
      <c r="AM3626" s="8"/>
    </row>
    <row r="3627" spans="1:39" x14ac:dyDescent="0.2">
      <c r="A3627" s="161" t="s">
        <v>386</v>
      </c>
      <c r="B3627" s="162" t="s">
        <v>4868</v>
      </c>
      <c r="C3627" s="181" t="s">
        <v>434</v>
      </c>
      <c r="D3627" s="182" t="s">
        <v>435</v>
      </c>
      <c r="E3627" s="182">
        <f>2*1</f>
        <v>2</v>
      </c>
      <c r="F3627" s="183">
        <v>0.03</v>
      </c>
      <c r="G3627" s="183">
        <f>F3627*E3627</f>
        <v>0.06</v>
      </c>
      <c r="H3627" s="184" t="s">
        <v>414</v>
      </c>
      <c r="I3627" s="185"/>
      <c r="J3627" s="180"/>
      <c r="K3627" s="124"/>
      <c r="L3627" s="125"/>
      <c r="M3627" s="126"/>
      <c r="N3627" s="127"/>
      <c r="O3627" s="128"/>
      <c r="P3627" s="128"/>
      <c r="Q3627" s="126"/>
      <c r="R3627" s="55"/>
      <c r="S3627" s="129"/>
      <c r="T3627" s="156"/>
      <c r="U3627" s="126"/>
      <c r="AF3627" s="8"/>
      <c r="AG3627" s="8"/>
      <c r="AH3627" s="8"/>
      <c r="AI3627" s="8"/>
      <c r="AJ3627" s="8"/>
      <c r="AK3627" s="8"/>
      <c r="AL3627" s="8"/>
      <c r="AM3627" s="8"/>
    </row>
    <row r="3628" spans="1:39" x14ac:dyDescent="0.2">
      <c r="A3628" s="161" t="s">
        <v>403</v>
      </c>
      <c r="B3628" s="162" t="s">
        <v>4869</v>
      </c>
      <c r="C3628" s="181" t="s">
        <v>425</v>
      </c>
      <c r="D3628" s="182" t="s">
        <v>437</v>
      </c>
      <c r="E3628" s="182">
        <f>1*1</f>
        <v>1</v>
      </c>
      <c r="F3628" s="183">
        <v>0.02</v>
      </c>
      <c r="G3628" s="183">
        <f>F3628*E3628</f>
        <v>0.02</v>
      </c>
      <c r="H3628" s="184"/>
      <c r="I3628" s="185"/>
      <c r="J3628" s="180"/>
      <c r="K3628" s="124"/>
      <c r="L3628" s="125"/>
      <c r="M3628" s="126"/>
      <c r="N3628" s="127"/>
      <c r="O3628" s="128"/>
      <c r="P3628" s="128"/>
      <c r="Q3628" s="126"/>
      <c r="R3628" s="55"/>
      <c r="S3628" s="129"/>
      <c r="T3628" s="156"/>
      <c r="U3628" s="126"/>
      <c r="AF3628" s="8"/>
      <c r="AG3628" s="8"/>
      <c r="AH3628" s="8"/>
      <c r="AI3628" s="8"/>
      <c r="AJ3628" s="8"/>
      <c r="AK3628" s="8"/>
      <c r="AL3628" s="8"/>
      <c r="AM3628" s="8"/>
    </row>
    <row r="3629" spans="1:39" x14ac:dyDescent="0.2">
      <c r="A3629" s="161" t="s">
        <v>382</v>
      </c>
      <c r="B3629" s="162" t="s">
        <v>4870</v>
      </c>
      <c r="C3629" s="163" t="s">
        <v>439</v>
      </c>
      <c r="D3629" s="164" t="s">
        <v>440</v>
      </c>
      <c r="E3629" s="164">
        <v>1</v>
      </c>
      <c r="F3629" s="167"/>
      <c r="G3629" s="167" t="str">
        <f>""</f>
        <v/>
      </c>
      <c r="H3629" s="161"/>
      <c r="I3629" s="165"/>
      <c r="J3629" s="166"/>
      <c r="K3629" s="124"/>
      <c r="L3629" s="125"/>
      <c r="M3629" s="126"/>
      <c r="N3629" s="127"/>
      <c r="O3629" s="128"/>
      <c r="P3629" s="128"/>
      <c r="Q3629" s="126"/>
      <c r="R3629" s="55"/>
      <c r="S3629" s="129"/>
      <c r="T3629" s="156"/>
      <c r="U3629" s="126"/>
      <c r="AF3629" s="8"/>
      <c r="AG3629" s="8"/>
      <c r="AH3629" s="8"/>
      <c r="AI3629" s="8"/>
      <c r="AJ3629" s="8"/>
      <c r="AK3629" s="8"/>
      <c r="AL3629" s="8"/>
      <c r="AM3629" s="8"/>
    </row>
    <row r="3630" spans="1:39" x14ac:dyDescent="0.2">
      <c r="A3630" s="161" t="s">
        <v>386</v>
      </c>
      <c r="B3630" s="162" t="s">
        <v>4871</v>
      </c>
      <c r="C3630" s="168" t="s">
        <v>442</v>
      </c>
      <c r="D3630" s="169" t="s">
        <v>443</v>
      </c>
      <c r="E3630" s="169">
        <f>1*1</f>
        <v>1</v>
      </c>
      <c r="F3630" s="170">
        <v>11.31</v>
      </c>
      <c r="G3630" s="170">
        <f>F3630*E3630</f>
        <v>11.31</v>
      </c>
      <c r="H3630" s="171" t="s">
        <v>414</v>
      </c>
      <c r="I3630" s="172"/>
      <c r="J3630" s="173"/>
      <c r="K3630" s="124"/>
      <c r="L3630" s="125"/>
      <c r="M3630" s="126"/>
      <c r="N3630" s="127"/>
      <c r="O3630" s="128"/>
      <c r="P3630" s="128"/>
      <c r="Q3630" s="126"/>
      <c r="R3630" s="55"/>
      <c r="S3630" s="129"/>
      <c r="T3630" s="156"/>
      <c r="U3630" s="126"/>
      <c r="AF3630" s="8"/>
      <c r="AG3630" s="8"/>
      <c r="AH3630" s="8"/>
      <c r="AI3630" s="8"/>
      <c r="AJ3630" s="8"/>
      <c r="AK3630" s="8"/>
      <c r="AL3630" s="8"/>
      <c r="AM3630" s="8"/>
    </row>
    <row r="3631" spans="1:39" x14ac:dyDescent="0.2">
      <c r="A3631" s="161" t="s">
        <v>386</v>
      </c>
      <c r="B3631" s="162" t="s">
        <v>4872</v>
      </c>
      <c r="C3631" s="168" t="s">
        <v>445</v>
      </c>
      <c r="D3631" s="169" t="s">
        <v>446</v>
      </c>
      <c r="E3631" s="169">
        <f>2*1</f>
        <v>2</v>
      </c>
      <c r="F3631" s="170">
        <v>2.2200000000000002</v>
      </c>
      <c r="G3631" s="170">
        <f>F3631*E3631</f>
        <v>4.4400000000000004</v>
      </c>
      <c r="H3631" s="171" t="s">
        <v>414</v>
      </c>
      <c r="I3631" s="172"/>
      <c r="J3631" s="173"/>
      <c r="K3631" s="124"/>
      <c r="L3631" s="125"/>
      <c r="M3631" s="126"/>
      <c r="N3631" s="127"/>
      <c r="O3631" s="128"/>
      <c r="P3631" s="128"/>
      <c r="Q3631" s="126"/>
      <c r="R3631" s="55"/>
      <c r="S3631" s="129"/>
      <c r="T3631" s="156"/>
      <c r="U3631" s="126"/>
      <c r="AF3631" s="8"/>
      <c r="AG3631" s="8"/>
      <c r="AH3631" s="8"/>
      <c r="AI3631" s="8"/>
      <c r="AJ3631" s="8"/>
      <c r="AK3631" s="8"/>
      <c r="AL3631" s="8"/>
      <c r="AM3631" s="8"/>
    </row>
    <row r="3632" spans="1:39" x14ac:dyDescent="0.2">
      <c r="A3632" s="161" t="s">
        <v>403</v>
      </c>
      <c r="B3632" s="162" t="s">
        <v>4873</v>
      </c>
      <c r="C3632" s="174" t="s">
        <v>425</v>
      </c>
      <c r="D3632" s="175" t="s">
        <v>448</v>
      </c>
      <c r="E3632" s="175">
        <f>4*1</f>
        <v>4</v>
      </c>
      <c r="F3632" s="176">
        <v>0.01</v>
      </c>
      <c r="G3632" s="176">
        <f>F3632*E3632</f>
        <v>0.04</v>
      </c>
      <c r="H3632" s="177"/>
      <c r="I3632" s="178"/>
      <c r="J3632" s="179"/>
      <c r="K3632" s="124"/>
      <c r="L3632" s="125"/>
      <c r="M3632" s="126"/>
      <c r="N3632" s="127"/>
      <c r="O3632" s="128"/>
      <c r="P3632" s="128"/>
      <c r="Q3632" s="126"/>
      <c r="R3632" s="55"/>
      <c r="S3632" s="129"/>
      <c r="T3632" s="156"/>
      <c r="U3632" s="126"/>
      <c r="AF3632" s="8"/>
      <c r="AG3632" s="8"/>
      <c r="AH3632" s="8"/>
      <c r="AI3632" s="8"/>
      <c r="AJ3632" s="8"/>
      <c r="AK3632" s="8"/>
      <c r="AL3632" s="8"/>
      <c r="AM3632" s="8"/>
    </row>
    <row r="3633" spans="1:39" x14ac:dyDescent="0.2">
      <c r="A3633" s="161" t="s">
        <v>403</v>
      </c>
      <c r="B3633" s="162" t="s">
        <v>4874</v>
      </c>
      <c r="C3633" s="174" t="s">
        <v>425</v>
      </c>
      <c r="D3633" s="175" t="s">
        <v>450</v>
      </c>
      <c r="E3633" s="175">
        <f>8*1</f>
        <v>8</v>
      </c>
      <c r="F3633" s="176">
        <v>0.04</v>
      </c>
      <c r="G3633" s="176">
        <f>F3633*E3633</f>
        <v>0.32</v>
      </c>
      <c r="H3633" s="177"/>
      <c r="I3633" s="178"/>
      <c r="J3633" s="179"/>
      <c r="K3633" s="124"/>
      <c r="L3633" s="125"/>
      <c r="M3633" s="126"/>
      <c r="N3633" s="127"/>
      <c r="O3633" s="128"/>
      <c r="P3633" s="128"/>
      <c r="Q3633" s="126"/>
      <c r="R3633" s="55"/>
      <c r="S3633" s="129"/>
      <c r="T3633" s="156"/>
      <c r="U3633" s="126"/>
      <c r="AF3633" s="8"/>
      <c r="AG3633" s="8"/>
      <c r="AH3633" s="8"/>
      <c r="AI3633" s="8"/>
      <c r="AJ3633" s="8"/>
      <c r="AK3633" s="8"/>
      <c r="AL3633" s="8"/>
      <c r="AM3633" s="8"/>
    </row>
    <row r="3634" spans="1:39" x14ac:dyDescent="0.2">
      <c r="A3634" s="161" t="s">
        <v>382</v>
      </c>
      <c r="B3634" s="162" t="s">
        <v>4875</v>
      </c>
      <c r="C3634" s="163" t="s">
        <v>452</v>
      </c>
      <c r="D3634" s="164" t="s">
        <v>453</v>
      </c>
      <c r="E3634" s="164">
        <v>5</v>
      </c>
      <c r="F3634" s="167"/>
      <c r="G3634" s="167" t="str">
        <f>""</f>
        <v/>
      </c>
      <c r="H3634" s="161"/>
      <c r="I3634" s="165"/>
      <c r="J3634" s="166"/>
      <c r="K3634" s="124"/>
      <c r="L3634" s="125"/>
      <c r="M3634" s="126"/>
      <c r="N3634" s="127"/>
      <c r="O3634" s="128"/>
      <c r="P3634" s="128"/>
      <c r="Q3634" s="126"/>
      <c r="R3634" s="55"/>
      <c r="S3634" s="129"/>
      <c r="T3634" s="156"/>
      <c r="U3634" s="126"/>
      <c r="AF3634" s="8"/>
      <c r="AG3634" s="8"/>
      <c r="AH3634" s="8"/>
      <c r="AI3634" s="8"/>
      <c r="AJ3634" s="8"/>
      <c r="AK3634" s="8"/>
      <c r="AL3634" s="8"/>
      <c r="AM3634" s="8"/>
    </row>
    <row r="3635" spans="1:39" x14ac:dyDescent="0.2">
      <c r="A3635" s="161" t="s">
        <v>386</v>
      </c>
      <c r="B3635" s="162" t="s">
        <v>4876</v>
      </c>
      <c r="C3635" s="168" t="s">
        <v>442</v>
      </c>
      <c r="D3635" s="169" t="s">
        <v>443</v>
      </c>
      <c r="E3635" s="169">
        <f>1*5</f>
        <v>5</v>
      </c>
      <c r="F3635" s="170">
        <v>11.31</v>
      </c>
      <c r="G3635" s="170">
        <f>F3635*E3635</f>
        <v>56.550000000000004</v>
      </c>
      <c r="H3635" s="171" t="s">
        <v>414</v>
      </c>
      <c r="I3635" s="172"/>
      <c r="J3635" s="173"/>
      <c r="K3635" s="124"/>
      <c r="L3635" s="125"/>
      <c r="M3635" s="126"/>
      <c r="N3635" s="127"/>
      <c r="O3635" s="128"/>
      <c r="P3635" s="128"/>
      <c r="Q3635" s="126"/>
      <c r="R3635" s="55"/>
      <c r="S3635" s="129"/>
      <c r="T3635" s="156"/>
      <c r="U3635" s="126"/>
      <c r="AF3635" s="8"/>
      <c r="AG3635" s="8"/>
      <c r="AH3635" s="8"/>
      <c r="AI3635" s="8"/>
      <c r="AJ3635" s="8"/>
      <c r="AK3635" s="8"/>
      <c r="AL3635" s="8"/>
      <c r="AM3635" s="8"/>
    </row>
    <row r="3636" spans="1:39" x14ac:dyDescent="0.2">
      <c r="A3636" s="161" t="s">
        <v>386</v>
      </c>
      <c r="B3636" s="162" t="s">
        <v>4877</v>
      </c>
      <c r="C3636" s="168" t="s">
        <v>456</v>
      </c>
      <c r="D3636" s="169" t="s">
        <v>457</v>
      </c>
      <c r="E3636" s="169">
        <f>2*5</f>
        <v>10</v>
      </c>
      <c r="F3636" s="170">
        <v>1.28</v>
      </c>
      <c r="G3636" s="170">
        <f>F3636*E3636</f>
        <v>12.8</v>
      </c>
      <c r="H3636" s="171" t="s">
        <v>414</v>
      </c>
      <c r="I3636" s="172"/>
      <c r="J3636" s="173"/>
      <c r="K3636" s="124"/>
      <c r="L3636" s="125"/>
      <c r="M3636" s="126"/>
      <c r="N3636" s="127"/>
      <c r="O3636" s="128"/>
      <c r="P3636" s="128"/>
      <c r="Q3636" s="126"/>
      <c r="R3636" s="55"/>
      <c r="S3636" s="129"/>
      <c r="T3636" s="156"/>
      <c r="U3636" s="126"/>
      <c r="AF3636" s="8"/>
      <c r="AG3636" s="8"/>
      <c r="AH3636" s="8"/>
      <c r="AI3636" s="8"/>
      <c r="AJ3636" s="8"/>
      <c r="AK3636" s="8"/>
      <c r="AL3636" s="8"/>
      <c r="AM3636" s="8"/>
    </row>
    <row r="3637" spans="1:39" x14ac:dyDescent="0.2">
      <c r="A3637" s="161" t="s">
        <v>386</v>
      </c>
      <c r="B3637" s="162" t="s">
        <v>4878</v>
      </c>
      <c r="C3637" s="181" t="s">
        <v>459</v>
      </c>
      <c r="D3637" s="182" t="s">
        <v>460</v>
      </c>
      <c r="E3637" s="182">
        <v>1</v>
      </c>
      <c r="F3637" s="183">
        <v>3.27927539</v>
      </c>
      <c r="G3637" s="183">
        <f>F3637*E3637</f>
        <v>3.27927539</v>
      </c>
      <c r="H3637" s="184" t="s">
        <v>390</v>
      </c>
      <c r="I3637" s="185"/>
      <c r="J3637" s="180"/>
      <c r="K3637" s="124"/>
      <c r="L3637" s="125"/>
      <c r="M3637" s="126"/>
      <c r="N3637" s="127"/>
      <c r="O3637" s="128"/>
      <c r="P3637" s="128"/>
      <c r="Q3637" s="126"/>
      <c r="R3637" s="55"/>
      <c r="S3637" s="129"/>
      <c r="T3637" s="156"/>
      <c r="U3637" s="126"/>
      <c r="AF3637" s="8"/>
      <c r="AG3637" s="8"/>
      <c r="AH3637" s="8"/>
      <c r="AI3637" s="8"/>
      <c r="AJ3637" s="8"/>
      <c r="AK3637" s="8"/>
      <c r="AL3637" s="8"/>
      <c r="AM3637" s="8"/>
    </row>
    <row r="3638" spans="1:39" x14ac:dyDescent="0.2">
      <c r="A3638" s="161" t="s">
        <v>386</v>
      </c>
      <c r="B3638" s="162" t="s">
        <v>4879</v>
      </c>
      <c r="C3638" s="181" t="s">
        <v>462</v>
      </c>
      <c r="D3638" s="182" t="s">
        <v>463</v>
      </c>
      <c r="E3638" s="182">
        <v>1</v>
      </c>
      <c r="F3638" s="183">
        <v>0.65714972000000005</v>
      </c>
      <c r="G3638" s="183">
        <f>F3638*E3638</f>
        <v>0.65714972000000005</v>
      </c>
      <c r="H3638" s="184" t="s">
        <v>414</v>
      </c>
      <c r="I3638" s="185"/>
      <c r="J3638" s="180"/>
      <c r="K3638" s="124"/>
      <c r="L3638" s="125"/>
      <c r="M3638" s="126"/>
      <c r="N3638" s="127"/>
      <c r="O3638" s="128"/>
      <c r="P3638" s="128"/>
      <c r="Q3638" s="126"/>
      <c r="R3638" s="55"/>
      <c r="S3638" s="129"/>
      <c r="T3638" s="156"/>
      <c r="U3638" s="126"/>
      <c r="AF3638" s="8"/>
      <c r="AG3638" s="8"/>
      <c r="AH3638" s="8"/>
      <c r="AI3638" s="8"/>
      <c r="AJ3638" s="8"/>
      <c r="AK3638" s="8"/>
      <c r="AL3638" s="8"/>
      <c r="AM3638" s="8"/>
    </row>
    <row r="3639" spans="1:39" x14ac:dyDescent="0.2">
      <c r="A3639" s="161" t="s">
        <v>382</v>
      </c>
      <c r="B3639" s="162" t="s">
        <v>4880</v>
      </c>
      <c r="C3639" s="163" t="s">
        <v>465</v>
      </c>
      <c r="D3639" s="164" t="s">
        <v>466</v>
      </c>
      <c r="E3639" s="164" t="s">
        <v>410</v>
      </c>
      <c r="F3639" s="167"/>
      <c r="G3639" s="167" t="str">
        <f>""</f>
        <v/>
      </c>
      <c r="H3639" s="161"/>
      <c r="I3639" s="165"/>
      <c r="J3639" s="166"/>
      <c r="K3639" s="124"/>
      <c r="L3639" s="125"/>
      <c r="M3639" s="126"/>
      <c r="N3639" s="127"/>
      <c r="O3639" s="128"/>
      <c r="P3639" s="128"/>
      <c r="Q3639" s="126"/>
      <c r="R3639" s="55"/>
      <c r="S3639" s="129"/>
      <c r="T3639" s="156"/>
      <c r="U3639" s="126"/>
      <c r="AF3639" s="8"/>
      <c r="AG3639" s="8"/>
      <c r="AH3639" s="8"/>
      <c r="AI3639" s="8"/>
      <c r="AJ3639" s="8"/>
      <c r="AK3639" s="8"/>
      <c r="AL3639" s="8"/>
      <c r="AM3639" s="8"/>
    </row>
    <row r="3640" spans="1:39" x14ac:dyDescent="0.2">
      <c r="A3640" s="161" t="s">
        <v>386</v>
      </c>
      <c r="B3640" s="162" t="s">
        <v>4881</v>
      </c>
      <c r="C3640" s="168" t="s">
        <v>468</v>
      </c>
      <c r="D3640" s="169" t="s">
        <v>469</v>
      </c>
      <c r="E3640" s="169" t="s">
        <v>410</v>
      </c>
      <c r="F3640" s="170">
        <v>0.5</v>
      </c>
      <c r="G3640" s="170">
        <f>F3640*2</f>
        <v>1</v>
      </c>
      <c r="H3640" s="171" t="s">
        <v>414</v>
      </c>
      <c r="I3640" s="172"/>
      <c r="J3640" s="173"/>
      <c r="K3640" s="124"/>
      <c r="L3640" s="125"/>
      <c r="M3640" s="126"/>
      <c r="N3640" s="127"/>
      <c r="O3640" s="128"/>
      <c r="P3640" s="128"/>
      <c r="Q3640" s="126"/>
      <c r="R3640" s="55"/>
      <c r="S3640" s="129"/>
      <c r="T3640" s="156"/>
      <c r="U3640" s="126"/>
      <c r="AF3640" s="8"/>
      <c r="AG3640" s="8"/>
      <c r="AH3640" s="8"/>
      <c r="AI3640" s="8"/>
      <c r="AJ3640" s="8"/>
      <c r="AK3640" s="8"/>
      <c r="AL3640" s="8"/>
      <c r="AM3640" s="8"/>
    </row>
    <row r="3641" spans="1:39" x14ac:dyDescent="0.2">
      <c r="A3641" s="161" t="s">
        <v>386</v>
      </c>
      <c r="B3641" s="162" t="s">
        <v>4882</v>
      </c>
      <c r="C3641" s="168" t="s">
        <v>471</v>
      </c>
      <c r="D3641" s="169" t="s">
        <v>472</v>
      </c>
      <c r="E3641" s="169">
        <v>2</v>
      </c>
      <c r="F3641" s="170">
        <v>0.01</v>
      </c>
      <c r="G3641" s="170">
        <f>F3641*E3641</f>
        <v>0.02</v>
      </c>
      <c r="H3641" s="171" t="s">
        <v>414</v>
      </c>
      <c r="I3641" s="172"/>
      <c r="J3641" s="173"/>
      <c r="K3641" s="124"/>
      <c r="L3641" s="125"/>
      <c r="M3641" s="126"/>
      <c r="N3641" s="127"/>
      <c r="O3641" s="128"/>
      <c r="P3641" s="128"/>
      <c r="Q3641" s="126"/>
      <c r="R3641" s="55"/>
      <c r="S3641" s="129"/>
      <c r="T3641" s="156"/>
      <c r="U3641" s="126"/>
      <c r="AF3641" s="8"/>
      <c r="AG3641" s="8"/>
      <c r="AH3641" s="8"/>
      <c r="AI3641" s="8"/>
      <c r="AJ3641" s="8"/>
      <c r="AK3641" s="8"/>
      <c r="AL3641" s="8"/>
      <c r="AM3641" s="8"/>
    </row>
    <row r="3642" spans="1:39" x14ac:dyDescent="0.2">
      <c r="A3642" s="161" t="s">
        <v>386</v>
      </c>
      <c r="B3642" s="162" t="s">
        <v>4883</v>
      </c>
      <c r="C3642" s="163" t="s">
        <v>474</v>
      </c>
      <c r="D3642" s="164" t="s">
        <v>475</v>
      </c>
      <c r="E3642" s="164">
        <v>2</v>
      </c>
      <c r="F3642" s="167">
        <v>0.59990093</v>
      </c>
      <c r="G3642" s="167">
        <f>F3642*E3642</f>
        <v>1.19980186</v>
      </c>
      <c r="H3642" s="161" t="s">
        <v>414</v>
      </c>
      <c r="I3642" s="165"/>
      <c r="J3642" s="166"/>
      <c r="K3642" s="124"/>
      <c r="L3642" s="125"/>
      <c r="M3642" s="126"/>
      <c r="N3642" s="127"/>
      <c r="O3642" s="128"/>
      <c r="P3642" s="128"/>
      <c r="Q3642" s="126"/>
      <c r="R3642" s="55"/>
      <c r="S3642" s="129"/>
      <c r="T3642" s="156"/>
      <c r="U3642" s="126"/>
      <c r="AF3642" s="8"/>
      <c r="AG3642" s="8"/>
      <c r="AH3642" s="8"/>
      <c r="AI3642" s="8"/>
      <c r="AJ3642" s="8"/>
      <c r="AK3642" s="8"/>
      <c r="AL3642" s="8"/>
      <c r="AM3642" s="8"/>
    </row>
    <row r="3643" spans="1:39" x14ac:dyDescent="0.2">
      <c r="A3643" s="161" t="s">
        <v>386</v>
      </c>
      <c r="B3643" s="162" t="s">
        <v>4884</v>
      </c>
      <c r="C3643" s="163" t="s">
        <v>477</v>
      </c>
      <c r="D3643" s="164" t="s">
        <v>478</v>
      </c>
      <c r="E3643" s="164">
        <v>10</v>
      </c>
      <c r="F3643" s="167">
        <v>2.8096894699999999</v>
      </c>
      <c r="G3643" s="167">
        <f>F3643*E3643</f>
        <v>28.0968947</v>
      </c>
      <c r="H3643" s="161" t="s">
        <v>414</v>
      </c>
      <c r="I3643" s="165"/>
      <c r="J3643" s="166"/>
      <c r="K3643" s="124"/>
      <c r="L3643" s="125"/>
      <c r="M3643" s="126"/>
      <c r="N3643" s="127"/>
      <c r="O3643" s="128"/>
      <c r="P3643" s="128"/>
      <c r="Q3643" s="126"/>
      <c r="R3643" s="55"/>
      <c r="S3643" s="129"/>
      <c r="T3643" s="156"/>
      <c r="U3643" s="126"/>
      <c r="AF3643" s="8"/>
      <c r="AG3643" s="8"/>
      <c r="AH3643" s="8"/>
      <c r="AI3643" s="8"/>
      <c r="AJ3643" s="8"/>
      <c r="AK3643" s="8"/>
      <c r="AL3643" s="8"/>
      <c r="AM3643" s="8"/>
    </row>
    <row r="3644" spans="1:39" x14ac:dyDescent="0.2">
      <c r="A3644" s="161" t="s">
        <v>386</v>
      </c>
      <c r="B3644" s="162" t="s">
        <v>4885</v>
      </c>
      <c r="C3644" s="163" t="s">
        <v>480</v>
      </c>
      <c r="D3644" s="164" t="s">
        <v>481</v>
      </c>
      <c r="E3644" s="164">
        <v>10</v>
      </c>
      <c r="F3644" s="167">
        <v>1.0767407899999999</v>
      </c>
      <c r="G3644" s="167">
        <f>F3644*E3644</f>
        <v>10.767407899999998</v>
      </c>
      <c r="H3644" s="161" t="s">
        <v>414</v>
      </c>
      <c r="I3644" s="165"/>
      <c r="J3644" s="166"/>
      <c r="K3644" s="124"/>
      <c r="L3644" s="125"/>
      <c r="M3644" s="126"/>
      <c r="N3644" s="127"/>
      <c r="O3644" s="128"/>
      <c r="P3644" s="128"/>
      <c r="Q3644" s="126"/>
      <c r="R3644" s="55"/>
      <c r="S3644" s="129"/>
      <c r="T3644" s="156"/>
      <c r="U3644" s="126"/>
      <c r="AF3644" s="8"/>
      <c r="AG3644" s="8"/>
      <c r="AH3644" s="8"/>
      <c r="AI3644" s="8"/>
      <c r="AJ3644" s="8"/>
      <c r="AK3644" s="8"/>
      <c r="AL3644" s="8"/>
      <c r="AM3644" s="8"/>
    </row>
    <row r="3645" spans="1:39" x14ac:dyDescent="0.2">
      <c r="A3645" s="161" t="s">
        <v>386</v>
      </c>
      <c r="B3645" s="162" t="s">
        <v>4886</v>
      </c>
      <c r="C3645" s="163" t="s">
        <v>483</v>
      </c>
      <c r="D3645" s="164" t="s">
        <v>484</v>
      </c>
      <c r="E3645" s="164">
        <v>16</v>
      </c>
      <c r="F3645" s="167">
        <v>0.33108987000000001</v>
      </c>
      <c r="G3645" s="167">
        <f>F3645*E3645</f>
        <v>5.2974379200000001</v>
      </c>
      <c r="H3645" s="161" t="s">
        <v>414</v>
      </c>
      <c r="I3645" s="165"/>
      <c r="J3645" s="166"/>
      <c r="K3645" s="124"/>
      <c r="L3645" s="125"/>
      <c r="M3645" s="126"/>
      <c r="N3645" s="127"/>
      <c r="O3645" s="128"/>
      <c r="P3645" s="128"/>
      <c r="Q3645" s="126"/>
      <c r="R3645" s="55"/>
      <c r="S3645" s="129"/>
      <c r="T3645" s="156"/>
      <c r="U3645" s="126"/>
      <c r="AF3645" s="8"/>
      <c r="AG3645" s="8"/>
      <c r="AH3645" s="8"/>
      <c r="AI3645" s="8"/>
      <c r="AJ3645" s="8"/>
      <c r="AK3645" s="8"/>
      <c r="AL3645" s="8"/>
      <c r="AM3645" s="8"/>
    </row>
    <row r="3646" spans="1:39" x14ac:dyDescent="0.2">
      <c r="A3646" s="161" t="s">
        <v>386</v>
      </c>
      <c r="B3646" s="162" t="s">
        <v>4887</v>
      </c>
      <c r="C3646" s="163" t="s">
        <v>486</v>
      </c>
      <c r="D3646" s="164" t="s">
        <v>487</v>
      </c>
      <c r="E3646" s="164" t="s">
        <v>410</v>
      </c>
      <c r="F3646" s="167">
        <v>1.75006756</v>
      </c>
      <c r="G3646" s="167">
        <f>F3646*2</f>
        <v>3.5001351199999999</v>
      </c>
      <c r="H3646" s="161" t="s">
        <v>414</v>
      </c>
      <c r="I3646" s="165"/>
      <c r="J3646" s="166"/>
      <c r="K3646" s="124"/>
      <c r="L3646" s="125"/>
      <c r="M3646" s="126"/>
      <c r="N3646" s="127"/>
      <c r="O3646" s="128"/>
      <c r="P3646" s="128"/>
      <c r="Q3646" s="126"/>
      <c r="R3646" s="55"/>
      <c r="S3646" s="129"/>
      <c r="T3646" s="156"/>
      <c r="U3646" s="126"/>
      <c r="AF3646" s="8"/>
      <c r="AG3646" s="8"/>
      <c r="AH3646" s="8"/>
      <c r="AI3646" s="8"/>
      <c r="AJ3646" s="8"/>
      <c r="AK3646" s="8"/>
      <c r="AL3646" s="8"/>
      <c r="AM3646" s="8"/>
    </row>
    <row r="3647" spans="1:39" x14ac:dyDescent="0.2">
      <c r="A3647" s="161" t="s">
        <v>382</v>
      </c>
      <c r="B3647" s="162" t="s">
        <v>4888</v>
      </c>
      <c r="C3647" s="163" t="s">
        <v>489</v>
      </c>
      <c r="D3647" s="164" t="s">
        <v>490</v>
      </c>
      <c r="E3647" s="164">
        <v>4</v>
      </c>
      <c r="F3647" s="167"/>
      <c r="G3647" s="167" t="str">
        <f>""</f>
        <v/>
      </c>
      <c r="H3647" s="161"/>
      <c r="I3647" s="165"/>
      <c r="J3647" s="166"/>
      <c r="K3647" s="124"/>
      <c r="L3647" s="125"/>
      <c r="M3647" s="126"/>
      <c r="N3647" s="127"/>
      <c r="O3647" s="128"/>
      <c r="P3647" s="128"/>
      <c r="Q3647" s="126"/>
      <c r="R3647" s="55"/>
      <c r="S3647" s="129"/>
      <c r="T3647" s="156"/>
      <c r="U3647" s="126"/>
      <c r="AF3647" s="8"/>
      <c r="AG3647" s="8"/>
      <c r="AH3647" s="8"/>
      <c r="AI3647" s="8"/>
      <c r="AJ3647" s="8"/>
      <c r="AK3647" s="8"/>
      <c r="AL3647" s="8"/>
      <c r="AM3647" s="8"/>
    </row>
    <row r="3648" spans="1:39" x14ac:dyDescent="0.2">
      <c r="A3648" s="161" t="s">
        <v>386</v>
      </c>
      <c r="B3648" s="162" t="s">
        <v>4889</v>
      </c>
      <c r="C3648" s="168" t="s">
        <v>492</v>
      </c>
      <c r="D3648" s="169" t="s">
        <v>493</v>
      </c>
      <c r="E3648" s="169">
        <f>1*4</f>
        <v>4</v>
      </c>
      <c r="F3648" s="170">
        <v>0.38</v>
      </c>
      <c r="G3648" s="170">
        <f>F3648*E3648</f>
        <v>1.52</v>
      </c>
      <c r="H3648" s="171" t="s">
        <v>414</v>
      </c>
      <c r="I3648" s="172"/>
      <c r="J3648" s="173"/>
      <c r="K3648" s="124"/>
      <c r="L3648" s="125"/>
      <c r="M3648" s="126"/>
      <c r="N3648" s="127"/>
      <c r="O3648" s="128"/>
      <c r="P3648" s="128"/>
      <c r="Q3648" s="126"/>
      <c r="R3648" s="55"/>
      <c r="S3648" s="129"/>
      <c r="T3648" s="156"/>
      <c r="U3648" s="126"/>
      <c r="AF3648" s="8"/>
      <c r="AG3648" s="8"/>
      <c r="AH3648" s="8"/>
      <c r="AI3648" s="8"/>
      <c r="AJ3648" s="8"/>
      <c r="AK3648" s="8"/>
      <c r="AL3648" s="8"/>
      <c r="AM3648" s="8"/>
    </row>
    <row r="3649" spans="1:39" x14ac:dyDescent="0.2">
      <c r="A3649" s="161" t="s">
        <v>386</v>
      </c>
      <c r="B3649" s="162" t="s">
        <v>4890</v>
      </c>
      <c r="C3649" s="168" t="s">
        <v>495</v>
      </c>
      <c r="D3649" s="169" t="s">
        <v>496</v>
      </c>
      <c r="E3649" s="169">
        <f>1*4</f>
        <v>4</v>
      </c>
      <c r="F3649" s="170">
        <v>0.25</v>
      </c>
      <c r="G3649" s="170">
        <f>F3649*E3649</f>
        <v>1</v>
      </c>
      <c r="H3649" s="171" t="s">
        <v>414</v>
      </c>
      <c r="I3649" s="172"/>
      <c r="J3649" s="173"/>
      <c r="K3649" s="124"/>
      <c r="L3649" s="125"/>
      <c r="M3649" s="126"/>
      <c r="N3649" s="127"/>
      <c r="O3649" s="128"/>
      <c r="P3649" s="128"/>
      <c r="Q3649" s="126"/>
      <c r="R3649" s="55"/>
      <c r="S3649" s="129"/>
      <c r="T3649" s="156"/>
      <c r="U3649" s="126"/>
      <c r="AF3649" s="8"/>
      <c r="AG3649" s="8"/>
      <c r="AH3649" s="8"/>
      <c r="AI3649" s="8"/>
      <c r="AJ3649" s="8"/>
      <c r="AK3649" s="8"/>
      <c r="AL3649" s="8"/>
      <c r="AM3649" s="8"/>
    </row>
    <row r="3650" spans="1:39" x14ac:dyDescent="0.2">
      <c r="A3650" s="161" t="s">
        <v>382</v>
      </c>
      <c r="B3650" s="162" t="s">
        <v>4891</v>
      </c>
      <c r="C3650" s="163" t="s">
        <v>498</v>
      </c>
      <c r="D3650" s="164" t="s">
        <v>499</v>
      </c>
      <c r="E3650" s="164">
        <v>1</v>
      </c>
      <c r="F3650" s="167"/>
      <c r="G3650" s="167" t="str">
        <f>""</f>
        <v/>
      </c>
      <c r="H3650" s="161"/>
      <c r="I3650" s="165"/>
      <c r="J3650" s="166"/>
      <c r="K3650" s="124"/>
      <c r="L3650" s="125"/>
      <c r="M3650" s="126"/>
      <c r="N3650" s="127"/>
      <c r="O3650" s="128"/>
      <c r="P3650" s="128"/>
      <c r="Q3650" s="126"/>
      <c r="R3650" s="55"/>
      <c r="S3650" s="129"/>
      <c r="T3650" s="156"/>
      <c r="U3650" s="126"/>
      <c r="AF3650" s="8"/>
      <c r="AG3650" s="8"/>
      <c r="AH3650" s="8"/>
      <c r="AI3650" s="8"/>
      <c r="AJ3650" s="8"/>
      <c r="AK3650" s="8"/>
      <c r="AL3650" s="8"/>
      <c r="AM3650" s="8"/>
    </row>
    <row r="3651" spans="1:39" ht="25.5" x14ac:dyDescent="0.2">
      <c r="A3651" s="161" t="s">
        <v>382</v>
      </c>
      <c r="B3651" s="162" t="s">
        <v>4892</v>
      </c>
      <c r="C3651" s="163" t="s">
        <v>501</v>
      </c>
      <c r="D3651" s="164" t="s">
        <v>502</v>
      </c>
      <c r="E3651" s="164">
        <f>1*1</f>
        <v>1</v>
      </c>
      <c r="F3651" s="167"/>
      <c r="G3651" s="167" t="str">
        <f>""</f>
        <v/>
      </c>
      <c r="H3651" s="161"/>
      <c r="I3651" s="165"/>
      <c r="J3651" s="166"/>
      <c r="K3651" s="124"/>
      <c r="L3651" s="125"/>
      <c r="M3651" s="126"/>
      <c r="N3651" s="127"/>
      <c r="O3651" s="128"/>
      <c r="P3651" s="128"/>
      <c r="Q3651" s="126"/>
      <c r="R3651" s="55"/>
      <c r="S3651" s="129"/>
      <c r="T3651" s="156"/>
      <c r="U3651" s="126"/>
      <c r="AF3651" s="8"/>
      <c r="AG3651" s="8"/>
      <c r="AH3651" s="8"/>
      <c r="AI3651" s="8"/>
      <c r="AJ3651" s="8"/>
      <c r="AK3651" s="8"/>
      <c r="AL3651" s="8"/>
      <c r="AM3651" s="8"/>
    </row>
    <row r="3652" spans="1:39" x14ac:dyDescent="0.2">
      <c r="A3652" s="161" t="s">
        <v>386</v>
      </c>
      <c r="B3652" s="162" t="s">
        <v>4893</v>
      </c>
      <c r="C3652" s="168" t="s">
        <v>504</v>
      </c>
      <c r="D3652" s="169" t="s">
        <v>505</v>
      </c>
      <c r="E3652" s="169">
        <f>2*1</f>
        <v>2</v>
      </c>
      <c r="F3652" s="170">
        <v>6.68</v>
      </c>
      <c r="G3652" s="170">
        <f t="shared" ref="G3652:G3660" si="123">F3652*E3652</f>
        <v>13.36</v>
      </c>
      <c r="H3652" s="171" t="s">
        <v>414</v>
      </c>
      <c r="I3652" s="172"/>
      <c r="J3652" s="173"/>
      <c r="K3652" s="124"/>
      <c r="L3652" s="125"/>
      <c r="M3652" s="126"/>
      <c r="N3652" s="127"/>
      <c r="O3652" s="128"/>
      <c r="P3652" s="128"/>
      <c r="Q3652" s="126"/>
      <c r="R3652" s="55"/>
      <c r="S3652" s="129"/>
      <c r="T3652" s="156"/>
      <c r="U3652" s="126"/>
      <c r="AF3652" s="8"/>
      <c r="AG3652" s="8"/>
      <c r="AH3652" s="8"/>
      <c r="AI3652" s="8"/>
      <c r="AJ3652" s="8"/>
      <c r="AK3652" s="8"/>
      <c r="AL3652" s="8"/>
      <c r="AM3652" s="8"/>
    </row>
    <row r="3653" spans="1:39" x14ac:dyDescent="0.2">
      <c r="A3653" s="161" t="s">
        <v>386</v>
      </c>
      <c r="B3653" s="162" t="s">
        <v>4894</v>
      </c>
      <c r="C3653" s="168" t="s">
        <v>507</v>
      </c>
      <c r="D3653" s="169" t="s">
        <v>508</v>
      </c>
      <c r="E3653" s="169">
        <f>2*1</f>
        <v>2</v>
      </c>
      <c r="F3653" s="170">
        <v>0.78</v>
      </c>
      <c r="G3653" s="170">
        <f t="shared" si="123"/>
        <v>1.56</v>
      </c>
      <c r="H3653" s="171" t="s">
        <v>414</v>
      </c>
      <c r="I3653" s="172"/>
      <c r="J3653" s="173"/>
      <c r="K3653" s="124"/>
      <c r="L3653" s="125"/>
      <c r="M3653" s="126"/>
      <c r="N3653" s="127"/>
      <c r="O3653" s="128"/>
      <c r="P3653" s="128"/>
      <c r="Q3653" s="126"/>
      <c r="R3653" s="55"/>
      <c r="S3653" s="129"/>
      <c r="T3653" s="156"/>
      <c r="U3653" s="126"/>
      <c r="AF3653" s="8"/>
      <c r="AG3653" s="8"/>
      <c r="AH3653" s="8"/>
      <c r="AI3653" s="8"/>
      <c r="AJ3653" s="8"/>
      <c r="AK3653" s="8"/>
      <c r="AL3653" s="8"/>
      <c r="AM3653" s="8"/>
    </row>
    <row r="3654" spans="1:39" x14ac:dyDescent="0.2">
      <c r="A3654" s="161" t="s">
        <v>386</v>
      </c>
      <c r="B3654" s="162" t="s">
        <v>4895</v>
      </c>
      <c r="C3654" s="163" t="s">
        <v>510</v>
      </c>
      <c r="D3654" s="164" t="s">
        <v>511</v>
      </c>
      <c r="E3654" s="164">
        <f>2*1</f>
        <v>2</v>
      </c>
      <c r="F3654" s="167">
        <v>3.31</v>
      </c>
      <c r="G3654" s="167">
        <f t="shared" si="123"/>
        <v>6.62</v>
      </c>
      <c r="H3654" s="161" t="s">
        <v>414</v>
      </c>
      <c r="I3654" s="165"/>
      <c r="J3654" s="166"/>
      <c r="K3654" s="124"/>
      <c r="L3654" s="125"/>
      <c r="M3654" s="126"/>
      <c r="N3654" s="127"/>
      <c r="O3654" s="128"/>
      <c r="P3654" s="128"/>
      <c r="Q3654" s="126"/>
      <c r="R3654" s="55"/>
      <c r="S3654" s="129"/>
      <c r="T3654" s="156"/>
      <c r="U3654" s="126"/>
      <c r="AF3654" s="8"/>
      <c r="AG3654" s="8"/>
      <c r="AH3654" s="8"/>
      <c r="AI3654" s="8"/>
      <c r="AJ3654" s="8"/>
      <c r="AK3654" s="8"/>
      <c r="AL3654" s="8"/>
      <c r="AM3654" s="8"/>
    </row>
    <row r="3655" spans="1:39" x14ac:dyDescent="0.2">
      <c r="A3655" s="161" t="s">
        <v>403</v>
      </c>
      <c r="B3655" s="162" t="s">
        <v>4896</v>
      </c>
      <c r="C3655" s="174" t="s">
        <v>513</v>
      </c>
      <c r="D3655" s="175" t="s">
        <v>514</v>
      </c>
      <c r="E3655" s="175">
        <f>1*1</f>
        <v>1</v>
      </c>
      <c r="F3655" s="176">
        <v>1.91</v>
      </c>
      <c r="G3655" s="176">
        <f t="shared" si="123"/>
        <v>1.91</v>
      </c>
      <c r="H3655" s="177"/>
      <c r="I3655" s="178"/>
      <c r="J3655" s="179"/>
      <c r="K3655" s="124"/>
      <c r="L3655" s="125"/>
      <c r="M3655" s="126"/>
      <c r="N3655" s="127"/>
      <c r="O3655" s="128"/>
      <c r="P3655" s="128"/>
      <c r="Q3655" s="126"/>
      <c r="R3655" s="55"/>
      <c r="S3655" s="129"/>
      <c r="T3655" s="156"/>
      <c r="U3655" s="126"/>
      <c r="AF3655" s="8"/>
      <c r="AG3655" s="8"/>
      <c r="AH3655" s="8"/>
      <c r="AI3655" s="8"/>
      <c r="AJ3655" s="8"/>
      <c r="AK3655" s="8"/>
      <c r="AL3655" s="8"/>
      <c r="AM3655" s="8"/>
    </row>
    <row r="3656" spans="1:39" x14ac:dyDescent="0.2">
      <c r="A3656" s="161" t="s">
        <v>403</v>
      </c>
      <c r="B3656" s="162" t="s">
        <v>4897</v>
      </c>
      <c r="C3656" s="174" t="s">
        <v>516</v>
      </c>
      <c r="D3656" s="175" t="s">
        <v>517</v>
      </c>
      <c r="E3656" s="175">
        <f>1*1</f>
        <v>1</v>
      </c>
      <c r="F3656" s="176">
        <v>1.93</v>
      </c>
      <c r="G3656" s="176">
        <f t="shared" si="123"/>
        <v>1.93</v>
      </c>
      <c r="H3656" s="177"/>
      <c r="I3656" s="178"/>
      <c r="J3656" s="179"/>
      <c r="K3656" s="124"/>
      <c r="L3656" s="125"/>
      <c r="M3656" s="126"/>
      <c r="N3656" s="127"/>
      <c r="O3656" s="128"/>
      <c r="P3656" s="128"/>
      <c r="Q3656" s="126"/>
      <c r="R3656" s="55"/>
      <c r="S3656" s="129"/>
      <c r="T3656" s="156"/>
      <c r="U3656" s="126"/>
      <c r="AF3656" s="8"/>
      <c r="AG3656" s="8"/>
      <c r="AH3656" s="8"/>
      <c r="AI3656" s="8"/>
      <c r="AJ3656" s="8"/>
      <c r="AK3656" s="8"/>
      <c r="AL3656" s="8"/>
      <c r="AM3656" s="8"/>
    </row>
    <row r="3657" spans="1:39" x14ac:dyDescent="0.2">
      <c r="A3657" s="161" t="s">
        <v>403</v>
      </c>
      <c r="B3657" s="162" t="s">
        <v>4898</v>
      </c>
      <c r="C3657" s="174" t="s">
        <v>519</v>
      </c>
      <c r="D3657" s="175" t="s">
        <v>520</v>
      </c>
      <c r="E3657" s="175">
        <f>1*1</f>
        <v>1</v>
      </c>
      <c r="F3657" s="176">
        <v>0.52</v>
      </c>
      <c r="G3657" s="176">
        <f t="shared" si="123"/>
        <v>0.52</v>
      </c>
      <c r="H3657" s="177"/>
      <c r="I3657" s="178"/>
      <c r="J3657" s="179"/>
      <c r="K3657" s="124"/>
      <c r="L3657" s="125"/>
      <c r="M3657" s="126"/>
      <c r="N3657" s="127"/>
      <c r="O3657" s="128"/>
      <c r="P3657" s="128"/>
      <c r="Q3657" s="126"/>
      <c r="R3657" s="55"/>
      <c r="S3657" s="129"/>
      <c r="T3657" s="156"/>
      <c r="U3657" s="126"/>
      <c r="AF3657" s="8"/>
      <c r="AG3657" s="8"/>
      <c r="AH3657" s="8"/>
      <c r="AI3657" s="8"/>
      <c r="AJ3657" s="8"/>
      <c r="AK3657" s="8"/>
      <c r="AL3657" s="8"/>
      <c r="AM3657" s="8"/>
    </row>
    <row r="3658" spans="1:39" ht="25.5" x14ac:dyDescent="0.2">
      <c r="A3658" s="161" t="s">
        <v>403</v>
      </c>
      <c r="B3658" s="162" t="s">
        <v>4899</v>
      </c>
      <c r="C3658" s="174" t="s">
        <v>522</v>
      </c>
      <c r="D3658" s="175" t="s">
        <v>523</v>
      </c>
      <c r="E3658" s="175">
        <f>12*1</f>
        <v>12</v>
      </c>
      <c r="F3658" s="176">
        <v>0.02</v>
      </c>
      <c r="G3658" s="176">
        <f t="shared" si="123"/>
        <v>0.24</v>
      </c>
      <c r="H3658" s="177"/>
      <c r="I3658" s="178"/>
      <c r="J3658" s="179"/>
      <c r="K3658" s="124"/>
      <c r="L3658" s="125"/>
      <c r="M3658" s="126"/>
      <c r="N3658" s="127"/>
      <c r="O3658" s="128"/>
      <c r="P3658" s="128"/>
      <c r="Q3658" s="126"/>
      <c r="R3658" s="55"/>
      <c r="S3658" s="129"/>
      <c r="T3658" s="156"/>
      <c r="U3658" s="126"/>
      <c r="AF3658" s="8"/>
      <c r="AG3658" s="8"/>
      <c r="AH3658" s="8"/>
      <c r="AI3658" s="8"/>
      <c r="AJ3658" s="8"/>
      <c r="AK3658" s="8"/>
      <c r="AL3658" s="8"/>
      <c r="AM3658" s="8"/>
    </row>
    <row r="3659" spans="1:39" x14ac:dyDescent="0.2">
      <c r="A3659" s="161" t="s">
        <v>403</v>
      </c>
      <c r="B3659" s="162" t="s">
        <v>4900</v>
      </c>
      <c r="C3659" s="174" t="s">
        <v>525</v>
      </c>
      <c r="D3659" s="175" t="s">
        <v>526</v>
      </c>
      <c r="E3659" s="175">
        <f>12*1</f>
        <v>12</v>
      </c>
      <c r="F3659" s="176">
        <v>0.01</v>
      </c>
      <c r="G3659" s="176">
        <f t="shared" si="123"/>
        <v>0.12</v>
      </c>
      <c r="H3659" s="177"/>
      <c r="I3659" s="178"/>
      <c r="J3659" s="179"/>
      <c r="K3659" s="124"/>
      <c r="L3659" s="125"/>
      <c r="M3659" s="126"/>
      <c r="N3659" s="127"/>
      <c r="O3659" s="128"/>
      <c r="P3659" s="128"/>
      <c r="Q3659" s="126"/>
      <c r="R3659" s="55"/>
      <c r="S3659" s="129"/>
      <c r="T3659" s="156"/>
      <c r="U3659" s="126"/>
      <c r="AF3659" s="8"/>
      <c r="AG3659" s="8"/>
      <c r="AH3659" s="8"/>
      <c r="AI3659" s="8"/>
      <c r="AJ3659" s="8"/>
      <c r="AK3659" s="8"/>
      <c r="AL3659" s="8"/>
      <c r="AM3659" s="8"/>
    </row>
    <row r="3660" spans="1:39" x14ac:dyDescent="0.2">
      <c r="A3660" s="161" t="s">
        <v>403</v>
      </c>
      <c r="B3660" s="162" t="s">
        <v>4901</v>
      </c>
      <c r="C3660" s="174" t="s">
        <v>528</v>
      </c>
      <c r="D3660" s="175" t="s">
        <v>529</v>
      </c>
      <c r="E3660" s="175">
        <f>12*1</f>
        <v>12</v>
      </c>
      <c r="F3660" s="176">
        <v>0</v>
      </c>
      <c r="G3660" s="176">
        <f t="shared" si="123"/>
        <v>0</v>
      </c>
      <c r="H3660" s="177"/>
      <c r="I3660" s="178"/>
      <c r="J3660" s="179"/>
      <c r="K3660" s="124"/>
      <c r="L3660" s="125"/>
      <c r="M3660" s="126"/>
      <c r="N3660" s="127"/>
      <c r="O3660" s="128"/>
      <c r="P3660" s="128"/>
      <c r="Q3660" s="126"/>
      <c r="R3660" s="55"/>
      <c r="S3660" s="129"/>
      <c r="T3660" s="156"/>
      <c r="U3660" s="126"/>
      <c r="AF3660" s="8"/>
      <c r="AG3660" s="8"/>
      <c r="AH3660" s="8"/>
      <c r="AI3660" s="8"/>
      <c r="AJ3660" s="8"/>
      <c r="AK3660" s="8"/>
      <c r="AL3660" s="8"/>
      <c r="AM3660" s="8"/>
    </row>
    <row r="3661" spans="1:39" x14ac:dyDescent="0.2">
      <c r="A3661" s="161" t="s">
        <v>382</v>
      </c>
      <c r="B3661" s="162" t="s">
        <v>4902</v>
      </c>
      <c r="C3661" s="163" t="s">
        <v>531</v>
      </c>
      <c r="D3661" s="164" t="s">
        <v>532</v>
      </c>
      <c r="E3661" s="164">
        <v>1</v>
      </c>
      <c r="F3661" s="167"/>
      <c r="G3661" s="167" t="str">
        <f>""</f>
        <v/>
      </c>
      <c r="H3661" s="161"/>
      <c r="I3661" s="165"/>
      <c r="J3661" s="166"/>
      <c r="K3661" s="124"/>
      <c r="L3661" s="125"/>
      <c r="M3661" s="126"/>
      <c r="N3661" s="127"/>
      <c r="O3661" s="128"/>
      <c r="P3661" s="128"/>
      <c r="Q3661" s="126"/>
      <c r="R3661" s="55"/>
      <c r="S3661" s="129"/>
      <c r="T3661" s="156"/>
      <c r="U3661" s="126"/>
      <c r="AF3661" s="8"/>
      <c r="AG3661" s="8"/>
      <c r="AH3661" s="8"/>
      <c r="AI3661" s="8"/>
      <c r="AJ3661" s="8"/>
      <c r="AK3661" s="8"/>
      <c r="AL3661" s="8"/>
      <c r="AM3661" s="8"/>
    </row>
    <row r="3662" spans="1:39" x14ac:dyDescent="0.2">
      <c r="A3662" s="161" t="s">
        <v>386</v>
      </c>
      <c r="B3662" s="162" t="s">
        <v>4903</v>
      </c>
      <c r="C3662" s="168" t="s">
        <v>534</v>
      </c>
      <c r="D3662" s="169" t="s">
        <v>535</v>
      </c>
      <c r="E3662" s="169">
        <f>2*1</f>
        <v>2</v>
      </c>
      <c r="F3662" s="170">
        <v>2.2200000000000002</v>
      </c>
      <c r="G3662" s="170">
        <f>F3662*E3662</f>
        <v>4.4400000000000004</v>
      </c>
      <c r="H3662" s="171" t="s">
        <v>390</v>
      </c>
      <c r="I3662" s="172"/>
      <c r="J3662" s="173"/>
      <c r="K3662" s="124"/>
      <c r="L3662" s="125"/>
      <c r="M3662" s="126"/>
      <c r="N3662" s="127"/>
      <c r="O3662" s="128"/>
      <c r="P3662" s="128"/>
      <c r="Q3662" s="126"/>
      <c r="R3662" s="55"/>
      <c r="S3662" s="129"/>
      <c r="T3662" s="156"/>
      <c r="U3662" s="126"/>
      <c r="AF3662" s="8"/>
      <c r="AG3662" s="8"/>
      <c r="AH3662" s="8"/>
      <c r="AI3662" s="8"/>
      <c r="AJ3662" s="8"/>
      <c r="AK3662" s="8"/>
      <c r="AL3662" s="8"/>
      <c r="AM3662" s="8"/>
    </row>
    <row r="3663" spans="1:39" x14ac:dyDescent="0.2">
      <c r="A3663" s="161" t="s">
        <v>386</v>
      </c>
      <c r="B3663" s="162" t="s">
        <v>4904</v>
      </c>
      <c r="C3663" s="168" t="s">
        <v>537</v>
      </c>
      <c r="D3663" s="169" t="s">
        <v>538</v>
      </c>
      <c r="E3663" s="169">
        <f>1*1</f>
        <v>1</v>
      </c>
      <c r="F3663" s="170">
        <v>6.38</v>
      </c>
      <c r="G3663" s="170">
        <f>F3663*E3663</f>
        <v>6.38</v>
      </c>
      <c r="H3663" s="171" t="s">
        <v>390</v>
      </c>
      <c r="I3663" s="172"/>
      <c r="J3663" s="173"/>
      <c r="K3663" s="124"/>
      <c r="L3663" s="125"/>
      <c r="M3663" s="126"/>
      <c r="N3663" s="127"/>
      <c r="O3663" s="128"/>
      <c r="P3663" s="128"/>
      <c r="Q3663" s="126"/>
      <c r="R3663" s="55"/>
      <c r="S3663" s="129"/>
      <c r="T3663" s="156"/>
      <c r="U3663" s="126"/>
      <c r="AF3663" s="8"/>
      <c r="AG3663" s="8"/>
      <c r="AH3663" s="8"/>
      <c r="AI3663" s="8"/>
      <c r="AJ3663" s="8"/>
      <c r="AK3663" s="8"/>
      <c r="AL3663" s="8"/>
      <c r="AM3663" s="8"/>
    </row>
    <row r="3664" spans="1:39" x14ac:dyDescent="0.2">
      <c r="A3664" s="161" t="s">
        <v>386</v>
      </c>
      <c r="B3664" s="162" t="s">
        <v>4905</v>
      </c>
      <c r="C3664" s="168" t="s">
        <v>540</v>
      </c>
      <c r="D3664" s="169" t="s">
        <v>541</v>
      </c>
      <c r="E3664" s="169">
        <f>1*1</f>
        <v>1</v>
      </c>
      <c r="F3664" s="170">
        <v>46.26</v>
      </c>
      <c r="G3664" s="170">
        <f>F3664*E3664</f>
        <v>46.26</v>
      </c>
      <c r="H3664" s="171" t="s">
        <v>390</v>
      </c>
      <c r="I3664" s="172"/>
      <c r="J3664" s="173"/>
      <c r="K3664" s="124"/>
      <c r="L3664" s="125"/>
      <c r="M3664" s="126"/>
      <c r="N3664" s="127"/>
      <c r="O3664" s="128"/>
      <c r="P3664" s="128"/>
      <c r="Q3664" s="126"/>
      <c r="R3664" s="55"/>
      <c r="S3664" s="129"/>
      <c r="T3664" s="156"/>
      <c r="U3664" s="126"/>
      <c r="AF3664" s="8"/>
      <c r="AG3664" s="8"/>
      <c r="AH3664" s="8"/>
      <c r="AI3664" s="8"/>
      <c r="AJ3664" s="8"/>
      <c r="AK3664" s="8"/>
      <c r="AL3664" s="8"/>
      <c r="AM3664" s="8"/>
    </row>
    <row r="3665" spans="1:39" x14ac:dyDescent="0.2">
      <c r="A3665" s="161" t="s">
        <v>386</v>
      </c>
      <c r="B3665" s="162" t="s">
        <v>4906</v>
      </c>
      <c r="C3665" s="168" t="s">
        <v>401</v>
      </c>
      <c r="D3665" s="169" t="s">
        <v>402</v>
      </c>
      <c r="E3665" s="169">
        <f>2*1</f>
        <v>2</v>
      </c>
      <c r="F3665" s="170">
        <v>1.97</v>
      </c>
      <c r="G3665" s="170">
        <f>F3665*E3665</f>
        <v>3.94</v>
      </c>
      <c r="H3665" s="171" t="s">
        <v>390</v>
      </c>
      <c r="I3665" s="172"/>
      <c r="J3665" s="173"/>
      <c r="K3665" s="124"/>
      <c r="L3665" s="125"/>
      <c r="M3665" s="126"/>
      <c r="N3665" s="127"/>
      <c r="O3665" s="128"/>
      <c r="P3665" s="128"/>
      <c r="Q3665" s="126"/>
      <c r="R3665" s="55"/>
      <c r="S3665" s="129"/>
      <c r="T3665" s="156"/>
      <c r="U3665" s="126"/>
      <c r="AF3665" s="8"/>
      <c r="AG3665" s="8"/>
      <c r="AH3665" s="8"/>
      <c r="AI3665" s="8"/>
      <c r="AJ3665" s="8"/>
      <c r="AK3665" s="8"/>
      <c r="AL3665" s="8"/>
      <c r="AM3665" s="8"/>
    </row>
    <row r="3666" spans="1:39" x14ac:dyDescent="0.2">
      <c r="A3666" s="161" t="s">
        <v>382</v>
      </c>
      <c r="B3666" s="162" t="s">
        <v>4907</v>
      </c>
      <c r="C3666" s="163" t="s">
        <v>544</v>
      </c>
      <c r="D3666" s="164" t="s">
        <v>545</v>
      </c>
      <c r="E3666" s="164" t="s">
        <v>410</v>
      </c>
      <c r="F3666" s="167"/>
      <c r="G3666" s="167" t="str">
        <f>""</f>
        <v/>
      </c>
      <c r="H3666" s="161"/>
      <c r="I3666" s="165"/>
      <c r="J3666" s="166"/>
      <c r="K3666" s="124"/>
      <c r="L3666" s="125"/>
      <c r="M3666" s="126"/>
      <c r="N3666" s="127"/>
      <c r="O3666" s="128"/>
      <c r="P3666" s="128"/>
      <c r="Q3666" s="126"/>
      <c r="R3666" s="55"/>
      <c r="S3666" s="129"/>
      <c r="T3666" s="156"/>
      <c r="U3666" s="126"/>
      <c r="AF3666" s="8"/>
      <c r="AG3666" s="8"/>
      <c r="AH3666" s="8"/>
      <c r="AI3666" s="8"/>
      <c r="AJ3666" s="8"/>
      <c r="AK3666" s="8"/>
      <c r="AL3666" s="8"/>
      <c r="AM3666" s="8"/>
    </row>
    <row r="3667" spans="1:39" x14ac:dyDescent="0.2">
      <c r="A3667" s="161" t="s">
        <v>386</v>
      </c>
      <c r="B3667" s="162" t="s">
        <v>4908</v>
      </c>
      <c r="C3667" s="168" t="s">
        <v>547</v>
      </c>
      <c r="D3667" s="169" t="s">
        <v>548</v>
      </c>
      <c r="E3667" s="169" t="s">
        <v>410</v>
      </c>
      <c r="F3667" s="170">
        <v>20.329999999999998</v>
      </c>
      <c r="G3667" s="170">
        <f>F3667*2</f>
        <v>40.659999999999997</v>
      </c>
      <c r="H3667" s="171" t="s">
        <v>414</v>
      </c>
      <c r="I3667" s="172"/>
      <c r="J3667" s="173"/>
      <c r="K3667" s="124"/>
      <c r="L3667" s="125"/>
      <c r="M3667" s="126"/>
      <c r="N3667" s="127"/>
      <c r="O3667" s="128"/>
      <c r="P3667" s="128"/>
      <c r="Q3667" s="126"/>
      <c r="R3667" s="55"/>
      <c r="S3667" s="129"/>
      <c r="T3667" s="156"/>
      <c r="U3667" s="126"/>
      <c r="AF3667" s="8"/>
      <c r="AG3667" s="8"/>
      <c r="AH3667" s="8"/>
      <c r="AI3667" s="8"/>
      <c r="AJ3667" s="8"/>
      <c r="AK3667" s="8"/>
      <c r="AL3667" s="8"/>
      <c r="AM3667" s="8"/>
    </row>
    <row r="3668" spans="1:39" x14ac:dyDescent="0.2">
      <c r="A3668" s="161" t="s">
        <v>386</v>
      </c>
      <c r="B3668" s="162" t="s">
        <v>4909</v>
      </c>
      <c r="C3668" s="168" t="s">
        <v>419</v>
      </c>
      <c r="D3668" s="169" t="s">
        <v>420</v>
      </c>
      <c r="E3668" s="169">
        <v>2</v>
      </c>
      <c r="F3668" s="170">
        <v>0.37</v>
      </c>
      <c r="G3668" s="170">
        <f>F3668*E3668</f>
        <v>0.74</v>
      </c>
      <c r="H3668" s="171" t="s">
        <v>414</v>
      </c>
      <c r="I3668" s="172"/>
      <c r="J3668" s="173"/>
      <c r="K3668" s="124"/>
      <c r="L3668" s="125"/>
      <c r="M3668" s="126"/>
      <c r="N3668" s="127"/>
      <c r="O3668" s="128"/>
      <c r="P3668" s="128"/>
      <c r="Q3668" s="126"/>
      <c r="R3668" s="55"/>
      <c r="S3668" s="129"/>
      <c r="T3668" s="156"/>
      <c r="U3668" s="126"/>
      <c r="AF3668" s="8"/>
      <c r="AG3668" s="8"/>
      <c r="AH3668" s="8"/>
      <c r="AI3668" s="8"/>
      <c r="AJ3668" s="8"/>
      <c r="AK3668" s="8"/>
      <c r="AL3668" s="8"/>
      <c r="AM3668" s="8"/>
    </row>
    <row r="3669" spans="1:39" x14ac:dyDescent="0.2">
      <c r="A3669" s="161" t="s">
        <v>403</v>
      </c>
      <c r="B3669" s="162" t="s">
        <v>4910</v>
      </c>
      <c r="C3669" s="174" t="s">
        <v>425</v>
      </c>
      <c r="D3669" s="175" t="s">
        <v>426</v>
      </c>
      <c r="E3669" s="175">
        <v>4</v>
      </c>
      <c r="F3669" s="176">
        <v>0.01</v>
      </c>
      <c r="G3669" s="176">
        <f>F3669*E3669</f>
        <v>0.04</v>
      </c>
      <c r="H3669" s="177"/>
      <c r="I3669" s="178"/>
      <c r="J3669" s="179"/>
      <c r="K3669" s="124"/>
      <c r="L3669" s="125"/>
      <c r="M3669" s="126"/>
      <c r="N3669" s="127"/>
      <c r="O3669" s="128"/>
      <c r="P3669" s="128"/>
      <c r="Q3669" s="126"/>
      <c r="R3669" s="55"/>
      <c r="S3669" s="129"/>
      <c r="T3669" s="156"/>
      <c r="U3669" s="126"/>
      <c r="AF3669" s="8"/>
      <c r="AG3669" s="8"/>
      <c r="AH3669" s="8"/>
      <c r="AI3669" s="8"/>
      <c r="AJ3669" s="8"/>
      <c r="AK3669" s="8"/>
      <c r="AL3669" s="8"/>
      <c r="AM3669" s="8"/>
    </row>
    <row r="3670" spans="1:39" x14ac:dyDescent="0.2">
      <c r="A3670" s="161" t="s">
        <v>386</v>
      </c>
      <c r="B3670" s="162" t="s">
        <v>4911</v>
      </c>
      <c r="C3670" s="163" t="s">
        <v>552</v>
      </c>
      <c r="D3670" s="164" t="s">
        <v>553</v>
      </c>
      <c r="E3670" s="164">
        <v>1</v>
      </c>
      <c r="F3670" s="167">
        <v>20.590681849999999</v>
      </c>
      <c r="G3670" s="167">
        <f>F3670*E3670</f>
        <v>20.590681849999999</v>
      </c>
      <c r="H3670" s="161" t="s">
        <v>414</v>
      </c>
      <c r="I3670" s="165"/>
      <c r="J3670" s="166"/>
      <c r="K3670" s="124"/>
      <c r="L3670" s="125"/>
      <c r="M3670" s="126"/>
      <c r="N3670" s="127"/>
      <c r="O3670" s="128"/>
      <c r="P3670" s="128"/>
      <c r="Q3670" s="126"/>
      <c r="R3670" s="55"/>
      <c r="S3670" s="129"/>
      <c r="T3670" s="156"/>
      <c r="U3670" s="126"/>
      <c r="AF3670" s="8"/>
      <c r="AG3670" s="8"/>
      <c r="AH3670" s="8"/>
      <c r="AI3670" s="8"/>
      <c r="AJ3670" s="8"/>
      <c r="AK3670" s="8"/>
      <c r="AL3670" s="8"/>
      <c r="AM3670" s="8"/>
    </row>
    <row r="3671" spans="1:39" x14ac:dyDescent="0.2">
      <c r="A3671" s="161" t="s">
        <v>382</v>
      </c>
      <c r="B3671" s="162" t="s">
        <v>4912</v>
      </c>
      <c r="C3671" s="163" t="s">
        <v>555</v>
      </c>
      <c r="D3671" s="164" t="s">
        <v>556</v>
      </c>
      <c r="E3671" s="164">
        <v>1</v>
      </c>
      <c r="F3671" s="167"/>
      <c r="G3671" s="167" t="str">
        <f>""</f>
        <v/>
      </c>
      <c r="H3671" s="161"/>
      <c r="I3671" s="165"/>
      <c r="J3671" s="166"/>
      <c r="K3671" s="124"/>
      <c r="L3671" s="125"/>
      <c r="M3671" s="126"/>
      <c r="N3671" s="127"/>
      <c r="O3671" s="128"/>
      <c r="P3671" s="128"/>
      <c r="Q3671" s="126"/>
      <c r="R3671" s="55"/>
      <c r="S3671" s="129"/>
      <c r="T3671" s="156"/>
      <c r="U3671" s="126"/>
      <c r="AF3671" s="8"/>
      <c r="AG3671" s="8"/>
      <c r="AH3671" s="8"/>
      <c r="AI3671" s="8"/>
      <c r="AJ3671" s="8"/>
      <c r="AK3671" s="8"/>
      <c r="AL3671" s="8"/>
      <c r="AM3671" s="8"/>
    </row>
    <row r="3672" spans="1:39" x14ac:dyDescent="0.2">
      <c r="A3672" s="161" t="s">
        <v>386</v>
      </c>
      <c r="B3672" s="162" t="s">
        <v>4913</v>
      </c>
      <c r="C3672" s="168" t="s">
        <v>442</v>
      </c>
      <c r="D3672" s="169" t="s">
        <v>443</v>
      </c>
      <c r="E3672" s="169">
        <f>1*1</f>
        <v>1</v>
      </c>
      <c r="F3672" s="170">
        <v>11.31</v>
      </c>
      <c r="G3672" s="170">
        <f>F3672*E3672</f>
        <v>11.31</v>
      </c>
      <c r="H3672" s="171" t="s">
        <v>414</v>
      </c>
      <c r="I3672" s="172"/>
      <c r="J3672" s="173"/>
      <c r="K3672" s="124"/>
      <c r="L3672" s="125"/>
      <c r="M3672" s="126"/>
      <c r="N3672" s="127"/>
      <c r="O3672" s="128"/>
      <c r="P3672" s="128"/>
      <c r="Q3672" s="126"/>
      <c r="R3672" s="55"/>
      <c r="S3672" s="129"/>
      <c r="T3672" s="156"/>
      <c r="U3672" s="126"/>
      <c r="AF3672" s="8"/>
      <c r="AG3672" s="8"/>
      <c r="AH3672" s="8"/>
      <c r="AI3672" s="8"/>
      <c r="AJ3672" s="8"/>
      <c r="AK3672" s="8"/>
      <c r="AL3672" s="8"/>
      <c r="AM3672" s="8"/>
    </row>
    <row r="3673" spans="1:39" x14ac:dyDescent="0.2">
      <c r="A3673" s="161" t="s">
        <v>386</v>
      </c>
      <c r="B3673" s="162" t="s">
        <v>4914</v>
      </c>
      <c r="C3673" s="168" t="s">
        <v>559</v>
      </c>
      <c r="D3673" s="169" t="s">
        <v>560</v>
      </c>
      <c r="E3673" s="169">
        <f>2*1</f>
        <v>2</v>
      </c>
      <c r="F3673" s="170">
        <v>1.39</v>
      </c>
      <c r="G3673" s="170">
        <f>F3673*E3673</f>
        <v>2.78</v>
      </c>
      <c r="H3673" s="171" t="s">
        <v>414</v>
      </c>
      <c r="I3673" s="172"/>
      <c r="J3673" s="173"/>
      <c r="K3673" s="124"/>
      <c r="L3673" s="125"/>
      <c r="M3673" s="126"/>
      <c r="N3673" s="127"/>
      <c r="O3673" s="128"/>
      <c r="P3673" s="128"/>
      <c r="Q3673" s="126"/>
      <c r="R3673" s="55"/>
      <c r="S3673" s="129"/>
      <c r="T3673" s="156"/>
      <c r="U3673" s="126"/>
      <c r="AF3673" s="8"/>
      <c r="AG3673" s="8"/>
      <c r="AH3673" s="8"/>
      <c r="AI3673" s="8"/>
      <c r="AJ3673" s="8"/>
      <c r="AK3673" s="8"/>
      <c r="AL3673" s="8"/>
      <c r="AM3673" s="8"/>
    </row>
    <row r="3674" spans="1:39" x14ac:dyDescent="0.2">
      <c r="A3674" s="161" t="s">
        <v>386</v>
      </c>
      <c r="B3674" s="162" t="s">
        <v>4915</v>
      </c>
      <c r="C3674" s="163" t="s">
        <v>562</v>
      </c>
      <c r="D3674" s="164" t="s">
        <v>563</v>
      </c>
      <c r="E3674" s="164">
        <v>4</v>
      </c>
      <c r="F3674" s="167">
        <v>3.3256407800000001</v>
      </c>
      <c r="G3674" s="167">
        <f>F3674*E3674</f>
        <v>13.30256312</v>
      </c>
      <c r="H3674" s="161" t="s">
        <v>414</v>
      </c>
      <c r="I3674" s="165"/>
      <c r="J3674" s="166"/>
      <c r="K3674" s="124"/>
      <c r="L3674" s="125"/>
      <c r="M3674" s="126"/>
      <c r="N3674" s="127"/>
      <c r="O3674" s="128"/>
      <c r="P3674" s="128"/>
      <c r="Q3674" s="126"/>
      <c r="R3674" s="55"/>
      <c r="S3674" s="129"/>
      <c r="T3674" s="156"/>
      <c r="U3674" s="126"/>
      <c r="AF3674" s="8"/>
      <c r="AG3674" s="8"/>
      <c r="AH3674" s="8"/>
      <c r="AI3674" s="8"/>
      <c r="AJ3674" s="8"/>
      <c r="AK3674" s="8"/>
      <c r="AL3674" s="8"/>
      <c r="AM3674" s="8"/>
    </row>
    <row r="3675" spans="1:39" x14ac:dyDescent="0.2">
      <c r="A3675" s="161" t="s">
        <v>386</v>
      </c>
      <c r="B3675" s="162" t="s">
        <v>4916</v>
      </c>
      <c r="C3675" s="163" t="s">
        <v>565</v>
      </c>
      <c r="D3675" s="164" t="s">
        <v>566</v>
      </c>
      <c r="E3675" s="164">
        <v>4</v>
      </c>
      <c r="F3675" s="167">
        <v>0.61767559999999999</v>
      </c>
      <c r="G3675" s="167">
        <f>F3675*E3675</f>
        <v>2.4707024</v>
      </c>
      <c r="H3675" s="161" t="s">
        <v>414</v>
      </c>
      <c r="I3675" s="165"/>
      <c r="J3675" s="166"/>
      <c r="K3675" s="124"/>
      <c r="L3675" s="125"/>
      <c r="M3675" s="126"/>
      <c r="N3675" s="127"/>
      <c r="O3675" s="128"/>
      <c r="P3675" s="128"/>
      <c r="Q3675" s="126"/>
      <c r="R3675" s="55"/>
      <c r="S3675" s="129"/>
      <c r="T3675" s="156"/>
      <c r="U3675" s="126"/>
      <c r="AF3675" s="8"/>
      <c r="AG3675" s="8"/>
      <c r="AH3675" s="8"/>
      <c r="AI3675" s="8"/>
      <c r="AJ3675" s="8"/>
      <c r="AK3675" s="8"/>
      <c r="AL3675" s="8"/>
      <c r="AM3675" s="8"/>
    </row>
    <row r="3676" spans="1:39" x14ac:dyDescent="0.2">
      <c r="A3676" s="161" t="s">
        <v>382</v>
      </c>
      <c r="B3676" s="162" t="s">
        <v>4917</v>
      </c>
      <c r="C3676" s="163" t="s">
        <v>568</v>
      </c>
      <c r="D3676" s="164" t="s">
        <v>569</v>
      </c>
      <c r="E3676" s="164">
        <v>2</v>
      </c>
      <c r="F3676" s="167"/>
      <c r="G3676" s="167" t="str">
        <f>""</f>
        <v/>
      </c>
      <c r="H3676" s="161"/>
      <c r="I3676" s="165"/>
      <c r="J3676" s="166"/>
      <c r="K3676" s="124"/>
      <c r="L3676" s="125"/>
      <c r="M3676" s="126"/>
      <c r="N3676" s="127"/>
      <c r="O3676" s="128"/>
      <c r="P3676" s="128"/>
      <c r="Q3676" s="126"/>
      <c r="R3676" s="55"/>
      <c r="S3676" s="129"/>
      <c r="T3676" s="156"/>
      <c r="U3676" s="126"/>
      <c r="AF3676" s="8"/>
      <c r="AG3676" s="8"/>
      <c r="AH3676" s="8"/>
      <c r="AI3676" s="8"/>
      <c r="AJ3676" s="8"/>
      <c r="AK3676" s="8"/>
      <c r="AL3676" s="8"/>
      <c r="AM3676" s="8"/>
    </row>
    <row r="3677" spans="1:39" x14ac:dyDescent="0.2">
      <c r="A3677" s="161" t="s">
        <v>386</v>
      </c>
      <c r="B3677" s="162" t="s">
        <v>4918</v>
      </c>
      <c r="C3677" s="168" t="s">
        <v>571</v>
      </c>
      <c r="D3677" s="169" t="s">
        <v>572</v>
      </c>
      <c r="E3677" s="169">
        <f>1*2</f>
        <v>2</v>
      </c>
      <c r="F3677" s="170">
        <v>0.89</v>
      </c>
      <c r="G3677" s="170">
        <f>F3677*E3677</f>
        <v>1.78</v>
      </c>
      <c r="H3677" s="171" t="s">
        <v>414</v>
      </c>
      <c r="I3677" s="172"/>
      <c r="J3677" s="173"/>
      <c r="K3677" s="124"/>
      <c r="L3677" s="125"/>
      <c r="M3677" s="126"/>
      <c r="N3677" s="127"/>
      <c r="O3677" s="128"/>
      <c r="P3677" s="128"/>
      <c r="Q3677" s="126"/>
      <c r="R3677" s="55"/>
      <c r="S3677" s="129"/>
      <c r="T3677" s="156"/>
      <c r="U3677" s="126"/>
      <c r="AF3677" s="8"/>
      <c r="AG3677" s="8"/>
      <c r="AH3677" s="8"/>
      <c r="AI3677" s="8"/>
      <c r="AJ3677" s="8"/>
      <c r="AK3677" s="8"/>
      <c r="AL3677" s="8"/>
      <c r="AM3677" s="8"/>
    </row>
    <row r="3678" spans="1:39" x14ac:dyDescent="0.2">
      <c r="A3678" s="161" t="s">
        <v>386</v>
      </c>
      <c r="B3678" s="162" t="s">
        <v>4919</v>
      </c>
      <c r="C3678" s="168" t="s">
        <v>574</v>
      </c>
      <c r="D3678" s="169" t="s">
        <v>575</v>
      </c>
      <c r="E3678" s="169">
        <f>2*2</f>
        <v>4</v>
      </c>
      <c r="F3678" s="170">
        <v>0.09</v>
      </c>
      <c r="G3678" s="170">
        <f>F3678*E3678</f>
        <v>0.36</v>
      </c>
      <c r="H3678" s="171" t="s">
        <v>414</v>
      </c>
      <c r="I3678" s="172"/>
      <c r="J3678" s="173"/>
      <c r="K3678" s="124"/>
      <c r="L3678" s="125"/>
      <c r="M3678" s="126"/>
      <c r="N3678" s="127"/>
      <c r="O3678" s="128"/>
      <c r="P3678" s="128"/>
      <c r="Q3678" s="126"/>
      <c r="R3678" s="55"/>
      <c r="S3678" s="129"/>
      <c r="T3678" s="156"/>
      <c r="U3678" s="126"/>
      <c r="AF3678" s="8"/>
      <c r="AG3678" s="8"/>
      <c r="AH3678" s="8"/>
      <c r="AI3678" s="8"/>
      <c r="AJ3678" s="8"/>
      <c r="AK3678" s="8"/>
      <c r="AL3678" s="8"/>
      <c r="AM3678" s="8"/>
    </row>
    <row r="3679" spans="1:39" x14ac:dyDescent="0.2">
      <c r="A3679" s="161" t="s">
        <v>386</v>
      </c>
      <c r="B3679" s="162" t="s">
        <v>4920</v>
      </c>
      <c r="C3679" s="163" t="s">
        <v>577</v>
      </c>
      <c r="D3679" s="164" t="s">
        <v>578</v>
      </c>
      <c r="E3679" s="164">
        <v>1</v>
      </c>
      <c r="F3679" s="167">
        <v>6.3872718900000001</v>
      </c>
      <c r="G3679" s="167">
        <f>F3679*E3679</f>
        <v>6.3872718900000001</v>
      </c>
      <c r="H3679" s="161" t="s">
        <v>414</v>
      </c>
      <c r="I3679" s="165"/>
      <c r="J3679" s="166"/>
      <c r="K3679" s="124"/>
      <c r="L3679" s="125"/>
      <c r="M3679" s="126"/>
      <c r="N3679" s="127"/>
      <c r="O3679" s="128"/>
      <c r="P3679" s="128"/>
      <c r="Q3679" s="126"/>
      <c r="R3679" s="55"/>
      <c r="S3679" s="129"/>
      <c r="T3679" s="156"/>
      <c r="U3679" s="126"/>
      <c r="AF3679" s="8"/>
      <c r="AG3679" s="8"/>
      <c r="AH3679" s="8"/>
      <c r="AI3679" s="8"/>
      <c r="AJ3679" s="8"/>
      <c r="AK3679" s="8"/>
      <c r="AL3679" s="8"/>
      <c r="AM3679" s="8"/>
    </row>
    <row r="3680" spans="1:39" x14ac:dyDescent="0.2">
      <c r="A3680" s="161" t="s">
        <v>386</v>
      </c>
      <c r="B3680" s="162" t="s">
        <v>4921</v>
      </c>
      <c r="C3680" s="163" t="s">
        <v>580</v>
      </c>
      <c r="D3680" s="164" t="s">
        <v>581</v>
      </c>
      <c r="E3680" s="164">
        <v>1</v>
      </c>
      <c r="F3680" s="167">
        <v>13.463815520000001</v>
      </c>
      <c r="G3680" s="167">
        <f>F3680*E3680</f>
        <v>13.463815520000001</v>
      </c>
      <c r="H3680" s="161" t="s">
        <v>414</v>
      </c>
      <c r="I3680" s="165"/>
      <c r="J3680" s="166"/>
      <c r="K3680" s="124"/>
      <c r="L3680" s="125"/>
      <c r="M3680" s="126"/>
      <c r="N3680" s="127"/>
      <c r="O3680" s="128"/>
      <c r="P3680" s="128"/>
      <c r="Q3680" s="126"/>
      <c r="R3680" s="55"/>
      <c r="S3680" s="129"/>
      <c r="T3680" s="156"/>
      <c r="U3680" s="126"/>
      <c r="AF3680" s="8"/>
      <c r="AG3680" s="8"/>
      <c r="AH3680" s="8"/>
      <c r="AI3680" s="8"/>
      <c r="AJ3680" s="8"/>
      <c r="AK3680" s="8"/>
      <c r="AL3680" s="8"/>
      <c r="AM3680" s="8"/>
    </row>
    <row r="3681" spans="1:39" x14ac:dyDescent="0.2">
      <c r="A3681" s="161" t="s">
        <v>386</v>
      </c>
      <c r="B3681" s="162" t="s">
        <v>4922</v>
      </c>
      <c r="C3681" s="163" t="s">
        <v>583</v>
      </c>
      <c r="D3681" s="164" t="s">
        <v>584</v>
      </c>
      <c r="E3681" s="164" t="s">
        <v>410</v>
      </c>
      <c r="F3681" s="167">
        <v>5.3824199999999998</v>
      </c>
      <c r="G3681" s="167">
        <f>F3681*2</f>
        <v>10.76484</v>
      </c>
      <c r="H3681" s="161" t="s">
        <v>414</v>
      </c>
      <c r="I3681" s="165"/>
      <c r="J3681" s="166"/>
      <c r="K3681" s="124"/>
      <c r="L3681" s="125"/>
      <c r="M3681" s="126"/>
      <c r="N3681" s="127"/>
      <c r="O3681" s="128"/>
      <c r="P3681" s="128"/>
      <c r="Q3681" s="126"/>
      <c r="R3681" s="55"/>
      <c r="S3681" s="129"/>
      <c r="T3681" s="156"/>
      <c r="U3681" s="126"/>
      <c r="AF3681" s="8"/>
      <c r="AG3681" s="8"/>
      <c r="AH3681" s="8"/>
      <c r="AI3681" s="8"/>
      <c r="AJ3681" s="8"/>
      <c r="AK3681" s="8"/>
      <c r="AL3681" s="8"/>
      <c r="AM3681" s="8"/>
    </row>
    <row r="3682" spans="1:39" x14ac:dyDescent="0.2">
      <c r="A3682" s="161" t="s">
        <v>403</v>
      </c>
      <c r="B3682" s="162" t="s">
        <v>4923</v>
      </c>
      <c r="C3682" s="174" t="s">
        <v>586</v>
      </c>
      <c r="D3682" s="175" t="s">
        <v>587</v>
      </c>
      <c r="E3682" s="175">
        <v>2</v>
      </c>
      <c r="F3682" s="176">
        <v>1.23280217</v>
      </c>
      <c r="G3682" s="176">
        <f>F3682*E3682</f>
        <v>2.4656043400000001</v>
      </c>
      <c r="H3682" s="177" t="s">
        <v>414</v>
      </c>
      <c r="I3682" s="178"/>
      <c r="J3682" s="179"/>
      <c r="K3682" s="124"/>
      <c r="L3682" s="125"/>
      <c r="M3682" s="126"/>
      <c r="N3682" s="127"/>
      <c r="O3682" s="128"/>
      <c r="P3682" s="128"/>
      <c r="Q3682" s="126"/>
      <c r="R3682" s="55"/>
      <c r="S3682" s="129"/>
      <c r="T3682" s="156"/>
      <c r="U3682" s="126"/>
      <c r="AF3682" s="8"/>
      <c r="AG3682" s="8"/>
      <c r="AH3682" s="8"/>
      <c r="AI3682" s="8"/>
      <c r="AJ3682" s="8"/>
      <c r="AK3682" s="8"/>
      <c r="AL3682" s="8"/>
      <c r="AM3682" s="8"/>
    </row>
    <row r="3683" spans="1:39" x14ac:dyDescent="0.2">
      <c r="A3683" s="161" t="s">
        <v>386</v>
      </c>
      <c r="B3683" s="162" t="s">
        <v>4924</v>
      </c>
      <c r="C3683" s="181" t="s">
        <v>589</v>
      </c>
      <c r="D3683" s="182" t="s">
        <v>590</v>
      </c>
      <c r="E3683" s="182">
        <v>1</v>
      </c>
      <c r="F3683" s="183">
        <v>11.16462001</v>
      </c>
      <c r="G3683" s="183">
        <f>F3683*E3683</f>
        <v>11.16462001</v>
      </c>
      <c r="H3683" s="184" t="s">
        <v>414</v>
      </c>
      <c r="I3683" s="185"/>
      <c r="J3683" s="180"/>
      <c r="K3683" s="124"/>
      <c r="L3683" s="125"/>
      <c r="M3683" s="126"/>
      <c r="N3683" s="127"/>
      <c r="O3683" s="128"/>
      <c r="P3683" s="128"/>
      <c r="Q3683" s="126"/>
      <c r="R3683" s="55"/>
      <c r="S3683" s="129"/>
      <c r="T3683" s="156"/>
      <c r="U3683" s="126"/>
      <c r="AF3683" s="8"/>
      <c r="AG3683" s="8"/>
      <c r="AH3683" s="8"/>
      <c r="AI3683" s="8"/>
      <c r="AJ3683" s="8"/>
      <c r="AK3683" s="8"/>
      <c r="AL3683" s="8"/>
      <c r="AM3683" s="8"/>
    </row>
    <row r="3684" spans="1:39" x14ac:dyDescent="0.2">
      <c r="A3684" s="161" t="s">
        <v>386</v>
      </c>
      <c r="B3684" s="162" t="s">
        <v>4925</v>
      </c>
      <c r="C3684" s="163" t="s">
        <v>592</v>
      </c>
      <c r="D3684" s="164" t="s">
        <v>593</v>
      </c>
      <c r="E3684" s="164" t="s">
        <v>410</v>
      </c>
      <c r="F3684" s="167">
        <v>0.26693822</v>
      </c>
      <c r="G3684" s="167">
        <f>F3684*2</f>
        <v>0.53387644000000001</v>
      </c>
      <c r="H3684" s="161" t="s">
        <v>414</v>
      </c>
      <c r="I3684" s="165"/>
      <c r="J3684" s="166"/>
      <c r="K3684" s="124"/>
      <c r="L3684" s="125"/>
      <c r="M3684" s="126"/>
      <c r="N3684" s="127"/>
      <c r="O3684" s="128"/>
      <c r="P3684" s="128"/>
      <c r="Q3684" s="126"/>
      <c r="R3684" s="55"/>
      <c r="S3684" s="129"/>
      <c r="T3684" s="156"/>
      <c r="U3684" s="126"/>
      <c r="AF3684" s="8"/>
      <c r="AG3684" s="8"/>
      <c r="AH3684" s="8"/>
      <c r="AI3684" s="8"/>
      <c r="AJ3684" s="8"/>
      <c r="AK3684" s="8"/>
      <c r="AL3684" s="8"/>
      <c r="AM3684" s="8"/>
    </row>
    <row r="3685" spans="1:39" x14ac:dyDescent="0.2">
      <c r="A3685" s="161" t="s">
        <v>386</v>
      </c>
      <c r="B3685" s="162" t="s">
        <v>4926</v>
      </c>
      <c r="C3685" s="163" t="s">
        <v>595</v>
      </c>
      <c r="D3685" s="164" t="s">
        <v>596</v>
      </c>
      <c r="E3685" s="164">
        <v>1</v>
      </c>
      <c r="F3685" s="167">
        <v>33.361609420000001</v>
      </c>
      <c r="G3685" s="167">
        <f>F3685*E3685</f>
        <v>33.361609420000001</v>
      </c>
      <c r="H3685" s="161" t="s">
        <v>414</v>
      </c>
      <c r="I3685" s="165"/>
      <c r="J3685" s="166"/>
      <c r="K3685" s="124"/>
      <c r="L3685" s="125"/>
      <c r="M3685" s="126"/>
      <c r="N3685" s="127"/>
      <c r="O3685" s="128"/>
      <c r="P3685" s="128"/>
      <c r="Q3685" s="126"/>
      <c r="R3685" s="55"/>
      <c r="S3685" s="129"/>
      <c r="T3685" s="156"/>
      <c r="U3685" s="126"/>
      <c r="AF3685" s="8"/>
      <c r="AG3685" s="8"/>
      <c r="AH3685" s="8"/>
      <c r="AI3685" s="8"/>
      <c r="AJ3685" s="8"/>
      <c r="AK3685" s="8"/>
      <c r="AL3685" s="8"/>
      <c r="AM3685" s="8"/>
    </row>
    <row r="3686" spans="1:39" x14ac:dyDescent="0.2">
      <c r="A3686" s="161" t="s">
        <v>382</v>
      </c>
      <c r="B3686" s="162" t="s">
        <v>4927</v>
      </c>
      <c r="C3686" s="163" t="s">
        <v>598</v>
      </c>
      <c r="D3686" s="164" t="s">
        <v>599</v>
      </c>
      <c r="E3686" s="164">
        <v>1</v>
      </c>
      <c r="F3686" s="167"/>
      <c r="G3686" s="167" t="str">
        <f>""</f>
        <v/>
      </c>
      <c r="H3686" s="161"/>
      <c r="I3686" s="165"/>
      <c r="J3686" s="166"/>
      <c r="K3686" s="124"/>
      <c r="L3686" s="125"/>
      <c r="M3686" s="126"/>
      <c r="N3686" s="127"/>
      <c r="O3686" s="128"/>
      <c r="P3686" s="128"/>
      <c r="Q3686" s="126"/>
      <c r="R3686" s="55"/>
      <c r="S3686" s="129"/>
      <c r="T3686" s="156"/>
      <c r="U3686" s="126"/>
      <c r="AF3686" s="8"/>
      <c r="AG3686" s="8"/>
      <c r="AH3686" s="8"/>
      <c r="AI3686" s="8"/>
      <c r="AJ3686" s="8"/>
      <c r="AK3686" s="8"/>
      <c r="AL3686" s="8"/>
      <c r="AM3686" s="8"/>
    </row>
    <row r="3687" spans="1:39" x14ac:dyDescent="0.2">
      <c r="A3687" s="161" t="s">
        <v>386</v>
      </c>
      <c r="B3687" s="162" t="s">
        <v>4928</v>
      </c>
      <c r="C3687" s="168" t="s">
        <v>601</v>
      </c>
      <c r="D3687" s="169" t="s">
        <v>596</v>
      </c>
      <c r="E3687" s="169">
        <f>1*1</f>
        <v>1</v>
      </c>
      <c r="F3687" s="170">
        <v>34.090000000000003</v>
      </c>
      <c r="G3687" s="170">
        <f t="shared" ref="G3687:G3718" si="124">F3687*E3687</f>
        <v>34.090000000000003</v>
      </c>
      <c r="H3687" s="171" t="s">
        <v>414</v>
      </c>
      <c r="I3687" s="172"/>
      <c r="J3687" s="173"/>
      <c r="K3687" s="124"/>
      <c r="L3687" s="125"/>
      <c r="M3687" s="126"/>
      <c r="N3687" s="127"/>
      <c r="O3687" s="128"/>
      <c r="P3687" s="128"/>
      <c r="Q3687" s="126"/>
      <c r="R3687" s="55"/>
      <c r="S3687" s="129"/>
      <c r="T3687" s="156"/>
      <c r="U3687" s="126"/>
      <c r="AF3687" s="8"/>
      <c r="AG3687" s="8"/>
      <c r="AH3687" s="8"/>
      <c r="AI3687" s="8"/>
      <c r="AJ3687" s="8"/>
      <c r="AK3687" s="8"/>
      <c r="AL3687" s="8"/>
      <c r="AM3687" s="8"/>
    </row>
    <row r="3688" spans="1:39" x14ac:dyDescent="0.2">
      <c r="A3688" s="161" t="s">
        <v>403</v>
      </c>
      <c r="B3688" s="162" t="s">
        <v>4929</v>
      </c>
      <c r="C3688" s="174" t="s">
        <v>425</v>
      </c>
      <c r="D3688" s="175" t="s">
        <v>437</v>
      </c>
      <c r="E3688" s="175">
        <f>1*1</f>
        <v>1</v>
      </c>
      <c r="F3688" s="176">
        <v>0.02</v>
      </c>
      <c r="G3688" s="176">
        <f t="shared" si="124"/>
        <v>0.02</v>
      </c>
      <c r="H3688" s="177"/>
      <c r="I3688" s="178"/>
      <c r="J3688" s="179"/>
      <c r="K3688" s="124"/>
      <c r="L3688" s="125"/>
      <c r="M3688" s="126"/>
      <c r="N3688" s="127"/>
      <c r="O3688" s="128"/>
      <c r="P3688" s="128"/>
      <c r="Q3688" s="126"/>
      <c r="R3688" s="55"/>
      <c r="S3688" s="129"/>
      <c r="T3688" s="156"/>
      <c r="U3688" s="126"/>
      <c r="AF3688" s="8"/>
      <c r="AG3688" s="8"/>
      <c r="AH3688" s="8"/>
      <c r="AI3688" s="8"/>
      <c r="AJ3688" s="8"/>
      <c r="AK3688" s="8"/>
      <c r="AL3688" s="8"/>
      <c r="AM3688" s="8"/>
    </row>
    <row r="3689" spans="1:39" x14ac:dyDescent="0.2">
      <c r="A3689" s="161" t="s">
        <v>386</v>
      </c>
      <c r="B3689" s="162" t="s">
        <v>4930</v>
      </c>
      <c r="C3689" s="163" t="s">
        <v>604</v>
      </c>
      <c r="D3689" s="164" t="s">
        <v>596</v>
      </c>
      <c r="E3689" s="164">
        <v>3</v>
      </c>
      <c r="F3689" s="167">
        <v>33.535422400000002</v>
      </c>
      <c r="G3689" s="167">
        <f t="shared" si="124"/>
        <v>100.6062672</v>
      </c>
      <c r="H3689" s="161" t="s">
        <v>414</v>
      </c>
      <c r="I3689" s="165"/>
      <c r="J3689" s="166"/>
      <c r="K3689" s="124"/>
      <c r="L3689" s="125"/>
      <c r="M3689" s="126"/>
      <c r="N3689" s="127"/>
      <c r="O3689" s="128"/>
      <c r="P3689" s="128"/>
      <c r="Q3689" s="126"/>
      <c r="R3689" s="55"/>
      <c r="S3689" s="129"/>
      <c r="T3689" s="156"/>
      <c r="U3689" s="126"/>
      <c r="AF3689" s="8"/>
      <c r="AG3689" s="8"/>
      <c r="AH3689" s="8"/>
      <c r="AI3689" s="8"/>
      <c r="AJ3689" s="8"/>
      <c r="AK3689" s="8"/>
      <c r="AL3689" s="8"/>
      <c r="AM3689" s="8"/>
    </row>
    <row r="3690" spans="1:39" x14ac:dyDescent="0.2">
      <c r="A3690" s="161" t="s">
        <v>386</v>
      </c>
      <c r="B3690" s="162" t="s">
        <v>4931</v>
      </c>
      <c r="C3690" s="163" t="s">
        <v>606</v>
      </c>
      <c r="D3690" s="164" t="s">
        <v>596</v>
      </c>
      <c r="E3690" s="164">
        <v>3</v>
      </c>
      <c r="F3690" s="167">
        <v>34.262435670000002</v>
      </c>
      <c r="G3690" s="167">
        <f t="shared" si="124"/>
        <v>102.78730701000001</v>
      </c>
      <c r="H3690" s="161" t="s">
        <v>414</v>
      </c>
      <c r="I3690" s="165"/>
      <c r="J3690" s="166"/>
      <c r="K3690" s="124"/>
      <c r="L3690" s="125"/>
      <c r="M3690" s="126"/>
      <c r="N3690" s="127"/>
      <c r="O3690" s="128"/>
      <c r="P3690" s="128"/>
      <c r="Q3690" s="126"/>
      <c r="R3690" s="55"/>
      <c r="S3690" s="129"/>
      <c r="T3690" s="156"/>
      <c r="U3690" s="126"/>
      <c r="AF3690" s="8"/>
      <c r="AG3690" s="8"/>
      <c r="AH3690" s="8"/>
      <c r="AI3690" s="8"/>
      <c r="AJ3690" s="8"/>
      <c r="AK3690" s="8"/>
      <c r="AL3690" s="8"/>
      <c r="AM3690" s="8"/>
    </row>
    <row r="3691" spans="1:39" x14ac:dyDescent="0.2">
      <c r="A3691" s="161" t="s">
        <v>386</v>
      </c>
      <c r="B3691" s="162" t="s">
        <v>4932</v>
      </c>
      <c r="C3691" s="163" t="s">
        <v>608</v>
      </c>
      <c r="D3691" s="164" t="s">
        <v>609</v>
      </c>
      <c r="E3691" s="164">
        <v>1</v>
      </c>
      <c r="F3691" s="167">
        <v>5.3244521599999999</v>
      </c>
      <c r="G3691" s="167">
        <f t="shared" si="124"/>
        <v>5.3244521599999999</v>
      </c>
      <c r="H3691" s="161" t="s">
        <v>414</v>
      </c>
      <c r="I3691" s="165"/>
      <c r="J3691" s="166"/>
      <c r="K3691" s="124"/>
      <c r="L3691" s="125"/>
      <c r="M3691" s="126"/>
      <c r="N3691" s="127"/>
      <c r="O3691" s="128"/>
      <c r="P3691" s="128"/>
      <c r="Q3691" s="126"/>
      <c r="R3691" s="55"/>
      <c r="S3691" s="129"/>
      <c r="T3691" s="156"/>
      <c r="U3691" s="126"/>
      <c r="AF3691" s="8"/>
      <c r="AG3691" s="8"/>
      <c r="AH3691" s="8"/>
      <c r="AI3691" s="8"/>
      <c r="AJ3691" s="8"/>
      <c r="AK3691" s="8"/>
      <c r="AL3691" s="8"/>
      <c r="AM3691" s="8"/>
    </row>
    <row r="3692" spans="1:39" x14ac:dyDescent="0.2">
      <c r="A3692" s="161" t="s">
        <v>386</v>
      </c>
      <c r="B3692" s="162" t="s">
        <v>4933</v>
      </c>
      <c r="C3692" s="163" t="s">
        <v>611</v>
      </c>
      <c r="D3692" s="164" t="s">
        <v>612</v>
      </c>
      <c r="E3692" s="164">
        <v>1</v>
      </c>
      <c r="F3692" s="167">
        <v>1.4036537600000001</v>
      </c>
      <c r="G3692" s="167">
        <f t="shared" si="124"/>
        <v>1.4036537600000001</v>
      </c>
      <c r="H3692" s="161" t="s">
        <v>414</v>
      </c>
      <c r="I3692" s="165"/>
      <c r="J3692" s="166"/>
      <c r="K3692" s="124"/>
      <c r="L3692" s="125"/>
      <c r="M3692" s="126"/>
      <c r="N3692" s="127"/>
      <c r="O3692" s="128"/>
      <c r="P3692" s="128"/>
      <c r="Q3692" s="126"/>
      <c r="R3692" s="55"/>
      <c r="S3692" s="129"/>
      <c r="T3692" s="156"/>
      <c r="U3692" s="126"/>
      <c r="AF3692" s="8"/>
      <c r="AG3692" s="8"/>
      <c r="AH3692" s="8"/>
      <c r="AI3692" s="8"/>
      <c r="AJ3692" s="8"/>
      <c r="AK3692" s="8"/>
      <c r="AL3692" s="8"/>
      <c r="AM3692" s="8"/>
    </row>
    <row r="3693" spans="1:39" x14ac:dyDescent="0.2">
      <c r="A3693" s="161" t="s">
        <v>386</v>
      </c>
      <c r="B3693" s="162" t="s">
        <v>4934</v>
      </c>
      <c r="C3693" s="163" t="s">
        <v>614</v>
      </c>
      <c r="D3693" s="164" t="s">
        <v>615</v>
      </c>
      <c r="E3693" s="164">
        <v>2</v>
      </c>
      <c r="F3693" s="167">
        <v>0.153006</v>
      </c>
      <c r="G3693" s="167">
        <f t="shared" si="124"/>
        <v>0.30601200000000001</v>
      </c>
      <c r="H3693" s="161" t="s">
        <v>414</v>
      </c>
      <c r="I3693" s="165"/>
      <c r="J3693" s="166"/>
      <c r="K3693" s="124"/>
      <c r="L3693" s="125"/>
      <c r="M3693" s="126"/>
      <c r="N3693" s="127"/>
      <c r="O3693" s="128"/>
      <c r="P3693" s="128"/>
      <c r="Q3693" s="126"/>
      <c r="R3693" s="55"/>
      <c r="S3693" s="129"/>
      <c r="T3693" s="156"/>
      <c r="U3693" s="126"/>
      <c r="AF3693" s="8"/>
      <c r="AG3693" s="8"/>
      <c r="AH3693" s="8"/>
      <c r="AI3693" s="8"/>
      <c r="AJ3693" s="8"/>
      <c r="AK3693" s="8"/>
      <c r="AL3693" s="8"/>
      <c r="AM3693" s="8"/>
    </row>
    <row r="3694" spans="1:39" x14ac:dyDescent="0.2">
      <c r="A3694" s="161" t="s">
        <v>403</v>
      </c>
      <c r="B3694" s="162" t="s">
        <v>4935</v>
      </c>
      <c r="C3694" s="174" t="s">
        <v>617</v>
      </c>
      <c r="D3694" s="175" t="s">
        <v>618</v>
      </c>
      <c r="E3694" s="175">
        <v>2</v>
      </c>
      <c r="F3694" s="176">
        <v>0.16417498</v>
      </c>
      <c r="G3694" s="176">
        <f t="shared" si="124"/>
        <v>0.32834996</v>
      </c>
      <c r="H3694" s="177" t="s">
        <v>414</v>
      </c>
      <c r="I3694" s="178"/>
      <c r="J3694" s="179"/>
      <c r="K3694" s="124"/>
      <c r="L3694" s="125"/>
      <c r="M3694" s="126"/>
      <c r="N3694" s="127"/>
      <c r="O3694" s="128"/>
      <c r="P3694" s="128"/>
      <c r="Q3694" s="126"/>
      <c r="R3694" s="55"/>
      <c r="S3694" s="129"/>
      <c r="T3694" s="156"/>
      <c r="U3694" s="126"/>
      <c r="AF3694" s="8"/>
      <c r="AG3694" s="8"/>
      <c r="AH3694" s="8"/>
      <c r="AI3694" s="8"/>
      <c r="AJ3694" s="8"/>
      <c r="AK3694" s="8"/>
      <c r="AL3694" s="8"/>
      <c r="AM3694" s="8"/>
    </row>
    <row r="3695" spans="1:39" x14ac:dyDescent="0.2">
      <c r="A3695" s="161" t="s">
        <v>403</v>
      </c>
      <c r="B3695" s="162" t="s">
        <v>4936</v>
      </c>
      <c r="C3695" s="174" t="s">
        <v>620</v>
      </c>
      <c r="D3695" s="175" t="s">
        <v>621</v>
      </c>
      <c r="E3695" s="175">
        <v>1</v>
      </c>
      <c r="F3695" s="176">
        <v>2.7454958</v>
      </c>
      <c r="G3695" s="176">
        <f t="shared" si="124"/>
        <v>2.7454958</v>
      </c>
      <c r="H3695" s="177" t="s">
        <v>625</v>
      </c>
      <c r="I3695" s="178"/>
      <c r="J3695" s="179"/>
      <c r="K3695" s="124"/>
      <c r="L3695" s="125"/>
      <c r="M3695" s="126"/>
      <c r="N3695" s="127"/>
      <c r="O3695" s="128"/>
      <c r="P3695" s="128"/>
      <c r="Q3695" s="126"/>
      <c r="R3695" s="55"/>
      <c r="S3695" s="129"/>
      <c r="T3695" s="156"/>
      <c r="U3695" s="126"/>
      <c r="AF3695" s="8"/>
      <c r="AG3695" s="8"/>
      <c r="AH3695" s="8"/>
      <c r="AI3695" s="8"/>
      <c r="AJ3695" s="8"/>
      <c r="AK3695" s="8"/>
      <c r="AL3695" s="8"/>
      <c r="AM3695" s="8"/>
    </row>
    <row r="3696" spans="1:39" x14ac:dyDescent="0.2">
      <c r="A3696" s="161" t="s">
        <v>403</v>
      </c>
      <c r="B3696" s="162" t="s">
        <v>4937</v>
      </c>
      <c r="C3696" s="174" t="s">
        <v>623</v>
      </c>
      <c r="D3696" s="175" t="s">
        <v>624</v>
      </c>
      <c r="E3696" s="175">
        <v>1</v>
      </c>
      <c r="F3696" s="176">
        <v>9.1339580000000004E-2</v>
      </c>
      <c r="G3696" s="176">
        <f t="shared" si="124"/>
        <v>9.1339580000000004E-2</v>
      </c>
      <c r="H3696" s="177" t="s">
        <v>625</v>
      </c>
      <c r="I3696" s="178"/>
      <c r="J3696" s="179"/>
      <c r="K3696" s="124"/>
      <c r="L3696" s="125"/>
      <c r="M3696" s="126"/>
      <c r="N3696" s="127"/>
      <c r="O3696" s="128"/>
      <c r="P3696" s="128"/>
      <c r="Q3696" s="126"/>
      <c r="R3696" s="55"/>
      <c r="S3696" s="129"/>
      <c r="T3696" s="156"/>
      <c r="U3696" s="126"/>
      <c r="AF3696" s="8"/>
      <c r="AG3696" s="8"/>
      <c r="AH3696" s="8"/>
      <c r="AI3696" s="8"/>
      <c r="AJ3696" s="8"/>
      <c r="AK3696" s="8"/>
      <c r="AL3696" s="8"/>
      <c r="AM3696" s="8"/>
    </row>
    <row r="3697" spans="1:39" x14ac:dyDescent="0.2">
      <c r="A3697" s="161" t="s">
        <v>386</v>
      </c>
      <c r="B3697" s="162" t="s">
        <v>4938</v>
      </c>
      <c r="C3697" s="163" t="s">
        <v>627</v>
      </c>
      <c r="D3697" s="164" t="s">
        <v>628</v>
      </c>
      <c r="E3697" s="164">
        <v>8</v>
      </c>
      <c r="F3697" s="167">
        <v>0.41937333999999998</v>
      </c>
      <c r="G3697" s="167">
        <f t="shared" si="124"/>
        <v>3.3549867199999999</v>
      </c>
      <c r="H3697" s="161" t="s">
        <v>414</v>
      </c>
      <c r="I3697" s="165"/>
      <c r="J3697" s="166"/>
      <c r="K3697" s="124"/>
      <c r="L3697" s="125"/>
      <c r="M3697" s="126"/>
      <c r="N3697" s="127"/>
      <c r="O3697" s="128"/>
      <c r="P3697" s="128"/>
      <c r="Q3697" s="126"/>
      <c r="R3697" s="55"/>
      <c r="S3697" s="129"/>
      <c r="T3697" s="156"/>
      <c r="U3697" s="126"/>
      <c r="AF3697" s="8"/>
      <c r="AG3697" s="8"/>
      <c r="AH3697" s="8"/>
      <c r="AI3697" s="8"/>
      <c r="AJ3697" s="8"/>
      <c r="AK3697" s="8"/>
      <c r="AL3697" s="8"/>
      <c r="AM3697" s="8"/>
    </row>
    <row r="3698" spans="1:39" x14ac:dyDescent="0.2">
      <c r="A3698" s="161" t="s">
        <v>386</v>
      </c>
      <c r="B3698" s="162" t="s">
        <v>4939</v>
      </c>
      <c r="C3698" s="163" t="s">
        <v>630</v>
      </c>
      <c r="D3698" s="164" t="s">
        <v>631</v>
      </c>
      <c r="E3698" s="164">
        <v>11</v>
      </c>
      <c r="F3698" s="167">
        <v>3.2398108900000002</v>
      </c>
      <c r="G3698" s="167">
        <f t="shared" si="124"/>
        <v>35.637919790000005</v>
      </c>
      <c r="H3698" s="161" t="s">
        <v>414</v>
      </c>
      <c r="I3698" s="165"/>
      <c r="J3698" s="166"/>
      <c r="K3698" s="124"/>
      <c r="L3698" s="125"/>
      <c r="M3698" s="126"/>
      <c r="N3698" s="127"/>
      <c r="O3698" s="128"/>
      <c r="P3698" s="128"/>
      <c r="Q3698" s="126"/>
      <c r="R3698" s="55"/>
      <c r="S3698" s="129"/>
      <c r="T3698" s="156"/>
      <c r="U3698" s="126"/>
      <c r="AF3698" s="8"/>
      <c r="AG3698" s="8"/>
      <c r="AH3698" s="8"/>
      <c r="AI3698" s="8"/>
      <c r="AJ3698" s="8"/>
      <c r="AK3698" s="8"/>
      <c r="AL3698" s="8"/>
      <c r="AM3698" s="8"/>
    </row>
    <row r="3699" spans="1:39" x14ac:dyDescent="0.2">
      <c r="A3699" s="161" t="s">
        <v>386</v>
      </c>
      <c r="B3699" s="162" t="s">
        <v>4940</v>
      </c>
      <c r="C3699" s="163" t="s">
        <v>887</v>
      </c>
      <c r="D3699" s="164" t="s">
        <v>637</v>
      </c>
      <c r="E3699" s="164">
        <v>1</v>
      </c>
      <c r="F3699" s="167">
        <v>15.65597623</v>
      </c>
      <c r="G3699" s="167">
        <f t="shared" si="124"/>
        <v>15.65597623</v>
      </c>
      <c r="H3699" s="161" t="s">
        <v>414</v>
      </c>
      <c r="I3699" s="165"/>
      <c r="J3699" s="166"/>
      <c r="K3699" s="124"/>
      <c r="L3699" s="125"/>
      <c r="M3699" s="126"/>
      <c r="N3699" s="127"/>
      <c r="O3699" s="128"/>
      <c r="P3699" s="128"/>
      <c r="Q3699" s="126"/>
      <c r="R3699" s="55"/>
      <c r="S3699" s="129"/>
      <c r="T3699" s="156"/>
      <c r="U3699" s="126"/>
      <c r="AF3699" s="8"/>
      <c r="AG3699" s="8"/>
      <c r="AH3699" s="8"/>
      <c r="AI3699" s="8"/>
      <c r="AJ3699" s="8"/>
      <c r="AK3699" s="8"/>
      <c r="AL3699" s="8"/>
      <c r="AM3699" s="8"/>
    </row>
    <row r="3700" spans="1:39" x14ac:dyDescent="0.2">
      <c r="A3700" s="161" t="s">
        <v>386</v>
      </c>
      <c r="B3700" s="162" t="s">
        <v>4941</v>
      </c>
      <c r="C3700" s="163" t="s">
        <v>633</v>
      </c>
      <c r="D3700" s="164" t="s">
        <v>634</v>
      </c>
      <c r="E3700" s="164">
        <v>9</v>
      </c>
      <c r="F3700" s="167">
        <v>13.036198779999999</v>
      </c>
      <c r="G3700" s="167">
        <f t="shared" si="124"/>
        <v>117.32578902</v>
      </c>
      <c r="H3700" s="161" t="s">
        <v>414</v>
      </c>
      <c r="I3700" s="165"/>
      <c r="J3700" s="166"/>
      <c r="K3700" s="124"/>
      <c r="L3700" s="125"/>
      <c r="M3700" s="126"/>
      <c r="N3700" s="127"/>
      <c r="O3700" s="128"/>
      <c r="P3700" s="128"/>
      <c r="Q3700" s="126"/>
      <c r="R3700" s="55"/>
      <c r="S3700" s="129"/>
      <c r="T3700" s="156"/>
      <c r="U3700" s="126"/>
      <c r="AF3700" s="8"/>
      <c r="AG3700" s="8"/>
      <c r="AH3700" s="8"/>
      <c r="AI3700" s="8"/>
      <c r="AJ3700" s="8"/>
      <c r="AK3700" s="8"/>
      <c r="AL3700" s="8"/>
      <c r="AM3700" s="8"/>
    </row>
    <row r="3701" spans="1:39" x14ac:dyDescent="0.2">
      <c r="A3701" s="161" t="s">
        <v>403</v>
      </c>
      <c r="B3701" s="162" t="s">
        <v>4942</v>
      </c>
      <c r="C3701" s="174" t="s">
        <v>639</v>
      </c>
      <c r="D3701" s="175" t="s">
        <v>640</v>
      </c>
      <c r="E3701" s="175">
        <v>22</v>
      </c>
      <c r="F3701" s="176">
        <v>9.6615160000000005E-2</v>
      </c>
      <c r="G3701" s="176">
        <f t="shared" si="124"/>
        <v>2.1255335200000003</v>
      </c>
      <c r="H3701" s="177" t="s">
        <v>414</v>
      </c>
      <c r="I3701" s="178"/>
      <c r="J3701" s="179"/>
      <c r="K3701" s="124"/>
      <c r="L3701" s="125"/>
      <c r="M3701" s="126"/>
      <c r="N3701" s="127"/>
      <c r="O3701" s="128"/>
      <c r="P3701" s="128"/>
      <c r="Q3701" s="126"/>
      <c r="R3701" s="55"/>
      <c r="S3701" s="129"/>
      <c r="T3701" s="156"/>
      <c r="U3701" s="126"/>
      <c r="AF3701" s="8"/>
      <c r="AG3701" s="8"/>
      <c r="AH3701" s="8"/>
      <c r="AI3701" s="8"/>
      <c r="AJ3701" s="8"/>
      <c r="AK3701" s="8"/>
      <c r="AL3701" s="8"/>
      <c r="AM3701" s="8"/>
    </row>
    <row r="3702" spans="1:39" x14ac:dyDescent="0.2">
      <c r="A3702" s="161" t="s">
        <v>386</v>
      </c>
      <c r="B3702" s="162" t="s">
        <v>4943</v>
      </c>
      <c r="C3702" s="163" t="s">
        <v>642</v>
      </c>
      <c r="D3702" s="164" t="s">
        <v>643</v>
      </c>
      <c r="E3702" s="164">
        <v>2</v>
      </c>
      <c r="F3702" s="167">
        <v>1.20161546</v>
      </c>
      <c r="G3702" s="167">
        <f t="shared" si="124"/>
        <v>2.4032309199999999</v>
      </c>
      <c r="H3702" s="161" t="s">
        <v>414</v>
      </c>
      <c r="I3702" s="165"/>
      <c r="J3702" s="166"/>
      <c r="K3702" s="124"/>
      <c r="L3702" s="125"/>
      <c r="M3702" s="126"/>
      <c r="N3702" s="127"/>
      <c r="O3702" s="128"/>
      <c r="P3702" s="128"/>
      <c r="Q3702" s="126"/>
      <c r="R3702" s="55"/>
      <c r="S3702" s="129"/>
      <c r="T3702" s="156"/>
      <c r="U3702" s="126"/>
      <c r="AF3702" s="8"/>
      <c r="AG3702" s="8"/>
      <c r="AH3702" s="8"/>
      <c r="AI3702" s="8"/>
      <c r="AJ3702" s="8"/>
      <c r="AK3702" s="8"/>
      <c r="AL3702" s="8"/>
      <c r="AM3702" s="8"/>
    </row>
    <row r="3703" spans="1:39" x14ac:dyDescent="0.2">
      <c r="A3703" s="161" t="s">
        <v>386</v>
      </c>
      <c r="B3703" s="162" t="s">
        <v>4944</v>
      </c>
      <c r="C3703" s="163" t="s">
        <v>645</v>
      </c>
      <c r="D3703" s="164" t="s">
        <v>646</v>
      </c>
      <c r="E3703" s="164">
        <v>2</v>
      </c>
      <c r="F3703" s="167">
        <v>1.0010149699999999</v>
      </c>
      <c r="G3703" s="167">
        <f t="shared" si="124"/>
        <v>2.0020299399999999</v>
      </c>
      <c r="H3703" s="161" t="s">
        <v>414</v>
      </c>
      <c r="I3703" s="165"/>
      <c r="J3703" s="166"/>
      <c r="K3703" s="124"/>
      <c r="L3703" s="125"/>
      <c r="M3703" s="126"/>
      <c r="N3703" s="127"/>
      <c r="O3703" s="128"/>
      <c r="P3703" s="128"/>
      <c r="Q3703" s="126"/>
      <c r="R3703" s="55"/>
      <c r="S3703" s="129"/>
      <c r="T3703" s="156"/>
      <c r="U3703" s="126"/>
      <c r="AF3703" s="8"/>
      <c r="AG3703" s="8"/>
      <c r="AH3703" s="8"/>
      <c r="AI3703" s="8"/>
      <c r="AJ3703" s="8"/>
      <c r="AK3703" s="8"/>
      <c r="AL3703" s="8"/>
      <c r="AM3703" s="8"/>
    </row>
    <row r="3704" spans="1:39" x14ac:dyDescent="0.2">
      <c r="A3704" s="161" t="s">
        <v>386</v>
      </c>
      <c r="B3704" s="162" t="s">
        <v>4945</v>
      </c>
      <c r="C3704" s="163" t="s">
        <v>648</v>
      </c>
      <c r="D3704" s="164" t="s">
        <v>649</v>
      </c>
      <c r="E3704" s="164">
        <v>8</v>
      </c>
      <c r="F3704" s="167">
        <v>2.00912837</v>
      </c>
      <c r="G3704" s="167">
        <f t="shared" si="124"/>
        <v>16.07302696</v>
      </c>
      <c r="H3704" s="161" t="s">
        <v>414</v>
      </c>
      <c r="I3704" s="165"/>
      <c r="J3704" s="166"/>
      <c r="K3704" s="124"/>
      <c r="L3704" s="125"/>
      <c r="M3704" s="126"/>
      <c r="N3704" s="127"/>
      <c r="O3704" s="128"/>
      <c r="P3704" s="128"/>
      <c r="Q3704" s="126"/>
      <c r="R3704" s="55"/>
      <c r="S3704" s="129"/>
      <c r="T3704" s="156"/>
      <c r="U3704" s="126"/>
      <c r="AF3704" s="8"/>
      <c r="AG3704" s="8"/>
      <c r="AH3704" s="8"/>
      <c r="AI3704" s="8"/>
      <c r="AJ3704" s="8"/>
      <c r="AK3704" s="8"/>
      <c r="AL3704" s="8"/>
      <c r="AM3704" s="8"/>
    </row>
    <row r="3705" spans="1:39" x14ac:dyDescent="0.2">
      <c r="A3705" s="161" t="s">
        <v>386</v>
      </c>
      <c r="B3705" s="162" t="s">
        <v>4946</v>
      </c>
      <c r="C3705" s="163" t="s">
        <v>651</v>
      </c>
      <c r="D3705" s="164" t="s">
        <v>652</v>
      </c>
      <c r="E3705" s="164">
        <v>1</v>
      </c>
      <c r="F3705" s="167">
        <v>1.27552139</v>
      </c>
      <c r="G3705" s="167">
        <f t="shared" si="124"/>
        <v>1.27552139</v>
      </c>
      <c r="H3705" s="161" t="s">
        <v>414</v>
      </c>
      <c r="I3705" s="165"/>
      <c r="J3705" s="166"/>
      <c r="K3705" s="124"/>
      <c r="L3705" s="125"/>
      <c r="M3705" s="126"/>
      <c r="N3705" s="127"/>
      <c r="O3705" s="128"/>
      <c r="P3705" s="128"/>
      <c r="Q3705" s="126"/>
      <c r="R3705" s="55"/>
      <c r="S3705" s="129"/>
      <c r="T3705" s="156"/>
      <c r="U3705" s="126"/>
      <c r="AF3705" s="8"/>
      <c r="AG3705" s="8"/>
      <c r="AH3705" s="8"/>
      <c r="AI3705" s="8"/>
      <c r="AJ3705" s="8"/>
      <c r="AK3705" s="8"/>
      <c r="AL3705" s="8"/>
      <c r="AM3705" s="8"/>
    </row>
    <row r="3706" spans="1:39" x14ac:dyDescent="0.2">
      <c r="A3706" s="161" t="s">
        <v>386</v>
      </c>
      <c r="B3706" s="162" t="s">
        <v>4947</v>
      </c>
      <c r="C3706" s="163" t="s">
        <v>654</v>
      </c>
      <c r="D3706" s="164" t="s">
        <v>655</v>
      </c>
      <c r="E3706" s="164">
        <v>2</v>
      </c>
      <c r="F3706" s="167">
        <v>2.8816543999999999</v>
      </c>
      <c r="G3706" s="167">
        <f t="shared" si="124"/>
        <v>5.7633087999999999</v>
      </c>
      <c r="H3706" s="161" t="s">
        <v>414</v>
      </c>
      <c r="I3706" s="165"/>
      <c r="J3706" s="166"/>
      <c r="K3706" s="124"/>
      <c r="L3706" s="125"/>
      <c r="M3706" s="126"/>
      <c r="N3706" s="127"/>
      <c r="O3706" s="128"/>
      <c r="P3706" s="128"/>
      <c r="Q3706" s="126"/>
      <c r="R3706" s="55"/>
      <c r="S3706" s="129"/>
      <c r="T3706" s="156"/>
      <c r="U3706" s="126"/>
      <c r="AF3706" s="8"/>
      <c r="AG3706" s="8"/>
      <c r="AH3706" s="8"/>
      <c r="AI3706" s="8"/>
      <c r="AJ3706" s="8"/>
      <c r="AK3706" s="8"/>
      <c r="AL3706" s="8"/>
      <c r="AM3706" s="8"/>
    </row>
    <row r="3707" spans="1:39" x14ac:dyDescent="0.2">
      <c r="A3707" s="161" t="s">
        <v>386</v>
      </c>
      <c r="B3707" s="162" t="s">
        <v>4948</v>
      </c>
      <c r="C3707" s="163" t="s">
        <v>657</v>
      </c>
      <c r="D3707" s="164" t="s">
        <v>658</v>
      </c>
      <c r="E3707" s="164">
        <v>2</v>
      </c>
      <c r="F3707" s="167">
        <v>5.7822221499999999</v>
      </c>
      <c r="G3707" s="167">
        <f t="shared" si="124"/>
        <v>11.5644443</v>
      </c>
      <c r="H3707" s="161" t="s">
        <v>414</v>
      </c>
      <c r="I3707" s="165"/>
      <c r="J3707" s="166"/>
      <c r="K3707" s="124"/>
      <c r="L3707" s="125"/>
      <c r="M3707" s="126"/>
      <c r="N3707" s="127"/>
      <c r="O3707" s="128"/>
      <c r="P3707" s="128"/>
      <c r="Q3707" s="126"/>
      <c r="R3707" s="55"/>
      <c r="S3707" s="129"/>
      <c r="T3707" s="156"/>
      <c r="U3707" s="126"/>
      <c r="AF3707" s="8"/>
      <c r="AG3707" s="8"/>
      <c r="AH3707" s="8"/>
      <c r="AI3707" s="8"/>
      <c r="AJ3707" s="8"/>
      <c r="AK3707" s="8"/>
      <c r="AL3707" s="8"/>
      <c r="AM3707" s="8"/>
    </row>
    <row r="3708" spans="1:39" x14ac:dyDescent="0.2">
      <c r="A3708" s="161" t="s">
        <v>386</v>
      </c>
      <c r="B3708" s="162" t="s">
        <v>4949</v>
      </c>
      <c r="C3708" s="163" t="s">
        <v>660</v>
      </c>
      <c r="D3708" s="164" t="s">
        <v>661</v>
      </c>
      <c r="E3708" s="164">
        <v>1</v>
      </c>
      <c r="F3708" s="167">
        <v>5.2826215899999998</v>
      </c>
      <c r="G3708" s="167">
        <f t="shared" si="124"/>
        <v>5.2826215899999998</v>
      </c>
      <c r="H3708" s="161" t="s">
        <v>414</v>
      </c>
      <c r="I3708" s="165"/>
      <c r="J3708" s="166"/>
      <c r="K3708" s="124"/>
      <c r="L3708" s="125"/>
      <c r="M3708" s="126"/>
      <c r="N3708" s="127"/>
      <c r="O3708" s="128"/>
      <c r="P3708" s="128"/>
      <c r="Q3708" s="126"/>
      <c r="R3708" s="55"/>
      <c r="S3708" s="129"/>
      <c r="T3708" s="156"/>
      <c r="U3708" s="126"/>
      <c r="AF3708" s="8"/>
      <c r="AG3708" s="8"/>
      <c r="AH3708" s="8"/>
      <c r="AI3708" s="8"/>
      <c r="AJ3708" s="8"/>
      <c r="AK3708" s="8"/>
      <c r="AL3708" s="8"/>
      <c r="AM3708" s="8"/>
    </row>
    <row r="3709" spans="1:39" x14ac:dyDescent="0.2">
      <c r="A3709" s="161" t="s">
        <v>386</v>
      </c>
      <c r="B3709" s="162" t="s">
        <v>4950</v>
      </c>
      <c r="C3709" s="163" t="s">
        <v>663</v>
      </c>
      <c r="D3709" s="164" t="s">
        <v>664</v>
      </c>
      <c r="E3709" s="164">
        <v>2</v>
      </c>
      <c r="F3709" s="167">
        <v>1.1285739800000001</v>
      </c>
      <c r="G3709" s="167">
        <f t="shared" si="124"/>
        <v>2.2571479600000002</v>
      </c>
      <c r="H3709" s="161" t="s">
        <v>414</v>
      </c>
      <c r="I3709" s="165"/>
      <c r="J3709" s="166"/>
      <c r="K3709" s="124"/>
      <c r="L3709" s="125"/>
      <c r="M3709" s="126"/>
      <c r="N3709" s="127"/>
      <c r="O3709" s="128"/>
      <c r="P3709" s="128"/>
      <c r="Q3709" s="126"/>
      <c r="R3709" s="55"/>
      <c r="S3709" s="129"/>
      <c r="T3709" s="156"/>
      <c r="U3709" s="126"/>
      <c r="AF3709" s="8"/>
      <c r="AG3709" s="8"/>
      <c r="AH3709" s="8"/>
      <c r="AI3709" s="8"/>
      <c r="AJ3709" s="8"/>
      <c r="AK3709" s="8"/>
      <c r="AL3709" s="8"/>
      <c r="AM3709" s="8"/>
    </row>
    <row r="3710" spans="1:39" x14ac:dyDescent="0.2">
      <c r="A3710" s="161" t="s">
        <v>386</v>
      </c>
      <c r="B3710" s="162" t="s">
        <v>4951</v>
      </c>
      <c r="C3710" s="163" t="s">
        <v>666</v>
      </c>
      <c r="D3710" s="164" t="s">
        <v>667</v>
      </c>
      <c r="E3710" s="164">
        <v>1</v>
      </c>
      <c r="F3710" s="167">
        <v>0.66411412000000003</v>
      </c>
      <c r="G3710" s="167">
        <f t="shared" si="124"/>
        <v>0.66411412000000003</v>
      </c>
      <c r="H3710" s="161" t="s">
        <v>414</v>
      </c>
      <c r="I3710" s="165"/>
      <c r="J3710" s="166"/>
      <c r="K3710" s="124"/>
      <c r="L3710" s="125"/>
      <c r="M3710" s="126"/>
      <c r="N3710" s="127"/>
      <c r="O3710" s="128"/>
      <c r="P3710" s="128"/>
      <c r="Q3710" s="126"/>
      <c r="R3710" s="55"/>
      <c r="S3710" s="129"/>
      <c r="T3710" s="156"/>
      <c r="U3710" s="126"/>
      <c r="AF3710" s="8"/>
      <c r="AG3710" s="8"/>
      <c r="AH3710" s="8"/>
      <c r="AI3710" s="8"/>
      <c r="AJ3710" s="8"/>
      <c r="AK3710" s="8"/>
      <c r="AL3710" s="8"/>
      <c r="AM3710" s="8"/>
    </row>
    <row r="3711" spans="1:39" x14ac:dyDescent="0.2">
      <c r="A3711" s="161" t="s">
        <v>403</v>
      </c>
      <c r="B3711" s="162" t="s">
        <v>4952</v>
      </c>
      <c r="C3711" s="174" t="s">
        <v>669</v>
      </c>
      <c r="D3711" s="175" t="s">
        <v>670</v>
      </c>
      <c r="E3711" s="175">
        <v>1</v>
      </c>
      <c r="F3711" s="176">
        <v>3.3901756399999998</v>
      </c>
      <c r="G3711" s="176">
        <f t="shared" si="124"/>
        <v>3.3901756399999998</v>
      </c>
      <c r="H3711" s="177" t="s">
        <v>625</v>
      </c>
      <c r="I3711" s="178"/>
      <c r="J3711" s="179"/>
      <c r="K3711" s="124"/>
      <c r="L3711" s="125"/>
      <c r="M3711" s="126"/>
      <c r="N3711" s="127"/>
      <c r="O3711" s="128"/>
      <c r="P3711" s="128"/>
      <c r="Q3711" s="126"/>
      <c r="R3711" s="55"/>
      <c r="S3711" s="129"/>
      <c r="T3711" s="156"/>
      <c r="U3711" s="126"/>
      <c r="AF3711" s="8"/>
      <c r="AG3711" s="8"/>
      <c r="AH3711" s="8"/>
      <c r="AI3711" s="8"/>
      <c r="AJ3711" s="8"/>
      <c r="AK3711" s="8"/>
      <c r="AL3711" s="8"/>
      <c r="AM3711" s="8"/>
    </row>
    <row r="3712" spans="1:39" x14ac:dyDescent="0.2">
      <c r="A3712" s="161" t="s">
        <v>403</v>
      </c>
      <c r="B3712" s="162" t="s">
        <v>4953</v>
      </c>
      <c r="C3712" s="174" t="s">
        <v>672</v>
      </c>
      <c r="D3712" s="175" t="s">
        <v>673</v>
      </c>
      <c r="E3712" s="175">
        <v>1</v>
      </c>
      <c r="F3712" s="176">
        <v>2.87678704</v>
      </c>
      <c r="G3712" s="176">
        <f t="shared" si="124"/>
        <v>2.87678704</v>
      </c>
      <c r="H3712" s="177" t="s">
        <v>625</v>
      </c>
      <c r="I3712" s="178"/>
      <c r="J3712" s="179"/>
      <c r="K3712" s="124"/>
      <c r="L3712" s="125"/>
      <c r="M3712" s="126"/>
      <c r="N3712" s="127"/>
      <c r="O3712" s="128"/>
      <c r="P3712" s="128"/>
      <c r="Q3712" s="126"/>
      <c r="R3712" s="55"/>
      <c r="S3712" s="129"/>
      <c r="T3712" s="156"/>
      <c r="U3712" s="126"/>
      <c r="AF3712" s="8"/>
      <c r="AG3712" s="8"/>
      <c r="AH3712" s="8"/>
      <c r="AI3712" s="8"/>
      <c r="AJ3712" s="8"/>
      <c r="AK3712" s="8"/>
      <c r="AL3712" s="8"/>
      <c r="AM3712" s="8"/>
    </row>
    <row r="3713" spans="1:39" x14ac:dyDescent="0.2">
      <c r="A3713" s="161" t="s">
        <v>403</v>
      </c>
      <c r="B3713" s="162" t="s">
        <v>4954</v>
      </c>
      <c r="C3713" s="181" t="s">
        <v>686</v>
      </c>
      <c r="D3713" s="182" t="s">
        <v>687</v>
      </c>
      <c r="E3713" s="182">
        <v>1</v>
      </c>
      <c r="F3713" s="183">
        <v>43</v>
      </c>
      <c r="G3713" s="183">
        <f t="shared" si="124"/>
        <v>43</v>
      </c>
      <c r="H3713" s="184" t="s">
        <v>688</v>
      </c>
      <c r="I3713" s="185"/>
      <c r="J3713" s="180"/>
      <c r="K3713" s="124"/>
      <c r="L3713" s="125"/>
      <c r="M3713" s="126"/>
      <c r="N3713" s="127"/>
      <c r="O3713" s="128"/>
      <c r="P3713" s="128"/>
      <c r="Q3713" s="126"/>
      <c r="R3713" s="55"/>
      <c r="S3713" s="129"/>
      <c r="T3713" s="156"/>
      <c r="U3713" s="126"/>
      <c r="AF3713" s="8"/>
      <c r="AG3713" s="8"/>
      <c r="AH3713" s="8"/>
      <c r="AI3713" s="8"/>
      <c r="AJ3713" s="8"/>
      <c r="AK3713" s="8"/>
      <c r="AL3713" s="8"/>
      <c r="AM3713" s="8"/>
    </row>
    <row r="3714" spans="1:39" ht="38.25" x14ac:dyDescent="0.2">
      <c r="A3714" s="161" t="s">
        <v>403</v>
      </c>
      <c r="B3714" s="162" t="s">
        <v>4955</v>
      </c>
      <c r="C3714" s="174" t="s">
        <v>4956</v>
      </c>
      <c r="D3714" s="175" t="s">
        <v>4957</v>
      </c>
      <c r="E3714" s="175">
        <v>1</v>
      </c>
      <c r="F3714" s="176">
        <v>157.372479</v>
      </c>
      <c r="G3714" s="176">
        <f t="shared" si="124"/>
        <v>157.372479</v>
      </c>
      <c r="H3714" s="177"/>
      <c r="I3714" s="178"/>
      <c r="J3714" s="179"/>
      <c r="K3714" s="124"/>
      <c r="L3714" s="125"/>
      <c r="M3714" s="126"/>
      <c r="N3714" s="127"/>
      <c r="O3714" s="128"/>
      <c r="P3714" s="128"/>
      <c r="Q3714" s="126"/>
      <c r="R3714" s="55"/>
      <c r="S3714" s="129"/>
      <c r="T3714" s="156"/>
      <c r="U3714" s="126"/>
      <c r="AF3714" s="8"/>
      <c r="AG3714" s="8"/>
      <c r="AH3714" s="8"/>
      <c r="AI3714" s="8"/>
      <c r="AJ3714" s="8"/>
      <c r="AK3714" s="8"/>
      <c r="AL3714" s="8"/>
      <c r="AM3714" s="8"/>
    </row>
    <row r="3715" spans="1:39" x14ac:dyDescent="0.2">
      <c r="A3715" s="161" t="s">
        <v>403</v>
      </c>
      <c r="B3715" s="162" t="s">
        <v>4958</v>
      </c>
      <c r="C3715" s="174" t="s">
        <v>1127</v>
      </c>
      <c r="D3715" s="175" t="s">
        <v>698</v>
      </c>
      <c r="E3715" s="175">
        <v>2</v>
      </c>
      <c r="F3715" s="176">
        <v>3.9519828000000001</v>
      </c>
      <c r="G3715" s="176">
        <f t="shared" si="124"/>
        <v>7.9039656000000003</v>
      </c>
      <c r="H3715" s="177"/>
      <c r="I3715" s="178"/>
      <c r="J3715" s="179"/>
      <c r="K3715" s="124"/>
      <c r="L3715" s="125"/>
      <c r="M3715" s="126"/>
      <c r="N3715" s="127"/>
      <c r="O3715" s="128"/>
      <c r="P3715" s="128"/>
      <c r="Q3715" s="126"/>
      <c r="R3715" s="55"/>
      <c r="S3715" s="129"/>
      <c r="T3715" s="156"/>
      <c r="U3715" s="126"/>
      <c r="AF3715" s="8"/>
      <c r="AG3715" s="8"/>
      <c r="AH3715" s="8"/>
      <c r="AI3715" s="8"/>
      <c r="AJ3715" s="8"/>
      <c r="AK3715" s="8"/>
      <c r="AL3715" s="8"/>
      <c r="AM3715" s="8"/>
    </row>
    <row r="3716" spans="1:39" x14ac:dyDescent="0.2">
      <c r="A3716" s="161" t="s">
        <v>403</v>
      </c>
      <c r="B3716" s="162" t="s">
        <v>4959</v>
      </c>
      <c r="C3716" s="181" t="s">
        <v>1126</v>
      </c>
      <c r="D3716" s="182" t="s">
        <v>696</v>
      </c>
      <c r="E3716" s="182">
        <v>2</v>
      </c>
      <c r="F3716" s="183">
        <v>2.27335121</v>
      </c>
      <c r="G3716" s="183">
        <f t="shared" si="124"/>
        <v>4.5467024199999999</v>
      </c>
      <c r="H3716" s="184"/>
      <c r="I3716" s="185"/>
      <c r="J3716" s="180"/>
      <c r="K3716" s="124"/>
      <c r="L3716" s="125"/>
      <c r="M3716" s="126"/>
      <c r="N3716" s="127"/>
      <c r="O3716" s="128"/>
      <c r="P3716" s="128"/>
      <c r="Q3716" s="126"/>
      <c r="R3716" s="55"/>
      <c r="S3716" s="129"/>
      <c r="T3716" s="156"/>
      <c r="U3716" s="126"/>
      <c r="AF3716" s="8"/>
      <c r="AG3716" s="8"/>
      <c r="AH3716" s="8"/>
      <c r="AI3716" s="8"/>
      <c r="AJ3716" s="8"/>
      <c r="AK3716" s="8"/>
      <c r="AL3716" s="8"/>
      <c r="AM3716" s="8"/>
    </row>
    <row r="3717" spans="1:39" x14ac:dyDescent="0.2">
      <c r="A3717" s="161" t="s">
        <v>403</v>
      </c>
      <c r="B3717" s="162" t="s">
        <v>4960</v>
      </c>
      <c r="C3717" s="174"/>
      <c r="D3717" s="175" t="s">
        <v>700</v>
      </c>
      <c r="E3717" s="175">
        <v>2</v>
      </c>
      <c r="F3717" s="176">
        <v>0.32693049000000002</v>
      </c>
      <c r="G3717" s="176">
        <f t="shared" si="124"/>
        <v>0.65386098000000004</v>
      </c>
      <c r="H3717" s="177"/>
      <c r="I3717" s="178"/>
      <c r="J3717" s="179"/>
      <c r="K3717" s="124"/>
      <c r="L3717" s="125"/>
      <c r="M3717" s="126"/>
      <c r="N3717" s="127"/>
      <c r="O3717" s="128"/>
      <c r="P3717" s="128"/>
      <c r="Q3717" s="126"/>
      <c r="R3717" s="55"/>
      <c r="S3717" s="129"/>
      <c r="T3717" s="156"/>
      <c r="U3717" s="126"/>
      <c r="AF3717" s="8"/>
      <c r="AG3717" s="8"/>
      <c r="AH3717" s="8"/>
      <c r="AI3717" s="8"/>
      <c r="AJ3717" s="8"/>
      <c r="AK3717" s="8"/>
      <c r="AL3717" s="8"/>
      <c r="AM3717" s="8"/>
    </row>
    <row r="3718" spans="1:39" x14ac:dyDescent="0.2">
      <c r="A3718" s="161" t="s">
        <v>403</v>
      </c>
      <c r="B3718" s="162" t="s">
        <v>4961</v>
      </c>
      <c r="C3718" s="174" t="s">
        <v>702</v>
      </c>
      <c r="D3718" s="175" t="s">
        <v>703</v>
      </c>
      <c r="E3718" s="175">
        <v>14</v>
      </c>
      <c r="F3718" s="176">
        <v>12</v>
      </c>
      <c r="G3718" s="176">
        <f t="shared" si="124"/>
        <v>168</v>
      </c>
      <c r="H3718" s="177"/>
      <c r="I3718" s="178"/>
      <c r="J3718" s="179"/>
      <c r="K3718" s="124"/>
      <c r="L3718" s="125"/>
      <c r="M3718" s="126"/>
      <c r="N3718" s="127"/>
      <c r="O3718" s="128"/>
      <c r="P3718" s="128"/>
      <c r="Q3718" s="126"/>
      <c r="R3718" s="55"/>
      <c r="S3718" s="129"/>
      <c r="T3718" s="156"/>
      <c r="U3718" s="126"/>
      <c r="AF3718" s="8"/>
      <c r="AG3718" s="8"/>
      <c r="AH3718" s="8"/>
      <c r="AI3718" s="8"/>
      <c r="AJ3718" s="8"/>
      <c r="AK3718" s="8"/>
      <c r="AL3718" s="8"/>
      <c r="AM3718" s="8"/>
    </row>
    <row r="3719" spans="1:39" ht="25.5" x14ac:dyDescent="0.2">
      <c r="A3719" s="161" t="s">
        <v>403</v>
      </c>
      <c r="B3719" s="162" t="s">
        <v>4962</v>
      </c>
      <c r="C3719" s="174" t="s">
        <v>705</v>
      </c>
      <c r="D3719" s="175" t="s">
        <v>706</v>
      </c>
      <c r="E3719" s="175">
        <v>4</v>
      </c>
      <c r="F3719" s="176">
        <v>66.449012420000003</v>
      </c>
      <c r="G3719" s="176">
        <f t="shared" ref="G3719:G3750" si="125">F3719*E3719</f>
        <v>265.79604968000001</v>
      </c>
      <c r="H3719" s="177"/>
      <c r="I3719" s="178"/>
      <c r="J3719" s="179"/>
      <c r="K3719" s="124"/>
      <c r="L3719" s="125"/>
      <c r="M3719" s="126"/>
      <c r="N3719" s="127"/>
      <c r="O3719" s="128"/>
      <c r="P3719" s="128"/>
      <c r="Q3719" s="126"/>
      <c r="R3719" s="55"/>
      <c r="S3719" s="129"/>
      <c r="T3719" s="156"/>
      <c r="U3719" s="126"/>
      <c r="AF3719" s="8"/>
      <c r="AG3719" s="8"/>
      <c r="AH3719" s="8"/>
      <c r="AI3719" s="8"/>
      <c r="AJ3719" s="8"/>
      <c r="AK3719" s="8"/>
      <c r="AL3719" s="8"/>
      <c r="AM3719" s="8"/>
    </row>
    <row r="3720" spans="1:39" x14ac:dyDescent="0.2">
      <c r="A3720" s="161" t="s">
        <v>403</v>
      </c>
      <c r="B3720" s="162" t="s">
        <v>4963</v>
      </c>
      <c r="C3720" s="174" t="s">
        <v>708</v>
      </c>
      <c r="D3720" s="175" t="s">
        <v>709</v>
      </c>
      <c r="E3720" s="175">
        <v>4</v>
      </c>
      <c r="F3720" s="176">
        <v>1.9</v>
      </c>
      <c r="G3720" s="176">
        <f t="shared" si="125"/>
        <v>7.6</v>
      </c>
      <c r="H3720" s="177"/>
      <c r="I3720" s="178"/>
      <c r="J3720" s="179"/>
      <c r="K3720" s="124"/>
      <c r="L3720" s="125"/>
      <c r="M3720" s="126"/>
      <c r="N3720" s="127"/>
      <c r="O3720" s="128"/>
      <c r="P3720" s="128"/>
      <c r="Q3720" s="126"/>
      <c r="R3720" s="55"/>
      <c r="S3720" s="129"/>
      <c r="T3720" s="156"/>
      <c r="U3720" s="126"/>
      <c r="AF3720" s="8"/>
      <c r="AG3720" s="8"/>
      <c r="AH3720" s="8"/>
      <c r="AI3720" s="8"/>
      <c r="AJ3720" s="8"/>
      <c r="AK3720" s="8"/>
      <c r="AL3720" s="8"/>
      <c r="AM3720" s="8"/>
    </row>
    <row r="3721" spans="1:39" x14ac:dyDescent="0.2">
      <c r="A3721" s="161" t="s">
        <v>403</v>
      </c>
      <c r="B3721" s="162" t="s">
        <v>4964</v>
      </c>
      <c r="C3721" s="174"/>
      <c r="D3721" s="175" t="s">
        <v>711</v>
      </c>
      <c r="E3721" s="175">
        <v>2</v>
      </c>
      <c r="F3721" s="176">
        <v>1.8403369999999999E-2</v>
      </c>
      <c r="G3721" s="176">
        <f t="shared" si="125"/>
        <v>3.6806739999999998E-2</v>
      </c>
      <c r="H3721" s="177"/>
      <c r="I3721" s="178"/>
      <c r="J3721" s="179"/>
      <c r="K3721" s="124"/>
      <c r="L3721" s="125"/>
      <c r="M3721" s="126"/>
      <c r="N3721" s="127"/>
      <c r="O3721" s="128"/>
      <c r="P3721" s="128"/>
      <c r="Q3721" s="126"/>
      <c r="R3721" s="55"/>
      <c r="S3721" s="129"/>
      <c r="T3721" s="156"/>
      <c r="U3721" s="126"/>
      <c r="AF3721" s="8"/>
      <c r="AG3721" s="8"/>
      <c r="AH3721" s="8"/>
      <c r="AI3721" s="8"/>
      <c r="AJ3721" s="8"/>
      <c r="AK3721" s="8"/>
      <c r="AL3721" s="8"/>
      <c r="AM3721" s="8"/>
    </row>
    <row r="3722" spans="1:39" x14ac:dyDescent="0.2">
      <c r="A3722" s="161" t="s">
        <v>403</v>
      </c>
      <c r="B3722" s="162" t="s">
        <v>4965</v>
      </c>
      <c r="C3722" s="174"/>
      <c r="D3722" s="175" t="s">
        <v>716</v>
      </c>
      <c r="E3722" s="175">
        <v>2</v>
      </c>
      <c r="F3722" s="176">
        <v>3.9988100900000001</v>
      </c>
      <c r="G3722" s="176">
        <f t="shared" si="125"/>
        <v>7.9976201800000002</v>
      </c>
      <c r="H3722" s="177"/>
      <c r="I3722" s="178"/>
      <c r="J3722" s="179"/>
      <c r="K3722" s="124"/>
      <c r="L3722" s="125"/>
      <c r="M3722" s="126"/>
      <c r="N3722" s="127"/>
      <c r="O3722" s="128"/>
      <c r="P3722" s="128"/>
      <c r="Q3722" s="126"/>
      <c r="R3722" s="55"/>
      <c r="S3722" s="129"/>
      <c r="T3722" s="156"/>
      <c r="U3722" s="126"/>
      <c r="AF3722" s="8"/>
      <c r="AG3722" s="8"/>
      <c r="AH3722" s="8"/>
      <c r="AI3722" s="8"/>
      <c r="AJ3722" s="8"/>
      <c r="AK3722" s="8"/>
      <c r="AL3722" s="8"/>
      <c r="AM3722" s="8"/>
    </row>
    <row r="3723" spans="1:39" x14ac:dyDescent="0.2">
      <c r="A3723" s="161" t="s">
        <v>403</v>
      </c>
      <c r="B3723" s="162" t="s">
        <v>4966</v>
      </c>
      <c r="C3723" s="174"/>
      <c r="D3723" s="175" t="s">
        <v>2842</v>
      </c>
      <c r="E3723" s="175">
        <v>2</v>
      </c>
      <c r="F3723" s="176">
        <v>2.5265872699999998</v>
      </c>
      <c r="G3723" s="176">
        <f t="shared" si="125"/>
        <v>5.0531745399999997</v>
      </c>
      <c r="H3723" s="177"/>
      <c r="I3723" s="178"/>
      <c r="J3723" s="179"/>
      <c r="K3723" s="124"/>
      <c r="L3723" s="125"/>
      <c r="M3723" s="126"/>
      <c r="N3723" s="127"/>
      <c r="O3723" s="128"/>
      <c r="P3723" s="128"/>
      <c r="Q3723" s="126"/>
      <c r="R3723" s="55"/>
      <c r="S3723" s="129"/>
      <c r="T3723" s="156"/>
      <c r="U3723" s="126"/>
      <c r="AF3723" s="8"/>
      <c r="AG3723" s="8"/>
      <c r="AH3723" s="8"/>
      <c r="AI3723" s="8"/>
      <c r="AJ3723" s="8"/>
      <c r="AK3723" s="8"/>
      <c r="AL3723" s="8"/>
      <c r="AM3723" s="8"/>
    </row>
    <row r="3724" spans="1:39" x14ac:dyDescent="0.2">
      <c r="A3724" s="161" t="s">
        <v>403</v>
      </c>
      <c r="B3724" s="162" t="s">
        <v>4967</v>
      </c>
      <c r="C3724" s="174"/>
      <c r="D3724" s="175" t="s">
        <v>713</v>
      </c>
      <c r="E3724" s="175">
        <v>2</v>
      </c>
      <c r="F3724" s="176">
        <v>1.413823E-2</v>
      </c>
      <c r="G3724" s="176">
        <f t="shared" si="125"/>
        <v>2.827646E-2</v>
      </c>
      <c r="H3724" s="177"/>
      <c r="I3724" s="178"/>
      <c r="J3724" s="179"/>
      <c r="K3724" s="124"/>
      <c r="L3724" s="125"/>
      <c r="M3724" s="126"/>
      <c r="N3724" s="127"/>
      <c r="O3724" s="128"/>
      <c r="P3724" s="128"/>
      <c r="Q3724" s="126"/>
      <c r="R3724" s="55"/>
      <c r="S3724" s="129"/>
      <c r="T3724" s="156"/>
      <c r="U3724" s="126"/>
      <c r="AF3724" s="8"/>
      <c r="AG3724" s="8"/>
      <c r="AH3724" s="8"/>
      <c r="AI3724" s="8"/>
      <c r="AJ3724" s="8"/>
      <c r="AK3724" s="8"/>
      <c r="AL3724" s="8"/>
      <c r="AM3724" s="8"/>
    </row>
    <row r="3725" spans="1:39" x14ac:dyDescent="0.2">
      <c r="A3725" s="161" t="s">
        <v>403</v>
      </c>
      <c r="B3725" s="162" t="s">
        <v>4968</v>
      </c>
      <c r="C3725" s="174"/>
      <c r="D3725" s="175" t="s">
        <v>720</v>
      </c>
      <c r="E3725" s="175">
        <v>2</v>
      </c>
      <c r="F3725" s="176">
        <v>9.6445200000000002E-3</v>
      </c>
      <c r="G3725" s="176">
        <f t="shared" si="125"/>
        <v>1.928904E-2</v>
      </c>
      <c r="H3725" s="177"/>
      <c r="I3725" s="178"/>
      <c r="J3725" s="179"/>
      <c r="K3725" s="124"/>
      <c r="L3725" s="125"/>
      <c r="M3725" s="126"/>
      <c r="N3725" s="127"/>
      <c r="O3725" s="128"/>
      <c r="P3725" s="128"/>
      <c r="Q3725" s="126"/>
      <c r="R3725" s="55"/>
      <c r="S3725" s="129"/>
      <c r="T3725" s="156"/>
      <c r="U3725" s="126"/>
      <c r="AF3725" s="8"/>
      <c r="AG3725" s="8"/>
      <c r="AH3725" s="8"/>
      <c r="AI3725" s="8"/>
      <c r="AJ3725" s="8"/>
      <c r="AK3725" s="8"/>
      <c r="AL3725" s="8"/>
      <c r="AM3725" s="8"/>
    </row>
    <row r="3726" spans="1:39" x14ac:dyDescent="0.2">
      <c r="A3726" s="161" t="s">
        <v>403</v>
      </c>
      <c r="B3726" s="162" t="s">
        <v>4969</v>
      </c>
      <c r="C3726" s="174"/>
      <c r="D3726" s="175" t="s">
        <v>718</v>
      </c>
      <c r="E3726" s="175">
        <v>16</v>
      </c>
      <c r="F3726" s="176">
        <v>2.9523020000000001E-2</v>
      </c>
      <c r="G3726" s="176">
        <f t="shared" si="125"/>
        <v>0.47236832000000001</v>
      </c>
      <c r="H3726" s="177"/>
      <c r="I3726" s="178"/>
      <c r="J3726" s="179"/>
      <c r="K3726" s="124"/>
      <c r="L3726" s="125"/>
      <c r="M3726" s="126"/>
      <c r="N3726" s="127"/>
      <c r="O3726" s="128"/>
      <c r="P3726" s="128"/>
      <c r="Q3726" s="126"/>
      <c r="R3726" s="55"/>
      <c r="S3726" s="129"/>
      <c r="T3726" s="156"/>
      <c r="U3726" s="126"/>
      <c r="AF3726" s="8"/>
      <c r="AG3726" s="8"/>
      <c r="AH3726" s="8"/>
      <c r="AI3726" s="8"/>
      <c r="AJ3726" s="8"/>
      <c r="AK3726" s="8"/>
      <c r="AL3726" s="8"/>
      <c r="AM3726" s="8"/>
    </row>
    <row r="3727" spans="1:39" x14ac:dyDescent="0.2">
      <c r="A3727" s="161" t="s">
        <v>403</v>
      </c>
      <c r="B3727" s="162" t="s">
        <v>4970</v>
      </c>
      <c r="C3727" s="181" t="s">
        <v>722</v>
      </c>
      <c r="D3727" s="182" t="s">
        <v>723</v>
      </c>
      <c r="E3727" s="182">
        <v>1</v>
      </c>
      <c r="F3727" s="183">
        <v>6.138147E-2</v>
      </c>
      <c r="G3727" s="183">
        <f t="shared" si="125"/>
        <v>6.138147E-2</v>
      </c>
      <c r="H3727" s="184" t="s">
        <v>414</v>
      </c>
      <c r="I3727" s="185"/>
      <c r="J3727" s="180"/>
      <c r="K3727" s="124"/>
      <c r="L3727" s="125"/>
      <c r="M3727" s="126"/>
      <c r="N3727" s="127"/>
      <c r="O3727" s="128"/>
      <c r="P3727" s="128"/>
      <c r="Q3727" s="126"/>
      <c r="R3727" s="55"/>
      <c r="S3727" s="129"/>
      <c r="T3727" s="156"/>
      <c r="U3727" s="126"/>
      <c r="AF3727" s="8"/>
      <c r="AG3727" s="8"/>
      <c r="AH3727" s="8"/>
      <c r="AI3727" s="8"/>
      <c r="AJ3727" s="8"/>
      <c r="AK3727" s="8"/>
      <c r="AL3727" s="8"/>
      <c r="AM3727" s="8"/>
    </row>
    <row r="3728" spans="1:39" x14ac:dyDescent="0.2">
      <c r="A3728" s="161" t="s">
        <v>403</v>
      </c>
      <c r="B3728" s="162" t="s">
        <v>4971</v>
      </c>
      <c r="C3728" s="174" t="s">
        <v>677</v>
      </c>
      <c r="D3728" s="175" t="s">
        <v>732</v>
      </c>
      <c r="E3728" s="175">
        <v>12</v>
      </c>
      <c r="F3728" s="176">
        <v>0.12559807000000001</v>
      </c>
      <c r="G3728" s="176">
        <f t="shared" si="125"/>
        <v>1.5071768400000001</v>
      </c>
      <c r="H3728" s="177"/>
      <c r="I3728" s="178"/>
      <c r="J3728" s="179"/>
      <c r="K3728" s="124"/>
      <c r="L3728" s="125"/>
      <c r="M3728" s="126"/>
      <c r="N3728" s="127"/>
      <c r="O3728" s="128"/>
      <c r="P3728" s="128"/>
      <c r="Q3728" s="126"/>
      <c r="R3728" s="55"/>
      <c r="S3728" s="129"/>
      <c r="T3728" s="156"/>
      <c r="U3728" s="126"/>
      <c r="AF3728" s="8"/>
      <c r="AG3728" s="8"/>
      <c r="AH3728" s="8"/>
      <c r="AI3728" s="8"/>
      <c r="AJ3728" s="8"/>
      <c r="AK3728" s="8"/>
      <c r="AL3728" s="8"/>
      <c r="AM3728" s="8"/>
    </row>
    <row r="3729" spans="1:39" x14ac:dyDescent="0.2">
      <c r="A3729" s="161" t="s">
        <v>403</v>
      </c>
      <c r="B3729" s="162" t="s">
        <v>4972</v>
      </c>
      <c r="C3729" s="174" t="s">
        <v>677</v>
      </c>
      <c r="D3729" s="175" t="s">
        <v>734</v>
      </c>
      <c r="E3729" s="175">
        <v>4</v>
      </c>
      <c r="F3729" s="176">
        <v>0.10981471</v>
      </c>
      <c r="G3729" s="176">
        <f t="shared" si="125"/>
        <v>0.43925883999999998</v>
      </c>
      <c r="H3729" s="177"/>
      <c r="I3729" s="178"/>
      <c r="J3729" s="179"/>
      <c r="K3729" s="124"/>
      <c r="L3729" s="125"/>
      <c r="M3729" s="126"/>
      <c r="N3729" s="127"/>
      <c r="O3729" s="128"/>
      <c r="P3729" s="128"/>
      <c r="Q3729" s="126"/>
      <c r="R3729" s="55"/>
      <c r="S3729" s="129"/>
      <c r="T3729" s="156"/>
      <c r="U3729" s="126"/>
      <c r="AF3729" s="8"/>
      <c r="AG3729" s="8"/>
      <c r="AH3729" s="8"/>
      <c r="AI3729" s="8"/>
      <c r="AJ3729" s="8"/>
      <c r="AK3729" s="8"/>
      <c r="AL3729" s="8"/>
      <c r="AM3729" s="8"/>
    </row>
    <row r="3730" spans="1:39" x14ac:dyDescent="0.2">
      <c r="A3730" s="161" t="s">
        <v>403</v>
      </c>
      <c r="B3730" s="162" t="s">
        <v>4973</v>
      </c>
      <c r="C3730" s="174" t="s">
        <v>677</v>
      </c>
      <c r="D3730" s="175" t="s">
        <v>736</v>
      </c>
      <c r="E3730" s="175">
        <v>2</v>
      </c>
      <c r="F3730" s="176">
        <v>7.4135400000000004E-2</v>
      </c>
      <c r="G3730" s="176">
        <f t="shared" si="125"/>
        <v>0.14827080000000001</v>
      </c>
      <c r="H3730" s="177"/>
      <c r="I3730" s="178"/>
      <c r="J3730" s="179"/>
      <c r="K3730" s="124"/>
      <c r="L3730" s="125"/>
      <c r="M3730" s="126"/>
      <c r="N3730" s="127"/>
      <c r="O3730" s="128"/>
      <c r="P3730" s="128"/>
      <c r="Q3730" s="126"/>
      <c r="R3730" s="55"/>
      <c r="S3730" s="129"/>
      <c r="T3730" s="156"/>
      <c r="U3730" s="126"/>
      <c r="AF3730" s="8"/>
      <c r="AG3730" s="8"/>
      <c r="AH3730" s="8"/>
      <c r="AI3730" s="8"/>
      <c r="AJ3730" s="8"/>
      <c r="AK3730" s="8"/>
      <c r="AL3730" s="8"/>
      <c r="AM3730" s="8"/>
    </row>
    <row r="3731" spans="1:39" x14ac:dyDescent="0.2">
      <c r="A3731" s="161" t="s">
        <v>403</v>
      </c>
      <c r="B3731" s="162" t="s">
        <v>4974</v>
      </c>
      <c r="C3731" s="174" t="s">
        <v>677</v>
      </c>
      <c r="D3731" s="175" t="s">
        <v>678</v>
      </c>
      <c r="E3731" s="175">
        <v>4</v>
      </c>
      <c r="F3731" s="176">
        <v>4.296759E-2</v>
      </c>
      <c r="G3731" s="176">
        <f t="shared" si="125"/>
        <v>0.17187036</v>
      </c>
      <c r="H3731" s="177"/>
      <c r="I3731" s="178"/>
      <c r="J3731" s="179"/>
      <c r="K3731" s="124"/>
      <c r="L3731" s="125"/>
      <c r="M3731" s="126"/>
      <c r="N3731" s="127"/>
      <c r="O3731" s="128"/>
      <c r="P3731" s="128"/>
      <c r="Q3731" s="126"/>
      <c r="R3731" s="55"/>
      <c r="S3731" s="129"/>
      <c r="T3731" s="156"/>
      <c r="U3731" s="126"/>
      <c r="AF3731" s="8"/>
      <c r="AG3731" s="8"/>
      <c r="AH3731" s="8"/>
      <c r="AI3731" s="8"/>
      <c r="AJ3731" s="8"/>
      <c r="AK3731" s="8"/>
      <c r="AL3731" s="8"/>
      <c r="AM3731" s="8"/>
    </row>
    <row r="3732" spans="1:39" x14ac:dyDescent="0.2">
      <c r="A3732" s="161" t="s">
        <v>403</v>
      </c>
      <c r="B3732" s="162" t="s">
        <v>4975</v>
      </c>
      <c r="C3732" s="174" t="s">
        <v>677</v>
      </c>
      <c r="D3732" s="175" t="s">
        <v>739</v>
      </c>
      <c r="E3732" s="175">
        <v>3</v>
      </c>
      <c r="F3732" s="176">
        <v>5.4240669999999998E-2</v>
      </c>
      <c r="G3732" s="176">
        <f t="shared" si="125"/>
        <v>0.16272201</v>
      </c>
      <c r="H3732" s="177"/>
      <c r="I3732" s="178"/>
      <c r="J3732" s="179"/>
      <c r="K3732" s="124"/>
      <c r="L3732" s="125"/>
      <c r="M3732" s="126"/>
      <c r="N3732" s="127"/>
      <c r="O3732" s="128"/>
      <c r="P3732" s="128"/>
      <c r="Q3732" s="126"/>
      <c r="R3732" s="55"/>
      <c r="S3732" s="129"/>
      <c r="T3732" s="156"/>
      <c r="U3732" s="126"/>
      <c r="AF3732" s="8"/>
      <c r="AG3732" s="8"/>
      <c r="AH3732" s="8"/>
      <c r="AI3732" s="8"/>
      <c r="AJ3732" s="8"/>
      <c r="AK3732" s="8"/>
      <c r="AL3732" s="8"/>
      <c r="AM3732" s="8"/>
    </row>
    <row r="3733" spans="1:39" x14ac:dyDescent="0.2">
      <c r="A3733" s="161" t="s">
        <v>403</v>
      </c>
      <c r="B3733" s="162" t="s">
        <v>4976</v>
      </c>
      <c r="C3733" s="174" t="s">
        <v>677</v>
      </c>
      <c r="D3733" s="175" t="s">
        <v>741</v>
      </c>
      <c r="E3733" s="175">
        <v>8</v>
      </c>
      <c r="F3733" s="176">
        <v>2.6461140000000001E-2</v>
      </c>
      <c r="G3733" s="176">
        <f t="shared" si="125"/>
        <v>0.21168912000000001</v>
      </c>
      <c r="H3733" s="177"/>
      <c r="I3733" s="178"/>
      <c r="J3733" s="179"/>
      <c r="K3733" s="124"/>
      <c r="L3733" s="125"/>
      <c r="M3733" s="126"/>
      <c r="N3733" s="127"/>
      <c r="O3733" s="128"/>
      <c r="P3733" s="128"/>
      <c r="Q3733" s="126"/>
      <c r="R3733" s="55"/>
      <c r="S3733" s="129"/>
      <c r="T3733" s="156"/>
      <c r="U3733" s="126"/>
      <c r="AF3733" s="8"/>
      <c r="AG3733" s="8"/>
      <c r="AH3733" s="8"/>
      <c r="AI3733" s="8"/>
      <c r="AJ3733" s="8"/>
      <c r="AK3733" s="8"/>
      <c r="AL3733" s="8"/>
      <c r="AM3733" s="8"/>
    </row>
    <row r="3734" spans="1:39" x14ac:dyDescent="0.2">
      <c r="A3734" s="161" t="s">
        <v>403</v>
      </c>
      <c r="B3734" s="162" t="s">
        <v>4977</v>
      </c>
      <c r="C3734" s="174" t="s">
        <v>684</v>
      </c>
      <c r="D3734" s="175" t="s">
        <v>730</v>
      </c>
      <c r="E3734" s="175">
        <v>4</v>
      </c>
      <c r="F3734" s="176">
        <v>3.3686880000000002E-2</v>
      </c>
      <c r="G3734" s="176">
        <f t="shared" si="125"/>
        <v>0.13474752000000001</v>
      </c>
      <c r="H3734" s="177"/>
      <c r="I3734" s="178"/>
      <c r="J3734" s="179"/>
      <c r="K3734" s="124"/>
      <c r="L3734" s="125"/>
      <c r="M3734" s="126"/>
      <c r="N3734" s="127"/>
      <c r="O3734" s="128"/>
      <c r="P3734" s="128"/>
      <c r="Q3734" s="126"/>
      <c r="R3734" s="55"/>
      <c r="S3734" s="129"/>
      <c r="T3734" s="156"/>
      <c r="U3734" s="126"/>
      <c r="AF3734" s="8"/>
      <c r="AG3734" s="8"/>
      <c r="AH3734" s="8"/>
      <c r="AI3734" s="8"/>
      <c r="AJ3734" s="8"/>
      <c r="AK3734" s="8"/>
      <c r="AL3734" s="8"/>
      <c r="AM3734" s="8"/>
    </row>
    <row r="3735" spans="1:39" x14ac:dyDescent="0.2">
      <c r="A3735" s="161" t="s">
        <v>403</v>
      </c>
      <c r="B3735" s="162" t="s">
        <v>4978</v>
      </c>
      <c r="C3735" s="174" t="s">
        <v>677</v>
      </c>
      <c r="D3735" s="175" t="s">
        <v>743</v>
      </c>
      <c r="E3735" s="175">
        <v>27</v>
      </c>
      <c r="F3735" s="176">
        <v>1.393254E-2</v>
      </c>
      <c r="G3735" s="176">
        <f t="shared" si="125"/>
        <v>0.37617857999999998</v>
      </c>
      <c r="H3735" s="177"/>
      <c r="I3735" s="178"/>
      <c r="J3735" s="179"/>
      <c r="K3735" s="124"/>
      <c r="L3735" s="125"/>
      <c r="M3735" s="126"/>
      <c r="N3735" s="127"/>
      <c r="O3735" s="128"/>
      <c r="P3735" s="128"/>
      <c r="Q3735" s="126"/>
      <c r="R3735" s="55"/>
      <c r="S3735" s="129"/>
      <c r="T3735" s="156"/>
      <c r="U3735" s="126"/>
      <c r="AF3735" s="8"/>
      <c r="AG3735" s="8"/>
      <c r="AH3735" s="8"/>
      <c r="AI3735" s="8"/>
      <c r="AJ3735" s="8"/>
      <c r="AK3735" s="8"/>
      <c r="AL3735" s="8"/>
      <c r="AM3735" s="8"/>
    </row>
    <row r="3736" spans="1:39" x14ac:dyDescent="0.2">
      <c r="A3736" s="161" t="s">
        <v>403</v>
      </c>
      <c r="B3736" s="162" t="s">
        <v>4979</v>
      </c>
      <c r="C3736" s="174" t="s">
        <v>677</v>
      </c>
      <c r="D3736" s="175" t="s">
        <v>745</v>
      </c>
      <c r="E3736" s="175">
        <v>8</v>
      </c>
      <c r="F3736" s="176">
        <v>1.1562019999999999E-2</v>
      </c>
      <c r="G3736" s="176">
        <f t="shared" si="125"/>
        <v>9.2496159999999994E-2</v>
      </c>
      <c r="H3736" s="177"/>
      <c r="I3736" s="178"/>
      <c r="J3736" s="179"/>
      <c r="K3736" s="124"/>
      <c r="L3736" s="125"/>
      <c r="M3736" s="126"/>
      <c r="N3736" s="127"/>
      <c r="O3736" s="128"/>
      <c r="P3736" s="128"/>
      <c r="Q3736" s="126"/>
      <c r="R3736" s="55"/>
      <c r="S3736" s="129"/>
      <c r="T3736" s="156"/>
      <c r="U3736" s="126"/>
      <c r="AF3736" s="8"/>
      <c r="AG3736" s="8"/>
      <c r="AH3736" s="8"/>
      <c r="AI3736" s="8"/>
      <c r="AJ3736" s="8"/>
      <c r="AK3736" s="8"/>
      <c r="AL3736" s="8"/>
      <c r="AM3736" s="8"/>
    </row>
    <row r="3737" spans="1:39" x14ac:dyDescent="0.2">
      <c r="A3737" s="161" t="s">
        <v>403</v>
      </c>
      <c r="B3737" s="162" t="s">
        <v>4980</v>
      </c>
      <c r="C3737" s="174" t="s">
        <v>684</v>
      </c>
      <c r="D3737" s="175" t="s">
        <v>728</v>
      </c>
      <c r="E3737" s="175">
        <v>5</v>
      </c>
      <c r="F3737" s="176">
        <v>3.5662310000000003E-2</v>
      </c>
      <c r="G3737" s="176">
        <f t="shared" si="125"/>
        <v>0.17831155000000001</v>
      </c>
      <c r="H3737" s="177"/>
      <c r="I3737" s="178"/>
      <c r="J3737" s="179"/>
      <c r="K3737" s="124"/>
      <c r="L3737" s="125"/>
      <c r="M3737" s="126"/>
      <c r="N3737" s="127"/>
      <c r="O3737" s="128"/>
      <c r="P3737" s="128"/>
      <c r="Q3737" s="126"/>
      <c r="R3737" s="55"/>
      <c r="S3737" s="129"/>
      <c r="T3737" s="156"/>
      <c r="U3737" s="126"/>
      <c r="AF3737" s="8"/>
      <c r="AG3737" s="8"/>
      <c r="AH3737" s="8"/>
      <c r="AI3737" s="8"/>
      <c r="AJ3737" s="8"/>
      <c r="AK3737" s="8"/>
      <c r="AL3737" s="8"/>
      <c r="AM3737" s="8"/>
    </row>
    <row r="3738" spans="1:39" x14ac:dyDescent="0.2">
      <c r="A3738" s="161" t="s">
        <v>403</v>
      </c>
      <c r="B3738" s="162" t="s">
        <v>4981</v>
      </c>
      <c r="C3738" s="174" t="s">
        <v>677</v>
      </c>
      <c r="D3738" s="175" t="s">
        <v>747</v>
      </c>
      <c r="E3738" s="175">
        <v>4</v>
      </c>
      <c r="F3738" s="176">
        <v>1.9086800000000001E-3</v>
      </c>
      <c r="G3738" s="176">
        <f t="shared" si="125"/>
        <v>7.6347200000000002E-3</v>
      </c>
      <c r="H3738" s="177"/>
      <c r="I3738" s="178"/>
      <c r="J3738" s="179"/>
      <c r="K3738" s="124"/>
      <c r="L3738" s="125"/>
      <c r="M3738" s="126"/>
      <c r="N3738" s="127"/>
      <c r="O3738" s="128"/>
      <c r="P3738" s="128"/>
      <c r="Q3738" s="126"/>
      <c r="R3738" s="55"/>
      <c r="S3738" s="129"/>
      <c r="T3738" s="156"/>
      <c r="U3738" s="126"/>
      <c r="AF3738" s="8"/>
      <c r="AG3738" s="8"/>
      <c r="AH3738" s="8"/>
      <c r="AI3738" s="8"/>
      <c r="AJ3738" s="8"/>
      <c r="AK3738" s="8"/>
      <c r="AL3738" s="8"/>
      <c r="AM3738" s="8"/>
    </row>
    <row r="3739" spans="1:39" x14ac:dyDescent="0.2">
      <c r="A3739" s="161" t="s">
        <v>403</v>
      </c>
      <c r="B3739" s="162" t="s">
        <v>4982</v>
      </c>
      <c r="C3739" s="174" t="s">
        <v>3260</v>
      </c>
      <c r="D3739" s="175" t="s">
        <v>760</v>
      </c>
      <c r="E3739" s="175">
        <v>16</v>
      </c>
      <c r="F3739" s="176">
        <v>1.7374069999999998E-2</v>
      </c>
      <c r="G3739" s="176">
        <f t="shared" si="125"/>
        <v>0.27798511999999997</v>
      </c>
      <c r="H3739" s="177" t="s">
        <v>414</v>
      </c>
      <c r="I3739" s="178"/>
      <c r="J3739" s="179"/>
      <c r="K3739" s="124"/>
      <c r="L3739" s="125"/>
      <c r="M3739" s="126"/>
      <c r="N3739" s="127"/>
      <c r="O3739" s="128"/>
      <c r="P3739" s="128"/>
      <c r="Q3739" s="126"/>
      <c r="R3739" s="55"/>
      <c r="S3739" s="129"/>
      <c r="T3739" s="156"/>
      <c r="U3739" s="126"/>
      <c r="AF3739" s="8"/>
      <c r="AG3739" s="8"/>
      <c r="AH3739" s="8"/>
      <c r="AI3739" s="8"/>
      <c r="AJ3739" s="8"/>
      <c r="AK3739" s="8"/>
      <c r="AL3739" s="8"/>
      <c r="AM3739" s="8"/>
    </row>
    <row r="3740" spans="1:39" ht="25.5" x14ac:dyDescent="0.2">
      <c r="A3740" s="161" t="s">
        <v>403</v>
      </c>
      <c r="B3740" s="162" t="s">
        <v>4983</v>
      </c>
      <c r="C3740" s="174" t="s">
        <v>1129</v>
      </c>
      <c r="D3740" s="175" t="s">
        <v>749</v>
      </c>
      <c r="E3740" s="175">
        <v>84</v>
      </c>
      <c r="F3740" s="176">
        <v>5.7602159999999999E-2</v>
      </c>
      <c r="G3740" s="176">
        <f t="shared" si="125"/>
        <v>4.8385814399999996</v>
      </c>
      <c r="H3740" s="177"/>
      <c r="I3740" s="178"/>
      <c r="J3740" s="179"/>
      <c r="K3740" s="124"/>
      <c r="L3740" s="125"/>
      <c r="M3740" s="126"/>
      <c r="N3740" s="127"/>
      <c r="O3740" s="128"/>
      <c r="P3740" s="128"/>
      <c r="Q3740" s="126"/>
      <c r="R3740" s="55"/>
      <c r="S3740" s="129"/>
      <c r="T3740" s="156"/>
      <c r="U3740" s="126"/>
      <c r="AF3740" s="8"/>
      <c r="AG3740" s="8"/>
      <c r="AH3740" s="8"/>
      <c r="AI3740" s="8"/>
      <c r="AJ3740" s="8"/>
      <c r="AK3740" s="8"/>
      <c r="AL3740" s="8"/>
      <c r="AM3740" s="8"/>
    </row>
    <row r="3741" spans="1:39" ht="25.5" x14ac:dyDescent="0.2">
      <c r="A3741" s="161" t="s">
        <v>403</v>
      </c>
      <c r="B3741" s="162" t="s">
        <v>4984</v>
      </c>
      <c r="C3741" s="174" t="s">
        <v>1130</v>
      </c>
      <c r="D3741" s="175" t="s">
        <v>751</v>
      </c>
      <c r="E3741" s="175">
        <v>8</v>
      </c>
      <c r="F3741" s="176">
        <v>2.8221969999999999E-2</v>
      </c>
      <c r="G3741" s="176">
        <f t="shared" si="125"/>
        <v>0.22577575999999999</v>
      </c>
      <c r="H3741" s="177"/>
      <c r="I3741" s="178"/>
      <c r="J3741" s="179"/>
      <c r="K3741" s="124"/>
      <c r="L3741" s="125"/>
      <c r="M3741" s="126"/>
      <c r="N3741" s="127"/>
      <c r="O3741" s="128"/>
      <c r="P3741" s="128"/>
      <c r="Q3741" s="126"/>
      <c r="R3741" s="55"/>
      <c r="S3741" s="129"/>
      <c r="T3741" s="156"/>
      <c r="U3741" s="126"/>
      <c r="AF3741" s="8"/>
      <c r="AG3741" s="8"/>
      <c r="AH3741" s="8"/>
      <c r="AI3741" s="8"/>
      <c r="AJ3741" s="8"/>
      <c r="AK3741" s="8"/>
      <c r="AL3741" s="8"/>
      <c r="AM3741" s="8"/>
    </row>
    <row r="3742" spans="1:39" ht="25.5" x14ac:dyDescent="0.2">
      <c r="A3742" s="161" t="s">
        <v>403</v>
      </c>
      <c r="B3742" s="162" t="s">
        <v>4985</v>
      </c>
      <c r="C3742" s="174" t="s">
        <v>1131</v>
      </c>
      <c r="D3742" s="175" t="s">
        <v>753</v>
      </c>
      <c r="E3742" s="175">
        <v>44</v>
      </c>
      <c r="F3742" s="176">
        <v>2.2449110000000001E-2</v>
      </c>
      <c r="G3742" s="176">
        <f t="shared" si="125"/>
        <v>0.98776084000000008</v>
      </c>
      <c r="H3742" s="177"/>
      <c r="I3742" s="178"/>
      <c r="J3742" s="179"/>
      <c r="K3742" s="124"/>
      <c r="L3742" s="125"/>
      <c r="M3742" s="126"/>
      <c r="N3742" s="127"/>
      <c r="O3742" s="128"/>
      <c r="P3742" s="128"/>
      <c r="Q3742" s="126"/>
      <c r="R3742" s="55"/>
      <c r="S3742" s="129"/>
      <c r="T3742" s="156"/>
      <c r="U3742" s="126"/>
      <c r="AF3742" s="8"/>
      <c r="AG3742" s="8"/>
      <c r="AH3742" s="8"/>
      <c r="AI3742" s="8"/>
      <c r="AJ3742" s="8"/>
      <c r="AK3742" s="8"/>
      <c r="AL3742" s="8"/>
      <c r="AM3742" s="8"/>
    </row>
    <row r="3743" spans="1:39" ht="25.5" x14ac:dyDescent="0.2">
      <c r="A3743" s="161" t="s">
        <v>403</v>
      </c>
      <c r="B3743" s="162" t="s">
        <v>4986</v>
      </c>
      <c r="C3743" s="174" t="s">
        <v>725</v>
      </c>
      <c r="D3743" s="175" t="s">
        <v>726</v>
      </c>
      <c r="E3743" s="175">
        <v>40</v>
      </c>
      <c r="F3743" s="176">
        <v>2.0473680000000001E-2</v>
      </c>
      <c r="G3743" s="176">
        <f t="shared" si="125"/>
        <v>0.81894719999999999</v>
      </c>
      <c r="H3743" s="177"/>
      <c r="I3743" s="178"/>
      <c r="J3743" s="179"/>
      <c r="K3743" s="124"/>
      <c r="L3743" s="125"/>
      <c r="M3743" s="126"/>
      <c r="N3743" s="127"/>
      <c r="O3743" s="128"/>
      <c r="P3743" s="128"/>
      <c r="Q3743" s="126"/>
      <c r="R3743" s="55"/>
      <c r="S3743" s="129"/>
      <c r="T3743" s="156"/>
      <c r="U3743" s="126"/>
      <c r="AF3743" s="8"/>
      <c r="AG3743" s="8"/>
      <c r="AH3743" s="8"/>
      <c r="AI3743" s="8"/>
      <c r="AJ3743" s="8"/>
      <c r="AK3743" s="8"/>
      <c r="AL3743" s="8"/>
      <c r="AM3743" s="8"/>
    </row>
    <row r="3744" spans="1:39" ht="25.5" x14ac:dyDescent="0.2">
      <c r="A3744" s="161" t="s">
        <v>403</v>
      </c>
      <c r="B3744" s="162" t="s">
        <v>4987</v>
      </c>
      <c r="C3744" s="174" t="s">
        <v>1132</v>
      </c>
      <c r="D3744" s="175" t="s">
        <v>755</v>
      </c>
      <c r="E3744" s="175">
        <v>54</v>
      </c>
      <c r="F3744" s="176">
        <v>1.8321469999999999E-2</v>
      </c>
      <c r="G3744" s="176">
        <f t="shared" si="125"/>
        <v>0.98935938000000001</v>
      </c>
      <c r="H3744" s="177"/>
      <c r="I3744" s="178"/>
      <c r="J3744" s="179"/>
      <c r="K3744" s="124"/>
      <c r="L3744" s="125"/>
      <c r="M3744" s="126"/>
      <c r="N3744" s="127"/>
      <c r="O3744" s="128"/>
      <c r="P3744" s="128"/>
      <c r="Q3744" s="126"/>
      <c r="R3744" s="55"/>
      <c r="S3744" s="129"/>
      <c r="T3744" s="156"/>
      <c r="U3744" s="126"/>
      <c r="AF3744" s="8"/>
      <c r="AG3744" s="8"/>
      <c r="AH3744" s="8"/>
      <c r="AI3744" s="8"/>
      <c r="AJ3744" s="8"/>
      <c r="AK3744" s="8"/>
      <c r="AL3744" s="8"/>
      <c r="AM3744" s="8"/>
    </row>
    <row r="3745" spans="1:39" ht="25.5" x14ac:dyDescent="0.2">
      <c r="A3745" s="161" t="s">
        <v>403</v>
      </c>
      <c r="B3745" s="162" t="s">
        <v>4988</v>
      </c>
      <c r="C3745" s="174" t="s">
        <v>1133</v>
      </c>
      <c r="D3745" s="175" t="s">
        <v>1134</v>
      </c>
      <c r="E3745" s="175">
        <v>68</v>
      </c>
      <c r="F3745" s="176">
        <v>1.6348540000000002E-2</v>
      </c>
      <c r="G3745" s="176">
        <f t="shared" si="125"/>
        <v>1.1117007200000002</v>
      </c>
      <c r="H3745" s="177"/>
      <c r="I3745" s="178"/>
      <c r="J3745" s="179"/>
      <c r="K3745" s="124"/>
      <c r="L3745" s="125"/>
      <c r="M3745" s="126"/>
      <c r="N3745" s="127"/>
      <c r="O3745" s="128"/>
      <c r="P3745" s="128"/>
      <c r="Q3745" s="126"/>
      <c r="R3745" s="55"/>
      <c r="S3745" s="129"/>
      <c r="T3745" s="156"/>
      <c r="U3745" s="126"/>
      <c r="AF3745" s="8"/>
      <c r="AG3745" s="8"/>
      <c r="AH3745" s="8"/>
      <c r="AI3745" s="8"/>
      <c r="AJ3745" s="8"/>
      <c r="AK3745" s="8"/>
      <c r="AL3745" s="8"/>
      <c r="AM3745" s="8"/>
    </row>
    <row r="3746" spans="1:39" x14ac:dyDescent="0.2">
      <c r="A3746" s="161" t="s">
        <v>403</v>
      </c>
      <c r="B3746" s="162" t="s">
        <v>4989</v>
      </c>
      <c r="C3746" s="174" t="s">
        <v>525</v>
      </c>
      <c r="D3746" s="175" t="s">
        <v>762</v>
      </c>
      <c r="E3746" s="175">
        <v>12</v>
      </c>
      <c r="F3746" s="176">
        <v>7.6006699999999996E-2</v>
      </c>
      <c r="G3746" s="176">
        <f t="shared" si="125"/>
        <v>0.91208040000000001</v>
      </c>
      <c r="H3746" s="177"/>
      <c r="I3746" s="178"/>
      <c r="J3746" s="179"/>
      <c r="K3746" s="124"/>
      <c r="L3746" s="125"/>
      <c r="M3746" s="126"/>
      <c r="N3746" s="127"/>
      <c r="O3746" s="128"/>
      <c r="P3746" s="128"/>
      <c r="Q3746" s="126"/>
      <c r="R3746" s="55"/>
      <c r="S3746" s="129"/>
      <c r="T3746" s="156"/>
      <c r="U3746" s="126"/>
      <c r="AF3746" s="8"/>
      <c r="AG3746" s="8"/>
      <c r="AH3746" s="8"/>
      <c r="AI3746" s="8"/>
      <c r="AJ3746" s="8"/>
      <c r="AK3746" s="8"/>
      <c r="AL3746" s="8"/>
      <c r="AM3746" s="8"/>
    </row>
    <row r="3747" spans="1:39" x14ac:dyDescent="0.2">
      <c r="A3747" s="161" t="s">
        <v>403</v>
      </c>
      <c r="B3747" s="162" t="s">
        <v>4990</v>
      </c>
      <c r="C3747" s="174" t="s">
        <v>525</v>
      </c>
      <c r="D3747" s="175" t="s">
        <v>764</v>
      </c>
      <c r="E3747" s="175">
        <v>16</v>
      </c>
      <c r="F3747" s="176">
        <v>4.0010209999999997E-2</v>
      </c>
      <c r="G3747" s="176">
        <f t="shared" si="125"/>
        <v>0.64016335999999996</v>
      </c>
      <c r="H3747" s="177"/>
      <c r="I3747" s="178"/>
      <c r="J3747" s="179"/>
      <c r="K3747" s="124"/>
      <c r="L3747" s="125"/>
      <c r="M3747" s="126"/>
      <c r="N3747" s="127"/>
      <c r="O3747" s="128"/>
      <c r="P3747" s="128"/>
      <c r="Q3747" s="126"/>
      <c r="R3747" s="55"/>
      <c r="S3747" s="129"/>
      <c r="T3747" s="156"/>
      <c r="U3747" s="126"/>
      <c r="AF3747" s="8"/>
      <c r="AG3747" s="8"/>
      <c r="AH3747" s="8"/>
      <c r="AI3747" s="8"/>
      <c r="AJ3747" s="8"/>
      <c r="AK3747" s="8"/>
      <c r="AL3747" s="8"/>
      <c r="AM3747" s="8"/>
    </row>
    <row r="3748" spans="1:39" x14ac:dyDescent="0.2">
      <c r="A3748" s="161" t="s">
        <v>403</v>
      </c>
      <c r="B3748" s="162" t="s">
        <v>4991</v>
      </c>
      <c r="C3748" s="174" t="s">
        <v>525</v>
      </c>
      <c r="D3748" s="175" t="s">
        <v>679</v>
      </c>
      <c r="E3748" s="175">
        <v>96</v>
      </c>
      <c r="F3748" s="176">
        <v>1.6751530000000001E-2</v>
      </c>
      <c r="G3748" s="176">
        <f t="shared" si="125"/>
        <v>1.6081468800000001</v>
      </c>
      <c r="H3748" s="177"/>
      <c r="I3748" s="178"/>
      <c r="J3748" s="179"/>
      <c r="K3748" s="124"/>
      <c r="L3748" s="125"/>
      <c r="M3748" s="126"/>
      <c r="N3748" s="127"/>
      <c r="O3748" s="128"/>
      <c r="P3748" s="128"/>
      <c r="Q3748" s="126"/>
      <c r="R3748" s="55"/>
      <c r="S3748" s="129"/>
      <c r="T3748" s="156"/>
      <c r="U3748" s="126"/>
      <c r="AF3748" s="8"/>
      <c r="AG3748" s="8"/>
      <c r="AH3748" s="8"/>
      <c r="AI3748" s="8"/>
      <c r="AJ3748" s="8"/>
      <c r="AK3748" s="8"/>
      <c r="AL3748" s="8"/>
      <c r="AM3748" s="8"/>
    </row>
    <row r="3749" spans="1:39" x14ac:dyDescent="0.2">
      <c r="A3749" s="161" t="s">
        <v>403</v>
      </c>
      <c r="B3749" s="162" t="s">
        <v>4992</v>
      </c>
      <c r="C3749" s="174" t="s">
        <v>525</v>
      </c>
      <c r="D3749" s="175" t="s">
        <v>767</v>
      </c>
      <c r="E3749" s="175">
        <v>9</v>
      </c>
      <c r="F3749" s="176">
        <v>1.084597E-2</v>
      </c>
      <c r="G3749" s="176">
        <f t="shared" si="125"/>
        <v>9.7613729999999996E-2</v>
      </c>
      <c r="H3749" s="177"/>
      <c r="I3749" s="178"/>
      <c r="J3749" s="179"/>
      <c r="K3749" s="124"/>
      <c r="L3749" s="125"/>
      <c r="M3749" s="126"/>
      <c r="N3749" s="127"/>
      <c r="O3749" s="128"/>
      <c r="P3749" s="128"/>
      <c r="Q3749" s="126"/>
      <c r="R3749" s="55"/>
      <c r="S3749" s="129"/>
      <c r="T3749" s="156"/>
      <c r="U3749" s="126"/>
      <c r="AF3749" s="8"/>
      <c r="AG3749" s="8"/>
      <c r="AH3749" s="8"/>
      <c r="AI3749" s="8"/>
      <c r="AJ3749" s="8"/>
      <c r="AK3749" s="8"/>
      <c r="AL3749" s="8"/>
      <c r="AM3749" s="8"/>
    </row>
    <row r="3750" spans="1:39" x14ac:dyDescent="0.2">
      <c r="A3750" s="161" t="s">
        <v>403</v>
      </c>
      <c r="B3750" s="162" t="s">
        <v>4993</v>
      </c>
      <c r="C3750" s="174" t="s">
        <v>525</v>
      </c>
      <c r="D3750" s="175" t="s">
        <v>526</v>
      </c>
      <c r="E3750" s="175">
        <v>359</v>
      </c>
      <c r="F3750" s="176">
        <v>5.88405E-3</v>
      </c>
      <c r="G3750" s="176">
        <f t="shared" si="125"/>
        <v>2.1123739499999998</v>
      </c>
      <c r="H3750" s="177"/>
      <c r="I3750" s="178"/>
      <c r="J3750" s="179"/>
      <c r="K3750" s="124"/>
      <c r="L3750" s="125"/>
      <c r="M3750" s="126"/>
      <c r="N3750" s="127"/>
      <c r="O3750" s="128"/>
      <c r="P3750" s="128"/>
      <c r="Q3750" s="126"/>
      <c r="R3750" s="55"/>
      <c r="S3750" s="129"/>
      <c r="T3750" s="156"/>
      <c r="U3750" s="126"/>
      <c r="AF3750" s="8"/>
      <c r="AG3750" s="8"/>
      <c r="AH3750" s="8"/>
      <c r="AI3750" s="8"/>
      <c r="AJ3750" s="8"/>
      <c r="AK3750" s="8"/>
      <c r="AL3750" s="8"/>
      <c r="AM3750" s="8"/>
    </row>
    <row r="3751" spans="1:39" x14ac:dyDescent="0.2">
      <c r="A3751" s="161" t="s">
        <v>403</v>
      </c>
      <c r="B3751" s="162" t="s">
        <v>4994</v>
      </c>
      <c r="C3751" s="174" t="s">
        <v>525</v>
      </c>
      <c r="D3751" s="175" t="s">
        <v>770</v>
      </c>
      <c r="E3751" s="175">
        <v>4</v>
      </c>
      <c r="F3751" s="176">
        <v>8.4562000000000005E-4</v>
      </c>
      <c r="G3751" s="176">
        <f t="shared" ref="G3751:G3761" si="126">F3751*E3751</f>
        <v>3.3824800000000002E-3</v>
      </c>
      <c r="H3751" s="177"/>
      <c r="I3751" s="178"/>
      <c r="J3751" s="179"/>
      <c r="K3751" s="124"/>
      <c r="L3751" s="125"/>
      <c r="M3751" s="126"/>
      <c r="N3751" s="127"/>
      <c r="O3751" s="128"/>
      <c r="P3751" s="128"/>
      <c r="Q3751" s="126"/>
      <c r="R3751" s="55"/>
      <c r="S3751" s="129"/>
      <c r="T3751" s="156"/>
      <c r="U3751" s="126"/>
      <c r="AF3751" s="8"/>
      <c r="AG3751" s="8"/>
      <c r="AH3751" s="8"/>
      <c r="AI3751" s="8"/>
      <c r="AJ3751" s="8"/>
      <c r="AK3751" s="8"/>
      <c r="AL3751" s="8"/>
      <c r="AM3751" s="8"/>
    </row>
    <row r="3752" spans="1:39" x14ac:dyDescent="0.2">
      <c r="A3752" s="161" t="s">
        <v>403</v>
      </c>
      <c r="B3752" s="162" t="s">
        <v>4995</v>
      </c>
      <c r="C3752" s="174" t="s">
        <v>528</v>
      </c>
      <c r="D3752" s="175" t="s">
        <v>772</v>
      </c>
      <c r="E3752" s="175">
        <v>16</v>
      </c>
      <c r="F3752" s="176">
        <v>6.9577099999999998E-3</v>
      </c>
      <c r="G3752" s="176">
        <f t="shared" si="126"/>
        <v>0.11132336</v>
      </c>
      <c r="H3752" s="177"/>
      <c r="I3752" s="178"/>
      <c r="J3752" s="179"/>
      <c r="K3752" s="124"/>
      <c r="L3752" s="125"/>
      <c r="M3752" s="126"/>
      <c r="N3752" s="127"/>
      <c r="O3752" s="128"/>
      <c r="P3752" s="128"/>
      <c r="Q3752" s="126"/>
      <c r="R3752" s="55"/>
      <c r="S3752" s="129"/>
      <c r="T3752" s="156"/>
      <c r="U3752" s="126"/>
      <c r="AF3752" s="8"/>
      <c r="AG3752" s="8"/>
      <c r="AH3752" s="8"/>
      <c r="AI3752" s="8"/>
      <c r="AJ3752" s="8"/>
      <c r="AK3752" s="8"/>
      <c r="AL3752" s="8"/>
      <c r="AM3752" s="8"/>
    </row>
    <row r="3753" spans="1:39" x14ac:dyDescent="0.2">
      <c r="A3753" s="161" t="s">
        <v>403</v>
      </c>
      <c r="B3753" s="162" t="s">
        <v>4996</v>
      </c>
      <c r="C3753" s="174" t="s">
        <v>528</v>
      </c>
      <c r="D3753" s="175" t="s">
        <v>680</v>
      </c>
      <c r="E3753" s="175">
        <v>88</v>
      </c>
      <c r="F3753" s="176">
        <v>3.9662300000000003E-3</v>
      </c>
      <c r="G3753" s="176">
        <f t="shared" si="126"/>
        <v>0.34902824000000005</v>
      </c>
      <c r="H3753" s="177"/>
      <c r="I3753" s="178"/>
      <c r="J3753" s="179"/>
      <c r="K3753" s="124"/>
      <c r="L3753" s="125"/>
      <c r="M3753" s="126"/>
      <c r="N3753" s="127"/>
      <c r="O3753" s="128"/>
      <c r="P3753" s="128"/>
      <c r="Q3753" s="126"/>
      <c r="R3753" s="55"/>
      <c r="S3753" s="129"/>
      <c r="T3753" s="156"/>
      <c r="U3753" s="126"/>
      <c r="AF3753" s="8"/>
      <c r="AG3753" s="8"/>
      <c r="AH3753" s="8"/>
      <c r="AI3753" s="8"/>
      <c r="AJ3753" s="8"/>
      <c r="AK3753" s="8"/>
      <c r="AL3753" s="8"/>
      <c r="AM3753" s="8"/>
    </row>
    <row r="3754" spans="1:39" x14ac:dyDescent="0.2">
      <c r="A3754" s="161" t="s">
        <v>403</v>
      </c>
      <c r="B3754" s="162" t="s">
        <v>4997</v>
      </c>
      <c r="C3754" s="174" t="s">
        <v>528</v>
      </c>
      <c r="D3754" s="175" t="s">
        <v>775</v>
      </c>
      <c r="E3754" s="175">
        <v>9</v>
      </c>
      <c r="F3754" s="176">
        <v>2.3824300000000001E-3</v>
      </c>
      <c r="G3754" s="176">
        <f t="shared" si="126"/>
        <v>2.1441870000000002E-2</v>
      </c>
      <c r="H3754" s="177"/>
      <c r="I3754" s="178"/>
      <c r="J3754" s="179"/>
      <c r="K3754" s="124"/>
      <c r="L3754" s="125"/>
      <c r="M3754" s="126"/>
      <c r="N3754" s="127"/>
      <c r="O3754" s="128"/>
      <c r="P3754" s="128"/>
      <c r="Q3754" s="126"/>
      <c r="R3754" s="55"/>
      <c r="S3754" s="129"/>
      <c r="T3754" s="156"/>
      <c r="U3754" s="126"/>
      <c r="AF3754" s="8"/>
      <c r="AG3754" s="8"/>
      <c r="AH3754" s="8"/>
      <c r="AI3754" s="8"/>
      <c r="AJ3754" s="8"/>
      <c r="AK3754" s="8"/>
      <c r="AL3754" s="8"/>
      <c r="AM3754" s="8"/>
    </row>
    <row r="3755" spans="1:39" x14ac:dyDescent="0.2">
      <c r="A3755" s="161" t="s">
        <v>403</v>
      </c>
      <c r="B3755" s="162" t="s">
        <v>4998</v>
      </c>
      <c r="C3755" s="174" t="s">
        <v>528</v>
      </c>
      <c r="D3755" s="175" t="s">
        <v>529</v>
      </c>
      <c r="E3755" s="175">
        <v>247</v>
      </c>
      <c r="F3755" s="176">
        <v>1.25136E-3</v>
      </c>
      <c r="G3755" s="176">
        <f t="shared" si="126"/>
        <v>0.30908592000000001</v>
      </c>
      <c r="H3755" s="177"/>
      <c r="I3755" s="178"/>
      <c r="J3755" s="179"/>
      <c r="K3755" s="124"/>
      <c r="L3755" s="125"/>
      <c r="M3755" s="126"/>
      <c r="N3755" s="127"/>
      <c r="O3755" s="128"/>
      <c r="P3755" s="128"/>
      <c r="Q3755" s="126"/>
      <c r="R3755" s="55"/>
      <c r="S3755" s="129"/>
      <c r="T3755" s="156"/>
      <c r="U3755" s="126"/>
      <c r="AF3755" s="8"/>
      <c r="AG3755" s="8"/>
      <c r="AH3755" s="8"/>
      <c r="AI3755" s="8"/>
      <c r="AJ3755" s="8"/>
      <c r="AK3755" s="8"/>
      <c r="AL3755" s="8"/>
      <c r="AM3755" s="8"/>
    </row>
    <row r="3756" spans="1:39" x14ac:dyDescent="0.2">
      <c r="A3756" s="161" t="s">
        <v>403</v>
      </c>
      <c r="B3756" s="162" t="s">
        <v>4999</v>
      </c>
      <c r="C3756" s="174" t="s">
        <v>528</v>
      </c>
      <c r="D3756" s="175" t="s">
        <v>778</v>
      </c>
      <c r="E3756" s="175">
        <v>4</v>
      </c>
      <c r="F3756" s="176">
        <v>1.8382000000000001E-4</v>
      </c>
      <c r="G3756" s="176">
        <f t="shared" si="126"/>
        <v>7.3528000000000005E-4</v>
      </c>
      <c r="H3756" s="177"/>
      <c r="I3756" s="178"/>
      <c r="J3756" s="179"/>
      <c r="K3756" s="124"/>
      <c r="L3756" s="125"/>
      <c r="M3756" s="126"/>
      <c r="N3756" s="127"/>
      <c r="O3756" s="128"/>
      <c r="P3756" s="128"/>
      <c r="Q3756" s="126"/>
      <c r="R3756" s="55"/>
      <c r="S3756" s="129"/>
      <c r="T3756" s="156"/>
      <c r="U3756" s="126"/>
      <c r="AF3756" s="8"/>
      <c r="AG3756" s="8"/>
      <c r="AH3756" s="8"/>
      <c r="AI3756" s="8"/>
      <c r="AJ3756" s="8"/>
      <c r="AK3756" s="8"/>
      <c r="AL3756" s="8"/>
      <c r="AM3756" s="8"/>
    </row>
    <row r="3757" spans="1:39" x14ac:dyDescent="0.2">
      <c r="A3757" s="161" t="s">
        <v>403</v>
      </c>
      <c r="B3757" s="162" t="s">
        <v>5000</v>
      </c>
      <c r="C3757" s="174" t="s">
        <v>681</v>
      </c>
      <c r="D3757" s="175" t="s">
        <v>780</v>
      </c>
      <c r="E3757" s="175">
        <v>4</v>
      </c>
      <c r="F3757" s="176">
        <v>1.7164410000000001E-2</v>
      </c>
      <c r="G3757" s="176">
        <f t="shared" si="126"/>
        <v>6.8657640000000006E-2</v>
      </c>
      <c r="H3757" s="177"/>
      <c r="I3757" s="178"/>
      <c r="J3757" s="179"/>
      <c r="K3757" s="124"/>
      <c r="L3757" s="125"/>
      <c r="M3757" s="126"/>
      <c r="N3757" s="127"/>
      <c r="O3757" s="128"/>
      <c r="P3757" s="128"/>
      <c r="Q3757" s="126"/>
      <c r="R3757" s="55"/>
      <c r="S3757" s="129"/>
      <c r="T3757" s="156"/>
      <c r="U3757" s="126"/>
      <c r="AF3757" s="8"/>
      <c r="AG3757" s="8"/>
      <c r="AH3757" s="8"/>
      <c r="AI3757" s="8"/>
      <c r="AJ3757" s="8"/>
      <c r="AK3757" s="8"/>
      <c r="AL3757" s="8"/>
      <c r="AM3757" s="8"/>
    </row>
    <row r="3758" spans="1:39" x14ac:dyDescent="0.2">
      <c r="A3758" s="161" t="s">
        <v>403</v>
      </c>
      <c r="B3758" s="162" t="s">
        <v>5001</v>
      </c>
      <c r="C3758" s="174" t="s">
        <v>681</v>
      </c>
      <c r="D3758" s="175" t="s">
        <v>782</v>
      </c>
      <c r="E3758" s="175">
        <v>8</v>
      </c>
      <c r="F3758" s="176">
        <v>1.130113E-2</v>
      </c>
      <c r="G3758" s="176">
        <f t="shared" si="126"/>
        <v>9.0409039999999996E-2</v>
      </c>
      <c r="H3758" s="177"/>
      <c r="I3758" s="178"/>
      <c r="J3758" s="179"/>
      <c r="K3758" s="124"/>
      <c r="L3758" s="125"/>
      <c r="M3758" s="126"/>
      <c r="N3758" s="127"/>
      <c r="O3758" s="128"/>
      <c r="P3758" s="128"/>
      <c r="Q3758" s="126"/>
      <c r="R3758" s="55"/>
      <c r="S3758" s="129"/>
      <c r="T3758" s="156"/>
      <c r="U3758" s="126"/>
      <c r="AF3758" s="8"/>
      <c r="AG3758" s="8"/>
      <c r="AH3758" s="8"/>
      <c r="AI3758" s="8"/>
      <c r="AJ3758" s="8"/>
      <c r="AK3758" s="8"/>
      <c r="AL3758" s="8"/>
      <c r="AM3758" s="8"/>
    </row>
    <row r="3759" spans="1:39" x14ac:dyDescent="0.2">
      <c r="A3759" s="161" t="s">
        <v>403</v>
      </c>
      <c r="B3759" s="162" t="s">
        <v>5002</v>
      </c>
      <c r="C3759" s="174" t="s">
        <v>681</v>
      </c>
      <c r="D3759" s="175" t="s">
        <v>784</v>
      </c>
      <c r="E3759" s="175">
        <v>4</v>
      </c>
      <c r="F3759" s="176">
        <v>4.0784000000000003E-3</v>
      </c>
      <c r="G3759" s="176">
        <f t="shared" si="126"/>
        <v>1.6313600000000001E-2</v>
      </c>
      <c r="H3759" s="177"/>
      <c r="I3759" s="178"/>
      <c r="J3759" s="179"/>
      <c r="K3759" s="124"/>
      <c r="L3759" s="125"/>
      <c r="M3759" s="126"/>
      <c r="N3759" s="127"/>
      <c r="O3759" s="128"/>
      <c r="P3759" s="128"/>
      <c r="Q3759" s="126"/>
      <c r="R3759" s="55"/>
      <c r="S3759" s="129"/>
      <c r="T3759" s="156"/>
      <c r="U3759" s="126"/>
      <c r="AF3759" s="8"/>
      <c r="AG3759" s="8"/>
      <c r="AH3759" s="8"/>
      <c r="AI3759" s="8"/>
      <c r="AJ3759" s="8"/>
      <c r="AK3759" s="8"/>
      <c r="AL3759" s="8"/>
      <c r="AM3759" s="8"/>
    </row>
    <row r="3760" spans="1:39" x14ac:dyDescent="0.2">
      <c r="A3760" s="161" t="s">
        <v>403</v>
      </c>
      <c r="B3760" s="162" t="s">
        <v>5003</v>
      </c>
      <c r="C3760" s="174" t="s">
        <v>681</v>
      </c>
      <c r="D3760" s="175" t="s">
        <v>786</v>
      </c>
      <c r="E3760" s="175">
        <v>45</v>
      </c>
      <c r="F3760" s="176">
        <v>2.1575700000000001E-3</v>
      </c>
      <c r="G3760" s="176">
        <f t="shared" si="126"/>
        <v>9.7090650000000001E-2</v>
      </c>
      <c r="H3760" s="177"/>
      <c r="I3760" s="178"/>
      <c r="J3760" s="179"/>
      <c r="K3760" s="124"/>
      <c r="L3760" s="125"/>
      <c r="M3760" s="126"/>
      <c r="N3760" s="127"/>
      <c r="O3760" s="128"/>
      <c r="P3760" s="128"/>
      <c r="Q3760" s="126"/>
      <c r="R3760" s="55"/>
      <c r="S3760" s="129"/>
      <c r="T3760" s="156"/>
      <c r="U3760" s="126"/>
      <c r="AF3760" s="8"/>
      <c r="AG3760" s="8"/>
      <c r="AH3760" s="8"/>
      <c r="AI3760" s="8"/>
      <c r="AJ3760" s="8"/>
      <c r="AK3760" s="8"/>
      <c r="AL3760" s="8"/>
      <c r="AM3760" s="8"/>
    </row>
    <row r="3761" spans="1:39" x14ac:dyDescent="0.2">
      <c r="A3761" s="161" t="s">
        <v>403</v>
      </c>
      <c r="B3761" s="162" t="s">
        <v>5004</v>
      </c>
      <c r="C3761" s="174" t="s">
        <v>788</v>
      </c>
      <c r="D3761" s="175" t="s">
        <v>789</v>
      </c>
      <c r="E3761" s="175">
        <v>2</v>
      </c>
      <c r="F3761" s="176">
        <v>5.0836500000000003E-3</v>
      </c>
      <c r="G3761" s="176">
        <f t="shared" si="126"/>
        <v>1.0167300000000001E-2</v>
      </c>
      <c r="H3761" s="177" t="s">
        <v>414</v>
      </c>
      <c r="I3761" s="178"/>
      <c r="J3761" s="179"/>
      <c r="K3761" s="124"/>
      <c r="L3761" s="125"/>
      <c r="M3761" s="126"/>
      <c r="N3761" s="127"/>
      <c r="O3761" s="128"/>
      <c r="P3761" s="128"/>
      <c r="Q3761" s="126"/>
      <c r="R3761" s="55"/>
      <c r="S3761" s="129"/>
      <c r="T3761" s="156"/>
      <c r="U3761" s="126"/>
      <c r="AF3761" s="8"/>
      <c r="AG3761" s="8"/>
      <c r="AH3761" s="8"/>
      <c r="AI3761" s="8"/>
      <c r="AJ3761" s="8"/>
      <c r="AK3761" s="8"/>
      <c r="AL3761" s="8"/>
      <c r="AM3761" s="8"/>
    </row>
    <row r="3762" spans="1:39" ht="25.5" x14ac:dyDescent="0.2">
      <c r="A3762" s="148" t="s">
        <v>379</v>
      </c>
      <c r="B3762" s="150">
        <v>62</v>
      </c>
      <c r="C3762" s="151" t="s">
        <v>242</v>
      </c>
      <c r="D3762" s="152" t="s">
        <v>200</v>
      </c>
      <c r="E3762" s="105">
        <v>1</v>
      </c>
      <c r="F3762" s="153"/>
      <c r="G3762" s="110"/>
      <c r="H3762" s="154"/>
      <c r="I3762" s="111"/>
      <c r="J3762" s="155"/>
      <c r="K3762" s="124"/>
      <c r="L3762" s="125"/>
      <c r="M3762" s="126"/>
      <c r="N3762" s="127"/>
      <c r="O3762" s="128"/>
      <c r="P3762" s="128"/>
      <c r="Q3762" s="126"/>
      <c r="R3762" s="55"/>
      <c r="S3762" s="129"/>
      <c r="T3762" s="156"/>
      <c r="U3762" s="126"/>
      <c r="AF3762" s="8"/>
      <c r="AG3762" s="8"/>
      <c r="AH3762" s="8"/>
      <c r="AI3762" s="8"/>
      <c r="AJ3762" s="8"/>
      <c r="AK3762" s="8"/>
      <c r="AL3762" s="8"/>
      <c r="AM3762" s="8"/>
    </row>
    <row r="3763" spans="1:39" x14ac:dyDescent="0.2">
      <c r="A3763" s="161" t="s">
        <v>382</v>
      </c>
      <c r="B3763" s="162" t="s">
        <v>5005</v>
      </c>
      <c r="C3763" s="181" t="s">
        <v>384</v>
      </c>
      <c r="D3763" s="182" t="s">
        <v>385</v>
      </c>
      <c r="E3763" s="182">
        <v>1</v>
      </c>
      <c r="F3763" s="183"/>
      <c r="G3763" s="183" t="str">
        <f>""</f>
        <v/>
      </c>
      <c r="H3763" s="184"/>
      <c r="I3763" s="185"/>
      <c r="J3763" s="180"/>
      <c r="K3763" s="124"/>
      <c r="L3763" s="125"/>
      <c r="M3763" s="126"/>
      <c r="N3763" s="127"/>
      <c r="O3763" s="128"/>
      <c r="P3763" s="128"/>
      <c r="Q3763" s="126"/>
      <c r="R3763" s="55"/>
      <c r="S3763" s="129"/>
      <c r="T3763" s="156"/>
      <c r="U3763" s="126"/>
      <c r="AF3763" s="8"/>
      <c r="AG3763" s="8"/>
      <c r="AH3763" s="8"/>
      <c r="AI3763" s="8"/>
      <c r="AJ3763" s="8"/>
      <c r="AK3763" s="8"/>
      <c r="AL3763" s="8"/>
      <c r="AM3763" s="8"/>
    </row>
    <row r="3764" spans="1:39" x14ac:dyDescent="0.2">
      <c r="A3764" s="161" t="s">
        <v>386</v>
      </c>
      <c r="B3764" s="162" t="s">
        <v>5006</v>
      </c>
      <c r="C3764" s="181" t="s">
        <v>388</v>
      </c>
      <c r="D3764" s="182" t="s">
        <v>389</v>
      </c>
      <c r="E3764" s="182">
        <f>1*1</f>
        <v>1</v>
      </c>
      <c r="F3764" s="183">
        <v>3.8</v>
      </c>
      <c r="G3764" s="183">
        <f t="shared" ref="G3764:G3769" si="127">F3764*E3764</f>
        <v>3.8</v>
      </c>
      <c r="H3764" s="184" t="s">
        <v>390</v>
      </c>
      <c r="I3764" s="185"/>
      <c r="J3764" s="180"/>
      <c r="K3764" s="124"/>
      <c r="L3764" s="125"/>
      <c r="M3764" s="126"/>
      <c r="N3764" s="127"/>
      <c r="O3764" s="128"/>
      <c r="P3764" s="128"/>
      <c r="Q3764" s="126"/>
      <c r="R3764" s="55"/>
      <c r="S3764" s="129"/>
      <c r="T3764" s="156"/>
      <c r="U3764" s="126"/>
      <c r="AF3764" s="8"/>
      <c r="AG3764" s="8"/>
      <c r="AH3764" s="8"/>
      <c r="AI3764" s="8"/>
      <c r="AJ3764" s="8"/>
      <c r="AK3764" s="8"/>
      <c r="AL3764" s="8"/>
      <c r="AM3764" s="8"/>
    </row>
    <row r="3765" spans="1:39" x14ac:dyDescent="0.2">
      <c r="A3765" s="161" t="s">
        <v>386</v>
      </c>
      <c r="B3765" s="162" t="s">
        <v>5007</v>
      </c>
      <c r="C3765" s="181" t="s">
        <v>392</v>
      </c>
      <c r="D3765" s="182" t="s">
        <v>393</v>
      </c>
      <c r="E3765" s="182">
        <f>1*1</f>
        <v>1</v>
      </c>
      <c r="F3765" s="183">
        <v>2.65</v>
      </c>
      <c r="G3765" s="183">
        <f t="shared" si="127"/>
        <v>2.65</v>
      </c>
      <c r="H3765" s="184" t="s">
        <v>390</v>
      </c>
      <c r="I3765" s="185"/>
      <c r="J3765" s="180"/>
      <c r="K3765" s="124"/>
      <c r="L3765" s="125"/>
      <c r="M3765" s="126"/>
      <c r="N3765" s="127"/>
      <c r="O3765" s="128"/>
      <c r="P3765" s="128"/>
      <c r="Q3765" s="126"/>
      <c r="R3765" s="55"/>
      <c r="S3765" s="129"/>
      <c r="T3765" s="156"/>
      <c r="U3765" s="126"/>
      <c r="AF3765" s="8"/>
      <c r="AG3765" s="8"/>
      <c r="AH3765" s="8"/>
      <c r="AI3765" s="8"/>
      <c r="AJ3765" s="8"/>
      <c r="AK3765" s="8"/>
      <c r="AL3765" s="8"/>
      <c r="AM3765" s="8"/>
    </row>
    <row r="3766" spans="1:39" x14ac:dyDescent="0.2">
      <c r="A3766" s="161" t="s">
        <v>386</v>
      </c>
      <c r="B3766" s="162" t="s">
        <v>5008</v>
      </c>
      <c r="C3766" s="181" t="s">
        <v>395</v>
      </c>
      <c r="D3766" s="182" t="s">
        <v>396</v>
      </c>
      <c r="E3766" s="182">
        <f>1*1</f>
        <v>1</v>
      </c>
      <c r="F3766" s="183">
        <v>5.45</v>
      </c>
      <c r="G3766" s="183">
        <f t="shared" si="127"/>
        <v>5.45</v>
      </c>
      <c r="H3766" s="184" t="s">
        <v>390</v>
      </c>
      <c r="I3766" s="185"/>
      <c r="J3766" s="180"/>
      <c r="K3766" s="124"/>
      <c r="L3766" s="125"/>
      <c r="M3766" s="126"/>
      <c r="N3766" s="127"/>
      <c r="O3766" s="128"/>
      <c r="P3766" s="128"/>
      <c r="Q3766" s="126"/>
      <c r="R3766" s="55"/>
      <c r="S3766" s="129"/>
      <c r="T3766" s="156"/>
      <c r="U3766" s="126"/>
      <c r="AF3766" s="8"/>
      <c r="AG3766" s="8"/>
      <c r="AH3766" s="8"/>
      <c r="AI3766" s="8"/>
      <c r="AJ3766" s="8"/>
      <c r="AK3766" s="8"/>
      <c r="AL3766" s="8"/>
      <c r="AM3766" s="8"/>
    </row>
    <row r="3767" spans="1:39" x14ac:dyDescent="0.2">
      <c r="A3767" s="161" t="s">
        <v>386</v>
      </c>
      <c r="B3767" s="162" t="s">
        <v>5009</v>
      </c>
      <c r="C3767" s="181" t="s">
        <v>398</v>
      </c>
      <c r="D3767" s="182" t="s">
        <v>399</v>
      </c>
      <c r="E3767" s="182">
        <f>1*1</f>
        <v>1</v>
      </c>
      <c r="F3767" s="183">
        <v>39.75</v>
      </c>
      <c r="G3767" s="183">
        <f t="shared" si="127"/>
        <v>39.75</v>
      </c>
      <c r="H3767" s="184" t="s">
        <v>390</v>
      </c>
      <c r="I3767" s="185"/>
      <c r="J3767" s="180"/>
      <c r="K3767" s="124"/>
      <c r="L3767" s="125"/>
      <c r="M3767" s="126"/>
      <c r="N3767" s="127"/>
      <c r="O3767" s="128"/>
      <c r="P3767" s="128"/>
      <c r="Q3767" s="126"/>
      <c r="R3767" s="55"/>
      <c r="S3767" s="129"/>
      <c r="T3767" s="156"/>
      <c r="U3767" s="126"/>
      <c r="AF3767" s="8"/>
      <c r="AG3767" s="8"/>
      <c r="AH3767" s="8"/>
      <c r="AI3767" s="8"/>
      <c r="AJ3767" s="8"/>
      <c r="AK3767" s="8"/>
      <c r="AL3767" s="8"/>
      <c r="AM3767" s="8"/>
    </row>
    <row r="3768" spans="1:39" x14ac:dyDescent="0.2">
      <c r="A3768" s="161" t="s">
        <v>386</v>
      </c>
      <c r="B3768" s="162" t="s">
        <v>5010</v>
      </c>
      <c r="C3768" s="181" t="s">
        <v>401</v>
      </c>
      <c r="D3768" s="182" t="s">
        <v>402</v>
      </c>
      <c r="E3768" s="182">
        <f>2*1</f>
        <v>2</v>
      </c>
      <c r="F3768" s="183">
        <v>1.97</v>
      </c>
      <c r="G3768" s="183">
        <f t="shared" si="127"/>
        <v>3.94</v>
      </c>
      <c r="H3768" s="184" t="s">
        <v>390</v>
      </c>
      <c r="I3768" s="185"/>
      <c r="J3768" s="180"/>
      <c r="K3768" s="124"/>
      <c r="L3768" s="125"/>
      <c r="M3768" s="126"/>
      <c r="N3768" s="127"/>
      <c r="O3768" s="128"/>
      <c r="P3768" s="128"/>
      <c r="Q3768" s="126"/>
      <c r="R3768" s="55"/>
      <c r="S3768" s="129"/>
      <c r="T3768" s="156"/>
      <c r="U3768" s="126"/>
      <c r="AF3768" s="8"/>
      <c r="AG3768" s="8"/>
      <c r="AH3768" s="8"/>
      <c r="AI3768" s="8"/>
      <c r="AJ3768" s="8"/>
      <c r="AK3768" s="8"/>
      <c r="AL3768" s="8"/>
      <c r="AM3768" s="8"/>
    </row>
    <row r="3769" spans="1:39" x14ac:dyDescent="0.2">
      <c r="A3769" s="161" t="s">
        <v>403</v>
      </c>
      <c r="B3769" s="162" t="s">
        <v>5011</v>
      </c>
      <c r="C3769" s="181" t="s">
        <v>405</v>
      </c>
      <c r="D3769" s="182" t="s">
        <v>406</v>
      </c>
      <c r="E3769" s="182">
        <f>1*1</f>
        <v>1</v>
      </c>
      <c r="F3769" s="183">
        <v>8.09</v>
      </c>
      <c r="G3769" s="183">
        <f t="shared" si="127"/>
        <v>8.09</v>
      </c>
      <c r="H3769" s="184"/>
      <c r="I3769" s="185"/>
      <c r="J3769" s="180"/>
      <c r="K3769" s="124"/>
      <c r="L3769" s="125"/>
      <c r="M3769" s="126"/>
      <c r="N3769" s="127"/>
      <c r="O3769" s="128"/>
      <c r="P3769" s="128"/>
      <c r="Q3769" s="126"/>
      <c r="R3769" s="55"/>
      <c r="S3769" s="129"/>
      <c r="T3769" s="156"/>
      <c r="U3769" s="126"/>
      <c r="AF3769" s="8"/>
      <c r="AG3769" s="8"/>
      <c r="AH3769" s="8"/>
      <c r="AI3769" s="8"/>
      <c r="AJ3769" s="8"/>
      <c r="AK3769" s="8"/>
      <c r="AL3769" s="8"/>
      <c r="AM3769" s="8"/>
    </row>
    <row r="3770" spans="1:39" x14ac:dyDescent="0.2">
      <c r="A3770" s="161" t="s">
        <v>382</v>
      </c>
      <c r="B3770" s="162" t="s">
        <v>5012</v>
      </c>
      <c r="C3770" s="163" t="s">
        <v>408</v>
      </c>
      <c r="D3770" s="164" t="s">
        <v>409</v>
      </c>
      <c r="E3770" s="164" t="s">
        <v>410</v>
      </c>
      <c r="F3770" s="167"/>
      <c r="G3770" s="167" t="str">
        <f>""</f>
        <v/>
      </c>
      <c r="H3770" s="161"/>
      <c r="I3770" s="165"/>
      <c r="J3770" s="180"/>
      <c r="K3770" s="124"/>
      <c r="L3770" s="125"/>
      <c r="M3770" s="126"/>
      <c r="N3770" s="127"/>
      <c r="O3770" s="128"/>
      <c r="P3770" s="128"/>
      <c r="Q3770" s="126"/>
      <c r="R3770" s="55"/>
      <c r="S3770" s="129"/>
      <c r="T3770" s="156"/>
      <c r="U3770" s="126"/>
      <c r="AF3770" s="8"/>
      <c r="AG3770" s="8"/>
      <c r="AH3770" s="8"/>
      <c r="AI3770" s="8"/>
      <c r="AJ3770" s="8"/>
      <c r="AK3770" s="8"/>
      <c r="AL3770" s="8"/>
      <c r="AM3770" s="8"/>
    </row>
    <row r="3771" spans="1:39" x14ac:dyDescent="0.2">
      <c r="A3771" s="161" t="s">
        <v>386</v>
      </c>
      <c r="B3771" s="162" t="s">
        <v>5013</v>
      </c>
      <c r="C3771" s="168" t="s">
        <v>412</v>
      </c>
      <c r="D3771" s="169" t="s">
        <v>413</v>
      </c>
      <c r="E3771" s="169">
        <f>1*1</f>
        <v>1</v>
      </c>
      <c r="F3771" s="170">
        <v>19.420000000000002</v>
      </c>
      <c r="G3771" s="170">
        <f>F3771*E3771</f>
        <v>19.420000000000002</v>
      </c>
      <c r="H3771" s="171" t="s">
        <v>414</v>
      </c>
      <c r="I3771" s="172"/>
      <c r="J3771" s="180"/>
      <c r="K3771" s="124"/>
      <c r="L3771" s="125"/>
      <c r="M3771" s="126"/>
      <c r="N3771" s="127"/>
      <c r="O3771" s="128"/>
      <c r="P3771" s="128"/>
      <c r="Q3771" s="126"/>
      <c r="R3771" s="55"/>
      <c r="S3771" s="129"/>
      <c r="T3771" s="156"/>
      <c r="U3771" s="126"/>
      <c r="AF3771" s="8"/>
      <c r="AG3771" s="8"/>
      <c r="AH3771" s="8"/>
      <c r="AI3771" s="8"/>
      <c r="AJ3771" s="8"/>
      <c r="AK3771" s="8"/>
      <c r="AL3771" s="8"/>
      <c r="AM3771" s="8"/>
    </row>
    <row r="3772" spans="1:39" x14ac:dyDescent="0.2">
      <c r="A3772" s="161" t="s">
        <v>386</v>
      </c>
      <c r="B3772" s="162" t="s">
        <v>5014</v>
      </c>
      <c r="C3772" s="168" t="s">
        <v>416</v>
      </c>
      <c r="D3772" s="169" t="s">
        <v>417</v>
      </c>
      <c r="E3772" s="169">
        <f>1*1</f>
        <v>1</v>
      </c>
      <c r="F3772" s="170">
        <v>4.05</v>
      </c>
      <c r="G3772" s="170">
        <f>F3772*E3772</f>
        <v>4.05</v>
      </c>
      <c r="H3772" s="171" t="s">
        <v>414</v>
      </c>
      <c r="I3772" s="172"/>
      <c r="J3772" s="180"/>
      <c r="K3772" s="124"/>
      <c r="L3772" s="125"/>
      <c r="M3772" s="126"/>
      <c r="N3772" s="127"/>
      <c r="O3772" s="128"/>
      <c r="P3772" s="128"/>
      <c r="Q3772" s="126"/>
      <c r="R3772" s="55"/>
      <c r="S3772" s="129"/>
      <c r="T3772" s="156"/>
      <c r="U3772" s="126"/>
      <c r="AF3772" s="8"/>
      <c r="AG3772" s="8"/>
      <c r="AH3772" s="8"/>
      <c r="AI3772" s="8"/>
      <c r="AJ3772" s="8"/>
      <c r="AK3772" s="8"/>
      <c r="AL3772" s="8"/>
      <c r="AM3772" s="8"/>
    </row>
    <row r="3773" spans="1:39" x14ac:dyDescent="0.2">
      <c r="A3773" s="161" t="s">
        <v>386</v>
      </c>
      <c r="B3773" s="162" t="s">
        <v>5015</v>
      </c>
      <c r="C3773" s="168" t="s">
        <v>419</v>
      </c>
      <c r="D3773" s="169" t="s">
        <v>420</v>
      </c>
      <c r="E3773" s="169">
        <f>1*1</f>
        <v>1</v>
      </c>
      <c r="F3773" s="170">
        <v>0.37</v>
      </c>
      <c r="G3773" s="170">
        <f>F3773*E3773</f>
        <v>0.37</v>
      </c>
      <c r="H3773" s="171" t="s">
        <v>414</v>
      </c>
      <c r="I3773" s="172"/>
      <c r="J3773" s="180"/>
      <c r="K3773" s="124"/>
      <c r="L3773" s="125"/>
      <c r="M3773" s="126"/>
      <c r="N3773" s="127"/>
      <c r="O3773" s="128"/>
      <c r="P3773" s="128"/>
      <c r="Q3773" s="126"/>
      <c r="R3773" s="55"/>
      <c r="S3773" s="129"/>
      <c r="T3773" s="156"/>
      <c r="U3773" s="126"/>
      <c r="AF3773" s="8"/>
      <c r="AG3773" s="8"/>
      <c r="AH3773" s="8"/>
      <c r="AI3773" s="8"/>
      <c r="AJ3773" s="8"/>
      <c r="AK3773" s="8"/>
      <c r="AL3773" s="8"/>
      <c r="AM3773" s="8"/>
    </row>
    <row r="3774" spans="1:39" x14ac:dyDescent="0.2">
      <c r="A3774" s="161" t="s">
        <v>386</v>
      </c>
      <c r="B3774" s="162" t="s">
        <v>5016</v>
      </c>
      <c r="C3774" s="168" t="s">
        <v>422</v>
      </c>
      <c r="D3774" s="169" t="s">
        <v>423</v>
      </c>
      <c r="E3774" s="169">
        <f>1*1</f>
        <v>1</v>
      </c>
      <c r="F3774" s="170">
        <v>0.04</v>
      </c>
      <c r="G3774" s="170">
        <f>F3774*E3774</f>
        <v>0.04</v>
      </c>
      <c r="H3774" s="171" t="s">
        <v>414</v>
      </c>
      <c r="I3774" s="172"/>
      <c r="J3774" s="180"/>
      <c r="K3774" s="124"/>
      <c r="L3774" s="125"/>
      <c r="M3774" s="126"/>
      <c r="N3774" s="127"/>
      <c r="O3774" s="128"/>
      <c r="P3774" s="128"/>
      <c r="Q3774" s="126"/>
      <c r="R3774" s="55"/>
      <c r="S3774" s="129"/>
      <c r="T3774" s="156"/>
      <c r="U3774" s="126"/>
      <c r="AF3774" s="8"/>
      <c r="AG3774" s="8"/>
      <c r="AH3774" s="8"/>
      <c r="AI3774" s="8"/>
      <c r="AJ3774" s="8"/>
      <c r="AK3774" s="8"/>
      <c r="AL3774" s="8"/>
      <c r="AM3774" s="8"/>
    </row>
    <row r="3775" spans="1:39" x14ac:dyDescent="0.2">
      <c r="A3775" s="161" t="s">
        <v>403</v>
      </c>
      <c r="B3775" s="162" t="s">
        <v>5017</v>
      </c>
      <c r="C3775" s="174" t="s">
        <v>425</v>
      </c>
      <c r="D3775" s="175" t="s">
        <v>426</v>
      </c>
      <c r="E3775" s="175">
        <f>1*1</f>
        <v>1</v>
      </c>
      <c r="F3775" s="176">
        <v>0.01</v>
      </c>
      <c r="G3775" s="176">
        <f>F3775*E3775</f>
        <v>0.01</v>
      </c>
      <c r="H3775" s="177"/>
      <c r="I3775" s="178"/>
      <c r="J3775" s="180"/>
      <c r="K3775" s="124"/>
      <c r="L3775" s="125"/>
      <c r="M3775" s="126"/>
      <c r="N3775" s="127"/>
      <c r="O3775" s="128"/>
      <c r="P3775" s="128"/>
      <c r="Q3775" s="126"/>
      <c r="R3775" s="55"/>
      <c r="S3775" s="129"/>
      <c r="T3775" s="156"/>
      <c r="U3775" s="126"/>
      <c r="AF3775" s="8"/>
      <c r="AG3775" s="8"/>
      <c r="AH3775" s="8"/>
      <c r="AI3775" s="8"/>
      <c r="AJ3775" s="8"/>
      <c r="AK3775" s="8"/>
      <c r="AL3775" s="8"/>
      <c r="AM3775" s="8"/>
    </row>
    <row r="3776" spans="1:39" x14ac:dyDescent="0.2">
      <c r="A3776" s="161" t="s">
        <v>382</v>
      </c>
      <c r="B3776" s="162" t="s">
        <v>5018</v>
      </c>
      <c r="C3776" s="181" t="s">
        <v>428</v>
      </c>
      <c r="D3776" s="182" t="s">
        <v>429</v>
      </c>
      <c r="E3776" s="182" t="s">
        <v>410</v>
      </c>
      <c r="F3776" s="183"/>
      <c r="G3776" s="183" t="str">
        <f>""</f>
        <v/>
      </c>
      <c r="H3776" s="184"/>
      <c r="I3776" s="185"/>
      <c r="J3776" s="180"/>
      <c r="K3776" s="124"/>
      <c r="L3776" s="125"/>
      <c r="M3776" s="126"/>
      <c r="N3776" s="127"/>
      <c r="O3776" s="128"/>
      <c r="P3776" s="128"/>
      <c r="Q3776" s="126"/>
      <c r="R3776" s="55"/>
      <c r="S3776" s="129"/>
      <c r="T3776" s="156"/>
      <c r="U3776" s="126"/>
      <c r="AF3776" s="8"/>
      <c r="AG3776" s="8"/>
      <c r="AH3776" s="8"/>
      <c r="AI3776" s="8"/>
      <c r="AJ3776" s="8"/>
      <c r="AK3776" s="8"/>
      <c r="AL3776" s="8"/>
      <c r="AM3776" s="8"/>
    </row>
    <row r="3777" spans="1:39" x14ac:dyDescent="0.2">
      <c r="A3777" s="161" t="s">
        <v>386</v>
      </c>
      <c r="B3777" s="162" t="s">
        <v>5019</v>
      </c>
      <c r="C3777" s="181" t="s">
        <v>431</v>
      </c>
      <c r="D3777" s="182" t="s">
        <v>432</v>
      </c>
      <c r="E3777" s="182">
        <f>1*1</f>
        <v>1</v>
      </c>
      <c r="F3777" s="183">
        <v>10.41</v>
      </c>
      <c r="G3777" s="183">
        <f>F3777*E3777</f>
        <v>10.41</v>
      </c>
      <c r="H3777" s="184" t="s">
        <v>390</v>
      </c>
      <c r="I3777" s="185"/>
      <c r="J3777" s="180"/>
      <c r="K3777" s="124"/>
      <c r="L3777" s="125"/>
      <c r="M3777" s="126"/>
      <c r="N3777" s="127"/>
      <c r="O3777" s="128"/>
      <c r="P3777" s="128"/>
      <c r="Q3777" s="126"/>
      <c r="R3777" s="55"/>
      <c r="S3777" s="129"/>
      <c r="T3777" s="156"/>
      <c r="U3777" s="126"/>
      <c r="AF3777" s="8"/>
      <c r="AG3777" s="8"/>
      <c r="AH3777" s="8"/>
      <c r="AI3777" s="8"/>
      <c r="AJ3777" s="8"/>
      <c r="AK3777" s="8"/>
      <c r="AL3777" s="8"/>
      <c r="AM3777" s="8"/>
    </row>
    <row r="3778" spans="1:39" x14ac:dyDescent="0.2">
      <c r="A3778" s="161" t="s">
        <v>386</v>
      </c>
      <c r="B3778" s="162" t="s">
        <v>5020</v>
      </c>
      <c r="C3778" s="181" t="s">
        <v>434</v>
      </c>
      <c r="D3778" s="182" t="s">
        <v>435</v>
      </c>
      <c r="E3778" s="182">
        <f>2*1</f>
        <v>2</v>
      </c>
      <c r="F3778" s="183">
        <v>0.03</v>
      </c>
      <c r="G3778" s="183">
        <f>F3778*E3778</f>
        <v>0.06</v>
      </c>
      <c r="H3778" s="184" t="s">
        <v>414</v>
      </c>
      <c r="I3778" s="185"/>
      <c r="J3778" s="180"/>
      <c r="K3778" s="124"/>
      <c r="L3778" s="125"/>
      <c r="M3778" s="126"/>
      <c r="N3778" s="127"/>
      <c r="O3778" s="128"/>
      <c r="P3778" s="128"/>
      <c r="Q3778" s="126"/>
      <c r="R3778" s="55"/>
      <c r="S3778" s="129"/>
      <c r="T3778" s="156"/>
      <c r="U3778" s="126"/>
      <c r="AF3778" s="8"/>
      <c r="AG3778" s="8"/>
      <c r="AH3778" s="8"/>
      <c r="AI3778" s="8"/>
      <c r="AJ3778" s="8"/>
      <c r="AK3778" s="8"/>
      <c r="AL3778" s="8"/>
      <c r="AM3778" s="8"/>
    </row>
    <row r="3779" spans="1:39" x14ac:dyDescent="0.2">
      <c r="A3779" s="161" t="s">
        <v>403</v>
      </c>
      <c r="B3779" s="162" t="s">
        <v>5021</v>
      </c>
      <c r="C3779" s="181" t="s">
        <v>425</v>
      </c>
      <c r="D3779" s="182" t="s">
        <v>437</v>
      </c>
      <c r="E3779" s="182">
        <f>1*1</f>
        <v>1</v>
      </c>
      <c r="F3779" s="183">
        <v>0.02</v>
      </c>
      <c r="G3779" s="183">
        <f>F3779*E3779</f>
        <v>0.02</v>
      </c>
      <c r="H3779" s="184"/>
      <c r="I3779" s="185"/>
      <c r="J3779" s="180"/>
      <c r="K3779" s="124"/>
      <c r="L3779" s="125"/>
      <c r="M3779" s="126"/>
      <c r="N3779" s="127"/>
      <c r="O3779" s="128"/>
      <c r="P3779" s="128"/>
      <c r="Q3779" s="126"/>
      <c r="R3779" s="55"/>
      <c r="S3779" s="129"/>
      <c r="T3779" s="156"/>
      <c r="U3779" s="126"/>
      <c r="AF3779" s="8"/>
      <c r="AG3779" s="8"/>
      <c r="AH3779" s="8"/>
      <c r="AI3779" s="8"/>
      <c r="AJ3779" s="8"/>
      <c r="AK3779" s="8"/>
      <c r="AL3779" s="8"/>
      <c r="AM3779" s="8"/>
    </row>
    <row r="3780" spans="1:39" x14ac:dyDescent="0.2">
      <c r="A3780" s="161" t="s">
        <v>382</v>
      </c>
      <c r="B3780" s="162" t="s">
        <v>5022</v>
      </c>
      <c r="C3780" s="163" t="s">
        <v>439</v>
      </c>
      <c r="D3780" s="164" t="s">
        <v>440</v>
      </c>
      <c r="E3780" s="164">
        <v>1</v>
      </c>
      <c r="F3780" s="167"/>
      <c r="G3780" s="167" t="str">
        <f>""</f>
        <v/>
      </c>
      <c r="H3780" s="161"/>
      <c r="I3780" s="165"/>
      <c r="J3780" s="166"/>
      <c r="K3780" s="124"/>
      <c r="L3780" s="125"/>
      <c r="M3780" s="126"/>
      <c r="N3780" s="127"/>
      <c r="O3780" s="128"/>
      <c r="P3780" s="128"/>
      <c r="Q3780" s="126"/>
      <c r="R3780" s="55"/>
      <c r="S3780" s="129"/>
      <c r="T3780" s="156"/>
      <c r="U3780" s="126"/>
      <c r="AF3780" s="8"/>
      <c r="AG3780" s="8"/>
      <c r="AH3780" s="8"/>
      <c r="AI3780" s="8"/>
      <c r="AJ3780" s="8"/>
      <c r="AK3780" s="8"/>
      <c r="AL3780" s="8"/>
      <c r="AM3780" s="8"/>
    </row>
    <row r="3781" spans="1:39" x14ac:dyDescent="0.2">
      <c r="A3781" s="161" t="s">
        <v>386</v>
      </c>
      <c r="B3781" s="162" t="s">
        <v>5023</v>
      </c>
      <c r="C3781" s="168" t="s">
        <v>442</v>
      </c>
      <c r="D3781" s="169" t="s">
        <v>443</v>
      </c>
      <c r="E3781" s="169">
        <f>1*1</f>
        <v>1</v>
      </c>
      <c r="F3781" s="170">
        <v>11.31</v>
      </c>
      <c r="G3781" s="170">
        <f>F3781*E3781</f>
        <v>11.31</v>
      </c>
      <c r="H3781" s="171" t="s">
        <v>414</v>
      </c>
      <c r="I3781" s="172"/>
      <c r="J3781" s="173"/>
      <c r="K3781" s="124"/>
      <c r="L3781" s="125"/>
      <c r="M3781" s="126"/>
      <c r="N3781" s="127"/>
      <c r="O3781" s="128"/>
      <c r="P3781" s="128"/>
      <c r="Q3781" s="126"/>
      <c r="R3781" s="55"/>
      <c r="S3781" s="129"/>
      <c r="T3781" s="156"/>
      <c r="U3781" s="126"/>
      <c r="AF3781" s="8"/>
      <c r="AG3781" s="8"/>
      <c r="AH3781" s="8"/>
      <c r="AI3781" s="8"/>
      <c r="AJ3781" s="8"/>
      <c r="AK3781" s="8"/>
      <c r="AL3781" s="8"/>
      <c r="AM3781" s="8"/>
    </row>
    <row r="3782" spans="1:39" x14ac:dyDescent="0.2">
      <c r="A3782" s="161" t="s">
        <v>386</v>
      </c>
      <c r="B3782" s="162" t="s">
        <v>5024</v>
      </c>
      <c r="C3782" s="168" t="s">
        <v>445</v>
      </c>
      <c r="D3782" s="169" t="s">
        <v>446</v>
      </c>
      <c r="E3782" s="169">
        <f>2*1</f>
        <v>2</v>
      </c>
      <c r="F3782" s="170">
        <v>2.2200000000000002</v>
      </c>
      <c r="G3782" s="170">
        <f>F3782*E3782</f>
        <v>4.4400000000000004</v>
      </c>
      <c r="H3782" s="171" t="s">
        <v>414</v>
      </c>
      <c r="I3782" s="172"/>
      <c r="J3782" s="173"/>
      <c r="K3782" s="124"/>
      <c r="L3782" s="125"/>
      <c r="M3782" s="126"/>
      <c r="N3782" s="127"/>
      <c r="O3782" s="128"/>
      <c r="P3782" s="128"/>
      <c r="Q3782" s="126"/>
      <c r="R3782" s="55"/>
      <c r="S3782" s="129"/>
      <c r="T3782" s="156"/>
      <c r="U3782" s="126"/>
      <c r="AF3782" s="8"/>
      <c r="AG3782" s="8"/>
      <c r="AH3782" s="8"/>
      <c r="AI3782" s="8"/>
      <c r="AJ3782" s="8"/>
      <c r="AK3782" s="8"/>
      <c r="AL3782" s="8"/>
      <c r="AM3782" s="8"/>
    </row>
    <row r="3783" spans="1:39" x14ac:dyDescent="0.2">
      <c r="A3783" s="161" t="s">
        <v>403</v>
      </c>
      <c r="B3783" s="162" t="s">
        <v>5025</v>
      </c>
      <c r="C3783" s="174" t="s">
        <v>425</v>
      </c>
      <c r="D3783" s="175" t="s">
        <v>448</v>
      </c>
      <c r="E3783" s="175">
        <f>4*1</f>
        <v>4</v>
      </c>
      <c r="F3783" s="176">
        <v>0.01</v>
      </c>
      <c r="G3783" s="176">
        <f>F3783*E3783</f>
        <v>0.04</v>
      </c>
      <c r="H3783" s="177"/>
      <c r="I3783" s="178"/>
      <c r="J3783" s="179"/>
      <c r="K3783" s="124"/>
      <c r="L3783" s="125"/>
      <c r="M3783" s="126"/>
      <c r="N3783" s="127"/>
      <c r="O3783" s="128"/>
      <c r="P3783" s="128"/>
      <c r="Q3783" s="126"/>
      <c r="R3783" s="55"/>
      <c r="S3783" s="129"/>
      <c r="T3783" s="156"/>
      <c r="U3783" s="126"/>
      <c r="AF3783" s="8"/>
      <c r="AG3783" s="8"/>
      <c r="AH3783" s="8"/>
      <c r="AI3783" s="8"/>
      <c r="AJ3783" s="8"/>
      <c r="AK3783" s="8"/>
      <c r="AL3783" s="8"/>
      <c r="AM3783" s="8"/>
    </row>
    <row r="3784" spans="1:39" x14ac:dyDescent="0.2">
      <c r="A3784" s="161" t="s">
        <v>403</v>
      </c>
      <c r="B3784" s="162" t="s">
        <v>5026</v>
      </c>
      <c r="C3784" s="174" t="s">
        <v>425</v>
      </c>
      <c r="D3784" s="175" t="s">
        <v>450</v>
      </c>
      <c r="E3784" s="175">
        <f>8*1</f>
        <v>8</v>
      </c>
      <c r="F3784" s="176">
        <v>0.04</v>
      </c>
      <c r="G3784" s="176">
        <f>F3784*E3784</f>
        <v>0.32</v>
      </c>
      <c r="H3784" s="177"/>
      <c r="I3784" s="178"/>
      <c r="J3784" s="179"/>
      <c r="K3784" s="124"/>
      <c r="L3784" s="125"/>
      <c r="M3784" s="126"/>
      <c r="N3784" s="127"/>
      <c r="O3784" s="128"/>
      <c r="P3784" s="128"/>
      <c r="Q3784" s="126"/>
      <c r="R3784" s="55"/>
      <c r="S3784" s="129"/>
      <c r="T3784" s="156"/>
      <c r="U3784" s="126"/>
      <c r="AF3784" s="8"/>
      <c r="AG3784" s="8"/>
      <c r="AH3784" s="8"/>
      <c r="AI3784" s="8"/>
      <c r="AJ3784" s="8"/>
      <c r="AK3784" s="8"/>
      <c r="AL3784" s="8"/>
      <c r="AM3784" s="8"/>
    </row>
    <row r="3785" spans="1:39" x14ac:dyDescent="0.2">
      <c r="A3785" s="161" t="s">
        <v>382</v>
      </c>
      <c r="B3785" s="162" t="s">
        <v>5027</v>
      </c>
      <c r="C3785" s="163" t="s">
        <v>452</v>
      </c>
      <c r="D3785" s="164" t="s">
        <v>453</v>
      </c>
      <c r="E3785" s="164">
        <v>6</v>
      </c>
      <c r="F3785" s="167"/>
      <c r="G3785" s="167" t="str">
        <f>""</f>
        <v/>
      </c>
      <c r="H3785" s="161"/>
      <c r="I3785" s="165"/>
      <c r="J3785" s="166"/>
      <c r="K3785" s="124"/>
      <c r="L3785" s="125"/>
      <c r="M3785" s="126"/>
      <c r="N3785" s="127"/>
      <c r="O3785" s="128"/>
      <c r="P3785" s="128"/>
      <c r="Q3785" s="126"/>
      <c r="R3785" s="55"/>
      <c r="S3785" s="129"/>
      <c r="T3785" s="156"/>
      <c r="U3785" s="126"/>
      <c r="AF3785" s="8"/>
      <c r="AG3785" s="8"/>
      <c r="AH3785" s="8"/>
      <c r="AI3785" s="8"/>
      <c r="AJ3785" s="8"/>
      <c r="AK3785" s="8"/>
      <c r="AL3785" s="8"/>
      <c r="AM3785" s="8"/>
    </row>
    <row r="3786" spans="1:39" x14ac:dyDescent="0.2">
      <c r="A3786" s="161" t="s">
        <v>386</v>
      </c>
      <c r="B3786" s="162" t="s">
        <v>5028</v>
      </c>
      <c r="C3786" s="168" t="s">
        <v>442</v>
      </c>
      <c r="D3786" s="169" t="s">
        <v>443</v>
      </c>
      <c r="E3786" s="169">
        <f>1*6</f>
        <v>6</v>
      </c>
      <c r="F3786" s="170">
        <v>11.31</v>
      </c>
      <c r="G3786" s="170">
        <f>F3786*E3786</f>
        <v>67.86</v>
      </c>
      <c r="H3786" s="171" t="s">
        <v>414</v>
      </c>
      <c r="I3786" s="172"/>
      <c r="J3786" s="173"/>
      <c r="K3786" s="124"/>
      <c r="L3786" s="125"/>
      <c r="M3786" s="126"/>
      <c r="N3786" s="127"/>
      <c r="O3786" s="128"/>
      <c r="P3786" s="128"/>
      <c r="Q3786" s="126"/>
      <c r="R3786" s="55"/>
      <c r="S3786" s="129"/>
      <c r="T3786" s="156"/>
      <c r="U3786" s="126"/>
      <c r="AF3786" s="8"/>
      <c r="AG3786" s="8"/>
      <c r="AH3786" s="8"/>
      <c r="AI3786" s="8"/>
      <c r="AJ3786" s="8"/>
      <c r="AK3786" s="8"/>
      <c r="AL3786" s="8"/>
      <c r="AM3786" s="8"/>
    </row>
    <row r="3787" spans="1:39" x14ac:dyDescent="0.2">
      <c r="A3787" s="161" t="s">
        <v>386</v>
      </c>
      <c r="B3787" s="162" t="s">
        <v>5029</v>
      </c>
      <c r="C3787" s="168" t="s">
        <v>456</v>
      </c>
      <c r="D3787" s="169" t="s">
        <v>457</v>
      </c>
      <c r="E3787" s="169">
        <f>2*6</f>
        <v>12</v>
      </c>
      <c r="F3787" s="170">
        <v>1.28</v>
      </c>
      <c r="G3787" s="170">
        <f>F3787*E3787</f>
        <v>15.36</v>
      </c>
      <c r="H3787" s="171" t="s">
        <v>414</v>
      </c>
      <c r="I3787" s="172"/>
      <c r="J3787" s="173"/>
      <c r="K3787" s="124"/>
      <c r="L3787" s="125"/>
      <c r="M3787" s="126"/>
      <c r="N3787" s="127"/>
      <c r="O3787" s="128"/>
      <c r="P3787" s="128"/>
      <c r="Q3787" s="126"/>
      <c r="R3787" s="55"/>
      <c r="S3787" s="129"/>
      <c r="T3787" s="156"/>
      <c r="U3787" s="126"/>
      <c r="AF3787" s="8"/>
      <c r="AG3787" s="8"/>
      <c r="AH3787" s="8"/>
      <c r="AI3787" s="8"/>
      <c r="AJ3787" s="8"/>
      <c r="AK3787" s="8"/>
      <c r="AL3787" s="8"/>
      <c r="AM3787" s="8"/>
    </row>
    <row r="3788" spans="1:39" x14ac:dyDescent="0.2">
      <c r="A3788" s="161" t="s">
        <v>386</v>
      </c>
      <c r="B3788" s="162" t="s">
        <v>5030</v>
      </c>
      <c r="C3788" s="181" t="s">
        <v>459</v>
      </c>
      <c r="D3788" s="182" t="s">
        <v>460</v>
      </c>
      <c r="E3788" s="182">
        <v>1</v>
      </c>
      <c r="F3788" s="183">
        <v>3.27927539</v>
      </c>
      <c r="G3788" s="183">
        <f>F3788*E3788</f>
        <v>3.27927539</v>
      </c>
      <c r="H3788" s="184" t="s">
        <v>390</v>
      </c>
      <c r="I3788" s="185"/>
      <c r="J3788" s="180"/>
      <c r="K3788" s="124"/>
      <c r="L3788" s="125"/>
      <c r="M3788" s="126"/>
      <c r="N3788" s="127"/>
      <c r="O3788" s="128"/>
      <c r="P3788" s="128"/>
      <c r="Q3788" s="126"/>
      <c r="R3788" s="55"/>
      <c r="S3788" s="129"/>
      <c r="T3788" s="156"/>
      <c r="U3788" s="126"/>
      <c r="AF3788" s="8"/>
      <c r="AG3788" s="8"/>
      <c r="AH3788" s="8"/>
      <c r="AI3788" s="8"/>
      <c r="AJ3788" s="8"/>
      <c r="AK3788" s="8"/>
      <c r="AL3788" s="8"/>
      <c r="AM3788" s="8"/>
    </row>
    <row r="3789" spans="1:39" x14ac:dyDescent="0.2">
      <c r="A3789" s="161" t="s">
        <v>386</v>
      </c>
      <c r="B3789" s="162" t="s">
        <v>5031</v>
      </c>
      <c r="C3789" s="181" t="s">
        <v>462</v>
      </c>
      <c r="D3789" s="182" t="s">
        <v>463</v>
      </c>
      <c r="E3789" s="182">
        <v>1</v>
      </c>
      <c r="F3789" s="183">
        <v>0.65714972000000005</v>
      </c>
      <c r="G3789" s="183">
        <f>F3789*E3789</f>
        <v>0.65714972000000005</v>
      </c>
      <c r="H3789" s="184" t="s">
        <v>414</v>
      </c>
      <c r="I3789" s="185"/>
      <c r="J3789" s="180"/>
      <c r="K3789" s="124"/>
      <c r="L3789" s="125"/>
      <c r="M3789" s="126"/>
      <c r="N3789" s="127"/>
      <c r="O3789" s="128"/>
      <c r="P3789" s="128"/>
      <c r="Q3789" s="126"/>
      <c r="R3789" s="55"/>
      <c r="S3789" s="129"/>
      <c r="T3789" s="156"/>
      <c r="U3789" s="126"/>
      <c r="AF3789" s="8"/>
      <c r="AG3789" s="8"/>
      <c r="AH3789" s="8"/>
      <c r="AI3789" s="8"/>
      <c r="AJ3789" s="8"/>
      <c r="AK3789" s="8"/>
      <c r="AL3789" s="8"/>
      <c r="AM3789" s="8"/>
    </row>
    <row r="3790" spans="1:39" x14ac:dyDescent="0.2">
      <c r="A3790" s="161" t="s">
        <v>382</v>
      </c>
      <c r="B3790" s="162" t="s">
        <v>5032</v>
      </c>
      <c r="C3790" s="163" t="s">
        <v>465</v>
      </c>
      <c r="D3790" s="164" t="s">
        <v>466</v>
      </c>
      <c r="E3790" s="164" t="s">
        <v>410</v>
      </c>
      <c r="F3790" s="167"/>
      <c r="G3790" s="167" t="str">
        <f>""</f>
        <v/>
      </c>
      <c r="H3790" s="161"/>
      <c r="I3790" s="165"/>
      <c r="J3790" s="166"/>
      <c r="K3790" s="124"/>
      <c r="L3790" s="125"/>
      <c r="M3790" s="126"/>
      <c r="N3790" s="127"/>
      <c r="O3790" s="128"/>
      <c r="P3790" s="128"/>
      <c r="Q3790" s="126"/>
      <c r="R3790" s="55"/>
      <c r="S3790" s="129"/>
      <c r="T3790" s="156"/>
      <c r="U3790" s="126"/>
      <c r="AF3790" s="8"/>
      <c r="AG3790" s="8"/>
      <c r="AH3790" s="8"/>
      <c r="AI3790" s="8"/>
      <c r="AJ3790" s="8"/>
      <c r="AK3790" s="8"/>
      <c r="AL3790" s="8"/>
      <c r="AM3790" s="8"/>
    </row>
    <row r="3791" spans="1:39" x14ac:dyDescent="0.2">
      <c r="A3791" s="161" t="s">
        <v>386</v>
      </c>
      <c r="B3791" s="162" t="s">
        <v>5033</v>
      </c>
      <c r="C3791" s="168" t="s">
        <v>468</v>
      </c>
      <c r="D3791" s="169" t="s">
        <v>469</v>
      </c>
      <c r="E3791" s="169" t="s">
        <v>410</v>
      </c>
      <c r="F3791" s="170">
        <v>0.5</v>
      </c>
      <c r="G3791" s="170">
        <f>F3791*2</f>
        <v>1</v>
      </c>
      <c r="H3791" s="171" t="s">
        <v>414</v>
      </c>
      <c r="I3791" s="172"/>
      <c r="J3791" s="173"/>
      <c r="K3791" s="124"/>
      <c r="L3791" s="125"/>
      <c r="M3791" s="126"/>
      <c r="N3791" s="127"/>
      <c r="O3791" s="128"/>
      <c r="P3791" s="128"/>
      <c r="Q3791" s="126"/>
      <c r="R3791" s="55"/>
      <c r="S3791" s="129"/>
      <c r="T3791" s="156"/>
      <c r="U3791" s="126"/>
      <c r="AF3791" s="8"/>
      <c r="AG3791" s="8"/>
      <c r="AH3791" s="8"/>
      <c r="AI3791" s="8"/>
      <c r="AJ3791" s="8"/>
      <c r="AK3791" s="8"/>
      <c r="AL3791" s="8"/>
      <c r="AM3791" s="8"/>
    </row>
    <row r="3792" spans="1:39" x14ac:dyDescent="0.2">
      <c r="A3792" s="161" t="s">
        <v>386</v>
      </c>
      <c r="B3792" s="162" t="s">
        <v>5034</v>
      </c>
      <c r="C3792" s="168" t="s">
        <v>471</v>
      </c>
      <c r="D3792" s="169" t="s">
        <v>472</v>
      </c>
      <c r="E3792" s="169">
        <v>2</v>
      </c>
      <c r="F3792" s="170">
        <v>0.01</v>
      </c>
      <c r="G3792" s="170">
        <f>F3792*E3792</f>
        <v>0.02</v>
      </c>
      <c r="H3792" s="171" t="s">
        <v>414</v>
      </c>
      <c r="I3792" s="172"/>
      <c r="J3792" s="173"/>
      <c r="K3792" s="124"/>
      <c r="L3792" s="125"/>
      <c r="M3792" s="126"/>
      <c r="N3792" s="127"/>
      <c r="O3792" s="128"/>
      <c r="P3792" s="128"/>
      <c r="Q3792" s="126"/>
      <c r="R3792" s="55"/>
      <c r="S3792" s="129"/>
      <c r="T3792" s="156"/>
      <c r="U3792" s="126"/>
      <c r="AF3792" s="8"/>
      <c r="AG3792" s="8"/>
      <c r="AH3792" s="8"/>
      <c r="AI3792" s="8"/>
      <c r="AJ3792" s="8"/>
      <c r="AK3792" s="8"/>
      <c r="AL3792" s="8"/>
      <c r="AM3792" s="8"/>
    </row>
    <row r="3793" spans="1:39" x14ac:dyDescent="0.2">
      <c r="A3793" s="161" t="s">
        <v>386</v>
      </c>
      <c r="B3793" s="162" t="s">
        <v>5035</v>
      </c>
      <c r="C3793" s="163" t="s">
        <v>474</v>
      </c>
      <c r="D3793" s="164" t="s">
        <v>475</v>
      </c>
      <c r="E3793" s="164">
        <v>2</v>
      </c>
      <c r="F3793" s="167">
        <v>0.59990093</v>
      </c>
      <c r="G3793" s="167">
        <f>F3793*E3793</f>
        <v>1.19980186</v>
      </c>
      <c r="H3793" s="161" t="s">
        <v>414</v>
      </c>
      <c r="I3793" s="165"/>
      <c r="J3793" s="166"/>
      <c r="K3793" s="124"/>
      <c r="L3793" s="125"/>
      <c r="M3793" s="126"/>
      <c r="N3793" s="127"/>
      <c r="O3793" s="128"/>
      <c r="P3793" s="128"/>
      <c r="Q3793" s="126"/>
      <c r="R3793" s="55"/>
      <c r="S3793" s="129"/>
      <c r="T3793" s="156"/>
      <c r="U3793" s="126"/>
      <c r="AF3793" s="8"/>
      <c r="AG3793" s="8"/>
      <c r="AH3793" s="8"/>
      <c r="AI3793" s="8"/>
      <c r="AJ3793" s="8"/>
      <c r="AK3793" s="8"/>
      <c r="AL3793" s="8"/>
      <c r="AM3793" s="8"/>
    </row>
    <row r="3794" spans="1:39" x14ac:dyDescent="0.2">
      <c r="A3794" s="161" t="s">
        <v>386</v>
      </c>
      <c r="B3794" s="162" t="s">
        <v>5036</v>
      </c>
      <c r="C3794" s="163" t="s">
        <v>477</v>
      </c>
      <c r="D3794" s="164" t="s">
        <v>478</v>
      </c>
      <c r="E3794" s="164">
        <v>12</v>
      </c>
      <c r="F3794" s="167">
        <v>2.8096894699999999</v>
      </c>
      <c r="G3794" s="167">
        <f>F3794*E3794</f>
        <v>33.716273639999997</v>
      </c>
      <c r="H3794" s="161" t="s">
        <v>414</v>
      </c>
      <c r="I3794" s="165"/>
      <c r="J3794" s="166"/>
      <c r="K3794" s="124"/>
      <c r="L3794" s="125"/>
      <c r="M3794" s="126"/>
      <c r="N3794" s="127"/>
      <c r="O3794" s="128"/>
      <c r="P3794" s="128"/>
      <c r="Q3794" s="126"/>
      <c r="R3794" s="55"/>
      <c r="S3794" s="129"/>
      <c r="T3794" s="156"/>
      <c r="U3794" s="126"/>
      <c r="AF3794" s="8"/>
      <c r="AG3794" s="8"/>
      <c r="AH3794" s="8"/>
      <c r="AI3794" s="8"/>
      <c r="AJ3794" s="8"/>
      <c r="AK3794" s="8"/>
      <c r="AL3794" s="8"/>
      <c r="AM3794" s="8"/>
    </row>
    <row r="3795" spans="1:39" x14ac:dyDescent="0.2">
      <c r="A3795" s="161" t="s">
        <v>386</v>
      </c>
      <c r="B3795" s="162" t="s">
        <v>5037</v>
      </c>
      <c r="C3795" s="163" t="s">
        <v>480</v>
      </c>
      <c r="D3795" s="164" t="s">
        <v>481</v>
      </c>
      <c r="E3795" s="164">
        <v>12</v>
      </c>
      <c r="F3795" s="167">
        <v>1.0767407899999999</v>
      </c>
      <c r="G3795" s="167">
        <f>F3795*E3795</f>
        <v>12.92088948</v>
      </c>
      <c r="H3795" s="161" t="s">
        <v>414</v>
      </c>
      <c r="I3795" s="165"/>
      <c r="J3795" s="166"/>
      <c r="K3795" s="124"/>
      <c r="L3795" s="125"/>
      <c r="M3795" s="126"/>
      <c r="N3795" s="127"/>
      <c r="O3795" s="128"/>
      <c r="P3795" s="128"/>
      <c r="Q3795" s="126"/>
      <c r="R3795" s="55"/>
      <c r="S3795" s="129"/>
      <c r="T3795" s="156"/>
      <c r="U3795" s="126"/>
      <c r="AF3795" s="8"/>
      <c r="AG3795" s="8"/>
      <c r="AH3795" s="8"/>
      <c r="AI3795" s="8"/>
      <c r="AJ3795" s="8"/>
      <c r="AK3795" s="8"/>
      <c r="AL3795" s="8"/>
      <c r="AM3795" s="8"/>
    </row>
    <row r="3796" spans="1:39" x14ac:dyDescent="0.2">
      <c r="A3796" s="161" t="s">
        <v>386</v>
      </c>
      <c r="B3796" s="162" t="s">
        <v>5038</v>
      </c>
      <c r="C3796" s="163" t="s">
        <v>483</v>
      </c>
      <c r="D3796" s="164" t="s">
        <v>484</v>
      </c>
      <c r="E3796" s="164">
        <v>19</v>
      </c>
      <c r="F3796" s="167">
        <v>0.33108987000000001</v>
      </c>
      <c r="G3796" s="167">
        <f>F3796*E3796</f>
        <v>6.2907075300000006</v>
      </c>
      <c r="H3796" s="161" t="s">
        <v>414</v>
      </c>
      <c r="I3796" s="165"/>
      <c r="J3796" s="166"/>
      <c r="K3796" s="124"/>
      <c r="L3796" s="125"/>
      <c r="M3796" s="126"/>
      <c r="N3796" s="127"/>
      <c r="O3796" s="128"/>
      <c r="P3796" s="128"/>
      <c r="Q3796" s="126"/>
      <c r="R3796" s="55"/>
      <c r="S3796" s="129"/>
      <c r="T3796" s="156"/>
      <c r="U3796" s="126"/>
      <c r="AF3796" s="8"/>
      <c r="AG3796" s="8"/>
      <c r="AH3796" s="8"/>
      <c r="AI3796" s="8"/>
      <c r="AJ3796" s="8"/>
      <c r="AK3796" s="8"/>
      <c r="AL3796" s="8"/>
      <c r="AM3796" s="8"/>
    </row>
    <row r="3797" spans="1:39" x14ac:dyDescent="0.2">
      <c r="A3797" s="161" t="s">
        <v>386</v>
      </c>
      <c r="B3797" s="162" t="s">
        <v>5039</v>
      </c>
      <c r="C3797" s="163" t="s">
        <v>486</v>
      </c>
      <c r="D3797" s="164" t="s">
        <v>487</v>
      </c>
      <c r="E3797" s="164" t="s">
        <v>410</v>
      </c>
      <c r="F3797" s="167">
        <v>1.75006756</v>
      </c>
      <c r="G3797" s="167">
        <f>F3797*2</f>
        <v>3.5001351199999999</v>
      </c>
      <c r="H3797" s="161" t="s">
        <v>414</v>
      </c>
      <c r="I3797" s="165"/>
      <c r="J3797" s="166"/>
      <c r="K3797" s="124"/>
      <c r="L3797" s="125"/>
      <c r="M3797" s="126"/>
      <c r="N3797" s="127"/>
      <c r="O3797" s="128"/>
      <c r="P3797" s="128"/>
      <c r="Q3797" s="126"/>
      <c r="R3797" s="55"/>
      <c r="S3797" s="129"/>
      <c r="T3797" s="156"/>
      <c r="U3797" s="126"/>
      <c r="AF3797" s="8"/>
      <c r="AG3797" s="8"/>
      <c r="AH3797" s="8"/>
      <c r="AI3797" s="8"/>
      <c r="AJ3797" s="8"/>
      <c r="AK3797" s="8"/>
      <c r="AL3797" s="8"/>
      <c r="AM3797" s="8"/>
    </row>
    <row r="3798" spans="1:39" x14ac:dyDescent="0.2">
      <c r="A3798" s="161" t="s">
        <v>382</v>
      </c>
      <c r="B3798" s="162" t="s">
        <v>5040</v>
      </c>
      <c r="C3798" s="163" t="s">
        <v>489</v>
      </c>
      <c r="D3798" s="164" t="s">
        <v>490</v>
      </c>
      <c r="E3798" s="164">
        <v>4</v>
      </c>
      <c r="F3798" s="167"/>
      <c r="G3798" s="167" t="str">
        <f>""</f>
        <v/>
      </c>
      <c r="H3798" s="161"/>
      <c r="I3798" s="165"/>
      <c r="J3798" s="166"/>
      <c r="K3798" s="124"/>
      <c r="L3798" s="125"/>
      <c r="M3798" s="126"/>
      <c r="N3798" s="127"/>
      <c r="O3798" s="128"/>
      <c r="P3798" s="128"/>
      <c r="Q3798" s="126"/>
      <c r="R3798" s="55"/>
      <c r="S3798" s="129"/>
      <c r="T3798" s="156"/>
      <c r="U3798" s="126"/>
      <c r="AF3798" s="8"/>
      <c r="AG3798" s="8"/>
      <c r="AH3798" s="8"/>
      <c r="AI3798" s="8"/>
      <c r="AJ3798" s="8"/>
      <c r="AK3798" s="8"/>
      <c r="AL3798" s="8"/>
      <c r="AM3798" s="8"/>
    </row>
    <row r="3799" spans="1:39" x14ac:dyDescent="0.2">
      <c r="A3799" s="161" t="s">
        <v>386</v>
      </c>
      <c r="B3799" s="162" t="s">
        <v>5041</v>
      </c>
      <c r="C3799" s="168" t="s">
        <v>492</v>
      </c>
      <c r="D3799" s="169" t="s">
        <v>493</v>
      </c>
      <c r="E3799" s="169">
        <f>1*4</f>
        <v>4</v>
      </c>
      <c r="F3799" s="170">
        <v>0.38</v>
      </c>
      <c r="G3799" s="170">
        <f>F3799*E3799</f>
        <v>1.52</v>
      </c>
      <c r="H3799" s="171" t="s">
        <v>414</v>
      </c>
      <c r="I3799" s="172"/>
      <c r="J3799" s="173"/>
      <c r="K3799" s="124"/>
      <c r="L3799" s="125"/>
      <c r="M3799" s="126"/>
      <c r="N3799" s="127"/>
      <c r="O3799" s="128"/>
      <c r="P3799" s="128"/>
      <c r="Q3799" s="126"/>
      <c r="R3799" s="55"/>
      <c r="S3799" s="129"/>
      <c r="T3799" s="156"/>
      <c r="U3799" s="126"/>
      <c r="AF3799" s="8"/>
      <c r="AG3799" s="8"/>
      <c r="AH3799" s="8"/>
      <c r="AI3799" s="8"/>
      <c r="AJ3799" s="8"/>
      <c r="AK3799" s="8"/>
      <c r="AL3799" s="8"/>
      <c r="AM3799" s="8"/>
    </row>
    <row r="3800" spans="1:39" x14ac:dyDescent="0.2">
      <c r="A3800" s="161" t="s">
        <v>386</v>
      </c>
      <c r="B3800" s="162" t="s">
        <v>5042</v>
      </c>
      <c r="C3800" s="168" t="s">
        <v>495</v>
      </c>
      <c r="D3800" s="169" t="s">
        <v>496</v>
      </c>
      <c r="E3800" s="169">
        <f>1*4</f>
        <v>4</v>
      </c>
      <c r="F3800" s="170">
        <v>0.25</v>
      </c>
      <c r="G3800" s="170">
        <f>F3800*E3800</f>
        <v>1</v>
      </c>
      <c r="H3800" s="171" t="s">
        <v>414</v>
      </c>
      <c r="I3800" s="172"/>
      <c r="J3800" s="173"/>
      <c r="K3800" s="124"/>
      <c r="L3800" s="125"/>
      <c r="M3800" s="126"/>
      <c r="N3800" s="127"/>
      <c r="O3800" s="128"/>
      <c r="P3800" s="128"/>
      <c r="Q3800" s="126"/>
      <c r="R3800" s="55"/>
      <c r="S3800" s="129"/>
      <c r="T3800" s="156"/>
      <c r="U3800" s="126"/>
      <c r="AF3800" s="8"/>
      <c r="AG3800" s="8"/>
      <c r="AH3800" s="8"/>
      <c r="AI3800" s="8"/>
      <c r="AJ3800" s="8"/>
      <c r="AK3800" s="8"/>
      <c r="AL3800" s="8"/>
      <c r="AM3800" s="8"/>
    </row>
    <row r="3801" spans="1:39" x14ac:dyDescent="0.2">
      <c r="A3801" s="161" t="s">
        <v>382</v>
      </c>
      <c r="B3801" s="162" t="s">
        <v>5043</v>
      </c>
      <c r="C3801" s="163" t="s">
        <v>498</v>
      </c>
      <c r="D3801" s="164" t="s">
        <v>499</v>
      </c>
      <c r="E3801" s="164">
        <v>1</v>
      </c>
      <c r="F3801" s="167"/>
      <c r="G3801" s="167" t="str">
        <f>""</f>
        <v/>
      </c>
      <c r="H3801" s="161"/>
      <c r="I3801" s="165"/>
      <c r="J3801" s="166"/>
      <c r="K3801" s="124"/>
      <c r="L3801" s="125"/>
      <c r="M3801" s="126"/>
      <c r="N3801" s="127"/>
      <c r="O3801" s="128"/>
      <c r="P3801" s="128"/>
      <c r="Q3801" s="126"/>
      <c r="R3801" s="55"/>
      <c r="S3801" s="129"/>
      <c r="T3801" s="156"/>
      <c r="U3801" s="126"/>
      <c r="AF3801" s="8"/>
      <c r="AG3801" s="8"/>
      <c r="AH3801" s="8"/>
      <c r="AI3801" s="8"/>
      <c r="AJ3801" s="8"/>
      <c r="AK3801" s="8"/>
      <c r="AL3801" s="8"/>
      <c r="AM3801" s="8"/>
    </row>
    <row r="3802" spans="1:39" ht="25.5" x14ac:dyDescent="0.2">
      <c r="A3802" s="161" t="s">
        <v>382</v>
      </c>
      <c r="B3802" s="162" t="s">
        <v>5044</v>
      </c>
      <c r="C3802" s="163" t="s">
        <v>501</v>
      </c>
      <c r="D3802" s="164" t="s">
        <v>502</v>
      </c>
      <c r="E3802" s="164">
        <f>1*1</f>
        <v>1</v>
      </c>
      <c r="F3802" s="167"/>
      <c r="G3802" s="167" t="str">
        <f>""</f>
        <v/>
      </c>
      <c r="H3802" s="161"/>
      <c r="I3802" s="165"/>
      <c r="J3802" s="166"/>
      <c r="K3802" s="124"/>
      <c r="L3802" s="125"/>
      <c r="M3802" s="126"/>
      <c r="N3802" s="127"/>
      <c r="O3802" s="128"/>
      <c r="P3802" s="128"/>
      <c r="Q3802" s="126"/>
      <c r="R3802" s="55"/>
      <c r="S3802" s="129"/>
      <c r="T3802" s="156"/>
      <c r="U3802" s="126"/>
      <c r="AF3802" s="8"/>
      <c r="AG3802" s="8"/>
      <c r="AH3802" s="8"/>
      <c r="AI3802" s="8"/>
      <c r="AJ3802" s="8"/>
      <c r="AK3802" s="8"/>
      <c r="AL3802" s="8"/>
      <c r="AM3802" s="8"/>
    </row>
    <row r="3803" spans="1:39" x14ac:dyDescent="0.2">
      <c r="A3803" s="161" t="s">
        <v>386</v>
      </c>
      <c r="B3803" s="162" t="s">
        <v>5045</v>
      </c>
      <c r="C3803" s="168" t="s">
        <v>504</v>
      </c>
      <c r="D3803" s="169" t="s">
        <v>505</v>
      </c>
      <c r="E3803" s="169">
        <f>2*1</f>
        <v>2</v>
      </c>
      <c r="F3803" s="170">
        <v>6.68</v>
      </c>
      <c r="G3803" s="170">
        <f t="shared" ref="G3803:G3811" si="128">F3803*E3803</f>
        <v>13.36</v>
      </c>
      <c r="H3803" s="171" t="s">
        <v>414</v>
      </c>
      <c r="I3803" s="172"/>
      <c r="J3803" s="173"/>
      <c r="K3803" s="124"/>
      <c r="L3803" s="125"/>
      <c r="M3803" s="126"/>
      <c r="N3803" s="127"/>
      <c r="O3803" s="128"/>
      <c r="P3803" s="128"/>
      <c r="Q3803" s="126"/>
      <c r="R3803" s="55"/>
      <c r="S3803" s="129"/>
      <c r="T3803" s="156"/>
      <c r="U3803" s="126"/>
      <c r="AF3803" s="8"/>
      <c r="AG3803" s="8"/>
      <c r="AH3803" s="8"/>
      <c r="AI3803" s="8"/>
      <c r="AJ3803" s="8"/>
      <c r="AK3803" s="8"/>
      <c r="AL3803" s="8"/>
      <c r="AM3803" s="8"/>
    </row>
    <row r="3804" spans="1:39" x14ac:dyDescent="0.2">
      <c r="A3804" s="161" t="s">
        <v>386</v>
      </c>
      <c r="B3804" s="162" t="s">
        <v>5046</v>
      </c>
      <c r="C3804" s="168" t="s">
        <v>507</v>
      </c>
      <c r="D3804" s="169" t="s">
        <v>508</v>
      </c>
      <c r="E3804" s="169">
        <f>2*1</f>
        <v>2</v>
      </c>
      <c r="F3804" s="170">
        <v>0.78</v>
      </c>
      <c r="G3804" s="170">
        <f t="shared" si="128"/>
        <v>1.56</v>
      </c>
      <c r="H3804" s="171" t="s">
        <v>414</v>
      </c>
      <c r="I3804" s="172"/>
      <c r="J3804" s="173"/>
      <c r="K3804" s="124"/>
      <c r="L3804" s="125"/>
      <c r="M3804" s="126"/>
      <c r="N3804" s="127"/>
      <c r="O3804" s="128"/>
      <c r="P3804" s="128"/>
      <c r="Q3804" s="126"/>
      <c r="R3804" s="55"/>
      <c r="S3804" s="129"/>
      <c r="T3804" s="156"/>
      <c r="U3804" s="126"/>
      <c r="AF3804" s="8"/>
      <c r="AG3804" s="8"/>
      <c r="AH3804" s="8"/>
      <c r="AI3804" s="8"/>
      <c r="AJ3804" s="8"/>
      <c r="AK3804" s="8"/>
      <c r="AL3804" s="8"/>
      <c r="AM3804" s="8"/>
    </row>
    <row r="3805" spans="1:39" x14ac:dyDescent="0.2">
      <c r="A3805" s="161" t="s">
        <v>386</v>
      </c>
      <c r="B3805" s="162" t="s">
        <v>5047</v>
      </c>
      <c r="C3805" s="163" t="s">
        <v>510</v>
      </c>
      <c r="D3805" s="164" t="s">
        <v>511</v>
      </c>
      <c r="E3805" s="164">
        <f>2*1</f>
        <v>2</v>
      </c>
      <c r="F3805" s="167">
        <v>3.31</v>
      </c>
      <c r="G3805" s="167">
        <f t="shared" si="128"/>
        <v>6.62</v>
      </c>
      <c r="H3805" s="161" t="s">
        <v>414</v>
      </c>
      <c r="I3805" s="165"/>
      <c r="J3805" s="166"/>
      <c r="K3805" s="124"/>
      <c r="L3805" s="125"/>
      <c r="M3805" s="126"/>
      <c r="N3805" s="127"/>
      <c r="O3805" s="128"/>
      <c r="P3805" s="128"/>
      <c r="Q3805" s="126"/>
      <c r="R3805" s="55"/>
      <c r="S3805" s="129"/>
      <c r="T3805" s="156"/>
      <c r="U3805" s="126"/>
      <c r="AF3805" s="8"/>
      <c r="AG3805" s="8"/>
      <c r="AH3805" s="8"/>
      <c r="AI3805" s="8"/>
      <c r="AJ3805" s="8"/>
      <c r="AK3805" s="8"/>
      <c r="AL3805" s="8"/>
      <c r="AM3805" s="8"/>
    </row>
    <row r="3806" spans="1:39" x14ac:dyDescent="0.2">
      <c r="A3806" s="161" t="s">
        <v>403</v>
      </c>
      <c r="B3806" s="162" t="s">
        <v>5048</v>
      </c>
      <c r="C3806" s="174" t="s">
        <v>513</v>
      </c>
      <c r="D3806" s="175" t="s">
        <v>514</v>
      </c>
      <c r="E3806" s="175">
        <f>1*1</f>
        <v>1</v>
      </c>
      <c r="F3806" s="176">
        <v>1.91</v>
      </c>
      <c r="G3806" s="176">
        <f t="shared" si="128"/>
        <v>1.91</v>
      </c>
      <c r="H3806" s="177"/>
      <c r="I3806" s="178"/>
      <c r="J3806" s="179"/>
      <c r="K3806" s="124"/>
      <c r="L3806" s="125"/>
      <c r="M3806" s="126"/>
      <c r="N3806" s="127"/>
      <c r="O3806" s="128"/>
      <c r="P3806" s="128"/>
      <c r="Q3806" s="126"/>
      <c r="R3806" s="55"/>
      <c r="S3806" s="129"/>
      <c r="T3806" s="156"/>
      <c r="U3806" s="126"/>
      <c r="AF3806" s="8"/>
      <c r="AG3806" s="8"/>
      <c r="AH3806" s="8"/>
      <c r="AI3806" s="8"/>
      <c r="AJ3806" s="8"/>
      <c r="AK3806" s="8"/>
      <c r="AL3806" s="8"/>
      <c r="AM3806" s="8"/>
    </row>
    <row r="3807" spans="1:39" x14ac:dyDescent="0.2">
      <c r="A3807" s="161" t="s">
        <v>403</v>
      </c>
      <c r="B3807" s="162" t="s">
        <v>5049</v>
      </c>
      <c r="C3807" s="174" t="s">
        <v>516</v>
      </c>
      <c r="D3807" s="175" t="s">
        <v>517</v>
      </c>
      <c r="E3807" s="175">
        <f>1*1</f>
        <v>1</v>
      </c>
      <c r="F3807" s="176">
        <v>1.93</v>
      </c>
      <c r="G3807" s="176">
        <f t="shared" si="128"/>
        <v>1.93</v>
      </c>
      <c r="H3807" s="177"/>
      <c r="I3807" s="178"/>
      <c r="J3807" s="179"/>
      <c r="K3807" s="124"/>
      <c r="L3807" s="125"/>
      <c r="M3807" s="126"/>
      <c r="N3807" s="127"/>
      <c r="O3807" s="128"/>
      <c r="P3807" s="128"/>
      <c r="Q3807" s="126"/>
      <c r="R3807" s="55"/>
      <c r="S3807" s="129"/>
      <c r="T3807" s="156"/>
      <c r="U3807" s="126"/>
      <c r="AF3807" s="8"/>
      <c r="AG3807" s="8"/>
      <c r="AH3807" s="8"/>
      <c r="AI3807" s="8"/>
      <c r="AJ3807" s="8"/>
      <c r="AK3807" s="8"/>
      <c r="AL3807" s="8"/>
      <c r="AM3807" s="8"/>
    </row>
    <row r="3808" spans="1:39" x14ac:dyDescent="0.2">
      <c r="A3808" s="161" t="s">
        <v>403</v>
      </c>
      <c r="B3808" s="162" t="s">
        <v>5050</v>
      </c>
      <c r="C3808" s="174" t="s">
        <v>519</v>
      </c>
      <c r="D3808" s="175" t="s">
        <v>520</v>
      </c>
      <c r="E3808" s="175">
        <f>1*1</f>
        <v>1</v>
      </c>
      <c r="F3808" s="176">
        <v>0.52</v>
      </c>
      <c r="G3808" s="176">
        <f t="shared" si="128"/>
        <v>0.52</v>
      </c>
      <c r="H3808" s="177"/>
      <c r="I3808" s="178"/>
      <c r="J3808" s="179"/>
      <c r="K3808" s="124"/>
      <c r="L3808" s="125"/>
      <c r="M3808" s="126"/>
      <c r="N3808" s="127"/>
      <c r="O3808" s="128"/>
      <c r="P3808" s="128"/>
      <c r="Q3808" s="126"/>
      <c r="R3808" s="55"/>
      <c r="S3808" s="129"/>
      <c r="T3808" s="156"/>
      <c r="U3808" s="126"/>
      <c r="AF3808" s="8"/>
      <c r="AG3808" s="8"/>
      <c r="AH3808" s="8"/>
      <c r="AI3808" s="8"/>
      <c r="AJ3808" s="8"/>
      <c r="AK3808" s="8"/>
      <c r="AL3808" s="8"/>
      <c r="AM3808" s="8"/>
    </row>
    <row r="3809" spans="1:39" ht="25.5" x14ac:dyDescent="0.2">
      <c r="A3809" s="161" t="s">
        <v>403</v>
      </c>
      <c r="B3809" s="162" t="s">
        <v>5051</v>
      </c>
      <c r="C3809" s="174" t="s">
        <v>522</v>
      </c>
      <c r="D3809" s="175" t="s">
        <v>523</v>
      </c>
      <c r="E3809" s="175">
        <f>12*1</f>
        <v>12</v>
      </c>
      <c r="F3809" s="176">
        <v>0.02</v>
      </c>
      <c r="G3809" s="176">
        <f t="shared" si="128"/>
        <v>0.24</v>
      </c>
      <c r="H3809" s="177"/>
      <c r="I3809" s="178"/>
      <c r="J3809" s="179"/>
      <c r="K3809" s="124"/>
      <c r="L3809" s="125"/>
      <c r="M3809" s="126"/>
      <c r="N3809" s="127"/>
      <c r="O3809" s="128"/>
      <c r="P3809" s="128"/>
      <c r="Q3809" s="126"/>
      <c r="R3809" s="55"/>
      <c r="S3809" s="129"/>
      <c r="T3809" s="156"/>
      <c r="U3809" s="126"/>
      <c r="AF3809" s="8"/>
      <c r="AG3809" s="8"/>
      <c r="AH3809" s="8"/>
      <c r="AI3809" s="8"/>
      <c r="AJ3809" s="8"/>
      <c r="AK3809" s="8"/>
      <c r="AL3809" s="8"/>
      <c r="AM3809" s="8"/>
    </row>
    <row r="3810" spans="1:39" x14ac:dyDescent="0.2">
      <c r="A3810" s="161" t="s">
        <v>403</v>
      </c>
      <c r="B3810" s="162" t="s">
        <v>5052</v>
      </c>
      <c r="C3810" s="174" t="s">
        <v>525</v>
      </c>
      <c r="D3810" s="175" t="s">
        <v>526</v>
      </c>
      <c r="E3810" s="175">
        <f>12*1</f>
        <v>12</v>
      </c>
      <c r="F3810" s="176">
        <v>0.01</v>
      </c>
      <c r="G3810" s="176">
        <f t="shared" si="128"/>
        <v>0.12</v>
      </c>
      <c r="H3810" s="177"/>
      <c r="I3810" s="178"/>
      <c r="J3810" s="179"/>
      <c r="K3810" s="124"/>
      <c r="L3810" s="125"/>
      <c r="M3810" s="126"/>
      <c r="N3810" s="127"/>
      <c r="O3810" s="128"/>
      <c r="P3810" s="128"/>
      <c r="Q3810" s="126"/>
      <c r="R3810" s="55"/>
      <c r="S3810" s="129"/>
      <c r="T3810" s="156"/>
      <c r="U3810" s="126"/>
      <c r="AF3810" s="8"/>
      <c r="AG3810" s="8"/>
      <c r="AH3810" s="8"/>
      <c r="AI3810" s="8"/>
      <c r="AJ3810" s="8"/>
      <c r="AK3810" s="8"/>
      <c r="AL3810" s="8"/>
      <c r="AM3810" s="8"/>
    </row>
    <row r="3811" spans="1:39" x14ac:dyDescent="0.2">
      <c r="A3811" s="161" t="s">
        <v>403</v>
      </c>
      <c r="B3811" s="162" t="s">
        <v>5053</v>
      </c>
      <c r="C3811" s="174" t="s">
        <v>528</v>
      </c>
      <c r="D3811" s="175" t="s">
        <v>529</v>
      </c>
      <c r="E3811" s="175">
        <f>12*1</f>
        <v>12</v>
      </c>
      <c r="F3811" s="176">
        <v>0</v>
      </c>
      <c r="G3811" s="176">
        <f t="shared" si="128"/>
        <v>0</v>
      </c>
      <c r="H3811" s="177"/>
      <c r="I3811" s="178"/>
      <c r="J3811" s="179"/>
      <c r="K3811" s="124"/>
      <c r="L3811" s="125"/>
      <c r="M3811" s="126"/>
      <c r="N3811" s="127"/>
      <c r="O3811" s="128"/>
      <c r="P3811" s="128"/>
      <c r="Q3811" s="126"/>
      <c r="R3811" s="55"/>
      <c r="S3811" s="129"/>
      <c r="T3811" s="156"/>
      <c r="U3811" s="126"/>
      <c r="AF3811" s="8"/>
      <c r="AG3811" s="8"/>
      <c r="AH3811" s="8"/>
      <c r="AI3811" s="8"/>
      <c r="AJ3811" s="8"/>
      <c r="AK3811" s="8"/>
      <c r="AL3811" s="8"/>
      <c r="AM3811" s="8"/>
    </row>
    <row r="3812" spans="1:39" x14ac:dyDescent="0.2">
      <c r="A3812" s="161" t="s">
        <v>382</v>
      </c>
      <c r="B3812" s="162" t="s">
        <v>5054</v>
      </c>
      <c r="C3812" s="163" t="s">
        <v>531</v>
      </c>
      <c r="D3812" s="164" t="s">
        <v>532</v>
      </c>
      <c r="E3812" s="164">
        <v>1</v>
      </c>
      <c r="F3812" s="167"/>
      <c r="G3812" s="167" t="str">
        <f>""</f>
        <v/>
      </c>
      <c r="H3812" s="161"/>
      <c r="I3812" s="165"/>
      <c r="J3812" s="166"/>
      <c r="K3812" s="124"/>
      <c r="L3812" s="125"/>
      <c r="M3812" s="126"/>
      <c r="N3812" s="127"/>
      <c r="O3812" s="128"/>
      <c r="P3812" s="128"/>
      <c r="Q3812" s="126"/>
      <c r="R3812" s="55"/>
      <c r="S3812" s="129"/>
      <c r="T3812" s="156"/>
      <c r="U3812" s="126"/>
      <c r="AF3812" s="8"/>
      <c r="AG3812" s="8"/>
      <c r="AH3812" s="8"/>
      <c r="AI3812" s="8"/>
      <c r="AJ3812" s="8"/>
      <c r="AK3812" s="8"/>
      <c r="AL3812" s="8"/>
      <c r="AM3812" s="8"/>
    </row>
    <row r="3813" spans="1:39" x14ac:dyDescent="0.2">
      <c r="A3813" s="161" t="s">
        <v>386</v>
      </c>
      <c r="B3813" s="162" t="s">
        <v>5055</v>
      </c>
      <c r="C3813" s="168" t="s">
        <v>534</v>
      </c>
      <c r="D3813" s="169" t="s">
        <v>535</v>
      </c>
      <c r="E3813" s="169">
        <f>2*1</f>
        <v>2</v>
      </c>
      <c r="F3813" s="170">
        <v>2.2200000000000002</v>
      </c>
      <c r="G3813" s="170">
        <f>F3813*E3813</f>
        <v>4.4400000000000004</v>
      </c>
      <c r="H3813" s="171" t="s">
        <v>390</v>
      </c>
      <c r="I3813" s="172"/>
      <c r="J3813" s="173"/>
      <c r="K3813" s="124"/>
      <c r="L3813" s="125"/>
      <c r="M3813" s="126"/>
      <c r="N3813" s="127"/>
      <c r="O3813" s="128"/>
      <c r="P3813" s="128"/>
      <c r="Q3813" s="126"/>
      <c r="R3813" s="55"/>
      <c r="S3813" s="129"/>
      <c r="T3813" s="156"/>
      <c r="U3813" s="126"/>
      <c r="AF3813" s="8"/>
      <c r="AG3813" s="8"/>
      <c r="AH3813" s="8"/>
      <c r="AI3813" s="8"/>
      <c r="AJ3813" s="8"/>
      <c r="AK3813" s="8"/>
      <c r="AL3813" s="8"/>
      <c r="AM3813" s="8"/>
    </row>
    <row r="3814" spans="1:39" x14ac:dyDescent="0.2">
      <c r="A3814" s="161" t="s">
        <v>386</v>
      </c>
      <c r="B3814" s="162" t="s">
        <v>5056</v>
      </c>
      <c r="C3814" s="168" t="s">
        <v>537</v>
      </c>
      <c r="D3814" s="169" t="s">
        <v>538</v>
      </c>
      <c r="E3814" s="169">
        <f>1*1</f>
        <v>1</v>
      </c>
      <c r="F3814" s="170">
        <v>6.38</v>
      </c>
      <c r="G3814" s="170">
        <f>F3814*E3814</f>
        <v>6.38</v>
      </c>
      <c r="H3814" s="171" t="s">
        <v>390</v>
      </c>
      <c r="I3814" s="172"/>
      <c r="J3814" s="173"/>
      <c r="K3814" s="124"/>
      <c r="L3814" s="125"/>
      <c r="M3814" s="126"/>
      <c r="N3814" s="127"/>
      <c r="O3814" s="128"/>
      <c r="P3814" s="128"/>
      <c r="Q3814" s="126"/>
      <c r="R3814" s="55"/>
      <c r="S3814" s="129"/>
      <c r="T3814" s="156"/>
      <c r="U3814" s="126"/>
      <c r="AF3814" s="8"/>
      <c r="AG3814" s="8"/>
      <c r="AH3814" s="8"/>
      <c r="AI3814" s="8"/>
      <c r="AJ3814" s="8"/>
      <c r="AK3814" s="8"/>
      <c r="AL3814" s="8"/>
      <c r="AM3814" s="8"/>
    </row>
    <row r="3815" spans="1:39" x14ac:dyDescent="0.2">
      <c r="A3815" s="161" t="s">
        <v>386</v>
      </c>
      <c r="B3815" s="162" t="s">
        <v>5057</v>
      </c>
      <c r="C3815" s="168" t="s">
        <v>540</v>
      </c>
      <c r="D3815" s="169" t="s">
        <v>541</v>
      </c>
      <c r="E3815" s="169">
        <f>1*1</f>
        <v>1</v>
      </c>
      <c r="F3815" s="170">
        <v>46.26</v>
      </c>
      <c r="G3815" s="170">
        <f>F3815*E3815</f>
        <v>46.26</v>
      </c>
      <c r="H3815" s="171" t="s">
        <v>390</v>
      </c>
      <c r="I3815" s="172"/>
      <c r="J3815" s="173"/>
      <c r="K3815" s="124"/>
      <c r="L3815" s="125"/>
      <c r="M3815" s="126"/>
      <c r="N3815" s="127"/>
      <c r="O3815" s="128"/>
      <c r="P3815" s="128"/>
      <c r="Q3815" s="126"/>
      <c r="R3815" s="55"/>
      <c r="S3815" s="129"/>
      <c r="T3815" s="156"/>
      <c r="U3815" s="126"/>
      <c r="AF3815" s="8"/>
      <c r="AG3815" s="8"/>
      <c r="AH3815" s="8"/>
      <c r="AI3815" s="8"/>
      <c r="AJ3815" s="8"/>
      <c r="AK3815" s="8"/>
      <c r="AL3815" s="8"/>
      <c r="AM3815" s="8"/>
    </row>
    <row r="3816" spans="1:39" x14ac:dyDescent="0.2">
      <c r="A3816" s="161" t="s">
        <v>386</v>
      </c>
      <c r="B3816" s="162" t="s">
        <v>5058</v>
      </c>
      <c r="C3816" s="168" t="s">
        <v>401</v>
      </c>
      <c r="D3816" s="169" t="s">
        <v>402</v>
      </c>
      <c r="E3816" s="169">
        <f>2*1</f>
        <v>2</v>
      </c>
      <c r="F3816" s="170">
        <v>1.97</v>
      </c>
      <c r="G3816" s="170">
        <f>F3816*E3816</f>
        <v>3.94</v>
      </c>
      <c r="H3816" s="171" t="s">
        <v>390</v>
      </c>
      <c r="I3816" s="172"/>
      <c r="J3816" s="173"/>
      <c r="K3816" s="124"/>
      <c r="L3816" s="125"/>
      <c r="M3816" s="126"/>
      <c r="N3816" s="127"/>
      <c r="O3816" s="128"/>
      <c r="P3816" s="128"/>
      <c r="Q3816" s="126"/>
      <c r="R3816" s="55"/>
      <c r="S3816" s="129"/>
      <c r="T3816" s="156"/>
      <c r="U3816" s="126"/>
      <c r="AF3816" s="8"/>
      <c r="AG3816" s="8"/>
      <c r="AH3816" s="8"/>
      <c r="AI3816" s="8"/>
      <c r="AJ3816" s="8"/>
      <c r="AK3816" s="8"/>
      <c r="AL3816" s="8"/>
      <c r="AM3816" s="8"/>
    </row>
    <row r="3817" spans="1:39" x14ac:dyDescent="0.2">
      <c r="A3817" s="161" t="s">
        <v>382</v>
      </c>
      <c r="B3817" s="162" t="s">
        <v>5059</v>
      </c>
      <c r="C3817" s="163" t="s">
        <v>544</v>
      </c>
      <c r="D3817" s="164" t="s">
        <v>545</v>
      </c>
      <c r="E3817" s="164" t="s">
        <v>410</v>
      </c>
      <c r="F3817" s="167"/>
      <c r="G3817" s="167" t="str">
        <f>""</f>
        <v/>
      </c>
      <c r="H3817" s="161"/>
      <c r="I3817" s="165"/>
      <c r="J3817" s="166"/>
      <c r="K3817" s="124"/>
      <c r="L3817" s="125"/>
      <c r="M3817" s="126"/>
      <c r="N3817" s="127"/>
      <c r="O3817" s="128"/>
      <c r="P3817" s="128"/>
      <c r="Q3817" s="126"/>
      <c r="R3817" s="55"/>
      <c r="S3817" s="129"/>
      <c r="T3817" s="156"/>
      <c r="U3817" s="126"/>
      <c r="AF3817" s="8"/>
      <c r="AG3817" s="8"/>
      <c r="AH3817" s="8"/>
      <c r="AI3817" s="8"/>
      <c r="AJ3817" s="8"/>
      <c r="AK3817" s="8"/>
      <c r="AL3817" s="8"/>
      <c r="AM3817" s="8"/>
    </row>
    <row r="3818" spans="1:39" x14ac:dyDescent="0.2">
      <c r="A3818" s="161" t="s">
        <v>386</v>
      </c>
      <c r="B3818" s="162" t="s">
        <v>5060</v>
      </c>
      <c r="C3818" s="168" t="s">
        <v>547</v>
      </c>
      <c r="D3818" s="169" t="s">
        <v>548</v>
      </c>
      <c r="E3818" s="169" t="s">
        <v>410</v>
      </c>
      <c r="F3818" s="170">
        <v>20.329999999999998</v>
      </c>
      <c r="G3818" s="170">
        <f>F3818*2</f>
        <v>40.659999999999997</v>
      </c>
      <c r="H3818" s="171" t="s">
        <v>414</v>
      </c>
      <c r="I3818" s="172"/>
      <c r="J3818" s="173"/>
      <c r="K3818" s="124"/>
      <c r="L3818" s="125"/>
      <c r="M3818" s="126"/>
      <c r="N3818" s="127"/>
      <c r="O3818" s="128"/>
      <c r="P3818" s="128"/>
      <c r="Q3818" s="126"/>
      <c r="R3818" s="55"/>
      <c r="S3818" s="129"/>
      <c r="T3818" s="156"/>
      <c r="U3818" s="126"/>
      <c r="AF3818" s="8"/>
      <c r="AG3818" s="8"/>
      <c r="AH3818" s="8"/>
      <c r="AI3818" s="8"/>
      <c r="AJ3818" s="8"/>
      <c r="AK3818" s="8"/>
      <c r="AL3818" s="8"/>
      <c r="AM3818" s="8"/>
    </row>
    <row r="3819" spans="1:39" x14ac:dyDescent="0.2">
      <c r="A3819" s="161" t="s">
        <v>386</v>
      </c>
      <c r="B3819" s="162" t="s">
        <v>5061</v>
      </c>
      <c r="C3819" s="168" t="s">
        <v>419</v>
      </c>
      <c r="D3819" s="169" t="s">
        <v>420</v>
      </c>
      <c r="E3819" s="169">
        <v>2</v>
      </c>
      <c r="F3819" s="170">
        <v>0.37</v>
      </c>
      <c r="G3819" s="170">
        <f>F3819*E3819</f>
        <v>0.74</v>
      </c>
      <c r="H3819" s="171" t="s">
        <v>414</v>
      </c>
      <c r="I3819" s="172"/>
      <c r="J3819" s="173"/>
      <c r="K3819" s="124"/>
      <c r="L3819" s="125"/>
      <c r="M3819" s="126"/>
      <c r="N3819" s="127"/>
      <c r="O3819" s="128"/>
      <c r="P3819" s="128"/>
      <c r="Q3819" s="126"/>
      <c r="R3819" s="55"/>
      <c r="S3819" s="129"/>
      <c r="T3819" s="156"/>
      <c r="U3819" s="126"/>
      <c r="AF3819" s="8"/>
      <c r="AG3819" s="8"/>
      <c r="AH3819" s="8"/>
      <c r="AI3819" s="8"/>
      <c r="AJ3819" s="8"/>
      <c r="AK3819" s="8"/>
      <c r="AL3819" s="8"/>
      <c r="AM3819" s="8"/>
    </row>
    <row r="3820" spans="1:39" x14ac:dyDescent="0.2">
      <c r="A3820" s="161" t="s">
        <v>403</v>
      </c>
      <c r="B3820" s="162" t="s">
        <v>5062</v>
      </c>
      <c r="C3820" s="174" t="s">
        <v>425</v>
      </c>
      <c r="D3820" s="175" t="s">
        <v>426</v>
      </c>
      <c r="E3820" s="175">
        <v>4</v>
      </c>
      <c r="F3820" s="176">
        <v>0.01</v>
      </c>
      <c r="G3820" s="176">
        <f>F3820*E3820</f>
        <v>0.04</v>
      </c>
      <c r="H3820" s="177"/>
      <c r="I3820" s="178"/>
      <c r="J3820" s="179"/>
      <c r="K3820" s="124"/>
      <c r="L3820" s="125"/>
      <c r="M3820" s="126"/>
      <c r="N3820" s="127"/>
      <c r="O3820" s="128"/>
      <c r="P3820" s="128"/>
      <c r="Q3820" s="126"/>
      <c r="R3820" s="55"/>
      <c r="S3820" s="129"/>
      <c r="T3820" s="156"/>
      <c r="U3820" s="126"/>
      <c r="AF3820" s="8"/>
      <c r="AG3820" s="8"/>
      <c r="AH3820" s="8"/>
      <c r="AI3820" s="8"/>
      <c r="AJ3820" s="8"/>
      <c r="AK3820" s="8"/>
      <c r="AL3820" s="8"/>
      <c r="AM3820" s="8"/>
    </row>
    <row r="3821" spans="1:39" x14ac:dyDescent="0.2">
      <c r="A3821" s="161" t="s">
        <v>386</v>
      </c>
      <c r="B3821" s="162" t="s">
        <v>5063</v>
      </c>
      <c r="C3821" s="163" t="s">
        <v>552</v>
      </c>
      <c r="D3821" s="164" t="s">
        <v>553</v>
      </c>
      <c r="E3821" s="164">
        <v>1</v>
      </c>
      <c r="F3821" s="167">
        <v>20.590681849999999</v>
      </c>
      <c r="G3821" s="167">
        <f>F3821*E3821</f>
        <v>20.590681849999999</v>
      </c>
      <c r="H3821" s="161" t="s">
        <v>414</v>
      </c>
      <c r="I3821" s="165"/>
      <c r="J3821" s="166"/>
      <c r="K3821" s="124"/>
      <c r="L3821" s="125"/>
      <c r="M3821" s="126"/>
      <c r="N3821" s="127"/>
      <c r="O3821" s="128"/>
      <c r="P3821" s="128"/>
      <c r="Q3821" s="126"/>
      <c r="R3821" s="55"/>
      <c r="S3821" s="129"/>
      <c r="T3821" s="156"/>
      <c r="U3821" s="126"/>
      <c r="AF3821" s="8"/>
      <c r="AG3821" s="8"/>
      <c r="AH3821" s="8"/>
      <c r="AI3821" s="8"/>
      <c r="AJ3821" s="8"/>
      <c r="AK3821" s="8"/>
      <c r="AL3821" s="8"/>
      <c r="AM3821" s="8"/>
    </row>
    <row r="3822" spans="1:39" x14ac:dyDescent="0.2">
      <c r="A3822" s="161" t="s">
        <v>382</v>
      </c>
      <c r="B3822" s="162" t="s">
        <v>5064</v>
      </c>
      <c r="C3822" s="163" t="s">
        <v>555</v>
      </c>
      <c r="D3822" s="164" t="s">
        <v>556</v>
      </c>
      <c r="E3822" s="164">
        <v>1</v>
      </c>
      <c r="F3822" s="167"/>
      <c r="G3822" s="167" t="str">
        <f>""</f>
        <v/>
      </c>
      <c r="H3822" s="161"/>
      <c r="I3822" s="165"/>
      <c r="J3822" s="166"/>
      <c r="K3822" s="124"/>
      <c r="L3822" s="125"/>
      <c r="M3822" s="126"/>
      <c r="N3822" s="127"/>
      <c r="O3822" s="128"/>
      <c r="P3822" s="128"/>
      <c r="Q3822" s="126"/>
      <c r="R3822" s="55"/>
      <c r="S3822" s="129"/>
      <c r="T3822" s="156"/>
      <c r="U3822" s="126"/>
      <c r="AF3822" s="8"/>
      <c r="AG3822" s="8"/>
      <c r="AH3822" s="8"/>
      <c r="AI3822" s="8"/>
      <c r="AJ3822" s="8"/>
      <c r="AK3822" s="8"/>
      <c r="AL3822" s="8"/>
      <c r="AM3822" s="8"/>
    </row>
    <row r="3823" spans="1:39" x14ac:dyDescent="0.2">
      <c r="A3823" s="161" t="s">
        <v>386</v>
      </c>
      <c r="B3823" s="162" t="s">
        <v>5065</v>
      </c>
      <c r="C3823" s="163" t="s">
        <v>442</v>
      </c>
      <c r="D3823" s="164" t="s">
        <v>443</v>
      </c>
      <c r="E3823" s="164">
        <f>1*1</f>
        <v>1</v>
      </c>
      <c r="F3823" s="167">
        <v>11.31</v>
      </c>
      <c r="G3823" s="167">
        <f>F3823*E3823</f>
        <v>11.31</v>
      </c>
      <c r="H3823" s="161" t="s">
        <v>414</v>
      </c>
      <c r="I3823" s="165"/>
      <c r="J3823" s="166"/>
      <c r="K3823" s="124"/>
      <c r="L3823" s="125"/>
      <c r="M3823" s="126"/>
      <c r="N3823" s="127"/>
      <c r="O3823" s="128"/>
      <c r="P3823" s="128"/>
      <c r="Q3823" s="126"/>
      <c r="R3823" s="55"/>
      <c r="S3823" s="129"/>
      <c r="T3823" s="156"/>
      <c r="U3823" s="126"/>
      <c r="AF3823" s="8"/>
      <c r="AG3823" s="8"/>
      <c r="AH3823" s="8"/>
      <c r="AI3823" s="8"/>
      <c r="AJ3823" s="8"/>
      <c r="AK3823" s="8"/>
      <c r="AL3823" s="8"/>
      <c r="AM3823" s="8"/>
    </row>
    <row r="3824" spans="1:39" x14ac:dyDescent="0.2">
      <c r="A3824" s="161" t="s">
        <v>386</v>
      </c>
      <c r="B3824" s="162" t="s">
        <v>5066</v>
      </c>
      <c r="C3824" s="163" t="s">
        <v>559</v>
      </c>
      <c r="D3824" s="164" t="s">
        <v>560</v>
      </c>
      <c r="E3824" s="164">
        <f>2*1</f>
        <v>2</v>
      </c>
      <c r="F3824" s="167">
        <v>1.39</v>
      </c>
      <c r="G3824" s="167">
        <f>F3824*E3824</f>
        <v>2.78</v>
      </c>
      <c r="H3824" s="161" t="s">
        <v>414</v>
      </c>
      <c r="I3824" s="165"/>
      <c r="J3824" s="166"/>
      <c r="K3824" s="124"/>
      <c r="L3824" s="125"/>
      <c r="M3824" s="126"/>
      <c r="N3824" s="127"/>
      <c r="O3824" s="128"/>
      <c r="P3824" s="128"/>
      <c r="Q3824" s="126"/>
      <c r="R3824" s="55"/>
      <c r="S3824" s="129"/>
      <c r="T3824" s="156"/>
      <c r="U3824" s="126"/>
      <c r="AF3824" s="8"/>
      <c r="AG3824" s="8"/>
      <c r="AH3824" s="8"/>
      <c r="AI3824" s="8"/>
      <c r="AJ3824" s="8"/>
      <c r="AK3824" s="8"/>
      <c r="AL3824" s="8"/>
      <c r="AM3824" s="8"/>
    </row>
    <row r="3825" spans="1:39" x14ac:dyDescent="0.2">
      <c r="A3825" s="161" t="s">
        <v>386</v>
      </c>
      <c r="B3825" s="162" t="s">
        <v>5067</v>
      </c>
      <c r="C3825" s="163" t="s">
        <v>562</v>
      </c>
      <c r="D3825" s="164" t="s">
        <v>563</v>
      </c>
      <c r="E3825" s="164">
        <v>4</v>
      </c>
      <c r="F3825" s="167">
        <v>3.3256407800000001</v>
      </c>
      <c r="G3825" s="167">
        <f>F3825*E3825</f>
        <v>13.30256312</v>
      </c>
      <c r="H3825" s="161" t="s">
        <v>414</v>
      </c>
      <c r="I3825" s="165"/>
      <c r="J3825" s="166"/>
      <c r="K3825" s="124"/>
      <c r="L3825" s="125"/>
      <c r="M3825" s="126"/>
      <c r="N3825" s="127"/>
      <c r="O3825" s="128"/>
      <c r="P3825" s="128"/>
      <c r="Q3825" s="126"/>
      <c r="R3825" s="55"/>
      <c r="S3825" s="129"/>
      <c r="T3825" s="156"/>
      <c r="U3825" s="126"/>
      <c r="AF3825" s="8"/>
      <c r="AG3825" s="8"/>
      <c r="AH3825" s="8"/>
      <c r="AI3825" s="8"/>
      <c r="AJ3825" s="8"/>
      <c r="AK3825" s="8"/>
      <c r="AL3825" s="8"/>
      <c r="AM3825" s="8"/>
    </row>
    <row r="3826" spans="1:39" x14ac:dyDescent="0.2">
      <c r="A3826" s="161" t="s">
        <v>386</v>
      </c>
      <c r="B3826" s="162" t="s">
        <v>5068</v>
      </c>
      <c r="C3826" s="163" t="s">
        <v>565</v>
      </c>
      <c r="D3826" s="164" t="s">
        <v>566</v>
      </c>
      <c r="E3826" s="164">
        <v>4</v>
      </c>
      <c r="F3826" s="167">
        <v>0.61767559999999999</v>
      </c>
      <c r="G3826" s="167">
        <f>F3826*E3826</f>
        <v>2.4707024</v>
      </c>
      <c r="H3826" s="161" t="s">
        <v>414</v>
      </c>
      <c r="I3826" s="165"/>
      <c r="J3826" s="166"/>
      <c r="K3826" s="124"/>
      <c r="L3826" s="125"/>
      <c r="M3826" s="126"/>
      <c r="N3826" s="127"/>
      <c r="O3826" s="128"/>
      <c r="P3826" s="128"/>
      <c r="Q3826" s="126"/>
      <c r="R3826" s="55"/>
      <c r="S3826" s="129"/>
      <c r="T3826" s="156"/>
      <c r="U3826" s="126"/>
      <c r="AF3826" s="8"/>
      <c r="AG3826" s="8"/>
      <c r="AH3826" s="8"/>
      <c r="AI3826" s="8"/>
      <c r="AJ3826" s="8"/>
      <c r="AK3826" s="8"/>
      <c r="AL3826" s="8"/>
      <c r="AM3826" s="8"/>
    </row>
    <row r="3827" spans="1:39" x14ac:dyDescent="0.2">
      <c r="A3827" s="161" t="s">
        <v>382</v>
      </c>
      <c r="B3827" s="162" t="s">
        <v>5069</v>
      </c>
      <c r="C3827" s="163" t="s">
        <v>568</v>
      </c>
      <c r="D3827" s="164" t="s">
        <v>569</v>
      </c>
      <c r="E3827" s="164">
        <v>2</v>
      </c>
      <c r="F3827" s="167"/>
      <c r="G3827" s="167" t="str">
        <f>""</f>
        <v/>
      </c>
      <c r="H3827" s="161"/>
      <c r="I3827" s="165"/>
      <c r="J3827" s="166"/>
      <c r="K3827" s="124"/>
      <c r="L3827" s="125"/>
      <c r="M3827" s="126"/>
      <c r="N3827" s="127"/>
      <c r="O3827" s="128"/>
      <c r="P3827" s="128"/>
      <c r="Q3827" s="126"/>
      <c r="R3827" s="55"/>
      <c r="S3827" s="129"/>
      <c r="T3827" s="156"/>
      <c r="U3827" s="126"/>
      <c r="AF3827" s="8"/>
      <c r="AG3827" s="8"/>
      <c r="AH3827" s="8"/>
      <c r="AI3827" s="8"/>
      <c r="AJ3827" s="8"/>
      <c r="AK3827" s="8"/>
      <c r="AL3827" s="8"/>
      <c r="AM3827" s="8"/>
    </row>
    <row r="3828" spans="1:39" x14ac:dyDescent="0.2">
      <c r="A3828" s="161" t="s">
        <v>386</v>
      </c>
      <c r="B3828" s="162" t="s">
        <v>5070</v>
      </c>
      <c r="C3828" s="168" t="s">
        <v>571</v>
      </c>
      <c r="D3828" s="169" t="s">
        <v>572</v>
      </c>
      <c r="E3828" s="169">
        <f>1*2</f>
        <v>2</v>
      </c>
      <c r="F3828" s="170">
        <v>0.89</v>
      </c>
      <c r="G3828" s="170">
        <f>F3828*E3828</f>
        <v>1.78</v>
      </c>
      <c r="H3828" s="171" t="s">
        <v>414</v>
      </c>
      <c r="I3828" s="172"/>
      <c r="J3828" s="173"/>
      <c r="K3828" s="124"/>
      <c r="L3828" s="125"/>
      <c r="M3828" s="126"/>
      <c r="N3828" s="127"/>
      <c r="O3828" s="128"/>
      <c r="P3828" s="128"/>
      <c r="Q3828" s="126"/>
      <c r="R3828" s="55"/>
      <c r="S3828" s="129"/>
      <c r="T3828" s="156"/>
      <c r="U3828" s="126"/>
      <c r="AF3828" s="8"/>
      <c r="AG3828" s="8"/>
      <c r="AH3828" s="8"/>
      <c r="AI3828" s="8"/>
      <c r="AJ3828" s="8"/>
      <c r="AK3828" s="8"/>
      <c r="AL3828" s="8"/>
      <c r="AM3828" s="8"/>
    </row>
    <row r="3829" spans="1:39" x14ac:dyDescent="0.2">
      <c r="A3829" s="161" t="s">
        <v>386</v>
      </c>
      <c r="B3829" s="162" t="s">
        <v>5071</v>
      </c>
      <c r="C3829" s="168" t="s">
        <v>574</v>
      </c>
      <c r="D3829" s="169" t="s">
        <v>575</v>
      </c>
      <c r="E3829" s="169">
        <f>2*2</f>
        <v>4</v>
      </c>
      <c r="F3829" s="170">
        <v>0.09</v>
      </c>
      <c r="G3829" s="170">
        <f>F3829*E3829</f>
        <v>0.36</v>
      </c>
      <c r="H3829" s="171" t="s">
        <v>414</v>
      </c>
      <c r="I3829" s="172"/>
      <c r="J3829" s="173"/>
      <c r="K3829" s="124"/>
      <c r="L3829" s="125"/>
      <c r="M3829" s="126"/>
      <c r="N3829" s="127"/>
      <c r="O3829" s="128"/>
      <c r="P3829" s="128"/>
      <c r="Q3829" s="126"/>
      <c r="R3829" s="55"/>
      <c r="S3829" s="129"/>
      <c r="T3829" s="156"/>
      <c r="U3829" s="126"/>
      <c r="AF3829" s="8"/>
      <c r="AG3829" s="8"/>
      <c r="AH3829" s="8"/>
      <c r="AI3829" s="8"/>
      <c r="AJ3829" s="8"/>
      <c r="AK3829" s="8"/>
      <c r="AL3829" s="8"/>
      <c r="AM3829" s="8"/>
    </row>
    <row r="3830" spans="1:39" x14ac:dyDescent="0.2">
      <c r="A3830" s="161" t="s">
        <v>386</v>
      </c>
      <c r="B3830" s="162" t="s">
        <v>5072</v>
      </c>
      <c r="C3830" s="163" t="s">
        <v>577</v>
      </c>
      <c r="D3830" s="164" t="s">
        <v>578</v>
      </c>
      <c r="E3830" s="164">
        <v>1</v>
      </c>
      <c r="F3830" s="167">
        <v>6.3872718900000001</v>
      </c>
      <c r="G3830" s="167">
        <f>F3830*E3830</f>
        <v>6.3872718900000001</v>
      </c>
      <c r="H3830" s="161" t="s">
        <v>414</v>
      </c>
      <c r="I3830" s="165"/>
      <c r="J3830" s="166"/>
      <c r="K3830" s="124"/>
      <c r="L3830" s="125"/>
      <c r="M3830" s="126"/>
      <c r="N3830" s="127"/>
      <c r="O3830" s="128"/>
      <c r="P3830" s="128"/>
      <c r="Q3830" s="126"/>
      <c r="R3830" s="55"/>
      <c r="S3830" s="129"/>
      <c r="T3830" s="156"/>
      <c r="U3830" s="126"/>
      <c r="AF3830" s="8"/>
      <c r="AG3830" s="8"/>
      <c r="AH3830" s="8"/>
      <c r="AI3830" s="8"/>
      <c r="AJ3830" s="8"/>
      <c r="AK3830" s="8"/>
      <c r="AL3830" s="8"/>
      <c r="AM3830" s="8"/>
    </row>
    <row r="3831" spans="1:39" x14ac:dyDescent="0.2">
      <c r="A3831" s="161" t="s">
        <v>386</v>
      </c>
      <c r="B3831" s="162" t="s">
        <v>5073</v>
      </c>
      <c r="C3831" s="163" t="s">
        <v>580</v>
      </c>
      <c r="D3831" s="164" t="s">
        <v>581</v>
      </c>
      <c r="E3831" s="164">
        <v>1</v>
      </c>
      <c r="F3831" s="167">
        <v>13.463815520000001</v>
      </c>
      <c r="G3831" s="167">
        <f>F3831*E3831</f>
        <v>13.463815520000001</v>
      </c>
      <c r="H3831" s="161" t="s">
        <v>414</v>
      </c>
      <c r="I3831" s="165"/>
      <c r="J3831" s="166"/>
      <c r="K3831" s="124"/>
      <c r="L3831" s="125"/>
      <c r="M3831" s="126"/>
      <c r="N3831" s="127"/>
      <c r="O3831" s="128"/>
      <c r="P3831" s="128"/>
      <c r="Q3831" s="126"/>
      <c r="R3831" s="55"/>
      <c r="S3831" s="129"/>
      <c r="T3831" s="156"/>
      <c r="U3831" s="126"/>
      <c r="AF3831" s="8"/>
      <c r="AG3831" s="8"/>
      <c r="AH3831" s="8"/>
      <c r="AI3831" s="8"/>
      <c r="AJ3831" s="8"/>
      <c r="AK3831" s="8"/>
      <c r="AL3831" s="8"/>
      <c r="AM3831" s="8"/>
    </row>
    <row r="3832" spans="1:39" x14ac:dyDescent="0.2">
      <c r="A3832" s="161" t="s">
        <v>386</v>
      </c>
      <c r="B3832" s="162" t="s">
        <v>5074</v>
      </c>
      <c r="C3832" s="163" t="s">
        <v>583</v>
      </c>
      <c r="D3832" s="164" t="s">
        <v>584</v>
      </c>
      <c r="E3832" s="164" t="s">
        <v>410</v>
      </c>
      <c r="F3832" s="167">
        <v>5.3824199999999998</v>
      </c>
      <c r="G3832" s="167">
        <f>F3832*2</f>
        <v>10.76484</v>
      </c>
      <c r="H3832" s="161" t="s">
        <v>414</v>
      </c>
      <c r="I3832" s="165"/>
      <c r="J3832" s="166"/>
      <c r="K3832" s="124"/>
      <c r="L3832" s="125"/>
      <c r="M3832" s="126"/>
      <c r="N3832" s="127"/>
      <c r="O3832" s="128"/>
      <c r="P3832" s="128"/>
      <c r="Q3832" s="126"/>
      <c r="R3832" s="55"/>
      <c r="S3832" s="129"/>
      <c r="T3832" s="156"/>
      <c r="U3832" s="126"/>
      <c r="AF3832" s="8"/>
      <c r="AG3832" s="8"/>
      <c r="AH3832" s="8"/>
      <c r="AI3832" s="8"/>
      <c r="AJ3832" s="8"/>
      <c r="AK3832" s="8"/>
      <c r="AL3832" s="8"/>
      <c r="AM3832" s="8"/>
    </row>
    <row r="3833" spans="1:39" x14ac:dyDescent="0.2">
      <c r="A3833" s="161" t="s">
        <v>403</v>
      </c>
      <c r="B3833" s="162" t="s">
        <v>5075</v>
      </c>
      <c r="C3833" s="174" t="s">
        <v>586</v>
      </c>
      <c r="D3833" s="175" t="s">
        <v>587</v>
      </c>
      <c r="E3833" s="175">
        <v>2</v>
      </c>
      <c r="F3833" s="176">
        <v>1.23280217</v>
      </c>
      <c r="G3833" s="176">
        <f>F3833*E3833</f>
        <v>2.4656043400000001</v>
      </c>
      <c r="H3833" s="177" t="s">
        <v>414</v>
      </c>
      <c r="I3833" s="178"/>
      <c r="J3833" s="179"/>
      <c r="K3833" s="124"/>
      <c r="L3833" s="125"/>
      <c r="M3833" s="126"/>
      <c r="N3833" s="127"/>
      <c r="O3833" s="128"/>
      <c r="P3833" s="128"/>
      <c r="Q3833" s="126"/>
      <c r="R3833" s="55"/>
      <c r="S3833" s="129"/>
      <c r="T3833" s="156"/>
      <c r="U3833" s="126"/>
      <c r="AF3833" s="8"/>
      <c r="AG3833" s="8"/>
      <c r="AH3833" s="8"/>
      <c r="AI3833" s="8"/>
      <c r="AJ3833" s="8"/>
      <c r="AK3833" s="8"/>
      <c r="AL3833" s="8"/>
      <c r="AM3833" s="8"/>
    </row>
    <row r="3834" spans="1:39" x14ac:dyDescent="0.2">
      <c r="A3834" s="161" t="s">
        <v>386</v>
      </c>
      <c r="B3834" s="162" t="s">
        <v>5076</v>
      </c>
      <c r="C3834" s="181" t="s">
        <v>589</v>
      </c>
      <c r="D3834" s="182" t="s">
        <v>590</v>
      </c>
      <c r="E3834" s="182">
        <v>1</v>
      </c>
      <c r="F3834" s="183">
        <v>11.16462001</v>
      </c>
      <c r="G3834" s="183">
        <f>F3834*E3834</f>
        <v>11.16462001</v>
      </c>
      <c r="H3834" s="184" t="s">
        <v>414</v>
      </c>
      <c r="I3834" s="185"/>
      <c r="J3834" s="180"/>
      <c r="K3834" s="124"/>
      <c r="L3834" s="125"/>
      <c r="M3834" s="126"/>
      <c r="N3834" s="127"/>
      <c r="O3834" s="128"/>
      <c r="P3834" s="128"/>
      <c r="Q3834" s="126"/>
      <c r="R3834" s="55"/>
      <c r="S3834" s="129"/>
      <c r="T3834" s="156"/>
      <c r="U3834" s="126"/>
      <c r="AF3834" s="8"/>
      <c r="AG3834" s="8"/>
      <c r="AH3834" s="8"/>
      <c r="AI3834" s="8"/>
      <c r="AJ3834" s="8"/>
      <c r="AK3834" s="8"/>
      <c r="AL3834" s="8"/>
      <c r="AM3834" s="8"/>
    </row>
    <row r="3835" spans="1:39" x14ac:dyDescent="0.2">
      <c r="A3835" s="161" t="s">
        <v>386</v>
      </c>
      <c r="B3835" s="162" t="s">
        <v>5077</v>
      </c>
      <c r="C3835" s="163" t="s">
        <v>592</v>
      </c>
      <c r="D3835" s="164" t="s">
        <v>593</v>
      </c>
      <c r="E3835" s="164" t="s">
        <v>410</v>
      </c>
      <c r="F3835" s="167">
        <v>0.26693822</v>
      </c>
      <c r="G3835" s="167">
        <f>F3835*2</f>
        <v>0.53387644000000001</v>
      </c>
      <c r="H3835" s="161" t="s">
        <v>414</v>
      </c>
      <c r="I3835" s="165"/>
      <c r="J3835" s="166"/>
      <c r="K3835" s="124"/>
      <c r="L3835" s="125"/>
      <c r="M3835" s="126"/>
      <c r="N3835" s="127"/>
      <c r="O3835" s="128"/>
      <c r="P3835" s="128"/>
      <c r="Q3835" s="126"/>
      <c r="R3835" s="55"/>
      <c r="S3835" s="129"/>
      <c r="T3835" s="156"/>
      <c r="U3835" s="126"/>
      <c r="AF3835" s="8"/>
      <c r="AG3835" s="8"/>
      <c r="AH3835" s="8"/>
      <c r="AI3835" s="8"/>
      <c r="AJ3835" s="8"/>
      <c r="AK3835" s="8"/>
      <c r="AL3835" s="8"/>
      <c r="AM3835" s="8"/>
    </row>
    <row r="3836" spans="1:39" x14ac:dyDescent="0.2">
      <c r="A3836" s="161" t="s">
        <v>386</v>
      </c>
      <c r="B3836" s="162" t="s">
        <v>5078</v>
      </c>
      <c r="C3836" s="163" t="s">
        <v>595</v>
      </c>
      <c r="D3836" s="164" t="s">
        <v>596</v>
      </c>
      <c r="E3836" s="164">
        <v>1</v>
      </c>
      <c r="F3836" s="167">
        <v>33.361609420000001</v>
      </c>
      <c r="G3836" s="167">
        <f>F3836*E3836</f>
        <v>33.361609420000001</v>
      </c>
      <c r="H3836" s="161" t="s">
        <v>414</v>
      </c>
      <c r="I3836" s="165"/>
      <c r="J3836" s="166"/>
      <c r="K3836" s="124"/>
      <c r="L3836" s="125"/>
      <c r="M3836" s="126"/>
      <c r="N3836" s="127"/>
      <c r="O3836" s="128"/>
      <c r="P3836" s="128"/>
      <c r="Q3836" s="126"/>
      <c r="R3836" s="55"/>
      <c r="S3836" s="129"/>
      <c r="T3836" s="156"/>
      <c r="U3836" s="126"/>
      <c r="AF3836" s="8"/>
      <c r="AG3836" s="8"/>
      <c r="AH3836" s="8"/>
      <c r="AI3836" s="8"/>
      <c r="AJ3836" s="8"/>
      <c r="AK3836" s="8"/>
      <c r="AL3836" s="8"/>
      <c r="AM3836" s="8"/>
    </row>
    <row r="3837" spans="1:39" x14ac:dyDescent="0.2">
      <c r="A3837" s="161" t="s">
        <v>382</v>
      </c>
      <c r="B3837" s="162" t="s">
        <v>5079</v>
      </c>
      <c r="C3837" s="163" t="s">
        <v>598</v>
      </c>
      <c r="D3837" s="164" t="s">
        <v>599</v>
      </c>
      <c r="E3837" s="164">
        <v>1</v>
      </c>
      <c r="F3837" s="167"/>
      <c r="G3837" s="167" t="str">
        <f>""</f>
        <v/>
      </c>
      <c r="H3837" s="161"/>
      <c r="I3837" s="165"/>
      <c r="J3837" s="166"/>
      <c r="K3837" s="124"/>
      <c r="L3837" s="125"/>
      <c r="M3837" s="126"/>
      <c r="N3837" s="127"/>
      <c r="O3837" s="128"/>
      <c r="P3837" s="128"/>
      <c r="Q3837" s="126"/>
      <c r="R3837" s="55"/>
      <c r="S3837" s="129"/>
      <c r="T3837" s="156"/>
      <c r="U3837" s="126"/>
      <c r="AF3837" s="8"/>
      <c r="AG3837" s="8"/>
      <c r="AH3837" s="8"/>
      <c r="AI3837" s="8"/>
      <c r="AJ3837" s="8"/>
      <c r="AK3837" s="8"/>
      <c r="AL3837" s="8"/>
      <c r="AM3837" s="8"/>
    </row>
    <row r="3838" spans="1:39" x14ac:dyDescent="0.2">
      <c r="A3838" s="161" t="s">
        <v>386</v>
      </c>
      <c r="B3838" s="162" t="s">
        <v>5080</v>
      </c>
      <c r="C3838" s="168" t="s">
        <v>601</v>
      </c>
      <c r="D3838" s="169" t="s">
        <v>596</v>
      </c>
      <c r="E3838" s="169">
        <f>1*1</f>
        <v>1</v>
      </c>
      <c r="F3838" s="170">
        <v>34.090000000000003</v>
      </c>
      <c r="G3838" s="170">
        <f t="shared" ref="G3838:G3863" si="129">F3838*E3838</f>
        <v>34.090000000000003</v>
      </c>
      <c r="H3838" s="171" t="s">
        <v>414</v>
      </c>
      <c r="I3838" s="172"/>
      <c r="J3838" s="173"/>
      <c r="K3838" s="124"/>
      <c r="L3838" s="125"/>
      <c r="M3838" s="126"/>
      <c r="N3838" s="127"/>
      <c r="O3838" s="128"/>
      <c r="P3838" s="128"/>
      <c r="Q3838" s="126"/>
      <c r="R3838" s="55"/>
      <c r="S3838" s="129"/>
      <c r="T3838" s="156"/>
      <c r="U3838" s="126"/>
      <c r="AF3838" s="8"/>
      <c r="AG3838" s="8"/>
      <c r="AH3838" s="8"/>
      <c r="AI3838" s="8"/>
      <c r="AJ3838" s="8"/>
      <c r="AK3838" s="8"/>
      <c r="AL3838" s="8"/>
      <c r="AM3838" s="8"/>
    </row>
    <row r="3839" spans="1:39" x14ac:dyDescent="0.2">
      <c r="A3839" s="161" t="s">
        <v>403</v>
      </c>
      <c r="B3839" s="162" t="s">
        <v>5081</v>
      </c>
      <c r="C3839" s="174" t="s">
        <v>425</v>
      </c>
      <c r="D3839" s="175" t="s">
        <v>437</v>
      </c>
      <c r="E3839" s="175">
        <f>1*1</f>
        <v>1</v>
      </c>
      <c r="F3839" s="176">
        <v>0.02</v>
      </c>
      <c r="G3839" s="176">
        <f t="shared" si="129"/>
        <v>0.02</v>
      </c>
      <c r="H3839" s="177"/>
      <c r="I3839" s="178"/>
      <c r="J3839" s="179"/>
      <c r="K3839" s="124"/>
      <c r="L3839" s="125"/>
      <c r="M3839" s="126"/>
      <c r="N3839" s="127"/>
      <c r="O3839" s="128"/>
      <c r="P3839" s="128"/>
      <c r="Q3839" s="126"/>
      <c r="R3839" s="55"/>
      <c r="S3839" s="129"/>
      <c r="T3839" s="156"/>
      <c r="U3839" s="126"/>
      <c r="AF3839" s="8"/>
      <c r="AG3839" s="8"/>
      <c r="AH3839" s="8"/>
      <c r="AI3839" s="8"/>
      <c r="AJ3839" s="8"/>
      <c r="AK3839" s="8"/>
      <c r="AL3839" s="8"/>
      <c r="AM3839" s="8"/>
    </row>
    <row r="3840" spans="1:39" x14ac:dyDescent="0.2">
      <c r="A3840" s="161" t="s">
        <v>386</v>
      </c>
      <c r="B3840" s="162" t="s">
        <v>5082</v>
      </c>
      <c r="C3840" s="163" t="s">
        <v>604</v>
      </c>
      <c r="D3840" s="164" t="s">
        <v>596</v>
      </c>
      <c r="E3840" s="164">
        <v>4</v>
      </c>
      <c r="F3840" s="167">
        <v>33.535422400000002</v>
      </c>
      <c r="G3840" s="167">
        <f t="shared" si="129"/>
        <v>134.14168960000001</v>
      </c>
      <c r="H3840" s="161" t="s">
        <v>414</v>
      </c>
      <c r="I3840" s="165"/>
      <c r="J3840" s="166"/>
      <c r="K3840" s="124"/>
      <c r="L3840" s="125"/>
      <c r="M3840" s="126"/>
      <c r="N3840" s="127"/>
      <c r="O3840" s="128"/>
      <c r="P3840" s="128"/>
      <c r="Q3840" s="126"/>
      <c r="R3840" s="55"/>
      <c r="S3840" s="129"/>
      <c r="T3840" s="156"/>
      <c r="U3840" s="126"/>
      <c r="AF3840" s="8"/>
      <c r="AG3840" s="8"/>
      <c r="AH3840" s="8"/>
      <c r="AI3840" s="8"/>
      <c r="AJ3840" s="8"/>
      <c r="AK3840" s="8"/>
      <c r="AL3840" s="8"/>
      <c r="AM3840" s="8"/>
    </row>
    <row r="3841" spans="1:39" x14ac:dyDescent="0.2">
      <c r="A3841" s="161" t="s">
        <v>386</v>
      </c>
      <c r="B3841" s="162" t="s">
        <v>5083</v>
      </c>
      <c r="C3841" s="163" t="s">
        <v>606</v>
      </c>
      <c r="D3841" s="164" t="s">
        <v>596</v>
      </c>
      <c r="E3841" s="164">
        <v>4</v>
      </c>
      <c r="F3841" s="167">
        <v>34.262435670000002</v>
      </c>
      <c r="G3841" s="167">
        <f t="shared" si="129"/>
        <v>137.04974268000001</v>
      </c>
      <c r="H3841" s="161" t="s">
        <v>414</v>
      </c>
      <c r="I3841" s="165"/>
      <c r="J3841" s="166"/>
      <c r="K3841" s="124"/>
      <c r="L3841" s="125"/>
      <c r="M3841" s="126"/>
      <c r="N3841" s="127"/>
      <c r="O3841" s="128"/>
      <c r="P3841" s="128"/>
      <c r="Q3841" s="126"/>
      <c r="R3841" s="55"/>
      <c r="S3841" s="129"/>
      <c r="T3841" s="156"/>
      <c r="U3841" s="126"/>
      <c r="AF3841" s="8"/>
      <c r="AG3841" s="8"/>
      <c r="AH3841" s="8"/>
      <c r="AI3841" s="8"/>
      <c r="AJ3841" s="8"/>
      <c r="AK3841" s="8"/>
      <c r="AL3841" s="8"/>
      <c r="AM3841" s="8"/>
    </row>
    <row r="3842" spans="1:39" x14ac:dyDescent="0.2">
      <c r="A3842" s="161" t="s">
        <v>386</v>
      </c>
      <c r="B3842" s="162" t="s">
        <v>5084</v>
      </c>
      <c r="C3842" s="163" t="s">
        <v>608</v>
      </c>
      <c r="D3842" s="164" t="s">
        <v>609</v>
      </c>
      <c r="E3842" s="164">
        <v>1</v>
      </c>
      <c r="F3842" s="167">
        <v>5.3244521599999999</v>
      </c>
      <c r="G3842" s="167">
        <f t="shared" si="129"/>
        <v>5.3244521599999999</v>
      </c>
      <c r="H3842" s="161" t="s">
        <v>414</v>
      </c>
      <c r="I3842" s="165"/>
      <c r="J3842" s="166"/>
      <c r="K3842" s="124"/>
      <c r="L3842" s="125"/>
      <c r="M3842" s="126"/>
      <c r="N3842" s="127"/>
      <c r="O3842" s="128"/>
      <c r="P3842" s="128"/>
      <c r="Q3842" s="126"/>
      <c r="R3842" s="55"/>
      <c r="S3842" s="129"/>
      <c r="T3842" s="156"/>
      <c r="U3842" s="126"/>
      <c r="AF3842" s="8"/>
      <c r="AG3842" s="8"/>
      <c r="AH3842" s="8"/>
      <c r="AI3842" s="8"/>
      <c r="AJ3842" s="8"/>
      <c r="AK3842" s="8"/>
      <c r="AL3842" s="8"/>
      <c r="AM3842" s="8"/>
    </row>
    <row r="3843" spans="1:39" x14ac:dyDescent="0.2">
      <c r="A3843" s="161" t="s">
        <v>386</v>
      </c>
      <c r="B3843" s="162" t="s">
        <v>5085</v>
      </c>
      <c r="C3843" s="163" t="s">
        <v>611</v>
      </c>
      <c r="D3843" s="164" t="s">
        <v>612</v>
      </c>
      <c r="E3843" s="164">
        <v>1</v>
      </c>
      <c r="F3843" s="167">
        <v>1.4036537600000001</v>
      </c>
      <c r="G3843" s="167">
        <f t="shared" si="129"/>
        <v>1.4036537600000001</v>
      </c>
      <c r="H3843" s="161" t="s">
        <v>414</v>
      </c>
      <c r="I3843" s="165"/>
      <c r="J3843" s="166"/>
      <c r="K3843" s="124"/>
      <c r="L3843" s="125"/>
      <c r="M3843" s="126"/>
      <c r="N3843" s="127"/>
      <c r="O3843" s="128"/>
      <c r="P3843" s="128"/>
      <c r="Q3843" s="126"/>
      <c r="R3843" s="55"/>
      <c r="S3843" s="129"/>
      <c r="T3843" s="156"/>
      <c r="U3843" s="126"/>
      <c r="AF3843" s="8"/>
      <c r="AG3843" s="8"/>
      <c r="AH3843" s="8"/>
      <c r="AI3843" s="8"/>
      <c r="AJ3843" s="8"/>
      <c r="AK3843" s="8"/>
      <c r="AL3843" s="8"/>
      <c r="AM3843" s="8"/>
    </row>
    <row r="3844" spans="1:39" x14ac:dyDescent="0.2">
      <c r="A3844" s="161" t="s">
        <v>386</v>
      </c>
      <c r="B3844" s="162" t="s">
        <v>5086</v>
      </c>
      <c r="C3844" s="163" t="s">
        <v>614</v>
      </c>
      <c r="D3844" s="164" t="s">
        <v>615</v>
      </c>
      <c r="E3844" s="164">
        <v>2</v>
      </c>
      <c r="F3844" s="167">
        <v>0.153006</v>
      </c>
      <c r="G3844" s="167">
        <f t="shared" si="129"/>
        <v>0.30601200000000001</v>
      </c>
      <c r="H3844" s="161" t="s">
        <v>414</v>
      </c>
      <c r="I3844" s="165"/>
      <c r="J3844" s="166"/>
      <c r="K3844" s="124"/>
      <c r="L3844" s="125"/>
      <c r="M3844" s="126"/>
      <c r="N3844" s="127"/>
      <c r="O3844" s="128"/>
      <c r="P3844" s="128"/>
      <c r="Q3844" s="126"/>
      <c r="R3844" s="55"/>
      <c r="S3844" s="129"/>
      <c r="T3844" s="156"/>
      <c r="U3844" s="126"/>
      <c r="AF3844" s="8"/>
      <c r="AG3844" s="8"/>
      <c r="AH3844" s="8"/>
      <c r="AI3844" s="8"/>
      <c r="AJ3844" s="8"/>
      <c r="AK3844" s="8"/>
      <c r="AL3844" s="8"/>
      <c r="AM3844" s="8"/>
    </row>
    <row r="3845" spans="1:39" x14ac:dyDescent="0.2">
      <c r="A3845" s="161" t="s">
        <v>403</v>
      </c>
      <c r="B3845" s="162" t="s">
        <v>5087</v>
      </c>
      <c r="C3845" s="174" t="s">
        <v>617</v>
      </c>
      <c r="D3845" s="175" t="s">
        <v>618</v>
      </c>
      <c r="E3845" s="175">
        <v>2</v>
      </c>
      <c r="F3845" s="176">
        <v>0.16417498</v>
      </c>
      <c r="G3845" s="176">
        <f t="shared" si="129"/>
        <v>0.32834996</v>
      </c>
      <c r="H3845" s="177" t="s">
        <v>414</v>
      </c>
      <c r="I3845" s="178"/>
      <c r="J3845" s="179"/>
      <c r="K3845" s="124"/>
      <c r="L3845" s="125"/>
      <c r="M3845" s="126"/>
      <c r="N3845" s="127"/>
      <c r="O3845" s="128"/>
      <c r="P3845" s="128"/>
      <c r="Q3845" s="126"/>
      <c r="R3845" s="55"/>
      <c r="S3845" s="129"/>
      <c r="T3845" s="156"/>
      <c r="U3845" s="126"/>
      <c r="AF3845" s="8"/>
      <c r="AG3845" s="8"/>
      <c r="AH3845" s="8"/>
      <c r="AI3845" s="8"/>
      <c r="AJ3845" s="8"/>
      <c r="AK3845" s="8"/>
      <c r="AL3845" s="8"/>
      <c r="AM3845" s="8"/>
    </row>
    <row r="3846" spans="1:39" x14ac:dyDescent="0.2">
      <c r="A3846" s="161" t="s">
        <v>403</v>
      </c>
      <c r="B3846" s="162" t="s">
        <v>5088</v>
      </c>
      <c r="C3846" s="174" t="s">
        <v>620</v>
      </c>
      <c r="D3846" s="175" t="s">
        <v>621</v>
      </c>
      <c r="E3846" s="175">
        <v>1</v>
      </c>
      <c r="F3846" s="176">
        <v>2.7454958</v>
      </c>
      <c r="G3846" s="176">
        <f t="shared" si="129"/>
        <v>2.7454958</v>
      </c>
      <c r="H3846" s="177" t="s">
        <v>625</v>
      </c>
      <c r="I3846" s="178"/>
      <c r="J3846" s="179"/>
      <c r="K3846" s="124"/>
      <c r="L3846" s="125"/>
      <c r="M3846" s="126"/>
      <c r="N3846" s="127"/>
      <c r="O3846" s="128"/>
      <c r="P3846" s="128"/>
      <c r="Q3846" s="126"/>
      <c r="R3846" s="55"/>
      <c r="S3846" s="129"/>
      <c r="T3846" s="156"/>
      <c r="U3846" s="126"/>
      <c r="AF3846" s="8"/>
      <c r="AG3846" s="8"/>
      <c r="AH3846" s="8"/>
      <c r="AI3846" s="8"/>
      <c r="AJ3846" s="8"/>
      <c r="AK3846" s="8"/>
      <c r="AL3846" s="8"/>
      <c r="AM3846" s="8"/>
    </row>
    <row r="3847" spans="1:39" x14ac:dyDescent="0.2">
      <c r="A3847" s="161" t="s">
        <v>403</v>
      </c>
      <c r="B3847" s="162" t="s">
        <v>5089</v>
      </c>
      <c r="C3847" s="174" t="s">
        <v>623</v>
      </c>
      <c r="D3847" s="175" t="s">
        <v>624</v>
      </c>
      <c r="E3847" s="175">
        <v>1</v>
      </c>
      <c r="F3847" s="176">
        <v>9.1339580000000004E-2</v>
      </c>
      <c r="G3847" s="176">
        <f t="shared" si="129"/>
        <v>9.1339580000000004E-2</v>
      </c>
      <c r="H3847" s="177" t="s">
        <v>625</v>
      </c>
      <c r="I3847" s="178"/>
      <c r="J3847" s="179"/>
      <c r="K3847" s="124"/>
      <c r="L3847" s="125"/>
      <c r="M3847" s="126"/>
      <c r="N3847" s="127"/>
      <c r="O3847" s="128"/>
      <c r="P3847" s="128"/>
      <c r="Q3847" s="126"/>
      <c r="R3847" s="55"/>
      <c r="S3847" s="129"/>
      <c r="T3847" s="156"/>
      <c r="U3847" s="126"/>
      <c r="AF3847" s="8"/>
      <c r="AG3847" s="8"/>
      <c r="AH3847" s="8"/>
      <c r="AI3847" s="8"/>
      <c r="AJ3847" s="8"/>
      <c r="AK3847" s="8"/>
      <c r="AL3847" s="8"/>
      <c r="AM3847" s="8"/>
    </row>
    <row r="3848" spans="1:39" x14ac:dyDescent="0.2">
      <c r="A3848" s="161" t="s">
        <v>386</v>
      </c>
      <c r="B3848" s="162" t="s">
        <v>5090</v>
      </c>
      <c r="C3848" s="163" t="s">
        <v>627</v>
      </c>
      <c r="D3848" s="164" t="s">
        <v>628</v>
      </c>
      <c r="E3848" s="164">
        <v>10</v>
      </c>
      <c r="F3848" s="167">
        <v>0.41937333999999998</v>
      </c>
      <c r="G3848" s="167">
        <f t="shared" si="129"/>
        <v>4.1937334000000002</v>
      </c>
      <c r="H3848" s="161" t="s">
        <v>414</v>
      </c>
      <c r="I3848" s="165"/>
      <c r="J3848" s="166"/>
      <c r="K3848" s="124"/>
      <c r="L3848" s="125"/>
      <c r="M3848" s="126"/>
      <c r="N3848" s="127"/>
      <c r="O3848" s="128"/>
      <c r="P3848" s="128"/>
      <c r="Q3848" s="126"/>
      <c r="R3848" s="55"/>
      <c r="S3848" s="129"/>
      <c r="T3848" s="156"/>
      <c r="U3848" s="126"/>
      <c r="AF3848" s="8"/>
      <c r="AG3848" s="8"/>
      <c r="AH3848" s="8"/>
      <c r="AI3848" s="8"/>
      <c r="AJ3848" s="8"/>
      <c r="AK3848" s="8"/>
      <c r="AL3848" s="8"/>
      <c r="AM3848" s="8"/>
    </row>
    <row r="3849" spans="1:39" x14ac:dyDescent="0.2">
      <c r="A3849" s="161" t="s">
        <v>386</v>
      </c>
      <c r="B3849" s="162" t="s">
        <v>5091</v>
      </c>
      <c r="C3849" s="163" t="s">
        <v>630</v>
      </c>
      <c r="D3849" s="164" t="s">
        <v>631</v>
      </c>
      <c r="E3849" s="164">
        <v>13</v>
      </c>
      <c r="F3849" s="167">
        <v>3.2398108900000002</v>
      </c>
      <c r="G3849" s="167">
        <f t="shared" si="129"/>
        <v>42.11754157</v>
      </c>
      <c r="H3849" s="161" t="s">
        <v>414</v>
      </c>
      <c r="I3849" s="165"/>
      <c r="J3849" s="166"/>
      <c r="K3849" s="124"/>
      <c r="L3849" s="125"/>
      <c r="M3849" s="126"/>
      <c r="N3849" s="127"/>
      <c r="O3849" s="128"/>
      <c r="P3849" s="128"/>
      <c r="Q3849" s="126"/>
      <c r="R3849" s="55"/>
      <c r="S3849" s="129"/>
      <c r="T3849" s="156"/>
      <c r="U3849" s="126"/>
      <c r="AF3849" s="8"/>
      <c r="AG3849" s="8"/>
      <c r="AH3849" s="8"/>
      <c r="AI3849" s="8"/>
      <c r="AJ3849" s="8"/>
      <c r="AK3849" s="8"/>
      <c r="AL3849" s="8"/>
      <c r="AM3849" s="8"/>
    </row>
    <row r="3850" spans="1:39" x14ac:dyDescent="0.2">
      <c r="A3850" s="161" t="s">
        <v>386</v>
      </c>
      <c r="B3850" s="162" t="s">
        <v>5092</v>
      </c>
      <c r="C3850" s="163" t="s">
        <v>887</v>
      </c>
      <c r="D3850" s="164" t="s">
        <v>637</v>
      </c>
      <c r="E3850" s="164">
        <v>1</v>
      </c>
      <c r="F3850" s="167">
        <v>15.65597623</v>
      </c>
      <c r="G3850" s="167">
        <f t="shared" si="129"/>
        <v>15.65597623</v>
      </c>
      <c r="H3850" s="161" t="s">
        <v>414</v>
      </c>
      <c r="I3850" s="165"/>
      <c r="J3850" s="166"/>
      <c r="K3850" s="124"/>
      <c r="L3850" s="125"/>
      <c r="M3850" s="126"/>
      <c r="N3850" s="127"/>
      <c r="O3850" s="128"/>
      <c r="P3850" s="128"/>
      <c r="Q3850" s="126"/>
      <c r="R3850" s="55"/>
      <c r="S3850" s="129"/>
      <c r="T3850" s="156"/>
      <c r="U3850" s="126"/>
      <c r="AF3850" s="8"/>
      <c r="AG3850" s="8"/>
      <c r="AH3850" s="8"/>
      <c r="AI3850" s="8"/>
      <c r="AJ3850" s="8"/>
      <c r="AK3850" s="8"/>
      <c r="AL3850" s="8"/>
      <c r="AM3850" s="8"/>
    </row>
    <row r="3851" spans="1:39" x14ac:dyDescent="0.2">
      <c r="A3851" s="161" t="s">
        <v>386</v>
      </c>
      <c r="B3851" s="162" t="s">
        <v>5093</v>
      </c>
      <c r="C3851" s="163" t="s">
        <v>633</v>
      </c>
      <c r="D3851" s="164" t="s">
        <v>634</v>
      </c>
      <c r="E3851" s="164">
        <v>11</v>
      </c>
      <c r="F3851" s="167">
        <v>13.036198779999999</v>
      </c>
      <c r="G3851" s="167">
        <f t="shared" si="129"/>
        <v>143.39818657999999</v>
      </c>
      <c r="H3851" s="161" t="s">
        <v>414</v>
      </c>
      <c r="I3851" s="165"/>
      <c r="J3851" s="166"/>
      <c r="K3851" s="124"/>
      <c r="L3851" s="125"/>
      <c r="M3851" s="126"/>
      <c r="N3851" s="127"/>
      <c r="O3851" s="128"/>
      <c r="P3851" s="128"/>
      <c r="Q3851" s="126"/>
      <c r="R3851" s="55"/>
      <c r="S3851" s="129"/>
      <c r="T3851" s="156"/>
      <c r="U3851" s="126"/>
      <c r="AF3851" s="8"/>
      <c r="AG3851" s="8"/>
      <c r="AH3851" s="8"/>
      <c r="AI3851" s="8"/>
      <c r="AJ3851" s="8"/>
      <c r="AK3851" s="8"/>
      <c r="AL3851" s="8"/>
      <c r="AM3851" s="8"/>
    </row>
    <row r="3852" spans="1:39" x14ac:dyDescent="0.2">
      <c r="A3852" s="161" t="s">
        <v>403</v>
      </c>
      <c r="B3852" s="162" t="s">
        <v>5094</v>
      </c>
      <c r="C3852" s="174" t="s">
        <v>639</v>
      </c>
      <c r="D3852" s="175" t="s">
        <v>640</v>
      </c>
      <c r="E3852" s="175">
        <v>26</v>
      </c>
      <c r="F3852" s="176">
        <v>9.6615160000000005E-2</v>
      </c>
      <c r="G3852" s="176">
        <f t="shared" si="129"/>
        <v>2.51199416</v>
      </c>
      <c r="H3852" s="177" t="s">
        <v>414</v>
      </c>
      <c r="I3852" s="178"/>
      <c r="J3852" s="179"/>
      <c r="K3852" s="124"/>
      <c r="L3852" s="125"/>
      <c r="M3852" s="126"/>
      <c r="N3852" s="127"/>
      <c r="O3852" s="128"/>
      <c r="P3852" s="128"/>
      <c r="Q3852" s="126"/>
      <c r="R3852" s="55"/>
      <c r="S3852" s="129"/>
      <c r="T3852" s="156"/>
      <c r="U3852" s="126"/>
      <c r="AF3852" s="8"/>
      <c r="AG3852" s="8"/>
      <c r="AH3852" s="8"/>
      <c r="AI3852" s="8"/>
      <c r="AJ3852" s="8"/>
      <c r="AK3852" s="8"/>
      <c r="AL3852" s="8"/>
      <c r="AM3852" s="8"/>
    </row>
    <row r="3853" spans="1:39" x14ac:dyDescent="0.2">
      <c r="A3853" s="161" t="s">
        <v>386</v>
      </c>
      <c r="B3853" s="162" t="s">
        <v>5095</v>
      </c>
      <c r="C3853" s="163" t="s">
        <v>642</v>
      </c>
      <c r="D3853" s="164" t="s">
        <v>643</v>
      </c>
      <c r="E3853" s="164">
        <v>2</v>
      </c>
      <c r="F3853" s="167">
        <v>1.20161546</v>
      </c>
      <c r="G3853" s="167">
        <f t="shared" si="129"/>
        <v>2.4032309199999999</v>
      </c>
      <c r="H3853" s="161" t="s">
        <v>414</v>
      </c>
      <c r="I3853" s="165"/>
      <c r="J3853" s="166"/>
      <c r="K3853" s="124"/>
      <c r="L3853" s="125"/>
      <c r="M3853" s="126"/>
      <c r="N3853" s="127"/>
      <c r="O3853" s="128"/>
      <c r="P3853" s="128"/>
      <c r="Q3853" s="126"/>
      <c r="R3853" s="55"/>
      <c r="S3853" s="129"/>
      <c r="T3853" s="156"/>
      <c r="U3853" s="126"/>
      <c r="AF3853" s="8"/>
      <c r="AG3853" s="8"/>
      <c r="AH3853" s="8"/>
      <c r="AI3853" s="8"/>
      <c r="AJ3853" s="8"/>
      <c r="AK3853" s="8"/>
      <c r="AL3853" s="8"/>
      <c r="AM3853" s="8"/>
    </row>
    <row r="3854" spans="1:39" x14ac:dyDescent="0.2">
      <c r="A3854" s="161" t="s">
        <v>386</v>
      </c>
      <c r="B3854" s="162" t="s">
        <v>5096</v>
      </c>
      <c r="C3854" s="163" t="s">
        <v>645</v>
      </c>
      <c r="D3854" s="164" t="s">
        <v>646</v>
      </c>
      <c r="E3854" s="164">
        <v>2</v>
      </c>
      <c r="F3854" s="167">
        <v>1.0010149699999999</v>
      </c>
      <c r="G3854" s="167">
        <f t="shared" si="129"/>
        <v>2.0020299399999999</v>
      </c>
      <c r="H3854" s="161" t="s">
        <v>414</v>
      </c>
      <c r="I3854" s="165"/>
      <c r="J3854" s="166"/>
      <c r="K3854" s="124"/>
      <c r="L3854" s="125"/>
      <c r="M3854" s="126"/>
      <c r="N3854" s="127"/>
      <c r="O3854" s="128"/>
      <c r="P3854" s="128"/>
      <c r="Q3854" s="126"/>
      <c r="R3854" s="55"/>
      <c r="S3854" s="129"/>
      <c r="T3854" s="156"/>
      <c r="U3854" s="126"/>
      <c r="AF3854" s="8"/>
      <c r="AG3854" s="8"/>
      <c r="AH3854" s="8"/>
      <c r="AI3854" s="8"/>
      <c r="AJ3854" s="8"/>
      <c r="AK3854" s="8"/>
      <c r="AL3854" s="8"/>
      <c r="AM3854" s="8"/>
    </row>
    <row r="3855" spans="1:39" x14ac:dyDescent="0.2">
      <c r="A3855" s="161" t="s">
        <v>386</v>
      </c>
      <c r="B3855" s="162" t="s">
        <v>5097</v>
      </c>
      <c r="C3855" s="163" t="s">
        <v>648</v>
      </c>
      <c r="D3855" s="164" t="s">
        <v>649</v>
      </c>
      <c r="E3855" s="164">
        <v>10</v>
      </c>
      <c r="F3855" s="167">
        <v>2.00912837</v>
      </c>
      <c r="G3855" s="167">
        <f t="shared" si="129"/>
        <v>20.091283699999998</v>
      </c>
      <c r="H3855" s="161" t="s">
        <v>414</v>
      </c>
      <c r="I3855" s="165"/>
      <c r="J3855" s="166"/>
      <c r="K3855" s="124"/>
      <c r="L3855" s="125"/>
      <c r="M3855" s="126"/>
      <c r="N3855" s="127"/>
      <c r="O3855" s="128"/>
      <c r="P3855" s="128"/>
      <c r="Q3855" s="126"/>
      <c r="R3855" s="55"/>
      <c r="S3855" s="129"/>
      <c r="T3855" s="156"/>
      <c r="U3855" s="126"/>
      <c r="AF3855" s="8"/>
      <c r="AG3855" s="8"/>
      <c r="AH3855" s="8"/>
      <c r="AI3855" s="8"/>
      <c r="AJ3855" s="8"/>
      <c r="AK3855" s="8"/>
      <c r="AL3855" s="8"/>
      <c r="AM3855" s="8"/>
    </row>
    <row r="3856" spans="1:39" x14ac:dyDescent="0.2">
      <c r="A3856" s="161" t="s">
        <v>386</v>
      </c>
      <c r="B3856" s="162" t="s">
        <v>5098</v>
      </c>
      <c r="C3856" s="163" t="s">
        <v>651</v>
      </c>
      <c r="D3856" s="164" t="s">
        <v>652</v>
      </c>
      <c r="E3856" s="164">
        <v>1</v>
      </c>
      <c r="F3856" s="167">
        <v>1.27552139</v>
      </c>
      <c r="G3856" s="167">
        <f t="shared" si="129"/>
        <v>1.27552139</v>
      </c>
      <c r="H3856" s="161" t="s">
        <v>414</v>
      </c>
      <c r="I3856" s="165"/>
      <c r="J3856" s="166"/>
      <c r="K3856" s="124"/>
      <c r="L3856" s="125"/>
      <c r="M3856" s="126"/>
      <c r="N3856" s="127"/>
      <c r="O3856" s="128"/>
      <c r="P3856" s="128"/>
      <c r="Q3856" s="126"/>
      <c r="R3856" s="55"/>
      <c r="S3856" s="129"/>
      <c r="T3856" s="156"/>
      <c r="U3856" s="126"/>
      <c r="AF3856" s="8"/>
      <c r="AG3856" s="8"/>
      <c r="AH3856" s="8"/>
      <c r="AI3856" s="8"/>
      <c r="AJ3856" s="8"/>
      <c r="AK3856" s="8"/>
      <c r="AL3856" s="8"/>
      <c r="AM3856" s="8"/>
    </row>
    <row r="3857" spans="1:39" x14ac:dyDescent="0.2">
      <c r="A3857" s="161" t="s">
        <v>386</v>
      </c>
      <c r="B3857" s="162" t="s">
        <v>5099</v>
      </c>
      <c r="C3857" s="163" t="s">
        <v>654</v>
      </c>
      <c r="D3857" s="164" t="s">
        <v>655</v>
      </c>
      <c r="E3857" s="164">
        <v>2</v>
      </c>
      <c r="F3857" s="167">
        <v>2.8816543999999999</v>
      </c>
      <c r="G3857" s="167">
        <f t="shared" si="129"/>
        <v>5.7633087999999999</v>
      </c>
      <c r="H3857" s="161" t="s">
        <v>414</v>
      </c>
      <c r="I3857" s="165"/>
      <c r="J3857" s="166"/>
      <c r="K3857" s="124"/>
      <c r="L3857" s="125"/>
      <c r="M3857" s="126"/>
      <c r="N3857" s="127"/>
      <c r="O3857" s="128"/>
      <c r="P3857" s="128"/>
      <c r="Q3857" s="126"/>
      <c r="R3857" s="55"/>
      <c r="S3857" s="129"/>
      <c r="T3857" s="156"/>
      <c r="U3857" s="126"/>
      <c r="AF3857" s="8"/>
      <c r="AG3857" s="8"/>
      <c r="AH3857" s="8"/>
      <c r="AI3857" s="8"/>
      <c r="AJ3857" s="8"/>
      <c r="AK3857" s="8"/>
      <c r="AL3857" s="8"/>
      <c r="AM3857" s="8"/>
    </row>
    <row r="3858" spans="1:39" x14ac:dyDescent="0.2">
      <c r="A3858" s="161" t="s">
        <v>386</v>
      </c>
      <c r="B3858" s="162" t="s">
        <v>5100</v>
      </c>
      <c r="C3858" s="163" t="s">
        <v>657</v>
      </c>
      <c r="D3858" s="164" t="s">
        <v>658</v>
      </c>
      <c r="E3858" s="164">
        <v>2</v>
      </c>
      <c r="F3858" s="167">
        <v>5.7822221499999999</v>
      </c>
      <c r="G3858" s="167">
        <f t="shared" si="129"/>
        <v>11.5644443</v>
      </c>
      <c r="H3858" s="161" t="s">
        <v>414</v>
      </c>
      <c r="I3858" s="165"/>
      <c r="J3858" s="166"/>
      <c r="K3858" s="124"/>
      <c r="L3858" s="125"/>
      <c r="M3858" s="126"/>
      <c r="N3858" s="127"/>
      <c r="O3858" s="128"/>
      <c r="P3858" s="128"/>
      <c r="Q3858" s="126"/>
      <c r="R3858" s="55"/>
      <c r="S3858" s="129"/>
      <c r="T3858" s="156"/>
      <c r="U3858" s="126"/>
      <c r="AF3858" s="8"/>
      <c r="AG3858" s="8"/>
      <c r="AH3858" s="8"/>
      <c r="AI3858" s="8"/>
      <c r="AJ3858" s="8"/>
      <c r="AK3858" s="8"/>
      <c r="AL3858" s="8"/>
      <c r="AM3858" s="8"/>
    </row>
    <row r="3859" spans="1:39" x14ac:dyDescent="0.2">
      <c r="A3859" s="161" t="s">
        <v>386</v>
      </c>
      <c r="B3859" s="162" t="s">
        <v>5101</v>
      </c>
      <c r="C3859" s="163" t="s">
        <v>660</v>
      </c>
      <c r="D3859" s="164" t="s">
        <v>661</v>
      </c>
      <c r="E3859" s="164">
        <v>1</v>
      </c>
      <c r="F3859" s="167">
        <v>5.2826215899999998</v>
      </c>
      <c r="G3859" s="167">
        <f t="shared" si="129"/>
        <v>5.2826215899999998</v>
      </c>
      <c r="H3859" s="161" t="s">
        <v>414</v>
      </c>
      <c r="I3859" s="165"/>
      <c r="J3859" s="166"/>
      <c r="K3859" s="124"/>
      <c r="L3859" s="125"/>
      <c r="M3859" s="126"/>
      <c r="N3859" s="127"/>
      <c r="O3859" s="128"/>
      <c r="P3859" s="128"/>
      <c r="Q3859" s="126"/>
      <c r="R3859" s="55"/>
      <c r="S3859" s="129"/>
      <c r="T3859" s="156"/>
      <c r="U3859" s="126"/>
      <c r="AF3859" s="8"/>
      <c r="AG3859" s="8"/>
      <c r="AH3859" s="8"/>
      <c r="AI3859" s="8"/>
      <c r="AJ3859" s="8"/>
      <c r="AK3859" s="8"/>
      <c r="AL3859" s="8"/>
      <c r="AM3859" s="8"/>
    </row>
    <row r="3860" spans="1:39" x14ac:dyDescent="0.2">
      <c r="A3860" s="161" t="s">
        <v>386</v>
      </c>
      <c r="B3860" s="162" t="s">
        <v>5102</v>
      </c>
      <c r="C3860" s="163" t="s">
        <v>663</v>
      </c>
      <c r="D3860" s="164" t="s">
        <v>664</v>
      </c>
      <c r="E3860" s="164">
        <v>2</v>
      </c>
      <c r="F3860" s="167">
        <v>1.1285739800000001</v>
      </c>
      <c r="G3860" s="167">
        <f t="shared" si="129"/>
        <v>2.2571479600000002</v>
      </c>
      <c r="H3860" s="161" t="s">
        <v>414</v>
      </c>
      <c r="I3860" s="165"/>
      <c r="J3860" s="166"/>
      <c r="K3860" s="124"/>
      <c r="L3860" s="125"/>
      <c r="M3860" s="126"/>
      <c r="N3860" s="127"/>
      <c r="O3860" s="128"/>
      <c r="P3860" s="128"/>
      <c r="Q3860" s="126"/>
      <c r="R3860" s="55"/>
      <c r="S3860" s="129"/>
      <c r="T3860" s="156"/>
      <c r="U3860" s="126"/>
      <c r="AF3860" s="8"/>
      <c r="AG3860" s="8"/>
      <c r="AH3860" s="8"/>
      <c r="AI3860" s="8"/>
      <c r="AJ3860" s="8"/>
      <c r="AK3860" s="8"/>
      <c r="AL3860" s="8"/>
      <c r="AM3860" s="8"/>
    </row>
    <row r="3861" spans="1:39" x14ac:dyDescent="0.2">
      <c r="A3861" s="161" t="s">
        <v>386</v>
      </c>
      <c r="B3861" s="162" t="s">
        <v>5103</v>
      </c>
      <c r="C3861" s="163" t="s">
        <v>666</v>
      </c>
      <c r="D3861" s="164" t="s">
        <v>667</v>
      </c>
      <c r="E3861" s="164">
        <v>1</v>
      </c>
      <c r="F3861" s="167">
        <v>0.66411412000000003</v>
      </c>
      <c r="G3861" s="167">
        <f t="shared" si="129"/>
        <v>0.66411412000000003</v>
      </c>
      <c r="H3861" s="161" t="s">
        <v>414</v>
      </c>
      <c r="I3861" s="165"/>
      <c r="J3861" s="166"/>
      <c r="K3861" s="124"/>
      <c r="L3861" s="125"/>
      <c r="M3861" s="126"/>
      <c r="N3861" s="127"/>
      <c r="O3861" s="128"/>
      <c r="P3861" s="128"/>
      <c r="Q3861" s="126"/>
      <c r="R3861" s="55"/>
      <c r="S3861" s="129"/>
      <c r="T3861" s="156"/>
      <c r="U3861" s="126"/>
      <c r="AF3861" s="8"/>
      <c r="AG3861" s="8"/>
      <c r="AH3861" s="8"/>
      <c r="AI3861" s="8"/>
      <c r="AJ3861" s="8"/>
      <c r="AK3861" s="8"/>
      <c r="AL3861" s="8"/>
      <c r="AM3861" s="8"/>
    </row>
    <row r="3862" spans="1:39" x14ac:dyDescent="0.2">
      <c r="A3862" s="161" t="s">
        <v>403</v>
      </c>
      <c r="B3862" s="162" t="s">
        <v>5104</v>
      </c>
      <c r="C3862" s="174" t="s">
        <v>669</v>
      </c>
      <c r="D3862" s="175" t="s">
        <v>670</v>
      </c>
      <c r="E3862" s="175">
        <v>1</v>
      </c>
      <c r="F3862" s="176">
        <v>3.3901756399999998</v>
      </c>
      <c r="G3862" s="176">
        <f t="shared" si="129"/>
        <v>3.3901756399999998</v>
      </c>
      <c r="H3862" s="177" t="s">
        <v>625</v>
      </c>
      <c r="I3862" s="178"/>
      <c r="J3862" s="179"/>
      <c r="K3862" s="124"/>
      <c r="L3862" s="125"/>
      <c r="M3862" s="126"/>
      <c r="N3862" s="127"/>
      <c r="O3862" s="128"/>
      <c r="P3862" s="128"/>
      <c r="Q3862" s="126"/>
      <c r="R3862" s="55"/>
      <c r="S3862" s="129"/>
      <c r="T3862" s="156"/>
      <c r="U3862" s="126"/>
      <c r="AF3862" s="8"/>
      <c r="AG3862" s="8"/>
      <c r="AH3862" s="8"/>
      <c r="AI3862" s="8"/>
      <c r="AJ3862" s="8"/>
      <c r="AK3862" s="8"/>
      <c r="AL3862" s="8"/>
      <c r="AM3862" s="8"/>
    </row>
    <row r="3863" spans="1:39" x14ac:dyDescent="0.2">
      <c r="A3863" s="161" t="s">
        <v>403</v>
      </c>
      <c r="B3863" s="162" t="s">
        <v>5105</v>
      </c>
      <c r="C3863" s="174" t="s">
        <v>672</v>
      </c>
      <c r="D3863" s="175" t="s">
        <v>673</v>
      </c>
      <c r="E3863" s="175">
        <v>1</v>
      </c>
      <c r="F3863" s="176">
        <v>2.87678704</v>
      </c>
      <c r="G3863" s="176">
        <f t="shared" si="129"/>
        <v>2.87678704</v>
      </c>
      <c r="H3863" s="177" t="s">
        <v>625</v>
      </c>
      <c r="I3863" s="178"/>
      <c r="J3863" s="179"/>
      <c r="K3863" s="124"/>
      <c r="L3863" s="125"/>
      <c r="M3863" s="126"/>
      <c r="N3863" s="127"/>
      <c r="O3863" s="128"/>
      <c r="P3863" s="128"/>
      <c r="Q3863" s="126"/>
      <c r="R3863" s="55"/>
      <c r="S3863" s="129"/>
      <c r="T3863" s="156"/>
      <c r="U3863" s="126"/>
      <c r="AF3863" s="8"/>
      <c r="AG3863" s="8"/>
      <c r="AH3863" s="8"/>
      <c r="AI3863" s="8"/>
      <c r="AJ3863" s="8"/>
      <c r="AK3863" s="8"/>
      <c r="AL3863" s="8"/>
      <c r="AM3863" s="8"/>
    </row>
    <row r="3864" spans="1:39" x14ac:dyDescent="0.2">
      <c r="A3864" s="161" t="s">
        <v>382</v>
      </c>
      <c r="B3864" s="162" t="s">
        <v>5106</v>
      </c>
      <c r="C3864" s="181" t="s">
        <v>675</v>
      </c>
      <c r="D3864" s="182" t="s">
        <v>676</v>
      </c>
      <c r="E3864" s="182">
        <v>1</v>
      </c>
      <c r="F3864" s="183"/>
      <c r="G3864" s="183" t="str">
        <f>""</f>
        <v/>
      </c>
      <c r="H3864" s="184"/>
      <c r="I3864" s="185"/>
      <c r="J3864" s="180"/>
      <c r="K3864" s="124"/>
      <c r="L3864" s="125"/>
      <c r="M3864" s="126"/>
      <c r="N3864" s="127"/>
      <c r="O3864" s="128"/>
      <c r="P3864" s="128"/>
      <c r="Q3864" s="126"/>
      <c r="R3864" s="55"/>
      <c r="S3864" s="129"/>
      <c r="T3864" s="156"/>
      <c r="U3864" s="126"/>
      <c r="AF3864" s="8"/>
      <c r="AG3864" s="8"/>
      <c r="AH3864" s="8"/>
      <c r="AI3864" s="8"/>
      <c r="AJ3864" s="8"/>
      <c r="AK3864" s="8"/>
      <c r="AL3864" s="8"/>
      <c r="AM3864" s="8"/>
    </row>
    <row r="3865" spans="1:39" x14ac:dyDescent="0.2">
      <c r="A3865" s="161" t="s">
        <v>382</v>
      </c>
      <c r="B3865" s="162" t="s">
        <v>5107</v>
      </c>
      <c r="C3865" s="181" t="s">
        <v>683</v>
      </c>
      <c r="D3865" s="182" t="s">
        <v>676</v>
      </c>
      <c r="E3865" s="182">
        <v>1</v>
      </c>
      <c r="F3865" s="183"/>
      <c r="G3865" s="183" t="str">
        <f>""</f>
        <v/>
      </c>
      <c r="H3865" s="184"/>
      <c r="I3865" s="185"/>
      <c r="J3865" s="180"/>
      <c r="K3865" s="124"/>
      <c r="L3865" s="125"/>
      <c r="M3865" s="126"/>
      <c r="N3865" s="127"/>
      <c r="O3865" s="128"/>
      <c r="P3865" s="128"/>
      <c r="Q3865" s="126"/>
      <c r="R3865" s="55"/>
      <c r="S3865" s="129"/>
      <c r="T3865" s="156"/>
      <c r="U3865" s="126"/>
      <c r="AF3865" s="8"/>
      <c r="AG3865" s="8"/>
      <c r="AH3865" s="8"/>
      <c r="AI3865" s="8"/>
      <c r="AJ3865" s="8"/>
      <c r="AK3865" s="8"/>
      <c r="AL3865" s="8"/>
      <c r="AM3865" s="8"/>
    </row>
    <row r="3866" spans="1:39" x14ac:dyDescent="0.2">
      <c r="A3866" s="161" t="s">
        <v>403</v>
      </c>
      <c r="B3866" s="162" t="s">
        <v>5108</v>
      </c>
      <c r="C3866" s="181" t="s">
        <v>686</v>
      </c>
      <c r="D3866" s="182" t="s">
        <v>687</v>
      </c>
      <c r="E3866" s="182">
        <v>1</v>
      </c>
      <c r="F3866" s="183">
        <v>43</v>
      </c>
      <c r="G3866" s="183">
        <f t="shared" ref="G3866:G3897" si="130">F3866*E3866</f>
        <v>43</v>
      </c>
      <c r="H3866" s="184" t="s">
        <v>688</v>
      </c>
      <c r="I3866" s="185"/>
      <c r="J3866" s="180"/>
      <c r="K3866" s="124"/>
      <c r="L3866" s="125"/>
      <c r="M3866" s="126"/>
      <c r="N3866" s="127"/>
      <c r="O3866" s="128"/>
      <c r="P3866" s="128"/>
      <c r="Q3866" s="126"/>
      <c r="R3866" s="55"/>
      <c r="S3866" s="129"/>
      <c r="T3866" s="156"/>
      <c r="U3866" s="126"/>
      <c r="AF3866" s="8"/>
      <c r="AG3866" s="8"/>
      <c r="AH3866" s="8"/>
      <c r="AI3866" s="8"/>
      <c r="AJ3866" s="8"/>
      <c r="AK3866" s="8"/>
      <c r="AL3866" s="8"/>
      <c r="AM3866" s="8"/>
    </row>
    <row r="3867" spans="1:39" ht="38.25" x14ac:dyDescent="0.2">
      <c r="A3867" s="161" t="s">
        <v>403</v>
      </c>
      <c r="B3867" s="162" t="s">
        <v>5109</v>
      </c>
      <c r="C3867" s="174" t="s">
        <v>1849</v>
      </c>
      <c r="D3867" s="175" t="s">
        <v>1850</v>
      </c>
      <c r="E3867" s="175">
        <v>1</v>
      </c>
      <c r="F3867" s="176">
        <v>176.47138028000001</v>
      </c>
      <c r="G3867" s="176">
        <f t="shared" si="130"/>
        <v>176.47138028000001</v>
      </c>
      <c r="H3867" s="177"/>
      <c r="I3867" s="178"/>
      <c r="J3867" s="179"/>
      <c r="K3867" s="124"/>
      <c r="L3867" s="125"/>
      <c r="M3867" s="126"/>
      <c r="N3867" s="127"/>
      <c r="O3867" s="128"/>
      <c r="P3867" s="128"/>
      <c r="Q3867" s="126"/>
      <c r="R3867" s="55"/>
      <c r="S3867" s="129"/>
      <c r="T3867" s="156"/>
      <c r="U3867" s="126"/>
      <c r="AF3867" s="8"/>
      <c r="AG3867" s="8"/>
      <c r="AH3867" s="8"/>
      <c r="AI3867" s="8"/>
      <c r="AJ3867" s="8"/>
      <c r="AK3867" s="8"/>
      <c r="AL3867" s="8"/>
      <c r="AM3867" s="8"/>
    </row>
    <row r="3868" spans="1:39" x14ac:dyDescent="0.2">
      <c r="A3868" s="161" t="s">
        <v>403</v>
      </c>
      <c r="B3868" s="162" t="s">
        <v>5110</v>
      </c>
      <c r="C3868" s="174" t="s">
        <v>1127</v>
      </c>
      <c r="D3868" s="175" t="s">
        <v>698</v>
      </c>
      <c r="E3868" s="175">
        <v>2</v>
      </c>
      <c r="F3868" s="176">
        <v>3.9519828000000001</v>
      </c>
      <c r="G3868" s="176">
        <f t="shared" si="130"/>
        <v>7.9039656000000003</v>
      </c>
      <c r="H3868" s="177"/>
      <c r="I3868" s="178"/>
      <c r="J3868" s="179"/>
      <c r="K3868" s="124"/>
      <c r="L3868" s="125"/>
      <c r="M3868" s="126"/>
      <c r="N3868" s="127"/>
      <c r="O3868" s="128"/>
      <c r="P3868" s="128"/>
      <c r="Q3868" s="126"/>
      <c r="R3868" s="55"/>
      <c r="S3868" s="129"/>
      <c r="T3868" s="156"/>
      <c r="U3868" s="126"/>
      <c r="AF3868" s="8"/>
      <c r="AG3868" s="8"/>
      <c r="AH3868" s="8"/>
      <c r="AI3868" s="8"/>
      <c r="AJ3868" s="8"/>
      <c r="AK3868" s="8"/>
      <c r="AL3868" s="8"/>
      <c r="AM3868" s="8"/>
    </row>
    <row r="3869" spans="1:39" x14ac:dyDescent="0.2">
      <c r="A3869" s="161" t="s">
        <v>403</v>
      </c>
      <c r="B3869" s="162" t="s">
        <v>5111</v>
      </c>
      <c r="C3869" s="181" t="s">
        <v>1126</v>
      </c>
      <c r="D3869" s="182" t="s">
        <v>696</v>
      </c>
      <c r="E3869" s="182">
        <v>2</v>
      </c>
      <c r="F3869" s="183">
        <v>2.27335121</v>
      </c>
      <c r="G3869" s="183">
        <f t="shared" si="130"/>
        <v>4.5467024199999999</v>
      </c>
      <c r="H3869" s="184"/>
      <c r="I3869" s="185"/>
      <c r="J3869" s="180"/>
      <c r="K3869" s="124"/>
      <c r="L3869" s="125"/>
      <c r="M3869" s="126"/>
      <c r="N3869" s="127"/>
      <c r="O3869" s="128"/>
      <c r="P3869" s="128"/>
      <c r="Q3869" s="126"/>
      <c r="R3869" s="55"/>
      <c r="S3869" s="129"/>
      <c r="T3869" s="156"/>
      <c r="U3869" s="126"/>
      <c r="AF3869" s="8"/>
      <c r="AG3869" s="8"/>
      <c r="AH3869" s="8"/>
      <c r="AI3869" s="8"/>
      <c r="AJ3869" s="8"/>
      <c r="AK3869" s="8"/>
      <c r="AL3869" s="8"/>
      <c r="AM3869" s="8"/>
    </row>
    <row r="3870" spans="1:39" x14ac:dyDescent="0.2">
      <c r="A3870" s="161" t="s">
        <v>403</v>
      </c>
      <c r="B3870" s="162" t="s">
        <v>5112</v>
      </c>
      <c r="C3870" s="174"/>
      <c r="D3870" s="175" t="s">
        <v>700</v>
      </c>
      <c r="E3870" s="175">
        <v>2</v>
      </c>
      <c r="F3870" s="176">
        <v>0.32693049000000002</v>
      </c>
      <c r="G3870" s="176">
        <f t="shared" si="130"/>
        <v>0.65386098000000004</v>
      </c>
      <c r="H3870" s="177"/>
      <c r="I3870" s="178"/>
      <c r="J3870" s="179"/>
      <c r="K3870" s="124"/>
      <c r="L3870" s="125"/>
      <c r="M3870" s="126"/>
      <c r="N3870" s="127"/>
      <c r="O3870" s="128"/>
      <c r="P3870" s="128"/>
      <c r="Q3870" s="126"/>
      <c r="R3870" s="55"/>
      <c r="S3870" s="129"/>
      <c r="T3870" s="156"/>
      <c r="U3870" s="126"/>
      <c r="AF3870" s="8"/>
      <c r="AG3870" s="8"/>
      <c r="AH3870" s="8"/>
      <c r="AI3870" s="8"/>
      <c r="AJ3870" s="8"/>
      <c r="AK3870" s="8"/>
      <c r="AL3870" s="8"/>
      <c r="AM3870" s="8"/>
    </row>
    <row r="3871" spans="1:39" x14ac:dyDescent="0.2">
      <c r="A3871" s="161" t="s">
        <v>403</v>
      </c>
      <c r="B3871" s="162" t="s">
        <v>5113</v>
      </c>
      <c r="C3871" s="174" t="s">
        <v>702</v>
      </c>
      <c r="D3871" s="175" t="s">
        <v>703</v>
      </c>
      <c r="E3871" s="175">
        <v>17</v>
      </c>
      <c r="F3871" s="176">
        <v>12</v>
      </c>
      <c r="G3871" s="176">
        <f t="shared" si="130"/>
        <v>204</v>
      </c>
      <c r="H3871" s="177"/>
      <c r="I3871" s="178"/>
      <c r="J3871" s="179"/>
      <c r="K3871" s="124"/>
      <c r="L3871" s="125"/>
      <c r="M3871" s="126"/>
      <c r="N3871" s="127"/>
      <c r="O3871" s="128"/>
      <c r="P3871" s="128"/>
      <c r="Q3871" s="126"/>
      <c r="R3871" s="55"/>
      <c r="S3871" s="129"/>
      <c r="T3871" s="156"/>
      <c r="U3871" s="126"/>
      <c r="AF3871" s="8"/>
      <c r="AG3871" s="8"/>
      <c r="AH3871" s="8"/>
      <c r="AI3871" s="8"/>
      <c r="AJ3871" s="8"/>
      <c r="AK3871" s="8"/>
      <c r="AL3871" s="8"/>
      <c r="AM3871" s="8"/>
    </row>
    <row r="3872" spans="1:39" ht="25.5" x14ac:dyDescent="0.2">
      <c r="A3872" s="161" t="s">
        <v>403</v>
      </c>
      <c r="B3872" s="162" t="s">
        <v>5114</v>
      </c>
      <c r="C3872" s="174" t="s">
        <v>705</v>
      </c>
      <c r="D3872" s="175" t="s">
        <v>706</v>
      </c>
      <c r="E3872" s="175">
        <v>5</v>
      </c>
      <c r="F3872" s="176">
        <v>66.449012420000003</v>
      </c>
      <c r="G3872" s="176">
        <f t="shared" si="130"/>
        <v>332.24506210000004</v>
      </c>
      <c r="H3872" s="177"/>
      <c r="I3872" s="178"/>
      <c r="J3872" s="179"/>
      <c r="K3872" s="124"/>
      <c r="L3872" s="125"/>
      <c r="M3872" s="126"/>
      <c r="N3872" s="127"/>
      <c r="O3872" s="128"/>
      <c r="P3872" s="128"/>
      <c r="Q3872" s="126"/>
      <c r="R3872" s="55"/>
      <c r="S3872" s="129"/>
      <c r="T3872" s="156"/>
      <c r="U3872" s="126"/>
      <c r="AF3872" s="8"/>
      <c r="AG3872" s="8"/>
      <c r="AH3872" s="8"/>
      <c r="AI3872" s="8"/>
      <c r="AJ3872" s="8"/>
      <c r="AK3872" s="8"/>
      <c r="AL3872" s="8"/>
      <c r="AM3872" s="8"/>
    </row>
    <row r="3873" spans="1:39" x14ac:dyDescent="0.2">
      <c r="A3873" s="161" t="s">
        <v>403</v>
      </c>
      <c r="B3873" s="162" t="s">
        <v>5115</v>
      </c>
      <c r="C3873" s="174" t="s">
        <v>708</v>
      </c>
      <c r="D3873" s="175" t="s">
        <v>709</v>
      </c>
      <c r="E3873" s="175">
        <v>4</v>
      </c>
      <c r="F3873" s="176">
        <v>1.9</v>
      </c>
      <c r="G3873" s="176">
        <f t="shared" si="130"/>
        <v>7.6</v>
      </c>
      <c r="H3873" s="177"/>
      <c r="I3873" s="178"/>
      <c r="J3873" s="179"/>
      <c r="K3873" s="124"/>
      <c r="L3873" s="125"/>
      <c r="M3873" s="126"/>
      <c r="N3873" s="127"/>
      <c r="O3873" s="128"/>
      <c r="P3873" s="128"/>
      <c r="Q3873" s="126"/>
      <c r="R3873" s="55"/>
      <c r="S3873" s="129"/>
      <c r="T3873" s="156"/>
      <c r="U3873" s="126"/>
      <c r="AF3873" s="8"/>
      <c r="AG3873" s="8"/>
      <c r="AH3873" s="8"/>
      <c r="AI3873" s="8"/>
      <c r="AJ3873" s="8"/>
      <c r="AK3873" s="8"/>
      <c r="AL3873" s="8"/>
      <c r="AM3873" s="8"/>
    </row>
    <row r="3874" spans="1:39" x14ac:dyDescent="0.2">
      <c r="A3874" s="161" t="s">
        <v>403</v>
      </c>
      <c r="B3874" s="162" t="s">
        <v>5116</v>
      </c>
      <c r="C3874" s="174"/>
      <c r="D3874" s="175" t="s">
        <v>711</v>
      </c>
      <c r="E3874" s="175">
        <v>2</v>
      </c>
      <c r="F3874" s="176">
        <v>1.8403369999999999E-2</v>
      </c>
      <c r="G3874" s="176">
        <f t="shared" si="130"/>
        <v>3.6806739999999998E-2</v>
      </c>
      <c r="H3874" s="177"/>
      <c r="I3874" s="178"/>
      <c r="J3874" s="179"/>
      <c r="K3874" s="124"/>
      <c r="L3874" s="125"/>
      <c r="M3874" s="126"/>
      <c r="N3874" s="127"/>
      <c r="O3874" s="128"/>
      <c r="P3874" s="128"/>
      <c r="Q3874" s="126"/>
      <c r="R3874" s="55"/>
      <c r="S3874" s="129"/>
      <c r="T3874" s="156"/>
      <c r="U3874" s="126"/>
      <c r="AF3874" s="8"/>
      <c r="AG3874" s="8"/>
      <c r="AH3874" s="8"/>
      <c r="AI3874" s="8"/>
      <c r="AJ3874" s="8"/>
      <c r="AK3874" s="8"/>
      <c r="AL3874" s="8"/>
      <c r="AM3874" s="8"/>
    </row>
    <row r="3875" spans="1:39" x14ac:dyDescent="0.2">
      <c r="A3875" s="161" t="s">
        <v>403</v>
      </c>
      <c r="B3875" s="162" t="s">
        <v>5117</v>
      </c>
      <c r="C3875" s="174"/>
      <c r="D3875" s="175" t="s">
        <v>716</v>
      </c>
      <c r="E3875" s="175">
        <v>2</v>
      </c>
      <c r="F3875" s="176">
        <v>3.9988100900000001</v>
      </c>
      <c r="G3875" s="176">
        <f t="shared" si="130"/>
        <v>7.9976201800000002</v>
      </c>
      <c r="H3875" s="177"/>
      <c r="I3875" s="178"/>
      <c r="J3875" s="179"/>
      <c r="K3875" s="124"/>
      <c r="L3875" s="125"/>
      <c r="M3875" s="126"/>
      <c r="N3875" s="127"/>
      <c r="O3875" s="128"/>
      <c r="P3875" s="128"/>
      <c r="Q3875" s="126"/>
      <c r="R3875" s="55"/>
      <c r="S3875" s="129"/>
      <c r="T3875" s="156"/>
      <c r="U3875" s="126"/>
      <c r="AF3875" s="8"/>
      <c r="AG3875" s="8"/>
      <c r="AH3875" s="8"/>
      <c r="AI3875" s="8"/>
      <c r="AJ3875" s="8"/>
      <c r="AK3875" s="8"/>
      <c r="AL3875" s="8"/>
      <c r="AM3875" s="8"/>
    </row>
    <row r="3876" spans="1:39" x14ac:dyDescent="0.2">
      <c r="A3876" s="161" t="s">
        <v>403</v>
      </c>
      <c r="B3876" s="162" t="s">
        <v>5118</v>
      </c>
      <c r="C3876" s="174"/>
      <c r="D3876" s="175" t="s">
        <v>1860</v>
      </c>
      <c r="E3876" s="175">
        <v>2</v>
      </c>
      <c r="F3876" s="176">
        <v>2.8365979700000001</v>
      </c>
      <c r="G3876" s="176">
        <f t="shared" si="130"/>
        <v>5.6731959400000003</v>
      </c>
      <c r="H3876" s="177"/>
      <c r="I3876" s="178"/>
      <c r="J3876" s="179"/>
      <c r="K3876" s="124"/>
      <c r="L3876" s="125"/>
      <c r="M3876" s="126"/>
      <c r="N3876" s="127"/>
      <c r="O3876" s="128"/>
      <c r="P3876" s="128"/>
      <c r="Q3876" s="126"/>
      <c r="R3876" s="55"/>
      <c r="S3876" s="129"/>
      <c r="T3876" s="156"/>
      <c r="U3876" s="126"/>
      <c r="AF3876" s="8"/>
      <c r="AG3876" s="8"/>
      <c r="AH3876" s="8"/>
      <c r="AI3876" s="8"/>
      <c r="AJ3876" s="8"/>
      <c r="AK3876" s="8"/>
      <c r="AL3876" s="8"/>
      <c r="AM3876" s="8"/>
    </row>
    <row r="3877" spans="1:39" x14ac:dyDescent="0.2">
      <c r="A3877" s="161" t="s">
        <v>403</v>
      </c>
      <c r="B3877" s="162" t="s">
        <v>5119</v>
      </c>
      <c r="C3877" s="174"/>
      <c r="D3877" s="175" t="s">
        <v>713</v>
      </c>
      <c r="E3877" s="175">
        <v>2</v>
      </c>
      <c r="F3877" s="176">
        <v>1.413823E-2</v>
      </c>
      <c r="G3877" s="176">
        <f t="shared" si="130"/>
        <v>2.827646E-2</v>
      </c>
      <c r="H3877" s="177"/>
      <c r="I3877" s="178"/>
      <c r="J3877" s="179"/>
      <c r="K3877" s="124"/>
      <c r="L3877" s="125"/>
      <c r="M3877" s="126"/>
      <c r="N3877" s="127"/>
      <c r="O3877" s="128"/>
      <c r="P3877" s="128"/>
      <c r="Q3877" s="126"/>
      <c r="R3877" s="55"/>
      <c r="S3877" s="129"/>
      <c r="T3877" s="156"/>
      <c r="U3877" s="126"/>
      <c r="AF3877" s="8"/>
      <c r="AG3877" s="8"/>
      <c r="AH3877" s="8"/>
      <c r="AI3877" s="8"/>
      <c r="AJ3877" s="8"/>
      <c r="AK3877" s="8"/>
      <c r="AL3877" s="8"/>
      <c r="AM3877" s="8"/>
    </row>
    <row r="3878" spans="1:39" x14ac:dyDescent="0.2">
      <c r="A3878" s="161" t="s">
        <v>403</v>
      </c>
      <c r="B3878" s="162" t="s">
        <v>5120</v>
      </c>
      <c r="C3878" s="174"/>
      <c r="D3878" s="175" t="s">
        <v>720</v>
      </c>
      <c r="E3878" s="175">
        <v>2</v>
      </c>
      <c r="F3878" s="176">
        <v>9.6445200000000002E-3</v>
      </c>
      <c r="G3878" s="176">
        <f t="shared" si="130"/>
        <v>1.928904E-2</v>
      </c>
      <c r="H3878" s="177"/>
      <c r="I3878" s="178"/>
      <c r="J3878" s="179"/>
      <c r="K3878" s="124"/>
      <c r="L3878" s="125"/>
      <c r="M3878" s="126"/>
      <c r="N3878" s="127"/>
      <c r="O3878" s="128"/>
      <c r="P3878" s="128"/>
      <c r="Q3878" s="126"/>
      <c r="R3878" s="55"/>
      <c r="S3878" s="129"/>
      <c r="T3878" s="156"/>
      <c r="U3878" s="126"/>
      <c r="AF3878" s="8"/>
      <c r="AG3878" s="8"/>
      <c r="AH3878" s="8"/>
      <c r="AI3878" s="8"/>
      <c r="AJ3878" s="8"/>
      <c r="AK3878" s="8"/>
      <c r="AL3878" s="8"/>
      <c r="AM3878" s="8"/>
    </row>
    <row r="3879" spans="1:39" x14ac:dyDescent="0.2">
      <c r="A3879" s="161" t="s">
        <v>403</v>
      </c>
      <c r="B3879" s="162" t="s">
        <v>5121</v>
      </c>
      <c r="C3879" s="174"/>
      <c r="D3879" s="175" t="s">
        <v>718</v>
      </c>
      <c r="E3879" s="175">
        <v>20</v>
      </c>
      <c r="F3879" s="176">
        <v>2.9523020000000001E-2</v>
      </c>
      <c r="G3879" s="176">
        <f t="shared" si="130"/>
        <v>0.5904604</v>
      </c>
      <c r="H3879" s="177"/>
      <c r="I3879" s="178"/>
      <c r="J3879" s="179"/>
      <c r="K3879" s="124"/>
      <c r="L3879" s="125"/>
      <c r="M3879" s="126"/>
      <c r="N3879" s="127"/>
      <c r="O3879" s="128"/>
      <c r="P3879" s="128"/>
      <c r="Q3879" s="126"/>
      <c r="R3879" s="55"/>
      <c r="S3879" s="129"/>
      <c r="T3879" s="156"/>
      <c r="U3879" s="126"/>
      <c r="AF3879" s="8"/>
      <c r="AG3879" s="8"/>
      <c r="AH3879" s="8"/>
      <c r="AI3879" s="8"/>
      <c r="AJ3879" s="8"/>
      <c r="AK3879" s="8"/>
      <c r="AL3879" s="8"/>
      <c r="AM3879" s="8"/>
    </row>
    <row r="3880" spans="1:39" x14ac:dyDescent="0.2">
      <c r="A3880" s="161" t="s">
        <v>403</v>
      </c>
      <c r="B3880" s="162" t="s">
        <v>5122</v>
      </c>
      <c r="C3880" s="174" t="s">
        <v>722</v>
      </c>
      <c r="D3880" s="175" t="s">
        <v>723</v>
      </c>
      <c r="E3880" s="175">
        <v>1</v>
      </c>
      <c r="F3880" s="176">
        <v>6.138147E-2</v>
      </c>
      <c r="G3880" s="176">
        <f t="shared" si="130"/>
        <v>6.138147E-2</v>
      </c>
      <c r="H3880" s="177"/>
      <c r="I3880" s="178"/>
      <c r="J3880" s="179"/>
      <c r="K3880" s="124"/>
      <c r="L3880" s="125"/>
      <c r="M3880" s="126"/>
      <c r="N3880" s="127"/>
      <c r="O3880" s="128"/>
      <c r="P3880" s="128"/>
      <c r="Q3880" s="126"/>
      <c r="R3880" s="55"/>
      <c r="S3880" s="129"/>
      <c r="T3880" s="156"/>
      <c r="U3880" s="126"/>
      <c r="AF3880" s="8"/>
      <c r="AG3880" s="8"/>
      <c r="AH3880" s="8"/>
      <c r="AI3880" s="8"/>
      <c r="AJ3880" s="8"/>
      <c r="AK3880" s="8"/>
      <c r="AL3880" s="8"/>
      <c r="AM3880" s="8"/>
    </row>
    <row r="3881" spans="1:39" x14ac:dyDescent="0.2">
      <c r="A3881" s="161" t="s">
        <v>403</v>
      </c>
      <c r="B3881" s="162" t="s">
        <v>5123</v>
      </c>
      <c r="C3881" s="174" t="s">
        <v>677</v>
      </c>
      <c r="D3881" s="175" t="s">
        <v>732</v>
      </c>
      <c r="E3881" s="175">
        <v>12</v>
      </c>
      <c r="F3881" s="176">
        <v>0.12559807000000001</v>
      </c>
      <c r="G3881" s="176">
        <f t="shared" si="130"/>
        <v>1.5071768400000001</v>
      </c>
      <c r="H3881" s="177"/>
      <c r="I3881" s="178"/>
      <c r="J3881" s="179"/>
      <c r="K3881" s="124"/>
      <c r="L3881" s="125"/>
      <c r="M3881" s="126"/>
      <c r="N3881" s="127"/>
      <c r="O3881" s="128"/>
      <c r="P3881" s="128"/>
      <c r="Q3881" s="126"/>
      <c r="R3881" s="55"/>
      <c r="S3881" s="129"/>
      <c r="T3881" s="156"/>
      <c r="U3881" s="126"/>
      <c r="AF3881" s="8"/>
      <c r="AG3881" s="8"/>
      <c r="AH3881" s="8"/>
      <c r="AI3881" s="8"/>
      <c r="AJ3881" s="8"/>
      <c r="AK3881" s="8"/>
      <c r="AL3881" s="8"/>
      <c r="AM3881" s="8"/>
    </row>
    <row r="3882" spans="1:39" x14ac:dyDescent="0.2">
      <c r="A3882" s="161" t="s">
        <v>403</v>
      </c>
      <c r="B3882" s="162" t="s">
        <v>5124</v>
      </c>
      <c r="C3882" s="174" t="s">
        <v>677</v>
      </c>
      <c r="D3882" s="175" t="s">
        <v>734</v>
      </c>
      <c r="E3882" s="175">
        <v>4</v>
      </c>
      <c r="F3882" s="176">
        <v>0.10981471</v>
      </c>
      <c r="G3882" s="176">
        <f t="shared" si="130"/>
        <v>0.43925883999999998</v>
      </c>
      <c r="H3882" s="177"/>
      <c r="I3882" s="178"/>
      <c r="J3882" s="179"/>
      <c r="K3882" s="124"/>
      <c r="L3882" s="125"/>
      <c r="M3882" s="126"/>
      <c r="N3882" s="127"/>
      <c r="O3882" s="128"/>
      <c r="P3882" s="128"/>
      <c r="Q3882" s="126"/>
      <c r="R3882" s="55"/>
      <c r="S3882" s="129"/>
      <c r="T3882" s="156"/>
      <c r="U3882" s="126"/>
      <c r="AF3882" s="8"/>
      <c r="AG3882" s="8"/>
      <c r="AH3882" s="8"/>
      <c r="AI3882" s="8"/>
      <c r="AJ3882" s="8"/>
      <c r="AK3882" s="8"/>
      <c r="AL3882" s="8"/>
      <c r="AM3882" s="8"/>
    </row>
    <row r="3883" spans="1:39" x14ac:dyDescent="0.2">
      <c r="A3883" s="161" t="s">
        <v>403</v>
      </c>
      <c r="B3883" s="162" t="s">
        <v>5125</v>
      </c>
      <c r="C3883" s="174" t="s">
        <v>677</v>
      </c>
      <c r="D3883" s="175" t="s">
        <v>736</v>
      </c>
      <c r="E3883" s="175">
        <v>2</v>
      </c>
      <c r="F3883" s="176">
        <v>7.4135400000000004E-2</v>
      </c>
      <c r="G3883" s="176">
        <f t="shared" si="130"/>
        <v>0.14827080000000001</v>
      </c>
      <c r="H3883" s="177"/>
      <c r="I3883" s="178"/>
      <c r="J3883" s="179"/>
      <c r="K3883" s="124"/>
      <c r="L3883" s="125"/>
      <c r="M3883" s="126"/>
      <c r="N3883" s="127"/>
      <c r="O3883" s="128"/>
      <c r="P3883" s="128"/>
      <c r="Q3883" s="126"/>
      <c r="R3883" s="55"/>
      <c r="S3883" s="129"/>
      <c r="T3883" s="156"/>
      <c r="U3883" s="126"/>
      <c r="AF3883" s="8"/>
      <c r="AG3883" s="8"/>
      <c r="AH3883" s="8"/>
      <c r="AI3883" s="8"/>
      <c r="AJ3883" s="8"/>
      <c r="AK3883" s="8"/>
      <c r="AL3883" s="8"/>
      <c r="AM3883" s="8"/>
    </row>
    <row r="3884" spans="1:39" x14ac:dyDescent="0.2">
      <c r="A3884" s="161" t="s">
        <v>403</v>
      </c>
      <c r="B3884" s="162" t="s">
        <v>5126</v>
      </c>
      <c r="C3884" s="174" t="s">
        <v>677</v>
      </c>
      <c r="D3884" s="175" t="s">
        <v>678</v>
      </c>
      <c r="E3884" s="175">
        <v>4</v>
      </c>
      <c r="F3884" s="176">
        <v>4.296759E-2</v>
      </c>
      <c r="G3884" s="176">
        <f t="shared" si="130"/>
        <v>0.17187036</v>
      </c>
      <c r="H3884" s="177"/>
      <c r="I3884" s="178"/>
      <c r="J3884" s="179"/>
      <c r="K3884" s="124"/>
      <c r="L3884" s="125"/>
      <c r="M3884" s="126"/>
      <c r="N3884" s="127"/>
      <c r="O3884" s="128"/>
      <c r="P3884" s="128"/>
      <c r="Q3884" s="126"/>
      <c r="R3884" s="55"/>
      <c r="S3884" s="129"/>
      <c r="T3884" s="156"/>
      <c r="U3884" s="126"/>
      <c r="AF3884" s="8"/>
      <c r="AG3884" s="8"/>
      <c r="AH3884" s="8"/>
      <c r="AI3884" s="8"/>
      <c r="AJ3884" s="8"/>
      <c r="AK3884" s="8"/>
      <c r="AL3884" s="8"/>
      <c r="AM3884" s="8"/>
    </row>
    <row r="3885" spans="1:39" x14ac:dyDescent="0.2">
      <c r="A3885" s="161" t="s">
        <v>403</v>
      </c>
      <c r="B3885" s="162" t="s">
        <v>5127</v>
      </c>
      <c r="C3885" s="174" t="s">
        <v>677</v>
      </c>
      <c r="D3885" s="175" t="s">
        <v>739</v>
      </c>
      <c r="E3885" s="175">
        <v>3</v>
      </c>
      <c r="F3885" s="176">
        <v>5.4240669999999998E-2</v>
      </c>
      <c r="G3885" s="176">
        <f t="shared" si="130"/>
        <v>0.16272201</v>
      </c>
      <c r="H3885" s="177"/>
      <c r="I3885" s="178"/>
      <c r="J3885" s="179"/>
      <c r="K3885" s="124"/>
      <c r="L3885" s="125"/>
      <c r="M3885" s="126"/>
      <c r="N3885" s="127"/>
      <c r="O3885" s="128"/>
      <c r="P3885" s="128"/>
      <c r="Q3885" s="126"/>
      <c r="R3885" s="55"/>
      <c r="S3885" s="129"/>
      <c r="T3885" s="156"/>
      <c r="U3885" s="126"/>
      <c r="AF3885" s="8"/>
      <c r="AG3885" s="8"/>
      <c r="AH3885" s="8"/>
      <c r="AI3885" s="8"/>
      <c r="AJ3885" s="8"/>
      <c r="AK3885" s="8"/>
      <c r="AL3885" s="8"/>
      <c r="AM3885" s="8"/>
    </row>
    <row r="3886" spans="1:39" x14ac:dyDescent="0.2">
      <c r="A3886" s="161" t="s">
        <v>403</v>
      </c>
      <c r="B3886" s="162" t="s">
        <v>5128</v>
      </c>
      <c r="C3886" s="174" t="s">
        <v>677</v>
      </c>
      <c r="D3886" s="175" t="s">
        <v>741</v>
      </c>
      <c r="E3886" s="175">
        <v>8</v>
      </c>
      <c r="F3886" s="176">
        <v>2.6461140000000001E-2</v>
      </c>
      <c r="G3886" s="176">
        <f t="shared" si="130"/>
        <v>0.21168912000000001</v>
      </c>
      <c r="H3886" s="177"/>
      <c r="I3886" s="178"/>
      <c r="J3886" s="179"/>
      <c r="K3886" s="124"/>
      <c r="L3886" s="125"/>
      <c r="M3886" s="126"/>
      <c r="N3886" s="127"/>
      <c r="O3886" s="128"/>
      <c r="P3886" s="128"/>
      <c r="Q3886" s="126"/>
      <c r="R3886" s="55"/>
      <c r="S3886" s="129"/>
      <c r="T3886" s="156"/>
      <c r="U3886" s="126"/>
      <c r="AF3886" s="8"/>
      <c r="AG3886" s="8"/>
      <c r="AH3886" s="8"/>
      <c r="AI3886" s="8"/>
      <c r="AJ3886" s="8"/>
      <c r="AK3886" s="8"/>
      <c r="AL3886" s="8"/>
      <c r="AM3886" s="8"/>
    </row>
    <row r="3887" spans="1:39" x14ac:dyDescent="0.2">
      <c r="A3887" s="161" t="s">
        <v>403</v>
      </c>
      <c r="B3887" s="162" t="s">
        <v>5129</v>
      </c>
      <c r="C3887" s="174" t="s">
        <v>684</v>
      </c>
      <c r="D3887" s="175" t="s">
        <v>730</v>
      </c>
      <c r="E3887" s="175">
        <v>4</v>
      </c>
      <c r="F3887" s="176">
        <v>3.3686880000000002E-2</v>
      </c>
      <c r="G3887" s="176">
        <f t="shared" si="130"/>
        <v>0.13474752000000001</v>
      </c>
      <c r="H3887" s="177"/>
      <c r="I3887" s="178"/>
      <c r="J3887" s="179"/>
      <c r="K3887" s="124"/>
      <c r="L3887" s="125"/>
      <c r="M3887" s="126"/>
      <c r="N3887" s="127"/>
      <c r="O3887" s="128"/>
      <c r="P3887" s="128"/>
      <c r="Q3887" s="126"/>
      <c r="R3887" s="55"/>
      <c r="S3887" s="129"/>
      <c r="T3887" s="156"/>
      <c r="U3887" s="126"/>
      <c r="AF3887" s="8"/>
      <c r="AG3887" s="8"/>
      <c r="AH3887" s="8"/>
      <c r="AI3887" s="8"/>
      <c r="AJ3887" s="8"/>
      <c r="AK3887" s="8"/>
      <c r="AL3887" s="8"/>
      <c r="AM3887" s="8"/>
    </row>
    <row r="3888" spans="1:39" x14ac:dyDescent="0.2">
      <c r="A3888" s="161" t="s">
        <v>403</v>
      </c>
      <c r="B3888" s="162" t="s">
        <v>5130</v>
      </c>
      <c r="C3888" s="174" t="s">
        <v>677</v>
      </c>
      <c r="D3888" s="175" t="s">
        <v>743</v>
      </c>
      <c r="E3888" s="175">
        <v>31</v>
      </c>
      <c r="F3888" s="176">
        <v>1.393254E-2</v>
      </c>
      <c r="G3888" s="176">
        <f t="shared" si="130"/>
        <v>0.43190874000000001</v>
      </c>
      <c r="H3888" s="177"/>
      <c r="I3888" s="178"/>
      <c r="J3888" s="179"/>
      <c r="K3888" s="124"/>
      <c r="L3888" s="125"/>
      <c r="M3888" s="126"/>
      <c r="N3888" s="127"/>
      <c r="O3888" s="128"/>
      <c r="P3888" s="128"/>
      <c r="Q3888" s="126"/>
      <c r="R3888" s="55"/>
      <c r="S3888" s="129"/>
      <c r="T3888" s="156"/>
      <c r="U3888" s="126"/>
      <c r="AF3888" s="8"/>
      <c r="AG3888" s="8"/>
      <c r="AH3888" s="8"/>
      <c r="AI3888" s="8"/>
      <c r="AJ3888" s="8"/>
      <c r="AK3888" s="8"/>
      <c r="AL3888" s="8"/>
      <c r="AM3888" s="8"/>
    </row>
    <row r="3889" spans="1:39" x14ac:dyDescent="0.2">
      <c r="A3889" s="161" t="s">
        <v>403</v>
      </c>
      <c r="B3889" s="162" t="s">
        <v>5131</v>
      </c>
      <c r="C3889" s="174" t="s">
        <v>677</v>
      </c>
      <c r="D3889" s="175" t="s">
        <v>745</v>
      </c>
      <c r="E3889" s="175">
        <v>8</v>
      </c>
      <c r="F3889" s="176">
        <v>1.1562019999999999E-2</v>
      </c>
      <c r="G3889" s="176">
        <f t="shared" si="130"/>
        <v>9.2496159999999994E-2</v>
      </c>
      <c r="H3889" s="177"/>
      <c r="I3889" s="178"/>
      <c r="J3889" s="179"/>
      <c r="K3889" s="124"/>
      <c r="L3889" s="125"/>
      <c r="M3889" s="126"/>
      <c r="N3889" s="127"/>
      <c r="O3889" s="128"/>
      <c r="P3889" s="128"/>
      <c r="Q3889" s="126"/>
      <c r="R3889" s="55"/>
      <c r="S3889" s="129"/>
      <c r="T3889" s="156"/>
      <c r="U3889" s="126"/>
      <c r="AF3889" s="8"/>
      <c r="AG3889" s="8"/>
      <c r="AH3889" s="8"/>
      <c r="AI3889" s="8"/>
      <c r="AJ3889" s="8"/>
      <c r="AK3889" s="8"/>
      <c r="AL3889" s="8"/>
      <c r="AM3889" s="8"/>
    </row>
    <row r="3890" spans="1:39" x14ac:dyDescent="0.2">
      <c r="A3890" s="161" t="s">
        <v>403</v>
      </c>
      <c r="B3890" s="162" t="s">
        <v>5132</v>
      </c>
      <c r="C3890" s="174" t="s">
        <v>684</v>
      </c>
      <c r="D3890" s="175" t="s">
        <v>728</v>
      </c>
      <c r="E3890" s="175">
        <v>5</v>
      </c>
      <c r="F3890" s="176">
        <v>3.5662310000000003E-2</v>
      </c>
      <c r="G3890" s="176">
        <f t="shared" si="130"/>
        <v>0.17831155000000001</v>
      </c>
      <c r="H3890" s="177"/>
      <c r="I3890" s="178"/>
      <c r="J3890" s="179"/>
      <c r="K3890" s="124"/>
      <c r="L3890" s="125"/>
      <c r="M3890" s="126"/>
      <c r="N3890" s="127"/>
      <c r="O3890" s="128"/>
      <c r="P3890" s="128"/>
      <c r="Q3890" s="126"/>
      <c r="R3890" s="55"/>
      <c r="S3890" s="129"/>
      <c r="T3890" s="156"/>
      <c r="U3890" s="126"/>
      <c r="AF3890" s="8"/>
      <c r="AG3890" s="8"/>
      <c r="AH3890" s="8"/>
      <c r="AI3890" s="8"/>
      <c r="AJ3890" s="8"/>
      <c r="AK3890" s="8"/>
      <c r="AL3890" s="8"/>
      <c r="AM3890" s="8"/>
    </row>
    <row r="3891" spans="1:39" x14ac:dyDescent="0.2">
      <c r="A3891" s="161" t="s">
        <v>403</v>
      </c>
      <c r="B3891" s="162" t="s">
        <v>5133</v>
      </c>
      <c r="C3891" s="174" t="s">
        <v>677</v>
      </c>
      <c r="D3891" s="175" t="s">
        <v>747</v>
      </c>
      <c r="E3891" s="175">
        <v>4</v>
      </c>
      <c r="F3891" s="176">
        <v>1.9086800000000001E-3</v>
      </c>
      <c r="G3891" s="176">
        <f t="shared" si="130"/>
        <v>7.6347200000000002E-3</v>
      </c>
      <c r="H3891" s="177"/>
      <c r="I3891" s="178"/>
      <c r="J3891" s="179"/>
      <c r="K3891" s="124"/>
      <c r="L3891" s="125"/>
      <c r="M3891" s="126"/>
      <c r="N3891" s="127"/>
      <c r="O3891" s="128"/>
      <c r="P3891" s="128"/>
      <c r="Q3891" s="126"/>
      <c r="R3891" s="55"/>
      <c r="S3891" s="129"/>
      <c r="T3891" s="156"/>
      <c r="U3891" s="126"/>
      <c r="AF3891" s="8"/>
      <c r="AG3891" s="8"/>
      <c r="AH3891" s="8"/>
      <c r="AI3891" s="8"/>
      <c r="AJ3891" s="8"/>
      <c r="AK3891" s="8"/>
      <c r="AL3891" s="8"/>
      <c r="AM3891" s="8"/>
    </row>
    <row r="3892" spans="1:39" x14ac:dyDescent="0.2">
      <c r="A3892" s="161" t="s">
        <v>403</v>
      </c>
      <c r="B3892" s="162" t="s">
        <v>5134</v>
      </c>
      <c r="C3892" s="174" t="s">
        <v>759</v>
      </c>
      <c r="D3892" s="175" t="s">
        <v>760</v>
      </c>
      <c r="E3892" s="175">
        <v>16</v>
      </c>
      <c r="F3892" s="176">
        <v>1.7374069999999998E-2</v>
      </c>
      <c r="G3892" s="176">
        <f t="shared" si="130"/>
        <v>0.27798511999999997</v>
      </c>
      <c r="H3892" s="177"/>
      <c r="I3892" s="178"/>
      <c r="J3892" s="179"/>
      <c r="K3892" s="124"/>
      <c r="L3892" s="125"/>
      <c r="M3892" s="126"/>
      <c r="N3892" s="127"/>
      <c r="O3892" s="128"/>
      <c r="P3892" s="128"/>
      <c r="Q3892" s="126"/>
      <c r="R3892" s="55"/>
      <c r="S3892" s="129"/>
      <c r="T3892" s="156"/>
      <c r="U3892" s="126"/>
      <c r="AF3892" s="8"/>
      <c r="AG3892" s="8"/>
      <c r="AH3892" s="8"/>
      <c r="AI3892" s="8"/>
      <c r="AJ3892" s="8"/>
      <c r="AK3892" s="8"/>
      <c r="AL3892" s="8"/>
      <c r="AM3892" s="8"/>
    </row>
    <row r="3893" spans="1:39" ht="25.5" x14ac:dyDescent="0.2">
      <c r="A3893" s="161" t="s">
        <v>403</v>
      </c>
      <c r="B3893" s="162" t="s">
        <v>5135</v>
      </c>
      <c r="C3893" s="174" t="s">
        <v>1129</v>
      </c>
      <c r="D3893" s="175" t="s">
        <v>749</v>
      </c>
      <c r="E3893" s="175">
        <v>100</v>
      </c>
      <c r="F3893" s="176">
        <v>5.7602159999999999E-2</v>
      </c>
      <c r="G3893" s="176">
        <f t="shared" si="130"/>
        <v>5.7602159999999998</v>
      </c>
      <c r="H3893" s="177"/>
      <c r="I3893" s="178"/>
      <c r="J3893" s="179"/>
      <c r="K3893" s="124"/>
      <c r="L3893" s="125"/>
      <c r="M3893" s="126"/>
      <c r="N3893" s="127"/>
      <c r="O3893" s="128"/>
      <c r="P3893" s="128"/>
      <c r="Q3893" s="126"/>
      <c r="R3893" s="55"/>
      <c r="S3893" s="129"/>
      <c r="T3893" s="156"/>
      <c r="U3893" s="126"/>
      <c r="AF3893" s="8"/>
      <c r="AG3893" s="8"/>
      <c r="AH3893" s="8"/>
      <c r="AI3893" s="8"/>
      <c r="AJ3893" s="8"/>
      <c r="AK3893" s="8"/>
      <c r="AL3893" s="8"/>
      <c r="AM3893" s="8"/>
    </row>
    <row r="3894" spans="1:39" ht="25.5" x14ac:dyDescent="0.2">
      <c r="A3894" s="161" t="s">
        <v>403</v>
      </c>
      <c r="B3894" s="162" t="s">
        <v>5136</v>
      </c>
      <c r="C3894" s="174" t="s">
        <v>1130</v>
      </c>
      <c r="D3894" s="175" t="s">
        <v>751</v>
      </c>
      <c r="E3894" s="175">
        <v>8</v>
      </c>
      <c r="F3894" s="176">
        <v>2.8221969999999999E-2</v>
      </c>
      <c r="G3894" s="176">
        <f t="shared" si="130"/>
        <v>0.22577575999999999</v>
      </c>
      <c r="H3894" s="177"/>
      <c r="I3894" s="178"/>
      <c r="J3894" s="179"/>
      <c r="K3894" s="124"/>
      <c r="L3894" s="125"/>
      <c r="M3894" s="126"/>
      <c r="N3894" s="127"/>
      <c r="O3894" s="128"/>
      <c r="P3894" s="128"/>
      <c r="Q3894" s="126"/>
      <c r="R3894" s="55"/>
      <c r="S3894" s="129"/>
      <c r="T3894" s="156"/>
      <c r="U3894" s="126"/>
      <c r="AF3894" s="8"/>
      <c r="AG3894" s="8"/>
      <c r="AH3894" s="8"/>
      <c r="AI3894" s="8"/>
      <c r="AJ3894" s="8"/>
      <c r="AK3894" s="8"/>
      <c r="AL3894" s="8"/>
      <c r="AM3894" s="8"/>
    </row>
    <row r="3895" spans="1:39" ht="25.5" x14ac:dyDescent="0.2">
      <c r="A3895" s="161" t="s">
        <v>403</v>
      </c>
      <c r="B3895" s="162" t="s">
        <v>5137</v>
      </c>
      <c r="C3895" s="174" t="s">
        <v>1131</v>
      </c>
      <c r="D3895" s="175" t="s">
        <v>753</v>
      </c>
      <c r="E3895" s="175">
        <v>44</v>
      </c>
      <c r="F3895" s="176">
        <v>2.2449110000000001E-2</v>
      </c>
      <c r="G3895" s="176">
        <f t="shared" si="130"/>
        <v>0.98776084000000008</v>
      </c>
      <c r="H3895" s="177"/>
      <c r="I3895" s="178"/>
      <c r="J3895" s="179"/>
      <c r="K3895" s="124"/>
      <c r="L3895" s="125"/>
      <c r="M3895" s="126"/>
      <c r="N3895" s="127"/>
      <c r="O3895" s="128"/>
      <c r="P3895" s="128"/>
      <c r="Q3895" s="126"/>
      <c r="R3895" s="55"/>
      <c r="S3895" s="129"/>
      <c r="T3895" s="156"/>
      <c r="U3895" s="126"/>
      <c r="AF3895" s="8"/>
      <c r="AG3895" s="8"/>
      <c r="AH3895" s="8"/>
      <c r="AI3895" s="8"/>
      <c r="AJ3895" s="8"/>
      <c r="AK3895" s="8"/>
      <c r="AL3895" s="8"/>
      <c r="AM3895" s="8"/>
    </row>
    <row r="3896" spans="1:39" ht="25.5" x14ac:dyDescent="0.2">
      <c r="A3896" s="161" t="s">
        <v>403</v>
      </c>
      <c r="B3896" s="162" t="s">
        <v>5138</v>
      </c>
      <c r="C3896" s="174" t="s">
        <v>725</v>
      </c>
      <c r="D3896" s="175" t="s">
        <v>726</v>
      </c>
      <c r="E3896" s="175">
        <v>48</v>
      </c>
      <c r="F3896" s="176">
        <v>2.0473680000000001E-2</v>
      </c>
      <c r="G3896" s="176">
        <f t="shared" si="130"/>
        <v>0.98273664000000005</v>
      </c>
      <c r="H3896" s="177"/>
      <c r="I3896" s="178"/>
      <c r="J3896" s="179"/>
      <c r="K3896" s="124"/>
      <c r="L3896" s="125"/>
      <c r="M3896" s="126"/>
      <c r="N3896" s="127"/>
      <c r="O3896" s="128"/>
      <c r="P3896" s="128"/>
      <c r="Q3896" s="126"/>
      <c r="R3896" s="55"/>
      <c r="S3896" s="129"/>
      <c r="T3896" s="156"/>
      <c r="U3896" s="126"/>
      <c r="AF3896" s="8"/>
      <c r="AG3896" s="8"/>
      <c r="AH3896" s="8"/>
      <c r="AI3896" s="8"/>
      <c r="AJ3896" s="8"/>
      <c r="AK3896" s="8"/>
      <c r="AL3896" s="8"/>
      <c r="AM3896" s="8"/>
    </row>
    <row r="3897" spans="1:39" ht="25.5" x14ac:dyDescent="0.2">
      <c r="A3897" s="161" t="s">
        <v>403</v>
      </c>
      <c r="B3897" s="162" t="s">
        <v>5139</v>
      </c>
      <c r="C3897" s="174" t="s">
        <v>1132</v>
      </c>
      <c r="D3897" s="175" t="s">
        <v>755</v>
      </c>
      <c r="E3897" s="175">
        <v>64</v>
      </c>
      <c r="F3897" s="176">
        <v>1.8321469999999999E-2</v>
      </c>
      <c r="G3897" s="176">
        <f t="shared" si="130"/>
        <v>1.17257408</v>
      </c>
      <c r="H3897" s="177"/>
      <c r="I3897" s="178"/>
      <c r="J3897" s="179"/>
      <c r="K3897" s="124"/>
      <c r="L3897" s="125"/>
      <c r="M3897" s="126"/>
      <c r="N3897" s="127"/>
      <c r="O3897" s="128"/>
      <c r="P3897" s="128"/>
      <c r="Q3897" s="126"/>
      <c r="R3897" s="55"/>
      <c r="S3897" s="129"/>
      <c r="T3897" s="156"/>
      <c r="U3897" s="126"/>
      <c r="AF3897" s="8"/>
      <c r="AG3897" s="8"/>
      <c r="AH3897" s="8"/>
      <c r="AI3897" s="8"/>
      <c r="AJ3897" s="8"/>
      <c r="AK3897" s="8"/>
      <c r="AL3897" s="8"/>
      <c r="AM3897" s="8"/>
    </row>
    <row r="3898" spans="1:39" ht="25.5" x14ac:dyDescent="0.2">
      <c r="A3898" s="161" t="s">
        <v>403</v>
      </c>
      <c r="B3898" s="162" t="s">
        <v>5140</v>
      </c>
      <c r="C3898" s="174" t="s">
        <v>1133</v>
      </c>
      <c r="D3898" s="175" t="s">
        <v>1134</v>
      </c>
      <c r="E3898" s="175">
        <v>78</v>
      </c>
      <c r="F3898" s="176">
        <v>1.6348540000000002E-2</v>
      </c>
      <c r="G3898" s="176">
        <f t="shared" ref="G3898:G3914" si="131">F3898*E3898</f>
        <v>1.2751861200000001</v>
      </c>
      <c r="H3898" s="177"/>
      <c r="I3898" s="178"/>
      <c r="J3898" s="179"/>
      <c r="K3898" s="124"/>
      <c r="L3898" s="125"/>
      <c r="M3898" s="126"/>
      <c r="N3898" s="127"/>
      <c r="O3898" s="128"/>
      <c r="P3898" s="128"/>
      <c r="Q3898" s="126"/>
      <c r="R3898" s="55"/>
      <c r="S3898" s="129"/>
      <c r="T3898" s="156"/>
      <c r="U3898" s="126"/>
      <c r="AF3898" s="8"/>
      <c r="AG3898" s="8"/>
      <c r="AH3898" s="8"/>
      <c r="AI3898" s="8"/>
      <c r="AJ3898" s="8"/>
      <c r="AK3898" s="8"/>
      <c r="AL3898" s="8"/>
      <c r="AM3898" s="8"/>
    </row>
    <row r="3899" spans="1:39" x14ac:dyDescent="0.2">
      <c r="A3899" s="161" t="s">
        <v>403</v>
      </c>
      <c r="B3899" s="162" t="s">
        <v>5141</v>
      </c>
      <c r="C3899" s="174" t="s">
        <v>525</v>
      </c>
      <c r="D3899" s="175" t="s">
        <v>762</v>
      </c>
      <c r="E3899" s="175">
        <v>12</v>
      </c>
      <c r="F3899" s="176">
        <v>7.6006699999999996E-2</v>
      </c>
      <c r="G3899" s="176">
        <f t="shared" si="131"/>
        <v>0.91208040000000001</v>
      </c>
      <c r="H3899" s="177"/>
      <c r="I3899" s="178"/>
      <c r="J3899" s="179"/>
      <c r="K3899" s="124"/>
      <c r="L3899" s="125"/>
      <c r="M3899" s="126"/>
      <c r="N3899" s="127"/>
      <c r="O3899" s="128"/>
      <c r="P3899" s="128"/>
      <c r="Q3899" s="126"/>
      <c r="R3899" s="55"/>
      <c r="S3899" s="129"/>
      <c r="T3899" s="156"/>
      <c r="U3899" s="126"/>
      <c r="AF3899" s="8"/>
      <c r="AG3899" s="8"/>
      <c r="AH3899" s="8"/>
      <c r="AI3899" s="8"/>
      <c r="AJ3899" s="8"/>
      <c r="AK3899" s="8"/>
      <c r="AL3899" s="8"/>
      <c r="AM3899" s="8"/>
    </row>
    <row r="3900" spans="1:39" x14ac:dyDescent="0.2">
      <c r="A3900" s="161" t="s">
        <v>403</v>
      </c>
      <c r="B3900" s="162" t="s">
        <v>5142</v>
      </c>
      <c r="C3900" s="174" t="s">
        <v>525</v>
      </c>
      <c r="D3900" s="175" t="s">
        <v>764</v>
      </c>
      <c r="E3900" s="175">
        <v>16</v>
      </c>
      <c r="F3900" s="176">
        <v>4.0010209999999997E-2</v>
      </c>
      <c r="G3900" s="176">
        <f t="shared" si="131"/>
        <v>0.64016335999999996</v>
      </c>
      <c r="H3900" s="177"/>
      <c r="I3900" s="178"/>
      <c r="J3900" s="179"/>
      <c r="K3900" s="124"/>
      <c r="L3900" s="125"/>
      <c r="M3900" s="126"/>
      <c r="N3900" s="127"/>
      <c r="O3900" s="128"/>
      <c r="P3900" s="128"/>
      <c r="Q3900" s="126"/>
      <c r="R3900" s="55"/>
      <c r="S3900" s="129"/>
      <c r="T3900" s="156"/>
      <c r="U3900" s="126"/>
      <c r="AF3900" s="8"/>
      <c r="AG3900" s="8"/>
      <c r="AH3900" s="8"/>
      <c r="AI3900" s="8"/>
      <c r="AJ3900" s="8"/>
      <c r="AK3900" s="8"/>
      <c r="AL3900" s="8"/>
      <c r="AM3900" s="8"/>
    </row>
    <row r="3901" spans="1:39" x14ac:dyDescent="0.2">
      <c r="A3901" s="161" t="s">
        <v>403</v>
      </c>
      <c r="B3901" s="162" t="s">
        <v>5143</v>
      </c>
      <c r="C3901" s="174" t="s">
        <v>525</v>
      </c>
      <c r="D3901" s="175" t="s">
        <v>679</v>
      </c>
      <c r="E3901" s="175">
        <v>112</v>
      </c>
      <c r="F3901" s="176">
        <v>1.6751530000000001E-2</v>
      </c>
      <c r="G3901" s="176">
        <f t="shared" si="131"/>
        <v>1.8761713600000001</v>
      </c>
      <c r="H3901" s="177"/>
      <c r="I3901" s="178"/>
      <c r="J3901" s="179"/>
      <c r="K3901" s="124"/>
      <c r="L3901" s="125"/>
      <c r="M3901" s="126"/>
      <c r="N3901" s="127"/>
      <c r="O3901" s="128"/>
      <c r="P3901" s="128"/>
      <c r="Q3901" s="126"/>
      <c r="R3901" s="55"/>
      <c r="S3901" s="129"/>
      <c r="T3901" s="156"/>
      <c r="U3901" s="126"/>
      <c r="AF3901" s="8"/>
      <c r="AG3901" s="8"/>
      <c r="AH3901" s="8"/>
      <c r="AI3901" s="8"/>
      <c r="AJ3901" s="8"/>
      <c r="AK3901" s="8"/>
      <c r="AL3901" s="8"/>
      <c r="AM3901" s="8"/>
    </row>
    <row r="3902" spans="1:39" x14ac:dyDescent="0.2">
      <c r="A3902" s="161" t="s">
        <v>403</v>
      </c>
      <c r="B3902" s="162" t="s">
        <v>5144</v>
      </c>
      <c r="C3902" s="174" t="s">
        <v>525</v>
      </c>
      <c r="D3902" s="175" t="s">
        <v>767</v>
      </c>
      <c r="E3902" s="175">
        <v>9</v>
      </c>
      <c r="F3902" s="176">
        <v>1.084597E-2</v>
      </c>
      <c r="G3902" s="176">
        <f t="shared" si="131"/>
        <v>9.7613729999999996E-2</v>
      </c>
      <c r="H3902" s="177"/>
      <c r="I3902" s="178"/>
      <c r="J3902" s="179"/>
      <c r="K3902" s="124"/>
      <c r="L3902" s="125"/>
      <c r="M3902" s="126"/>
      <c r="N3902" s="127"/>
      <c r="O3902" s="128"/>
      <c r="P3902" s="128"/>
      <c r="Q3902" s="126"/>
      <c r="R3902" s="55"/>
      <c r="S3902" s="129"/>
      <c r="T3902" s="156"/>
      <c r="U3902" s="126"/>
      <c r="AF3902" s="8"/>
      <c r="AG3902" s="8"/>
      <c r="AH3902" s="8"/>
      <c r="AI3902" s="8"/>
      <c r="AJ3902" s="8"/>
      <c r="AK3902" s="8"/>
      <c r="AL3902" s="8"/>
      <c r="AM3902" s="8"/>
    </row>
    <row r="3903" spans="1:39" x14ac:dyDescent="0.2">
      <c r="A3903" s="161" t="s">
        <v>403</v>
      </c>
      <c r="B3903" s="162" t="s">
        <v>5145</v>
      </c>
      <c r="C3903" s="174" t="s">
        <v>525</v>
      </c>
      <c r="D3903" s="175" t="s">
        <v>526</v>
      </c>
      <c r="E3903" s="175">
        <v>407</v>
      </c>
      <c r="F3903" s="176">
        <v>5.88405E-3</v>
      </c>
      <c r="G3903" s="176">
        <f t="shared" si="131"/>
        <v>2.3948083499999999</v>
      </c>
      <c r="H3903" s="177"/>
      <c r="I3903" s="178"/>
      <c r="J3903" s="179"/>
      <c r="K3903" s="124"/>
      <c r="L3903" s="125"/>
      <c r="M3903" s="126"/>
      <c r="N3903" s="127"/>
      <c r="O3903" s="128"/>
      <c r="P3903" s="128"/>
      <c r="Q3903" s="126"/>
      <c r="R3903" s="55"/>
      <c r="S3903" s="129"/>
      <c r="T3903" s="156"/>
      <c r="U3903" s="126"/>
      <c r="AF3903" s="8"/>
      <c r="AG3903" s="8"/>
      <c r="AH3903" s="8"/>
      <c r="AI3903" s="8"/>
      <c r="AJ3903" s="8"/>
      <c r="AK3903" s="8"/>
      <c r="AL3903" s="8"/>
      <c r="AM3903" s="8"/>
    </row>
    <row r="3904" spans="1:39" x14ac:dyDescent="0.2">
      <c r="A3904" s="161" t="s">
        <v>403</v>
      </c>
      <c r="B3904" s="162" t="s">
        <v>5146</v>
      </c>
      <c r="C3904" s="174" t="s">
        <v>525</v>
      </c>
      <c r="D3904" s="175" t="s">
        <v>770</v>
      </c>
      <c r="E3904" s="175">
        <v>4</v>
      </c>
      <c r="F3904" s="176">
        <v>8.4562000000000005E-4</v>
      </c>
      <c r="G3904" s="176">
        <f t="shared" si="131"/>
        <v>3.3824800000000002E-3</v>
      </c>
      <c r="H3904" s="177"/>
      <c r="I3904" s="178"/>
      <c r="J3904" s="179"/>
      <c r="K3904" s="124"/>
      <c r="L3904" s="125"/>
      <c r="M3904" s="126"/>
      <c r="N3904" s="127"/>
      <c r="O3904" s="128"/>
      <c r="P3904" s="128"/>
      <c r="Q3904" s="126"/>
      <c r="R3904" s="55"/>
      <c r="S3904" s="129"/>
      <c r="T3904" s="156"/>
      <c r="U3904" s="126"/>
      <c r="AF3904" s="8"/>
      <c r="AG3904" s="8"/>
      <c r="AH3904" s="8"/>
      <c r="AI3904" s="8"/>
      <c r="AJ3904" s="8"/>
      <c r="AK3904" s="8"/>
      <c r="AL3904" s="8"/>
      <c r="AM3904" s="8"/>
    </row>
    <row r="3905" spans="1:39" x14ac:dyDescent="0.2">
      <c r="A3905" s="161" t="s">
        <v>403</v>
      </c>
      <c r="B3905" s="162" t="s">
        <v>5147</v>
      </c>
      <c r="C3905" s="174" t="s">
        <v>528</v>
      </c>
      <c r="D3905" s="175" t="s">
        <v>772</v>
      </c>
      <c r="E3905" s="175">
        <v>16</v>
      </c>
      <c r="F3905" s="176">
        <v>6.9577099999999998E-3</v>
      </c>
      <c r="G3905" s="176">
        <f t="shared" si="131"/>
        <v>0.11132336</v>
      </c>
      <c r="H3905" s="177"/>
      <c r="I3905" s="178"/>
      <c r="J3905" s="179"/>
      <c r="K3905" s="124"/>
      <c r="L3905" s="125"/>
      <c r="M3905" s="126"/>
      <c r="N3905" s="127"/>
      <c r="O3905" s="128"/>
      <c r="P3905" s="128"/>
      <c r="Q3905" s="126"/>
      <c r="R3905" s="55"/>
      <c r="S3905" s="129"/>
      <c r="T3905" s="156"/>
      <c r="U3905" s="126"/>
      <c r="AF3905" s="8"/>
      <c r="AG3905" s="8"/>
      <c r="AH3905" s="8"/>
      <c r="AI3905" s="8"/>
      <c r="AJ3905" s="8"/>
      <c r="AK3905" s="8"/>
      <c r="AL3905" s="8"/>
      <c r="AM3905" s="8"/>
    </row>
    <row r="3906" spans="1:39" x14ac:dyDescent="0.2">
      <c r="A3906" s="161" t="s">
        <v>403</v>
      </c>
      <c r="B3906" s="162" t="s">
        <v>5148</v>
      </c>
      <c r="C3906" s="174" t="s">
        <v>528</v>
      </c>
      <c r="D3906" s="175" t="s">
        <v>680</v>
      </c>
      <c r="E3906" s="175">
        <v>104</v>
      </c>
      <c r="F3906" s="176">
        <v>3.9662300000000003E-3</v>
      </c>
      <c r="G3906" s="176">
        <f t="shared" si="131"/>
        <v>0.41248792000000001</v>
      </c>
      <c r="H3906" s="177"/>
      <c r="I3906" s="178"/>
      <c r="J3906" s="179"/>
      <c r="K3906" s="124"/>
      <c r="L3906" s="125"/>
      <c r="M3906" s="126"/>
      <c r="N3906" s="127"/>
      <c r="O3906" s="128"/>
      <c r="P3906" s="128"/>
      <c r="Q3906" s="126"/>
      <c r="R3906" s="55"/>
      <c r="S3906" s="129"/>
      <c r="T3906" s="156"/>
      <c r="U3906" s="126"/>
      <c r="AF3906" s="8"/>
      <c r="AG3906" s="8"/>
      <c r="AH3906" s="8"/>
      <c r="AI3906" s="8"/>
      <c r="AJ3906" s="8"/>
      <c r="AK3906" s="8"/>
      <c r="AL3906" s="8"/>
      <c r="AM3906" s="8"/>
    </row>
    <row r="3907" spans="1:39" x14ac:dyDescent="0.2">
      <c r="A3907" s="161" t="s">
        <v>403</v>
      </c>
      <c r="B3907" s="162" t="s">
        <v>5149</v>
      </c>
      <c r="C3907" s="174" t="s">
        <v>528</v>
      </c>
      <c r="D3907" s="175" t="s">
        <v>775</v>
      </c>
      <c r="E3907" s="175">
        <v>9</v>
      </c>
      <c r="F3907" s="176">
        <v>2.3824300000000001E-3</v>
      </c>
      <c r="G3907" s="176">
        <f t="shared" si="131"/>
        <v>2.1441870000000002E-2</v>
      </c>
      <c r="H3907" s="177"/>
      <c r="I3907" s="178"/>
      <c r="J3907" s="179"/>
      <c r="K3907" s="124"/>
      <c r="L3907" s="125"/>
      <c r="M3907" s="126"/>
      <c r="N3907" s="127"/>
      <c r="O3907" s="128"/>
      <c r="P3907" s="128"/>
      <c r="Q3907" s="126"/>
      <c r="R3907" s="55"/>
      <c r="S3907" s="129"/>
      <c r="T3907" s="156"/>
      <c r="U3907" s="126"/>
      <c r="AF3907" s="8"/>
      <c r="AG3907" s="8"/>
      <c r="AH3907" s="8"/>
      <c r="AI3907" s="8"/>
      <c r="AJ3907" s="8"/>
      <c r="AK3907" s="8"/>
      <c r="AL3907" s="8"/>
      <c r="AM3907" s="8"/>
    </row>
    <row r="3908" spans="1:39" x14ac:dyDescent="0.2">
      <c r="A3908" s="161" t="s">
        <v>403</v>
      </c>
      <c r="B3908" s="162" t="s">
        <v>5150</v>
      </c>
      <c r="C3908" s="174" t="s">
        <v>528</v>
      </c>
      <c r="D3908" s="175" t="s">
        <v>529</v>
      </c>
      <c r="E3908" s="175">
        <v>279</v>
      </c>
      <c r="F3908" s="176">
        <v>1.25136E-3</v>
      </c>
      <c r="G3908" s="176">
        <f t="shared" si="131"/>
        <v>0.34912944000000001</v>
      </c>
      <c r="H3908" s="177"/>
      <c r="I3908" s="178"/>
      <c r="J3908" s="179"/>
      <c r="K3908" s="124"/>
      <c r="L3908" s="125"/>
      <c r="M3908" s="126"/>
      <c r="N3908" s="127"/>
      <c r="O3908" s="128"/>
      <c r="P3908" s="128"/>
      <c r="Q3908" s="126"/>
      <c r="R3908" s="55"/>
      <c r="S3908" s="129"/>
      <c r="T3908" s="156"/>
      <c r="U3908" s="126"/>
      <c r="AF3908" s="8"/>
      <c r="AG3908" s="8"/>
      <c r="AH3908" s="8"/>
      <c r="AI3908" s="8"/>
      <c r="AJ3908" s="8"/>
      <c r="AK3908" s="8"/>
      <c r="AL3908" s="8"/>
      <c r="AM3908" s="8"/>
    </row>
    <row r="3909" spans="1:39" x14ac:dyDescent="0.2">
      <c r="A3909" s="161" t="s">
        <v>403</v>
      </c>
      <c r="B3909" s="162" t="s">
        <v>5151</v>
      </c>
      <c r="C3909" s="174" t="s">
        <v>528</v>
      </c>
      <c r="D3909" s="175" t="s">
        <v>778</v>
      </c>
      <c r="E3909" s="175">
        <v>4</v>
      </c>
      <c r="F3909" s="176">
        <v>1.8382000000000001E-4</v>
      </c>
      <c r="G3909" s="176">
        <f t="shared" si="131"/>
        <v>7.3528000000000005E-4</v>
      </c>
      <c r="H3909" s="177"/>
      <c r="I3909" s="178"/>
      <c r="J3909" s="179"/>
      <c r="K3909" s="124"/>
      <c r="L3909" s="125"/>
      <c r="M3909" s="126"/>
      <c r="N3909" s="127"/>
      <c r="O3909" s="128"/>
      <c r="P3909" s="128"/>
      <c r="Q3909" s="126"/>
      <c r="R3909" s="55"/>
      <c r="S3909" s="129"/>
      <c r="T3909" s="156"/>
      <c r="U3909" s="126"/>
      <c r="AF3909" s="8"/>
      <c r="AG3909" s="8"/>
      <c r="AH3909" s="8"/>
      <c r="AI3909" s="8"/>
      <c r="AJ3909" s="8"/>
      <c r="AK3909" s="8"/>
      <c r="AL3909" s="8"/>
      <c r="AM3909" s="8"/>
    </row>
    <row r="3910" spans="1:39" x14ac:dyDescent="0.2">
      <c r="A3910" s="161" t="s">
        <v>403</v>
      </c>
      <c r="B3910" s="162" t="s">
        <v>5152</v>
      </c>
      <c r="C3910" s="174" t="s">
        <v>681</v>
      </c>
      <c r="D3910" s="175" t="s">
        <v>780</v>
      </c>
      <c r="E3910" s="175">
        <v>4</v>
      </c>
      <c r="F3910" s="176">
        <v>1.7164410000000001E-2</v>
      </c>
      <c r="G3910" s="176">
        <f t="shared" si="131"/>
        <v>6.8657640000000006E-2</v>
      </c>
      <c r="H3910" s="177"/>
      <c r="I3910" s="178"/>
      <c r="J3910" s="179"/>
      <c r="K3910" s="124"/>
      <c r="L3910" s="125"/>
      <c r="M3910" s="126"/>
      <c r="N3910" s="127"/>
      <c r="O3910" s="128"/>
      <c r="P3910" s="128"/>
      <c r="Q3910" s="126"/>
      <c r="R3910" s="55"/>
      <c r="S3910" s="129"/>
      <c r="T3910" s="156"/>
      <c r="U3910" s="126"/>
      <c r="AF3910" s="8"/>
      <c r="AG3910" s="8"/>
      <c r="AH3910" s="8"/>
      <c r="AI3910" s="8"/>
      <c r="AJ3910" s="8"/>
      <c r="AK3910" s="8"/>
      <c r="AL3910" s="8"/>
      <c r="AM3910" s="8"/>
    </row>
    <row r="3911" spans="1:39" x14ac:dyDescent="0.2">
      <c r="A3911" s="161" t="s">
        <v>403</v>
      </c>
      <c r="B3911" s="162" t="s">
        <v>5153</v>
      </c>
      <c r="C3911" s="174" t="s">
        <v>681</v>
      </c>
      <c r="D3911" s="175" t="s">
        <v>782</v>
      </c>
      <c r="E3911" s="175">
        <v>8</v>
      </c>
      <c r="F3911" s="176">
        <v>1.130113E-2</v>
      </c>
      <c r="G3911" s="176">
        <f t="shared" si="131"/>
        <v>9.0409039999999996E-2</v>
      </c>
      <c r="H3911" s="177"/>
      <c r="I3911" s="178"/>
      <c r="J3911" s="179"/>
      <c r="K3911" s="124"/>
      <c r="L3911" s="125"/>
      <c r="M3911" s="126"/>
      <c r="N3911" s="127"/>
      <c r="O3911" s="128"/>
      <c r="P3911" s="128"/>
      <c r="Q3911" s="126"/>
      <c r="R3911" s="55"/>
      <c r="S3911" s="129"/>
      <c r="T3911" s="156"/>
      <c r="U3911" s="126"/>
      <c r="AF3911" s="8"/>
      <c r="AG3911" s="8"/>
      <c r="AH3911" s="8"/>
      <c r="AI3911" s="8"/>
      <c r="AJ3911" s="8"/>
      <c r="AK3911" s="8"/>
      <c r="AL3911" s="8"/>
      <c r="AM3911" s="8"/>
    </row>
    <row r="3912" spans="1:39" x14ac:dyDescent="0.2">
      <c r="A3912" s="161" t="s">
        <v>403</v>
      </c>
      <c r="B3912" s="162" t="s">
        <v>5154</v>
      </c>
      <c r="C3912" s="174" t="s">
        <v>681</v>
      </c>
      <c r="D3912" s="175" t="s">
        <v>784</v>
      </c>
      <c r="E3912" s="175">
        <v>4</v>
      </c>
      <c r="F3912" s="176">
        <v>4.0784000000000003E-3</v>
      </c>
      <c r="G3912" s="176">
        <f t="shared" si="131"/>
        <v>1.6313600000000001E-2</v>
      </c>
      <c r="H3912" s="177"/>
      <c r="I3912" s="178"/>
      <c r="J3912" s="179"/>
      <c r="K3912" s="124"/>
      <c r="L3912" s="125"/>
      <c r="M3912" s="126"/>
      <c r="N3912" s="127"/>
      <c r="O3912" s="128"/>
      <c r="P3912" s="128"/>
      <c r="Q3912" s="126"/>
      <c r="R3912" s="55"/>
      <c r="S3912" s="129"/>
      <c r="T3912" s="156"/>
      <c r="U3912" s="126"/>
      <c r="AF3912" s="8"/>
      <c r="AG3912" s="8"/>
      <c r="AH3912" s="8"/>
      <c r="AI3912" s="8"/>
      <c r="AJ3912" s="8"/>
      <c r="AK3912" s="8"/>
      <c r="AL3912" s="8"/>
      <c r="AM3912" s="8"/>
    </row>
    <row r="3913" spans="1:39" x14ac:dyDescent="0.2">
      <c r="A3913" s="161" t="s">
        <v>403</v>
      </c>
      <c r="B3913" s="162" t="s">
        <v>5155</v>
      </c>
      <c r="C3913" s="174" t="s">
        <v>681</v>
      </c>
      <c r="D3913" s="175" t="s">
        <v>786</v>
      </c>
      <c r="E3913" s="175">
        <v>53</v>
      </c>
      <c r="F3913" s="176">
        <v>2.1575700000000001E-3</v>
      </c>
      <c r="G3913" s="176">
        <f t="shared" si="131"/>
        <v>0.11435121000000001</v>
      </c>
      <c r="H3913" s="177"/>
      <c r="I3913" s="178"/>
      <c r="J3913" s="179"/>
      <c r="K3913" s="124"/>
      <c r="L3913" s="125"/>
      <c r="M3913" s="126"/>
      <c r="N3913" s="127"/>
      <c r="O3913" s="128"/>
      <c r="P3913" s="128"/>
      <c r="Q3913" s="126"/>
      <c r="R3913" s="55"/>
      <c r="S3913" s="129"/>
      <c r="T3913" s="156"/>
      <c r="U3913" s="126"/>
      <c r="AF3913" s="8"/>
      <c r="AG3913" s="8"/>
      <c r="AH3913" s="8"/>
      <c r="AI3913" s="8"/>
      <c r="AJ3913" s="8"/>
      <c r="AK3913" s="8"/>
      <c r="AL3913" s="8"/>
      <c r="AM3913" s="8"/>
    </row>
    <row r="3914" spans="1:39" x14ac:dyDescent="0.2">
      <c r="A3914" s="161" t="s">
        <v>403</v>
      </c>
      <c r="B3914" s="162" t="s">
        <v>5156</v>
      </c>
      <c r="C3914" s="174" t="s">
        <v>788</v>
      </c>
      <c r="D3914" s="175" t="s">
        <v>789</v>
      </c>
      <c r="E3914" s="175">
        <v>2</v>
      </c>
      <c r="F3914" s="176">
        <v>5.0836500000000003E-3</v>
      </c>
      <c r="G3914" s="176">
        <f t="shared" si="131"/>
        <v>1.0167300000000001E-2</v>
      </c>
      <c r="H3914" s="177" t="s">
        <v>414</v>
      </c>
      <c r="I3914" s="178"/>
      <c r="J3914" s="179"/>
      <c r="K3914" s="124"/>
      <c r="L3914" s="125"/>
      <c r="M3914" s="126"/>
      <c r="N3914" s="127"/>
      <c r="O3914" s="128"/>
      <c r="P3914" s="128"/>
      <c r="Q3914" s="126"/>
      <c r="R3914" s="55"/>
      <c r="S3914" s="129"/>
      <c r="T3914" s="156"/>
      <c r="U3914" s="126"/>
      <c r="AF3914" s="8"/>
      <c r="AG3914" s="8"/>
      <c r="AH3914" s="8"/>
      <c r="AI3914" s="8"/>
      <c r="AJ3914" s="8"/>
      <c r="AK3914" s="8"/>
      <c r="AL3914" s="8"/>
      <c r="AM3914" s="8"/>
    </row>
    <row r="3915" spans="1:39" ht="25.5" x14ac:dyDescent="0.2">
      <c r="A3915" s="148" t="s">
        <v>379</v>
      </c>
      <c r="B3915" s="150">
        <v>63</v>
      </c>
      <c r="C3915" s="151" t="s">
        <v>243</v>
      </c>
      <c r="D3915" s="152" t="s">
        <v>231</v>
      </c>
      <c r="E3915" s="105">
        <v>1</v>
      </c>
      <c r="F3915" s="153"/>
      <c r="G3915" s="110"/>
      <c r="H3915" s="154"/>
      <c r="I3915" s="111"/>
      <c r="J3915" s="155"/>
      <c r="K3915" s="124"/>
      <c r="L3915" s="125"/>
      <c r="M3915" s="126"/>
      <c r="N3915" s="127"/>
      <c r="O3915" s="128"/>
      <c r="P3915" s="128"/>
      <c r="Q3915" s="126"/>
      <c r="R3915" s="55"/>
      <c r="S3915" s="129"/>
      <c r="T3915" s="156"/>
      <c r="U3915" s="126"/>
      <c r="AF3915" s="8"/>
      <c r="AG3915" s="8"/>
      <c r="AH3915" s="8"/>
      <c r="AI3915" s="8"/>
      <c r="AJ3915" s="8"/>
      <c r="AK3915" s="8"/>
      <c r="AL3915" s="8"/>
      <c r="AM3915" s="8"/>
    </row>
    <row r="3916" spans="1:39" ht="25.5" x14ac:dyDescent="0.2">
      <c r="A3916" s="148" t="s">
        <v>379</v>
      </c>
      <c r="B3916" s="150">
        <v>64</v>
      </c>
      <c r="C3916" s="151" t="s">
        <v>244</v>
      </c>
      <c r="D3916" s="152" t="s">
        <v>245</v>
      </c>
      <c r="E3916" s="105">
        <v>1</v>
      </c>
      <c r="F3916" s="153"/>
      <c r="G3916" s="110"/>
      <c r="H3916" s="154"/>
      <c r="I3916" s="111"/>
      <c r="J3916" s="155"/>
      <c r="K3916" s="124"/>
      <c r="L3916" s="125"/>
      <c r="M3916" s="126"/>
      <c r="N3916" s="127"/>
      <c r="O3916" s="128"/>
      <c r="P3916" s="128"/>
      <c r="Q3916" s="126"/>
      <c r="R3916" s="55"/>
      <c r="S3916" s="129"/>
      <c r="T3916" s="156"/>
      <c r="U3916" s="126"/>
      <c r="AF3916" s="8"/>
      <c r="AG3916" s="8"/>
      <c r="AH3916" s="8"/>
      <c r="AI3916" s="8"/>
      <c r="AJ3916" s="8"/>
      <c r="AK3916" s="8"/>
      <c r="AL3916" s="8"/>
      <c r="AM3916" s="8"/>
    </row>
    <row r="3917" spans="1:39" x14ac:dyDescent="0.2">
      <c r="A3917" s="161" t="s">
        <v>382</v>
      </c>
      <c r="B3917" s="162" t="s">
        <v>5157</v>
      </c>
      <c r="C3917" s="181" t="s">
        <v>384</v>
      </c>
      <c r="D3917" s="182" t="s">
        <v>385</v>
      </c>
      <c r="E3917" s="182">
        <v>1</v>
      </c>
      <c r="F3917" s="183"/>
      <c r="G3917" s="183" t="str">
        <f>""</f>
        <v/>
      </c>
      <c r="H3917" s="184"/>
      <c r="I3917" s="185"/>
      <c r="J3917" s="180"/>
      <c r="K3917" s="124"/>
      <c r="L3917" s="125"/>
      <c r="M3917" s="126"/>
      <c r="N3917" s="127"/>
      <c r="O3917" s="128"/>
      <c r="P3917" s="128"/>
      <c r="Q3917" s="126"/>
      <c r="R3917" s="55"/>
      <c r="S3917" s="129"/>
      <c r="T3917" s="156"/>
      <c r="U3917" s="126"/>
      <c r="AF3917" s="8"/>
      <c r="AG3917" s="8"/>
      <c r="AH3917" s="8"/>
      <c r="AI3917" s="8"/>
      <c r="AJ3917" s="8"/>
      <c r="AK3917" s="8"/>
      <c r="AL3917" s="8"/>
      <c r="AM3917" s="8"/>
    </row>
    <row r="3918" spans="1:39" x14ac:dyDescent="0.2">
      <c r="A3918" s="161" t="s">
        <v>386</v>
      </c>
      <c r="B3918" s="162" t="s">
        <v>5158</v>
      </c>
      <c r="C3918" s="181" t="s">
        <v>388</v>
      </c>
      <c r="D3918" s="182" t="s">
        <v>389</v>
      </c>
      <c r="E3918" s="182">
        <f>1*1</f>
        <v>1</v>
      </c>
      <c r="F3918" s="183">
        <v>3.8</v>
      </c>
      <c r="G3918" s="183">
        <f t="shared" ref="G3918:G3923" si="132">F3918*E3918</f>
        <v>3.8</v>
      </c>
      <c r="H3918" s="184" t="s">
        <v>390</v>
      </c>
      <c r="I3918" s="185"/>
      <c r="J3918" s="180"/>
      <c r="K3918" s="124"/>
      <c r="L3918" s="125"/>
      <c r="M3918" s="126"/>
      <c r="N3918" s="127"/>
      <c r="O3918" s="128"/>
      <c r="P3918" s="128"/>
      <c r="Q3918" s="126"/>
      <c r="R3918" s="55"/>
      <c r="S3918" s="129"/>
      <c r="T3918" s="156"/>
      <c r="U3918" s="126"/>
      <c r="AF3918" s="8"/>
      <c r="AG3918" s="8"/>
      <c r="AH3918" s="8"/>
      <c r="AI3918" s="8"/>
      <c r="AJ3918" s="8"/>
      <c r="AK3918" s="8"/>
      <c r="AL3918" s="8"/>
      <c r="AM3918" s="8"/>
    </row>
    <row r="3919" spans="1:39" x14ac:dyDescent="0.2">
      <c r="A3919" s="161" t="s">
        <v>386</v>
      </c>
      <c r="B3919" s="162" t="s">
        <v>5159</v>
      </c>
      <c r="C3919" s="181" t="s">
        <v>392</v>
      </c>
      <c r="D3919" s="182" t="s">
        <v>393</v>
      </c>
      <c r="E3919" s="182">
        <f>1*1</f>
        <v>1</v>
      </c>
      <c r="F3919" s="183">
        <v>2.65</v>
      </c>
      <c r="G3919" s="183">
        <f t="shared" si="132"/>
        <v>2.65</v>
      </c>
      <c r="H3919" s="184" t="s">
        <v>390</v>
      </c>
      <c r="I3919" s="185"/>
      <c r="J3919" s="180"/>
      <c r="K3919" s="124"/>
      <c r="L3919" s="125"/>
      <c r="M3919" s="126"/>
      <c r="N3919" s="127"/>
      <c r="O3919" s="128"/>
      <c r="P3919" s="128"/>
      <c r="Q3919" s="126"/>
      <c r="R3919" s="55"/>
      <c r="S3919" s="129"/>
      <c r="T3919" s="156"/>
      <c r="U3919" s="126"/>
      <c r="AF3919" s="8"/>
      <c r="AG3919" s="8"/>
      <c r="AH3919" s="8"/>
      <c r="AI3919" s="8"/>
      <c r="AJ3919" s="8"/>
      <c r="AK3919" s="8"/>
      <c r="AL3919" s="8"/>
      <c r="AM3919" s="8"/>
    </row>
    <row r="3920" spans="1:39" x14ac:dyDescent="0.2">
      <c r="A3920" s="161" t="s">
        <v>386</v>
      </c>
      <c r="B3920" s="162" t="s">
        <v>5160</v>
      </c>
      <c r="C3920" s="181" t="s">
        <v>395</v>
      </c>
      <c r="D3920" s="182" t="s">
        <v>396</v>
      </c>
      <c r="E3920" s="182">
        <f>1*1</f>
        <v>1</v>
      </c>
      <c r="F3920" s="183">
        <v>5.45</v>
      </c>
      <c r="G3920" s="183">
        <f t="shared" si="132"/>
        <v>5.45</v>
      </c>
      <c r="H3920" s="184" t="s">
        <v>390</v>
      </c>
      <c r="I3920" s="185"/>
      <c r="J3920" s="180"/>
      <c r="K3920" s="124"/>
      <c r="L3920" s="125"/>
      <c r="M3920" s="126"/>
      <c r="N3920" s="127"/>
      <c r="O3920" s="128"/>
      <c r="P3920" s="128"/>
      <c r="Q3920" s="126"/>
      <c r="R3920" s="55"/>
      <c r="S3920" s="129"/>
      <c r="T3920" s="156"/>
      <c r="U3920" s="126"/>
      <c r="AF3920" s="8"/>
      <c r="AG3920" s="8"/>
      <c r="AH3920" s="8"/>
      <c r="AI3920" s="8"/>
      <c r="AJ3920" s="8"/>
      <c r="AK3920" s="8"/>
      <c r="AL3920" s="8"/>
      <c r="AM3920" s="8"/>
    </row>
    <row r="3921" spans="1:39" x14ac:dyDescent="0.2">
      <c r="A3921" s="161" t="s">
        <v>386</v>
      </c>
      <c r="B3921" s="162" t="s">
        <v>5161</v>
      </c>
      <c r="C3921" s="181" t="s">
        <v>398</v>
      </c>
      <c r="D3921" s="182" t="s">
        <v>399</v>
      </c>
      <c r="E3921" s="182">
        <f>1*1</f>
        <v>1</v>
      </c>
      <c r="F3921" s="183">
        <v>39.75</v>
      </c>
      <c r="G3921" s="183">
        <f t="shared" si="132"/>
        <v>39.75</v>
      </c>
      <c r="H3921" s="184" t="s">
        <v>390</v>
      </c>
      <c r="I3921" s="185"/>
      <c r="J3921" s="180"/>
      <c r="K3921" s="124"/>
      <c r="L3921" s="125"/>
      <c r="M3921" s="126"/>
      <c r="N3921" s="127"/>
      <c r="O3921" s="128"/>
      <c r="P3921" s="128"/>
      <c r="Q3921" s="126"/>
      <c r="R3921" s="55"/>
      <c r="S3921" s="129"/>
      <c r="T3921" s="156"/>
      <c r="U3921" s="126"/>
      <c r="AF3921" s="8"/>
      <c r="AG3921" s="8"/>
      <c r="AH3921" s="8"/>
      <c r="AI3921" s="8"/>
      <c r="AJ3921" s="8"/>
      <c r="AK3921" s="8"/>
      <c r="AL3921" s="8"/>
      <c r="AM3921" s="8"/>
    </row>
    <row r="3922" spans="1:39" x14ac:dyDescent="0.2">
      <c r="A3922" s="161" t="s">
        <v>386</v>
      </c>
      <c r="B3922" s="162" t="s">
        <v>5162</v>
      </c>
      <c r="C3922" s="181" t="s">
        <v>401</v>
      </c>
      <c r="D3922" s="182" t="s">
        <v>402</v>
      </c>
      <c r="E3922" s="182">
        <f>2*1</f>
        <v>2</v>
      </c>
      <c r="F3922" s="183">
        <v>1.97</v>
      </c>
      <c r="G3922" s="183">
        <f t="shared" si="132"/>
        <v>3.94</v>
      </c>
      <c r="H3922" s="184" t="s">
        <v>390</v>
      </c>
      <c r="I3922" s="185"/>
      <c r="J3922" s="180"/>
      <c r="K3922" s="124"/>
      <c r="L3922" s="125"/>
      <c r="M3922" s="126"/>
      <c r="N3922" s="127"/>
      <c r="O3922" s="128"/>
      <c r="P3922" s="128"/>
      <c r="Q3922" s="126"/>
      <c r="R3922" s="55"/>
      <c r="S3922" s="129"/>
      <c r="T3922" s="156"/>
      <c r="U3922" s="126"/>
      <c r="AF3922" s="8"/>
      <c r="AG3922" s="8"/>
      <c r="AH3922" s="8"/>
      <c r="AI3922" s="8"/>
      <c r="AJ3922" s="8"/>
      <c r="AK3922" s="8"/>
      <c r="AL3922" s="8"/>
      <c r="AM3922" s="8"/>
    </row>
    <row r="3923" spans="1:39" x14ac:dyDescent="0.2">
      <c r="A3923" s="161" t="s">
        <v>403</v>
      </c>
      <c r="B3923" s="162" t="s">
        <v>5163</v>
      </c>
      <c r="C3923" s="181" t="s">
        <v>405</v>
      </c>
      <c r="D3923" s="182" t="s">
        <v>406</v>
      </c>
      <c r="E3923" s="182">
        <f>1*1</f>
        <v>1</v>
      </c>
      <c r="F3923" s="183">
        <v>8.09</v>
      </c>
      <c r="G3923" s="183">
        <f t="shared" si="132"/>
        <v>8.09</v>
      </c>
      <c r="H3923" s="184"/>
      <c r="I3923" s="185"/>
      <c r="J3923" s="180"/>
      <c r="K3923" s="124"/>
      <c r="L3923" s="125"/>
      <c r="M3923" s="126"/>
      <c r="N3923" s="127"/>
      <c r="O3923" s="128"/>
      <c r="P3923" s="128"/>
      <c r="Q3923" s="126"/>
      <c r="R3923" s="55"/>
      <c r="S3923" s="129"/>
      <c r="T3923" s="156"/>
      <c r="U3923" s="126"/>
      <c r="AF3923" s="8"/>
      <c r="AG3923" s="8"/>
      <c r="AH3923" s="8"/>
      <c r="AI3923" s="8"/>
      <c r="AJ3923" s="8"/>
      <c r="AK3923" s="8"/>
      <c r="AL3923" s="8"/>
      <c r="AM3923" s="8"/>
    </row>
    <row r="3924" spans="1:39" x14ac:dyDescent="0.2">
      <c r="A3924" s="161" t="s">
        <v>382</v>
      </c>
      <c r="B3924" s="162" t="s">
        <v>5164</v>
      </c>
      <c r="C3924" s="163" t="s">
        <v>1907</v>
      </c>
      <c r="D3924" s="164" t="s">
        <v>409</v>
      </c>
      <c r="E3924" s="164" t="s">
        <v>410</v>
      </c>
      <c r="F3924" s="167"/>
      <c r="G3924" s="167" t="str">
        <f>""</f>
        <v/>
      </c>
      <c r="H3924" s="161"/>
      <c r="I3924" s="165"/>
      <c r="J3924" s="166"/>
      <c r="K3924" s="124"/>
      <c r="L3924" s="125"/>
      <c r="M3924" s="126"/>
      <c r="N3924" s="127"/>
      <c r="O3924" s="128"/>
      <c r="P3924" s="128"/>
      <c r="Q3924" s="126"/>
      <c r="R3924" s="55"/>
      <c r="S3924" s="129"/>
      <c r="T3924" s="156"/>
      <c r="U3924" s="126"/>
      <c r="AF3924" s="8"/>
      <c r="AG3924" s="8"/>
      <c r="AH3924" s="8"/>
      <c r="AI3924" s="8"/>
      <c r="AJ3924" s="8"/>
      <c r="AK3924" s="8"/>
      <c r="AL3924" s="8"/>
      <c r="AM3924" s="8"/>
    </row>
    <row r="3925" spans="1:39" x14ac:dyDescent="0.2">
      <c r="A3925" s="161" t="s">
        <v>386</v>
      </c>
      <c r="B3925" s="162" t="s">
        <v>5165</v>
      </c>
      <c r="C3925" s="168" t="s">
        <v>1909</v>
      </c>
      <c r="D3925" s="169" t="s">
        <v>1910</v>
      </c>
      <c r="E3925" s="169" t="s">
        <v>410</v>
      </c>
      <c r="F3925" s="170">
        <v>15.77</v>
      </c>
      <c r="G3925" s="170">
        <f>F3925*2</f>
        <v>31.54</v>
      </c>
      <c r="H3925" s="171" t="s">
        <v>414</v>
      </c>
      <c r="I3925" s="172"/>
      <c r="J3925" s="173"/>
      <c r="K3925" s="124"/>
      <c r="L3925" s="125"/>
      <c r="M3925" s="126"/>
      <c r="N3925" s="127"/>
      <c r="O3925" s="128"/>
      <c r="P3925" s="128"/>
      <c r="Q3925" s="126"/>
      <c r="R3925" s="55"/>
      <c r="S3925" s="129"/>
      <c r="T3925" s="156"/>
      <c r="U3925" s="126"/>
      <c r="AF3925" s="8"/>
      <c r="AG3925" s="8"/>
      <c r="AH3925" s="8"/>
      <c r="AI3925" s="8"/>
      <c r="AJ3925" s="8"/>
      <c r="AK3925" s="8"/>
      <c r="AL3925" s="8"/>
      <c r="AM3925" s="8"/>
    </row>
    <row r="3926" spans="1:39" x14ac:dyDescent="0.2">
      <c r="A3926" s="161" t="s">
        <v>386</v>
      </c>
      <c r="B3926" s="162" t="s">
        <v>5166</v>
      </c>
      <c r="C3926" s="168" t="s">
        <v>416</v>
      </c>
      <c r="D3926" s="169" t="s">
        <v>417</v>
      </c>
      <c r="E3926" s="169" t="s">
        <v>410</v>
      </c>
      <c r="F3926" s="170">
        <v>4.05</v>
      </c>
      <c r="G3926" s="170">
        <f>F3926*2</f>
        <v>8.1</v>
      </c>
      <c r="H3926" s="171" t="s">
        <v>414</v>
      </c>
      <c r="I3926" s="172"/>
      <c r="J3926" s="173"/>
      <c r="K3926" s="124"/>
      <c r="L3926" s="125"/>
      <c r="M3926" s="126"/>
      <c r="N3926" s="127"/>
      <c r="O3926" s="128"/>
      <c r="P3926" s="128"/>
      <c r="Q3926" s="126"/>
      <c r="R3926" s="55"/>
      <c r="S3926" s="129"/>
      <c r="T3926" s="156"/>
      <c r="U3926" s="126"/>
      <c r="AF3926" s="8"/>
      <c r="AG3926" s="8"/>
      <c r="AH3926" s="8"/>
      <c r="AI3926" s="8"/>
      <c r="AJ3926" s="8"/>
      <c r="AK3926" s="8"/>
      <c r="AL3926" s="8"/>
      <c r="AM3926" s="8"/>
    </row>
    <row r="3927" spans="1:39" x14ac:dyDescent="0.2">
      <c r="A3927" s="161" t="s">
        <v>386</v>
      </c>
      <c r="B3927" s="162" t="s">
        <v>5167</v>
      </c>
      <c r="C3927" s="168" t="s">
        <v>419</v>
      </c>
      <c r="D3927" s="169" t="s">
        <v>420</v>
      </c>
      <c r="E3927" s="169">
        <v>2</v>
      </c>
      <c r="F3927" s="170">
        <v>0.37</v>
      </c>
      <c r="G3927" s="170">
        <f>F3927*E3927</f>
        <v>0.74</v>
      </c>
      <c r="H3927" s="171" t="s">
        <v>414</v>
      </c>
      <c r="I3927" s="172"/>
      <c r="J3927" s="173"/>
      <c r="K3927" s="124"/>
      <c r="L3927" s="125"/>
      <c r="M3927" s="126"/>
      <c r="N3927" s="127"/>
      <c r="O3927" s="128"/>
      <c r="P3927" s="128"/>
      <c r="Q3927" s="126"/>
      <c r="R3927" s="55"/>
      <c r="S3927" s="129"/>
      <c r="T3927" s="156"/>
      <c r="U3927" s="126"/>
      <c r="AF3927" s="8"/>
      <c r="AG3927" s="8"/>
      <c r="AH3927" s="8"/>
      <c r="AI3927" s="8"/>
      <c r="AJ3927" s="8"/>
      <c r="AK3927" s="8"/>
      <c r="AL3927" s="8"/>
      <c r="AM3927" s="8"/>
    </row>
    <row r="3928" spans="1:39" x14ac:dyDescent="0.2">
      <c r="A3928" s="161" t="s">
        <v>386</v>
      </c>
      <c r="B3928" s="162" t="s">
        <v>5168</v>
      </c>
      <c r="C3928" s="168" t="s">
        <v>422</v>
      </c>
      <c r="D3928" s="169" t="s">
        <v>423</v>
      </c>
      <c r="E3928" s="169">
        <v>2</v>
      </c>
      <c r="F3928" s="170">
        <v>0.04</v>
      </c>
      <c r="G3928" s="170">
        <f>F3928*E3928</f>
        <v>0.08</v>
      </c>
      <c r="H3928" s="171" t="s">
        <v>414</v>
      </c>
      <c r="I3928" s="172"/>
      <c r="J3928" s="173"/>
      <c r="K3928" s="124"/>
      <c r="L3928" s="125"/>
      <c r="M3928" s="126"/>
      <c r="N3928" s="127"/>
      <c r="O3928" s="128"/>
      <c r="P3928" s="128"/>
      <c r="Q3928" s="126"/>
      <c r="R3928" s="55"/>
      <c r="S3928" s="129"/>
      <c r="T3928" s="156"/>
      <c r="U3928" s="126"/>
      <c r="AF3928" s="8"/>
      <c r="AG3928" s="8"/>
      <c r="AH3928" s="8"/>
      <c r="AI3928" s="8"/>
      <c r="AJ3928" s="8"/>
      <c r="AK3928" s="8"/>
      <c r="AL3928" s="8"/>
      <c r="AM3928" s="8"/>
    </row>
    <row r="3929" spans="1:39" x14ac:dyDescent="0.2">
      <c r="A3929" s="161" t="s">
        <v>403</v>
      </c>
      <c r="B3929" s="162" t="s">
        <v>5169</v>
      </c>
      <c r="C3929" s="174" t="s">
        <v>425</v>
      </c>
      <c r="D3929" s="175" t="s">
        <v>426</v>
      </c>
      <c r="E3929" s="175">
        <v>2</v>
      </c>
      <c r="F3929" s="176">
        <v>0.01</v>
      </c>
      <c r="G3929" s="176">
        <f>F3929*E3929</f>
        <v>0.02</v>
      </c>
      <c r="H3929" s="177"/>
      <c r="I3929" s="178"/>
      <c r="J3929" s="179"/>
      <c r="K3929" s="124"/>
      <c r="L3929" s="125"/>
      <c r="M3929" s="126"/>
      <c r="N3929" s="127"/>
      <c r="O3929" s="128"/>
      <c r="P3929" s="128"/>
      <c r="Q3929" s="126"/>
      <c r="R3929" s="55"/>
      <c r="S3929" s="129"/>
      <c r="T3929" s="156"/>
      <c r="U3929" s="126"/>
      <c r="AF3929" s="8"/>
      <c r="AG3929" s="8"/>
      <c r="AH3929" s="8"/>
      <c r="AI3929" s="8"/>
      <c r="AJ3929" s="8"/>
      <c r="AK3929" s="8"/>
      <c r="AL3929" s="8"/>
      <c r="AM3929" s="8"/>
    </row>
    <row r="3930" spans="1:39" x14ac:dyDescent="0.2">
      <c r="A3930" s="161" t="s">
        <v>382</v>
      </c>
      <c r="B3930" s="162" t="s">
        <v>5170</v>
      </c>
      <c r="C3930" s="181" t="s">
        <v>428</v>
      </c>
      <c r="D3930" s="182" t="s">
        <v>429</v>
      </c>
      <c r="E3930" s="182" t="s">
        <v>410</v>
      </c>
      <c r="F3930" s="183"/>
      <c r="G3930" s="183" t="str">
        <f>""</f>
        <v/>
      </c>
      <c r="H3930" s="184"/>
      <c r="I3930" s="185"/>
      <c r="J3930" s="180"/>
      <c r="K3930" s="124"/>
      <c r="L3930" s="125"/>
      <c r="M3930" s="126"/>
      <c r="N3930" s="127"/>
      <c r="O3930" s="128"/>
      <c r="P3930" s="128"/>
      <c r="Q3930" s="126"/>
      <c r="R3930" s="55"/>
      <c r="S3930" s="129"/>
      <c r="T3930" s="156"/>
      <c r="U3930" s="126"/>
      <c r="AF3930" s="8"/>
      <c r="AG3930" s="8"/>
      <c r="AH3930" s="8"/>
      <c r="AI3930" s="8"/>
      <c r="AJ3930" s="8"/>
      <c r="AK3930" s="8"/>
      <c r="AL3930" s="8"/>
      <c r="AM3930" s="8"/>
    </row>
    <row r="3931" spans="1:39" x14ac:dyDescent="0.2">
      <c r="A3931" s="161" t="s">
        <v>386</v>
      </c>
      <c r="B3931" s="162" t="s">
        <v>5171</v>
      </c>
      <c r="C3931" s="181" t="s">
        <v>431</v>
      </c>
      <c r="D3931" s="182" t="s">
        <v>432</v>
      </c>
      <c r="E3931" s="182">
        <f>1*1</f>
        <v>1</v>
      </c>
      <c r="F3931" s="183">
        <v>10.41</v>
      </c>
      <c r="G3931" s="183">
        <f>F3931*E3931</f>
        <v>10.41</v>
      </c>
      <c r="H3931" s="184" t="s">
        <v>390</v>
      </c>
      <c r="I3931" s="185"/>
      <c r="J3931" s="180"/>
      <c r="K3931" s="124"/>
      <c r="L3931" s="125"/>
      <c r="M3931" s="126"/>
      <c r="N3931" s="127"/>
      <c r="O3931" s="128"/>
      <c r="P3931" s="128"/>
      <c r="Q3931" s="126"/>
      <c r="R3931" s="55"/>
      <c r="S3931" s="129"/>
      <c r="T3931" s="156"/>
      <c r="U3931" s="126"/>
      <c r="AF3931" s="8"/>
      <c r="AG3931" s="8"/>
      <c r="AH3931" s="8"/>
      <c r="AI3931" s="8"/>
      <c r="AJ3931" s="8"/>
      <c r="AK3931" s="8"/>
      <c r="AL3931" s="8"/>
      <c r="AM3931" s="8"/>
    </row>
    <row r="3932" spans="1:39" x14ac:dyDescent="0.2">
      <c r="A3932" s="161" t="s">
        <v>386</v>
      </c>
      <c r="B3932" s="162" t="s">
        <v>5172</v>
      </c>
      <c r="C3932" s="181" t="s">
        <v>434</v>
      </c>
      <c r="D3932" s="182" t="s">
        <v>435</v>
      </c>
      <c r="E3932" s="182">
        <f>2*1</f>
        <v>2</v>
      </c>
      <c r="F3932" s="183">
        <v>0.03</v>
      </c>
      <c r="G3932" s="183">
        <f>F3932*E3932</f>
        <v>0.06</v>
      </c>
      <c r="H3932" s="184" t="s">
        <v>414</v>
      </c>
      <c r="I3932" s="185"/>
      <c r="J3932" s="180"/>
      <c r="K3932" s="124"/>
      <c r="L3932" s="125"/>
      <c r="M3932" s="126"/>
      <c r="N3932" s="127"/>
      <c r="O3932" s="128"/>
      <c r="P3932" s="128"/>
      <c r="Q3932" s="126"/>
      <c r="R3932" s="55"/>
      <c r="S3932" s="129"/>
      <c r="T3932" s="156"/>
      <c r="U3932" s="126"/>
      <c r="AF3932" s="8"/>
      <c r="AG3932" s="8"/>
      <c r="AH3932" s="8"/>
      <c r="AI3932" s="8"/>
      <c r="AJ3932" s="8"/>
      <c r="AK3932" s="8"/>
      <c r="AL3932" s="8"/>
      <c r="AM3932" s="8"/>
    </row>
    <row r="3933" spans="1:39" x14ac:dyDescent="0.2">
      <c r="A3933" s="161" t="s">
        <v>403</v>
      </c>
      <c r="B3933" s="162" t="s">
        <v>5173</v>
      </c>
      <c r="C3933" s="181" t="s">
        <v>425</v>
      </c>
      <c r="D3933" s="182" t="s">
        <v>437</v>
      </c>
      <c r="E3933" s="182">
        <f>1*1</f>
        <v>1</v>
      </c>
      <c r="F3933" s="183">
        <v>0.02</v>
      </c>
      <c r="G3933" s="183">
        <f>F3933*E3933</f>
        <v>0.02</v>
      </c>
      <c r="H3933" s="184"/>
      <c r="I3933" s="185"/>
      <c r="J3933" s="180"/>
      <c r="K3933" s="124"/>
      <c r="L3933" s="125"/>
      <c r="M3933" s="126"/>
      <c r="N3933" s="127"/>
      <c r="O3933" s="128"/>
      <c r="P3933" s="128"/>
      <c r="Q3933" s="126"/>
      <c r="R3933" s="55"/>
      <c r="S3933" s="129"/>
      <c r="T3933" s="156"/>
      <c r="U3933" s="126"/>
      <c r="AF3933" s="8"/>
      <c r="AG3933" s="8"/>
      <c r="AH3933" s="8"/>
      <c r="AI3933" s="8"/>
      <c r="AJ3933" s="8"/>
      <c r="AK3933" s="8"/>
      <c r="AL3933" s="8"/>
      <c r="AM3933" s="8"/>
    </row>
    <row r="3934" spans="1:39" x14ac:dyDescent="0.2">
      <c r="A3934" s="161" t="s">
        <v>382</v>
      </c>
      <c r="B3934" s="162" t="s">
        <v>5174</v>
      </c>
      <c r="C3934" s="163" t="s">
        <v>439</v>
      </c>
      <c r="D3934" s="164" t="s">
        <v>440</v>
      </c>
      <c r="E3934" s="164">
        <v>1</v>
      </c>
      <c r="F3934" s="167"/>
      <c r="G3934" s="167" t="str">
        <f>""</f>
        <v/>
      </c>
      <c r="H3934" s="161"/>
      <c r="I3934" s="165"/>
      <c r="J3934" s="166"/>
      <c r="K3934" s="124"/>
      <c r="L3934" s="125"/>
      <c r="M3934" s="126"/>
      <c r="N3934" s="127"/>
      <c r="O3934" s="128"/>
      <c r="P3934" s="128"/>
      <c r="Q3934" s="126"/>
      <c r="R3934" s="55"/>
      <c r="S3934" s="129"/>
      <c r="T3934" s="156"/>
      <c r="U3934" s="126"/>
      <c r="AF3934" s="8"/>
      <c r="AG3934" s="8"/>
      <c r="AH3934" s="8"/>
      <c r="AI3934" s="8"/>
      <c r="AJ3934" s="8"/>
      <c r="AK3934" s="8"/>
      <c r="AL3934" s="8"/>
      <c r="AM3934" s="8"/>
    </row>
    <row r="3935" spans="1:39" x14ac:dyDescent="0.2">
      <c r="A3935" s="161" t="s">
        <v>386</v>
      </c>
      <c r="B3935" s="162" t="s">
        <v>5175</v>
      </c>
      <c r="C3935" s="168" t="s">
        <v>442</v>
      </c>
      <c r="D3935" s="169" t="s">
        <v>443</v>
      </c>
      <c r="E3935" s="169">
        <f>1*1</f>
        <v>1</v>
      </c>
      <c r="F3935" s="170">
        <v>11.31</v>
      </c>
      <c r="G3935" s="170">
        <f>F3935*E3935</f>
        <v>11.31</v>
      </c>
      <c r="H3935" s="171" t="s">
        <v>414</v>
      </c>
      <c r="I3935" s="172"/>
      <c r="J3935" s="173"/>
      <c r="K3935" s="124"/>
      <c r="L3935" s="125"/>
      <c r="M3935" s="126"/>
      <c r="N3935" s="127"/>
      <c r="O3935" s="128"/>
      <c r="P3935" s="128"/>
      <c r="Q3935" s="126"/>
      <c r="R3935" s="55"/>
      <c r="S3935" s="129"/>
      <c r="T3935" s="156"/>
      <c r="U3935" s="126"/>
      <c r="AF3935" s="8"/>
      <c r="AG3935" s="8"/>
      <c r="AH3935" s="8"/>
      <c r="AI3935" s="8"/>
      <c r="AJ3935" s="8"/>
      <c r="AK3935" s="8"/>
      <c r="AL3935" s="8"/>
      <c r="AM3935" s="8"/>
    </row>
    <row r="3936" spans="1:39" x14ac:dyDescent="0.2">
      <c r="A3936" s="161" t="s">
        <v>386</v>
      </c>
      <c r="B3936" s="162" t="s">
        <v>5176</v>
      </c>
      <c r="C3936" s="168" t="s">
        <v>445</v>
      </c>
      <c r="D3936" s="169" t="s">
        <v>446</v>
      </c>
      <c r="E3936" s="169">
        <f>2*1</f>
        <v>2</v>
      </c>
      <c r="F3936" s="170">
        <v>2.2200000000000002</v>
      </c>
      <c r="G3936" s="170">
        <f>F3936*E3936</f>
        <v>4.4400000000000004</v>
      </c>
      <c r="H3936" s="171" t="s">
        <v>414</v>
      </c>
      <c r="I3936" s="172"/>
      <c r="J3936" s="173"/>
      <c r="K3936" s="124"/>
      <c r="L3936" s="125"/>
      <c r="M3936" s="126"/>
      <c r="N3936" s="127"/>
      <c r="O3936" s="128"/>
      <c r="P3936" s="128"/>
      <c r="Q3936" s="126"/>
      <c r="R3936" s="55"/>
      <c r="S3936" s="129"/>
      <c r="T3936" s="156"/>
      <c r="U3936" s="126"/>
      <c r="AF3936" s="8"/>
      <c r="AG3936" s="8"/>
      <c r="AH3936" s="8"/>
      <c r="AI3936" s="8"/>
      <c r="AJ3936" s="8"/>
      <c r="AK3936" s="8"/>
      <c r="AL3936" s="8"/>
      <c r="AM3936" s="8"/>
    </row>
    <row r="3937" spans="1:39" x14ac:dyDescent="0.2">
      <c r="A3937" s="161" t="s">
        <v>403</v>
      </c>
      <c r="B3937" s="162" t="s">
        <v>5177</v>
      </c>
      <c r="C3937" s="174" t="s">
        <v>425</v>
      </c>
      <c r="D3937" s="175" t="s">
        <v>448</v>
      </c>
      <c r="E3937" s="175">
        <f>4*1</f>
        <v>4</v>
      </c>
      <c r="F3937" s="176">
        <v>0.01</v>
      </c>
      <c r="G3937" s="176">
        <f>F3937*E3937</f>
        <v>0.04</v>
      </c>
      <c r="H3937" s="177"/>
      <c r="I3937" s="178"/>
      <c r="J3937" s="179"/>
      <c r="K3937" s="124"/>
      <c r="L3937" s="125"/>
      <c r="M3937" s="126"/>
      <c r="N3937" s="127"/>
      <c r="O3937" s="128"/>
      <c r="P3937" s="128"/>
      <c r="Q3937" s="126"/>
      <c r="R3937" s="55"/>
      <c r="S3937" s="129"/>
      <c r="T3937" s="156"/>
      <c r="U3937" s="126"/>
      <c r="AF3937" s="8"/>
      <c r="AG3937" s="8"/>
      <c r="AH3937" s="8"/>
      <c r="AI3937" s="8"/>
      <c r="AJ3937" s="8"/>
      <c r="AK3937" s="8"/>
      <c r="AL3937" s="8"/>
      <c r="AM3937" s="8"/>
    </row>
    <row r="3938" spans="1:39" x14ac:dyDescent="0.2">
      <c r="A3938" s="161" t="s">
        <v>403</v>
      </c>
      <c r="B3938" s="162" t="s">
        <v>5178</v>
      </c>
      <c r="C3938" s="174" t="s">
        <v>425</v>
      </c>
      <c r="D3938" s="175" t="s">
        <v>450</v>
      </c>
      <c r="E3938" s="175">
        <f>8*1</f>
        <v>8</v>
      </c>
      <c r="F3938" s="176">
        <v>0.04</v>
      </c>
      <c r="G3938" s="176">
        <f>F3938*E3938</f>
        <v>0.32</v>
      </c>
      <c r="H3938" s="177"/>
      <c r="I3938" s="178"/>
      <c r="J3938" s="179"/>
      <c r="K3938" s="124"/>
      <c r="L3938" s="125"/>
      <c r="M3938" s="126"/>
      <c r="N3938" s="127"/>
      <c r="O3938" s="128"/>
      <c r="P3938" s="128"/>
      <c r="Q3938" s="126"/>
      <c r="R3938" s="55"/>
      <c r="S3938" s="129"/>
      <c r="T3938" s="156"/>
      <c r="U3938" s="126"/>
      <c r="AF3938" s="8"/>
      <c r="AG3938" s="8"/>
      <c r="AH3938" s="8"/>
      <c r="AI3938" s="8"/>
      <c r="AJ3938" s="8"/>
      <c r="AK3938" s="8"/>
      <c r="AL3938" s="8"/>
      <c r="AM3938" s="8"/>
    </row>
    <row r="3939" spans="1:39" x14ac:dyDescent="0.2">
      <c r="A3939" s="161" t="s">
        <v>382</v>
      </c>
      <c r="B3939" s="162" t="s">
        <v>5179</v>
      </c>
      <c r="C3939" s="163" t="s">
        <v>452</v>
      </c>
      <c r="D3939" s="164" t="s">
        <v>453</v>
      </c>
      <c r="E3939" s="164">
        <v>3</v>
      </c>
      <c r="F3939" s="167"/>
      <c r="G3939" s="167" t="str">
        <f>""</f>
        <v/>
      </c>
      <c r="H3939" s="161"/>
      <c r="I3939" s="165"/>
      <c r="J3939" s="166"/>
      <c r="K3939" s="124"/>
      <c r="L3939" s="125"/>
      <c r="M3939" s="126"/>
      <c r="N3939" s="127"/>
      <c r="O3939" s="128"/>
      <c r="P3939" s="128"/>
      <c r="Q3939" s="126"/>
      <c r="R3939" s="55"/>
      <c r="S3939" s="129"/>
      <c r="T3939" s="156"/>
      <c r="U3939" s="126"/>
      <c r="AF3939" s="8"/>
      <c r="AG3939" s="8"/>
      <c r="AH3939" s="8"/>
      <c r="AI3939" s="8"/>
      <c r="AJ3939" s="8"/>
      <c r="AK3939" s="8"/>
      <c r="AL3939" s="8"/>
      <c r="AM3939" s="8"/>
    </row>
    <row r="3940" spans="1:39" x14ac:dyDescent="0.2">
      <c r="A3940" s="161" t="s">
        <v>386</v>
      </c>
      <c r="B3940" s="162" t="s">
        <v>5180</v>
      </c>
      <c r="C3940" s="168" t="s">
        <v>442</v>
      </c>
      <c r="D3940" s="169" t="s">
        <v>443</v>
      </c>
      <c r="E3940" s="169">
        <f>1*3</f>
        <v>3</v>
      </c>
      <c r="F3940" s="170">
        <v>11.31</v>
      </c>
      <c r="G3940" s="170">
        <f>F3940*E3940</f>
        <v>33.93</v>
      </c>
      <c r="H3940" s="171" t="s">
        <v>414</v>
      </c>
      <c r="I3940" s="172"/>
      <c r="J3940" s="173"/>
      <c r="K3940" s="124"/>
      <c r="L3940" s="125"/>
      <c r="M3940" s="126"/>
      <c r="N3940" s="127"/>
      <c r="O3940" s="128"/>
      <c r="P3940" s="128"/>
      <c r="Q3940" s="126"/>
      <c r="R3940" s="55"/>
      <c r="S3940" s="129"/>
      <c r="T3940" s="156"/>
      <c r="U3940" s="126"/>
      <c r="AF3940" s="8"/>
      <c r="AG3940" s="8"/>
      <c r="AH3940" s="8"/>
      <c r="AI3940" s="8"/>
      <c r="AJ3940" s="8"/>
      <c r="AK3940" s="8"/>
      <c r="AL3940" s="8"/>
      <c r="AM3940" s="8"/>
    </row>
    <row r="3941" spans="1:39" x14ac:dyDescent="0.2">
      <c r="A3941" s="161" t="s">
        <v>386</v>
      </c>
      <c r="B3941" s="162" t="s">
        <v>5181</v>
      </c>
      <c r="C3941" s="168" t="s">
        <v>456</v>
      </c>
      <c r="D3941" s="169" t="s">
        <v>457</v>
      </c>
      <c r="E3941" s="169">
        <f>2*3</f>
        <v>6</v>
      </c>
      <c r="F3941" s="170">
        <v>1.28</v>
      </c>
      <c r="G3941" s="170">
        <f>F3941*E3941</f>
        <v>7.68</v>
      </c>
      <c r="H3941" s="171" t="s">
        <v>414</v>
      </c>
      <c r="I3941" s="172"/>
      <c r="J3941" s="173"/>
      <c r="K3941" s="124"/>
      <c r="L3941" s="125"/>
      <c r="M3941" s="126"/>
      <c r="N3941" s="127"/>
      <c r="O3941" s="128"/>
      <c r="P3941" s="128"/>
      <c r="Q3941" s="126"/>
      <c r="R3941" s="55"/>
      <c r="S3941" s="129"/>
      <c r="T3941" s="156"/>
      <c r="U3941" s="126"/>
      <c r="AF3941" s="8"/>
      <c r="AG3941" s="8"/>
      <c r="AH3941" s="8"/>
      <c r="AI3941" s="8"/>
      <c r="AJ3941" s="8"/>
      <c r="AK3941" s="8"/>
      <c r="AL3941" s="8"/>
      <c r="AM3941" s="8"/>
    </row>
    <row r="3942" spans="1:39" x14ac:dyDescent="0.2">
      <c r="A3942" s="161" t="s">
        <v>386</v>
      </c>
      <c r="B3942" s="162" t="s">
        <v>5182</v>
      </c>
      <c r="C3942" s="181" t="s">
        <v>459</v>
      </c>
      <c r="D3942" s="182" t="s">
        <v>460</v>
      </c>
      <c r="E3942" s="182">
        <v>1</v>
      </c>
      <c r="F3942" s="183">
        <v>3.27927539</v>
      </c>
      <c r="G3942" s="183">
        <f>F3942*E3942</f>
        <v>3.27927539</v>
      </c>
      <c r="H3942" s="184" t="s">
        <v>390</v>
      </c>
      <c r="I3942" s="185"/>
      <c r="J3942" s="180"/>
      <c r="K3942" s="124"/>
      <c r="L3942" s="125"/>
      <c r="M3942" s="126"/>
      <c r="N3942" s="127"/>
      <c r="O3942" s="128"/>
      <c r="P3942" s="128"/>
      <c r="Q3942" s="126"/>
      <c r="R3942" s="55"/>
      <c r="S3942" s="129"/>
      <c r="T3942" s="156"/>
      <c r="U3942" s="126"/>
      <c r="AF3942" s="8"/>
      <c r="AG3942" s="8"/>
      <c r="AH3942" s="8"/>
      <c r="AI3942" s="8"/>
      <c r="AJ3942" s="8"/>
      <c r="AK3942" s="8"/>
      <c r="AL3942" s="8"/>
      <c r="AM3942" s="8"/>
    </row>
    <row r="3943" spans="1:39" x14ac:dyDescent="0.2">
      <c r="A3943" s="161" t="s">
        <v>386</v>
      </c>
      <c r="B3943" s="162" t="s">
        <v>5183</v>
      </c>
      <c r="C3943" s="181" t="s">
        <v>462</v>
      </c>
      <c r="D3943" s="182" t="s">
        <v>463</v>
      </c>
      <c r="E3943" s="182">
        <v>1</v>
      </c>
      <c r="F3943" s="183">
        <v>0.65714972000000005</v>
      </c>
      <c r="G3943" s="183">
        <f>F3943*E3943</f>
        <v>0.65714972000000005</v>
      </c>
      <c r="H3943" s="184" t="s">
        <v>414</v>
      </c>
      <c r="I3943" s="185"/>
      <c r="J3943" s="180"/>
      <c r="K3943" s="124"/>
      <c r="L3943" s="125"/>
      <c r="M3943" s="126"/>
      <c r="N3943" s="127"/>
      <c r="O3943" s="128"/>
      <c r="P3943" s="128"/>
      <c r="Q3943" s="126"/>
      <c r="R3943" s="55"/>
      <c r="S3943" s="129"/>
      <c r="T3943" s="156"/>
      <c r="U3943" s="126"/>
      <c r="AF3943" s="8"/>
      <c r="AG3943" s="8"/>
      <c r="AH3943" s="8"/>
      <c r="AI3943" s="8"/>
      <c r="AJ3943" s="8"/>
      <c r="AK3943" s="8"/>
      <c r="AL3943" s="8"/>
      <c r="AM3943" s="8"/>
    </row>
    <row r="3944" spans="1:39" x14ac:dyDescent="0.2">
      <c r="A3944" s="161" t="s">
        <v>382</v>
      </c>
      <c r="B3944" s="162" t="s">
        <v>5184</v>
      </c>
      <c r="C3944" s="163" t="s">
        <v>465</v>
      </c>
      <c r="D3944" s="164" t="s">
        <v>466</v>
      </c>
      <c r="E3944" s="164" t="s">
        <v>410</v>
      </c>
      <c r="F3944" s="167"/>
      <c r="G3944" s="167" t="str">
        <f>""</f>
        <v/>
      </c>
      <c r="H3944" s="161"/>
      <c r="I3944" s="165"/>
      <c r="J3944" s="166"/>
      <c r="K3944" s="124"/>
      <c r="L3944" s="125"/>
      <c r="M3944" s="126"/>
      <c r="N3944" s="127"/>
      <c r="O3944" s="128"/>
      <c r="P3944" s="128"/>
      <c r="Q3944" s="126"/>
      <c r="R3944" s="55"/>
      <c r="S3944" s="129"/>
      <c r="T3944" s="156"/>
      <c r="U3944" s="126"/>
      <c r="AF3944" s="8"/>
      <c r="AG3944" s="8"/>
      <c r="AH3944" s="8"/>
      <c r="AI3944" s="8"/>
      <c r="AJ3944" s="8"/>
      <c r="AK3944" s="8"/>
      <c r="AL3944" s="8"/>
      <c r="AM3944" s="8"/>
    </row>
    <row r="3945" spans="1:39" x14ac:dyDescent="0.2">
      <c r="A3945" s="161" t="s">
        <v>386</v>
      </c>
      <c r="B3945" s="162" t="s">
        <v>5185</v>
      </c>
      <c r="C3945" s="168" t="s">
        <v>468</v>
      </c>
      <c r="D3945" s="169" t="s">
        <v>469</v>
      </c>
      <c r="E3945" s="169" t="s">
        <v>410</v>
      </c>
      <c r="F3945" s="170">
        <v>0.5</v>
      </c>
      <c r="G3945" s="170">
        <f>F3945*2</f>
        <v>1</v>
      </c>
      <c r="H3945" s="171" t="s">
        <v>414</v>
      </c>
      <c r="I3945" s="172"/>
      <c r="J3945" s="173"/>
      <c r="K3945" s="124"/>
      <c r="L3945" s="125"/>
      <c r="M3945" s="126"/>
      <c r="N3945" s="127"/>
      <c r="O3945" s="128"/>
      <c r="P3945" s="128"/>
      <c r="Q3945" s="126"/>
      <c r="R3945" s="55"/>
      <c r="S3945" s="129"/>
      <c r="T3945" s="156"/>
      <c r="U3945" s="126"/>
      <c r="AF3945" s="8"/>
      <c r="AG3945" s="8"/>
      <c r="AH3945" s="8"/>
      <c r="AI3945" s="8"/>
      <c r="AJ3945" s="8"/>
      <c r="AK3945" s="8"/>
      <c r="AL3945" s="8"/>
      <c r="AM3945" s="8"/>
    </row>
    <row r="3946" spans="1:39" x14ac:dyDescent="0.2">
      <c r="A3946" s="161" t="s">
        <v>386</v>
      </c>
      <c r="B3946" s="162" t="s">
        <v>5186</v>
      </c>
      <c r="C3946" s="168" t="s">
        <v>471</v>
      </c>
      <c r="D3946" s="169" t="s">
        <v>472</v>
      </c>
      <c r="E3946" s="169">
        <v>2</v>
      </c>
      <c r="F3946" s="170">
        <v>0.01</v>
      </c>
      <c r="G3946" s="170">
        <f>F3946*E3946</f>
        <v>0.02</v>
      </c>
      <c r="H3946" s="171" t="s">
        <v>414</v>
      </c>
      <c r="I3946" s="172"/>
      <c r="J3946" s="173"/>
      <c r="K3946" s="124"/>
      <c r="L3946" s="125"/>
      <c r="M3946" s="126"/>
      <c r="N3946" s="127"/>
      <c r="O3946" s="128"/>
      <c r="P3946" s="128"/>
      <c r="Q3946" s="126"/>
      <c r="R3946" s="55"/>
      <c r="S3946" s="129"/>
      <c r="T3946" s="156"/>
      <c r="U3946" s="126"/>
      <c r="AF3946" s="8"/>
      <c r="AG3946" s="8"/>
      <c r="AH3946" s="8"/>
      <c r="AI3946" s="8"/>
      <c r="AJ3946" s="8"/>
      <c r="AK3946" s="8"/>
      <c r="AL3946" s="8"/>
      <c r="AM3946" s="8"/>
    </row>
    <row r="3947" spans="1:39" x14ac:dyDescent="0.2">
      <c r="A3947" s="161" t="s">
        <v>386</v>
      </c>
      <c r="B3947" s="162" t="s">
        <v>5187</v>
      </c>
      <c r="C3947" s="163" t="s">
        <v>474</v>
      </c>
      <c r="D3947" s="164" t="s">
        <v>475</v>
      </c>
      <c r="E3947" s="164">
        <v>2</v>
      </c>
      <c r="F3947" s="167">
        <v>0.59990093</v>
      </c>
      <c r="G3947" s="167">
        <f>F3947*E3947</f>
        <v>1.19980186</v>
      </c>
      <c r="H3947" s="161" t="s">
        <v>414</v>
      </c>
      <c r="I3947" s="165"/>
      <c r="J3947" s="166"/>
      <c r="K3947" s="124"/>
      <c r="L3947" s="125"/>
      <c r="M3947" s="126"/>
      <c r="N3947" s="127"/>
      <c r="O3947" s="128"/>
      <c r="P3947" s="128"/>
      <c r="Q3947" s="126"/>
      <c r="R3947" s="55"/>
      <c r="S3947" s="129"/>
      <c r="T3947" s="156"/>
      <c r="U3947" s="126"/>
      <c r="AF3947" s="8"/>
      <c r="AG3947" s="8"/>
      <c r="AH3947" s="8"/>
      <c r="AI3947" s="8"/>
      <c r="AJ3947" s="8"/>
      <c r="AK3947" s="8"/>
      <c r="AL3947" s="8"/>
      <c r="AM3947" s="8"/>
    </row>
    <row r="3948" spans="1:39" x14ac:dyDescent="0.2">
      <c r="A3948" s="161" t="s">
        <v>382</v>
      </c>
      <c r="B3948" s="162" t="s">
        <v>5188</v>
      </c>
      <c r="C3948" s="163" t="s">
        <v>821</v>
      </c>
      <c r="D3948" s="164" t="s">
        <v>822</v>
      </c>
      <c r="E3948" s="164">
        <v>1</v>
      </c>
      <c r="F3948" s="167"/>
      <c r="G3948" s="167" t="str">
        <f>""</f>
        <v/>
      </c>
      <c r="H3948" s="161"/>
      <c r="I3948" s="165"/>
      <c r="J3948" s="166"/>
      <c r="K3948" s="124"/>
      <c r="L3948" s="125"/>
      <c r="M3948" s="126"/>
      <c r="N3948" s="127"/>
      <c r="O3948" s="128"/>
      <c r="P3948" s="128"/>
      <c r="Q3948" s="126"/>
      <c r="R3948" s="55"/>
      <c r="S3948" s="129"/>
      <c r="T3948" s="156"/>
      <c r="U3948" s="126"/>
      <c r="AF3948" s="8"/>
      <c r="AG3948" s="8"/>
      <c r="AH3948" s="8"/>
      <c r="AI3948" s="8"/>
      <c r="AJ3948" s="8"/>
      <c r="AK3948" s="8"/>
      <c r="AL3948" s="8"/>
      <c r="AM3948" s="8"/>
    </row>
    <row r="3949" spans="1:39" x14ac:dyDescent="0.2">
      <c r="A3949" s="161" t="s">
        <v>382</v>
      </c>
      <c r="B3949" s="162" t="s">
        <v>5189</v>
      </c>
      <c r="C3949" s="163" t="s">
        <v>824</v>
      </c>
      <c r="D3949" s="164" t="s">
        <v>825</v>
      </c>
      <c r="E3949" s="164">
        <f>1*1</f>
        <v>1</v>
      </c>
      <c r="F3949" s="167"/>
      <c r="G3949" s="167" t="str">
        <f>""</f>
        <v/>
      </c>
      <c r="H3949" s="161"/>
      <c r="I3949" s="165"/>
      <c r="J3949" s="166"/>
      <c r="K3949" s="124"/>
      <c r="L3949" s="125"/>
      <c r="M3949" s="126"/>
      <c r="N3949" s="127"/>
      <c r="O3949" s="128"/>
      <c r="P3949" s="128"/>
      <c r="Q3949" s="126"/>
      <c r="R3949" s="55"/>
      <c r="S3949" s="129"/>
      <c r="T3949" s="156"/>
      <c r="U3949" s="126"/>
      <c r="AF3949" s="8"/>
      <c r="AG3949" s="8"/>
      <c r="AH3949" s="8"/>
      <c r="AI3949" s="8"/>
      <c r="AJ3949" s="8"/>
      <c r="AK3949" s="8"/>
      <c r="AL3949" s="8"/>
      <c r="AM3949" s="8"/>
    </row>
    <row r="3950" spans="1:39" x14ac:dyDescent="0.2">
      <c r="A3950" s="161" t="s">
        <v>386</v>
      </c>
      <c r="B3950" s="162" t="s">
        <v>5190</v>
      </c>
      <c r="C3950" s="168" t="s">
        <v>827</v>
      </c>
      <c r="D3950" s="169" t="s">
        <v>828</v>
      </c>
      <c r="E3950" s="169">
        <f>1*1</f>
        <v>1</v>
      </c>
      <c r="F3950" s="170">
        <v>6.92</v>
      </c>
      <c r="G3950" s="170">
        <f t="shared" ref="G3950:G3959" si="133">F3950*E3950</f>
        <v>6.92</v>
      </c>
      <c r="H3950" s="171" t="s">
        <v>414</v>
      </c>
      <c r="I3950" s="172"/>
      <c r="J3950" s="173"/>
      <c r="K3950" s="124"/>
      <c r="L3950" s="125"/>
      <c r="M3950" s="126"/>
      <c r="N3950" s="127"/>
      <c r="O3950" s="128"/>
      <c r="P3950" s="128"/>
      <c r="Q3950" s="126"/>
      <c r="R3950" s="55"/>
      <c r="S3950" s="129"/>
      <c r="T3950" s="156"/>
      <c r="U3950" s="126"/>
      <c r="AF3950" s="8"/>
      <c r="AG3950" s="8"/>
      <c r="AH3950" s="8"/>
      <c r="AI3950" s="8"/>
      <c r="AJ3950" s="8"/>
      <c r="AK3950" s="8"/>
      <c r="AL3950" s="8"/>
      <c r="AM3950" s="8"/>
    </row>
    <row r="3951" spans="1:39" x14ac:dyDescent="0.2">
      <c r="A3951" s="161" t="s">
        <v>386</v>
      </c>
      <c r="B3951" s="162" t="s">
        <v>5191</v>
      </c>
      <c r="C3951" s="168" t="s">
        <v>830</v>
      </c>
      <c r="D3951" s="169" t="s">
        <v>831</v>
      </c>
      <c r="E3951" s="169">
        <f>2*1</f>
        <v>2</v>
      </c>
      <c r="F3951" s="170">
        <v>0.28000000000000003</v>
      </c>
      <c r="G3951" s="170">
        <f t="shared" si="133"/>
        <v>0.56000000000000005</v>
      </c>
      <c r="H3951" s="171" t="s">
        <v>414</v>
      </c>
      <c r="I3951" s="172"/>
      <c r="J3951" s="173"/>
      <c r="K3951" s="124"/>
      <c r="L3951" s="125"/>
      <c r="M3951" s="126"/>
      <c r="N3951" s="127"/>
      <c r="O3951" s="128"/>
      <c r="P3951" s="128"/>
      <c r="Q3951" s="126"/>
      <c r="R3951" s="55"/>
      <c r="S3951" s="129"/>
      <c r="T3951" s="156"/>
      <c r="U3951" s="126"/>
      <c r="AF3951" s="8"/>
      <c r="AG3951" s="8"/>
      <c r="AH3951" s="8"/>
      <c r="AI3951" s="8"/>
      <c r="AJ3951" s="8"/>
      <c r="AK3951" s="8"/>
      <c r="AL3951" s="8"/>
      <c r="AM3951" s="8"/>
    </row>
    <row r="3952" spans="1:39" x14ac:dyDescent="0.2">
      <c r="A3952" s="161" t="s">
        <v>386</v>
      </c>
      <c r="B3952" s="162" t="s">
        <v>5192</v>
      </c>
      <c r="C3952" s="163" t="s">
        <v>510</v>
      </c>
      <c r="D3952" s="164" t="s">
        <v>511</v>
      </c>
      <c r="E3952" s="164">
        <f>1*1</f>
        <v>1</v>
      </c>
      <c r="F3952" s="167">
        <v>3.31</v>
      </c>
      <c r="G3952" s="167">
        <f t="shared" si="133"/>
        <v>3.31</v>
      </c>
      <c r="H3952" s="161" t="s">
        <v>414</v>
      </c>
      <c r="I3952" s="165"/>
      <c r="J3952" s="166"/>
      <c r="K3952" s="124"/>
      <c r="L3952" s="125"/>
      <c r="M3952" s="126"/>
      <c r="N3952" s="127"/>
      <c r="O3952" s="128"/>
      <c r="P3952" s="128"/>
      <c r="Q3952" s="126"/>
      <c r="R3952" s="55"/>
      <c r="S3952" s="129"/>
      <c r="T3952" s="156"/>
      <c r="U3952" s="126"/>
      <c r="AF3952" s="8"/>
      <c r="AG3952" s="8"/>
      <c r="AH3952" s="8"/>
      <c r="AI3952" s="8"/>
      <c r="AJ3952" s="8"/>
      <c r="AK3952" s="8"/>
      <c r="AL3952" s="8"/>
      <c r="AM3952" s="8"/>
    </row>
    <row r="3953" spans="1:39" x14ac:dyDescent="0.2">
      <c r="A3953" s="161" t="s">
        <v>403</v>
      </c>
      <c r="B3953" s="162" t="s">
        <v>5193</v>
      </c>
      <c r="C3953" s="174" t="s">
        <v>834</v>
      </c>
      <c r="D3953" s="175" t="s">
        <v>835</v>
      </c>
      <c r="E3953" s="175">
        <f>1*1</f>
        <v>1</v>
      </c>
      <c r="F3953" s="176">
        <v>1.81</v>
      </c>
      <c r="G3953" s="176">
        <f t="shared" si="133"/>
        <v>1.81</v>
      </c>
      <c r="H3953" s="177"/>
      <c r="I3953" s="178"/>
      <c r="J3953" s="179"/>
      <c r="K3953" s="124"/>
      <c r="L3953" s="125"/>
      <c r="M3953" s="126"/>
      <c r="N3953" s="127"/>
      <c r="O3953" s="128"/>
      <c r="P3953" s="128"/>
      <c r="Q3953" s="126"/>
      <c r="R3953" s="55"/>
      <c r="S3953" s="129"/>
      <c r="T3953" s="156"/>
      <c r="U3953" s="126"/>
      <c r="AF3953" s="8"/>
      <c r="AG3953" s="8"/>
      <c r="AH3953" s="8"/>
      <c r="AI3953" s="8"/>
      <c r="AJ3953" s="8"/>
      <c r="AK3953" s="8"/>
      <c r="AL3953" s="8"/>
      <c r="AM3953" s="8"/>
    </row>
    <row r="3954" spans="1:39" x14ac:dyDescent="0.2">
      <c r="A3954" s="161" t="s">
        <v>403</v>
      </c>
      <c r="B3954" s="162" t="s">
        <v>5194</v>
      </c>
      <c r="C3954" s="174" t="s">
        <v>677</v>
      </c>
      <c r="D3954" s="175" t="s">
        <v>837</v>
      </c>
      <c r="E3954" s="175">
        <f>6*1</f>
        <v>6</v>
      </c>
      <c r="F3954" s="176">
        <v>0.02</v>
      </c>
      <c r="G3954" s="176">
        <f t="shared" si="133"/>
        <v>0.12</v>
      </c>
      <c r="H3954" s="177"/>
      <c r="I3954" s="178"/>
      <c r="J3954" s="179"/>
      <c r="K3954" s="124"/>
      <c r="L3954" s="125"/>
      <c r="M3954" s="126"/>
      <c r="N3954" s="127"/>
      <c r="O3954" s="128"/>
      <c r="P3954" s="128"/>
      <c r="Q3954" s="126"/>
      <c r="R3954" s="55"/>
      <c r="S3954" s="129"/>
      <c r="T3954" s="156"/>
      <c r="U3954" s="126"/>
      <c r="AF3954" s="8"/>
      <c r="AG3954" s="8"/>
      <c r="AH3954" s="8"/>
      <c r="AI3954" s="8"/>
      <c r="AJ3954" s="8"/>
      <c r="AK3954" s="8"/>
      <c r="AL3954" s="8"/>
      <c r="AM3954" s="8"/>
    </row>
    <row r="3955" spans="1:39" x14ac:dyDescent="0.2">
      <c r="A3955" s="161" t="s">
        <v>403</v>
      </c>
      <c r="B3955" s="162" t="s">
        <v>5195</v>
      </c>
      <c r="C3955" s="174" t="s">
        <v>525</v>
      </c>
      <c r="D3955" s="175" t="s">
        <v>526</v>
      </c>
      <c r="E3955" s="175">
        <f>6*1</f>
        <v>6</v>
      </c>
      <c r="F3955" s="176">
        <v>0.01</v>
      </c>
      <c r="G3955" s="176">
        <f t="shared" si="133"/>
        <v>0.06</v>
      </c>
      <c r="H3955" s="177"/>
      <c r="I3955" s="178"/>
      <c r="J3955" s="179"/>
      <c r="K3955" s="124"/>
      <c r="L3955" s="125"/>
      <c r="M3955" s="126"/>
      <c r="N3955" s="127"/>
      <c r="O3955" s="128"/>
      <c r="P3955" s="128"/>
      <c r="Q3955" s="126"/>
      <c r="R3955" s="55"/>
      <c r="S3955" s="129"/>
      <c r="T3955" s="156"/>
      <c r="U3955" s="126"/>
      <c r="AF3955" s="8"/>
      <c r="AG3955" s="8"/>
      <c r="AH3955" s="8"/>
      <c r="AI3955" s="8"/>
      <c r="AJ3955" s="8"/>
      <c r="AK3955" s="8"/>
      <c r="AL3955" s="8"/>
      <c r="AM3955" s="8"/>
    </row>
    <row r="3956" spans="1:39" x14ac:dyDescent="0.2">
      <c r="A3956" s="161" t="s">
        <v>403</v>
      </c>
      <c r="B3956" s="162" t="s">
        <v>5196</v>
      </c>
      <c r="C3956" s="174" t="s">
        <v>528</v>
      </c>
      <c r="D3956" s="175" t="s">
        <v>529</v>
      </c>
      <c r="E3956" s="175">
        <f>6*1</f>
        <v>6</v>
      </c>
      <c r="F3956" s="176">
        <v>0</v>
      </c>
      <c r="G3956" s="176">
        <f t="shared" si="133"/>
        <v>0</v>
      </c>
      <c r="H3956" s="177"/>
      <c r="I3956" s="178"/>
      <c r="J3956" s="179"/>
      <c r="K3956" s="124"/>
      <c r="L3956" s="125"/>
      <c r="M3956" s="126"/>
      <c r="N3956" s="127"/>
      <c r="O3956" s="128"/>
      <c r="P3956" s="128"/>
      <c r="Q3956" s="126"/>
      <c r="R3956" s="55"/>
      <c r="S3956" s="129"/>
      <c r="T3956" s="156"/>
      <c r="U3956" s="126"/>
      <c r="AF3956" s="8"/>
      <c r="AG3956" s="8"/>
      <c r="AH3956" s="8"/>
      <c r="AI3956" s="8"/>
      <c r="AJ3956" s="8"/>
      <c r="AK3956" s="8"/>
      <c r="AL3956" s="8"/>
      <c r="AM3956" s="8"/>
    </row>
    <row r="3957" spans="1:39" x14ac:dyDescent="0.2">
      <c r="A3957" s="161" t="s">
        <v>386</v>
      </c>
      <c r="B3957" s="162" t="s">
        <v>5197</v>
      </c>
      <c r="C3957" s="163" t="s">
        <v>477</v>
      </c>
      <c r="D3957" s="164" t="s">
        <v>478</v>
      </c>
      <c r="E3957" s="164">
        <v>6</v>
      </c>
      <c r="F3957" s="167">
        <v>2.8096894699999999</v>
      </c>
      <c r="G3957" s="167">
        <f t="shared" si="133"/>
        <v>16.858136819999999</v>
      </c>
      <c r="H3957" s="161" t="s">
        <v>414</v>
      </c>
      <c r="I3957" s="165"/>
      <c r="J3957" s="166"/>
      <c r="K3957" s="124"/>
      <c r="L3957" s="125"/>
      <c r="M3957" s="126"/>
      <c r="N3957" s="127"/>
      <c r="O3957" s="128"/>
      <c r="P3957" s="128"/>
      <c r="Q3957" s="126"/>
      <c r="R3957" s="55"/>
      <c r="S3957" s="129"/>
      <c r="T3957" s="156"/>
      <c r="U3957" s="126"/>
      <c r="AF3957" s="8"/>
      <c r="AG3957" s="8"/>
      <c r="AH3957" s="8"/>
      <c r="AI3957" s="8"/>
      <c r="AJ3957" s="8"/>
      <c r="AK3957" s="8"/>
      <c r="AL3957" s="8"/>
      <c r="AM3957" s="8"/>
    </row>
    <row r="3958" spans="1:39" x14ac:dyDescent="0.2">
      <c r="A3958" s="161" t="s">
        <v>386</v>
      </c>
      <c r="B3958" s="162" t="s">
        <v>5198</v>
      </c>
      <c r="C3958" s="163" t="s">
        <v>1944</v>
      </c>
      <c r="D3958" s="164" t="s">
        <v>1945</v>
      </c>
      <c r="E3958" s="164">
        <v>6</v>
      </c>
      <c r="F3958" s="167">
        <v>0.69946048000000005</v>
      </c>
      <c r="G3958" s="167">
        <f t="shared" si="133"/>
        <v>4.1967628800000005</v>
      </c>
      <c r="H3958" s="161" t="s">
        <v>414</v>
      </c>
      <c r="I3958" s="165"/>
      <c r="J3958" s="166"/>
      <c r="K3958" s="124"/>
      <c r="L3958" s="125"/>
      <c r="M3958" s="126"/>
      <c r="N3958" s="127"/>
      <c r="O3958" s="128"/>
      <c r="P3958" s="128"/>
      <c r="Q3958" s="126"/>
      <c r="R3958" s="55"/>
      <c r="S3958" s="129"/>
      <c r="T3958" s="156"/>
      <c r="U3958" s="126"/>
      <c r="AF3958" s="8"/>
      <c r="AG3958" s="8"/>
      <c r="AH3958" s="8"/>
      <c r="AI3958" s="8"/>
      <c r="AJ3958" s="8"/>
      <c r="AK3958" s="8"/>
      <c r="AL3958" s="8"/>
      <c r="AM3958" s="8"/>
    </row>
    <row r="3959" spans="1:39" x14ac:dyDescent="0.2">
      <c r="A3959" s="161" t="s">
        <v>386</v>
      </c>
      <c r="B3959" s="162" t="s">
        <v>5199</v>
      </c>
      <c r="C3959" s="163" t="s">
        <v>483</v>
      </c>
      <c r="D3959" s="164" t="s">
        <v>484</v>
      </c>
      <c r="E3959" s="164">
        <v>10</v>
      </c>
      <c r="F3959" s="167">
        <v>0.33108987000000001</v>
      </c>
      <c r="G3959" s="167">
        <f t="shared" si="133"/>
        <v>3.3108987000000001</v>
      </c>
      <c r="H3959" s="161" t="s">
        <v>414</v>
      </c>
      <c r="I3959" s="165"/>
      <c r="J3959" s="166"/>
      <c r="K3959" s="124"/>
      <c r="L3959" s="125"/>
      <c r="M3959" s="126"/>
      <c r="N3959" s="127"/>
      <c r="O3959" s="128"/>
      <c r="P3959" s="128"/>
      <c r="Q3959" s="126"/>
      <c r="R3959" s="55"/>
      <c r="S3959" s="129"/>
      <c r="T3959" s="156"/>
      <c r="U3959" s="126"/>
      <c r="AF3959" s="8"/>
      <c r="AG3959" s="8"/>
      <c r="AH3959" s="8"/>
      <c r="AI3959" s="8"/>
      <c r="AJ3959" s="8"/>
      <c r="AK3959" s="8"/>
      <c r="AL3959" s="8"/>
      <c r="AM3959" s="8"/>
    </row>
    <row r="3960" spans="1:39" x14ac:dyDescent="0.2">
      <c r="A3960" s="161" t="s">
        <v>386</v>
      </c>
      <c r="B3960" s="162" t="s">
        <v>5200</v>
      </c>
      <c r="C3960" s="163" t="s">
        <v>486</v>
      </c>
      <c r="D3960" s="164" t="s">
        <v>487</v>
      </c>
      <c r="E3960" s="164" t="s">
        <v>410</v>
      </c>
      <c r="F3960" s="167">
        <v>1.75006756</v>
      </c>
      <c r="G3960" s="167">
        <f>F3960*2</f>
        <v>3.5001351199999999</v>
      </c>
      <c r="H3960" s="161" t="s">
        <v>414</v>
      </c>
      <c r="I3960" s="165"/>
      <c r="J3960" s="166"/>
      <c r="K3960" s="124"/>
      <c r="L3960" s="125"/>
      <c r="M3960" s="126"/>
      <c r="N3960" s="127"/>
      <c r="O3960" s="128"/>
      <c r="P3960" s="128"/>
      <c r="Q3960" s="126"/>
      <c r="R3960" s="55"/>
      <c r="S3960" s="129"/>
      <c r="T3960" s="156"/>
      <c r="U3960" s="126"/>
      <c r="AF3960" s="8"/>
      <c r="AG3960" s="8"/>
      <c r="AH3960" s="8"/>
      <c r="AI3960" s="8"/>
      <c r="AJ3960" s="8"/>
      <c r="AK3960" s="8"/>
      <c r="AL3960" s="8"/>
      <c r="AM3960" s="8"/>
    </row>
    <row r="3961" spans="1:39" x14ac:dyDescent="0.2">
      <c r="A3961" s="161" t="s">
        <v>382</v>
      </c>
      <c r="B3961" s="162" t="s">
        <v>5201</v>
      </c>
      <c r="C3961" s="163" t="s">
        <v>489</v>
      </c>
      <c r="D3961" s="164" t="s">
        <v>490</v>
      </c>
      <c r="E3961" s="164">
        <v>4</v>
      </c>
      <c r="F3961" s="167"/>
      <c r="G3961" s="167" t="str">
        <f>""</f>
        <v/>
      </c>
      <c r="H3961" s="161"/>
      <c r="I3961" s="165"/>
      <c r="J3961" s="166"/>
      <c r="K3961" s="124"/>
      <c r="L3961" s="125"/>
      <c r="M3961" s="126"/>
      <c r="N3961" s="127"/>
      <c r="O3961" s="128"/>
      <c r="P3961" s="128"/>
      <c r="Q3961" s="126"/>
      <c r="R3961" s="55"/>
      <c r="S3961" s="129"/>
      <c r="T3961" s="156"/>
      <c r="U3961" s="126"/>
      <c r="AF3961" s="8"/>
      <c r="AG3961" s="8"/>
      <c r="AH3961" s="8"/>
      <c r="AI3961" s="8"/>
      <c r="AJ3961" s="8"/>
      <c r="AK3961" s="8"/>
      <c r="AL3961" s="8"/>
      <c r="AM3961" s="8"/>
    </row>
    <row r="3962" spans="1:39" x14ac:dyDescent="0.2">
      <c r="A3962" s="161" t="s">
        <v>386</v>
      </c>
      <c r="B3962" s="162" t="s">
        <v>5202</v>
      </c>
      <c r="C3962" s="168" t="s">
        <v>492</v>
      </c>
      <c r="D3962" s="169" t="s">
        <v>493</v>
      </c>
      <c r="E3962" s="169">
        <f>1*4</f>
        <v>4</v>
      </c>
      <c r="F3962" s="170">
        <v>0.38</v>
      </c>
      <c r="G3962" s="170">
        <f>F3962*E3962</f>
        <v>1.52</v>
      </c>
      <c r="H3962" s="171" t="s">
        <v>414</v>
      </c>
      <c r="I3962" s="172"/>
      <c r="J3962" s="173"/>
      <c r="K3962" s="124"/>
      <c r="L3962" s="125"/>
      <c r="M3962" s="126"/>
      <c r="N3962" s="127"/>
      <c r="O3962" s="128"/>
      <c r="P3962" s="128"/>
      <c r="Q3962" s="126"/>
      <c r="R3962" s="55"/>
      <c r="S3962" s="129"/>
      <c r="T3962" s="156"/>
      <c r="U3962" s="126"/>
      <c r="AF3962" s="8"/>
      <c r="AG3962" s="8"/>
      <c r="AH3962" s="8"/>
      <c r="AI3962" s="8"/>
      <c r="AJ3962" s="8"/>
      <c r="AK3962" s="8"/>
      <c r="AL3962" s="8"/>
      <c r="AM3962" s="8"/>
    </row>
    <row r="3963" spans="1:39" x14ac:dyDescent="0.2">
      <c r="A3963" s="161" t="s">
        <v>386</v>
      </c>
      <c r="B3963" s="162" t="s">
        <v>5203</v>
      </c>
      <c r="C3963" s="168" t="s">
        <v>495</v>
      </c>
      <c r="D3963" s="169" t="s">
        <v>496</v>
      </c>
      <c r="E3963" s="169">
        <f>1*4</f>
        <v>4</v>
      </c>
      <c r="F3963" s="170">
        <v>0.25</v>
      </c>
      <c r="G3963" s="170">
        <f>F3963*E3963</f>
        <v>1</v>
      </c>
      <c r="H3963" s="171" t="s">
        <v>414</v>
      </c>
      <c r="I3963" s="172"/>
      <c r="J3963" s="173"/>
      <c r="K3963" s="124"/>
      <c r="L3963" s="125"/>
      <c r="M3963" s="126"/>
      <c r="N3963" s="127"/>
      <c r="O3963" s="128"/>
      <c r="P3963" s="128"/>
      <c r="Q3963" s="126"/>
      <c r="R3963" s="55"/>
      <c r="S3963" s="129"/>
      <c r="T3963" s="156"/>
      <c r="U3963" s="126"/>
      <c r="AF3963" s="8"/>
      <c r="AG3963" s="8"/>
      <c r="AH3963" s="8"/>
      <c r="AI3963" s="8"/>
      <c r="AJ3963" s="8"/>
      <c r="AK3963" s="8"/>
      <c r="AL3963" s="8"/>
      <c r="AM3963" s="8"/>
    </row>
    <row r="3964" spans="1:39" x14ac:dyDescent="0.2">
      <c r="A3964" s="161" t="s">
        <v>382</v>
      </c>
      <c r="B3964" s="162" t="s">
        <v>5204</v>
      </c>
      <c r="C3964" s="163" t="s">
        <v>531</v>
      </c>
      <c r="D3964" s="164" t="s">
        <v>532</v>
      </c>
      <c r="E3964" s="164">
        <v>1</v>
      </c>
      <c r="F3964" s="167"/>
      <c r="G3964" s="167" t="str">
        <f>""</f>
        <v/>
      </c>
      <c r="H3964" s="161"/>
      <c r="I3964" s="165"/>
      <c r="J3964" s="166"/>
      <c r="K3964" s="124"/>
      <c r="L3964" s="125"/>
      <c r="M3964" s="126"/>
      <c r="N3964" s="127"/>
      <c r="O3964" s="128"/>
      <c r="P3964" s="128"/>
      <c r="Q3964" s="126"/>
      <c r="R3964" s="55"/>
      <c r="S3964" s="129"/>
      <c r="T3964" s="156"/>
      <c r="U3964" s="126"/>
      <c r="AF3964" s="8"/>
      <c r="AG3964" s="8"/>
      <c r="AH3964" s="8"/>
      <c r="AI3964" s="8"/>
      <c r="AJ3964" s="8"/>
      <c r="AK3964" s="8"/>
      <c r="AL3964" s="8"/>
      <c r="AM3964" s="8"/>
    </row>
    <row r="3965" spans="1:39" x14ac:dyDescent="0.2">
      <c r="A3965" s="161" t="s">
        <v>386</v>
      </c>
      <c r="B3965" s="162" t="s">
        <v>5205</v>
      </c>
      <c r="C3965" s="168" t="s">
        <v>534</v>
      </c>
      <c r="D3965" s="169" t="s">
        <v>535</v>
      </c>
      <c r="E3965" s="169">
        <f>2*1</f>
        <v>2</v>
      </c>
      <c r="F3965" s="170">
        <v>2.2200000000000002</v>
      </c>
      <c r="G3965" s="170">
        <f>F3965*E3965</f>
        <v>4.4400000000000004</v>
      </c>
      <c r="H3965" s="171" t="s">
        <v>390</v>
      </c>
      <c r="I3965" s="172"/>
      <c r="J3965" s="173"/>
      <c r="K3965" s="124"/>
      <c r="L3965" s="125"/>
      <c r="M3965" s="126"/>
      <c r="N3965" s="127"/>
      <c r="O3965" s="128"/>
      <c r="P3965" s="128"/>
      <c r="Q3965" s="126"/>
      <c r="R3965" s="55"/>
      <c r="S3965" s="129"/>
      <c r="T3965" s="156"/>
      <c r="U3965" s="126"/>
      <c r="AF3965" s="8"/>
      <c r="AG3965" s="8"/>
      <c r="AH3965" s="8"/>
      <c r="AI3965" s="8"/>
      <c r="AJ3965" s="8"/>
      <c r="AK3965" s="8"/>
      <c r="AL3965" s="8"/>
      <c r="AM3965" s="8"/>
    </row>
    <row r="3966" spans="1:39" x14ac:dyDescent="0.2">
      <c r="A3966" s="161" t="s">
        <v>386</v>
      </c>
      <c r="B3966" s="162" t="s">
        <v>5206</v>
      </c>
      <c r="C3966" s="168" t="s">
        <v>537</v>
      </c>
      <c r="D3966" s="169" t="s">
        <v>538</v>
      </c>
      <c r="E3966" s="169">
        <f>1*1</f>
        <v>1</v>
      </c>
      <c r="F3966" s="170">
        <v>6.38</v>
      </c>
      <c r="G3966" s="170">
        <f>F3966*E3966</f>
        <v>6.38</v>
      </c>
      <c r="H3966" s="171" t="s">
        <v>390</v>
      </c>
      <c r="I3966" s="172"/>
      <c r="J3966" s="173"/>
      <c r="K3966" s="124"/>
      <c r="L3966" s="125"/>
      <c r="M3966" s="126"/>
      <c r="N3966" s="127"/>
      <c r="O3966" s="128"/>
      <c r="P3966" s="128"/>
      <c r="Q3966" s="126"/>
      <c r="R3966" s="55"/>
      <c r="S3966" s="129"/>
      <c r="T3966" s="156"/>
      <c r="U3966" s="126"/>
      <c r="AF3966" s="8"/>
      <c r="AG3966" s="8"/>
      <c r="AH3966" s="8"/>
      <c r="AI3966" s="8"/>
      <c r="AJ3966" s="8"/>
      <c r="AK3966" s="8"/>
      <c r="AL3966" s="8"/>
      <c r="AM3966" s="8"/>
    </row>
    <row r="3967" spans="1:39" x14ac:dyDescent="0.2">
      <c r="A3967" s="161" t="s">
        <v>386</v>
      </c>
      <c r="B3967" s="162" t="s">
        <v>5207</v>
      </c>
      <c r="C3967" s="168" t="s">
        <v>540</v>
      </c>
      <c r="D3967" s="169" t="s">
        <v>541</v>
      </c>
      <c r="E3967" s="169">
        <f>1*1</f>
        <v>1</v>
      </c>
      <c r="F3967" s="170">
        <v>46.26</v>
      </c>
      <c r="G3967" s="170">
        <f>F3967*E3967</f>
        <v>46.26</v>
      </c>
      <c r="H3967" s="171" t="s">
        <v>390</v>
      </c>
      <c r="I3967" s="172"/>
      <c r="J3967" s="173"/>
      <c r="K3967" s="124"/>
      <c r="L3967" s="125"/>
      <c r="M3967" s="126"/>
      <c r="N3967" s="127"/>
      <c r="O3967" s="128"/>
      <c r="P3967" s="128"/>
      <c r="Q3967" s="126"/>
      <c r="R3967" s="55"/>
      <c r="S3967" s="129"/>
      <c r="T3967" s="156"/>
      <c r="U3967" s="126"/>
      <c r="AF3967" s="8"/>
      <c r="AG3967" s="8"/>
      <c r="AH3967" s="8"/>
      <c r="AI3967" s="8"/>
      <c r="AJ3967" s="8"/>
      <c r="AK3967" s="8"/>
      <c r="AL3967" s="8"/>
      <c r="AM3967" s="8"/>
    </row>
    <row r="3968" spans="1:39" x14ac:dyDescent="0.2">
      <c r="A3968" s="161" t="s">
        <v>386</v>
      </c>
      <c r="B3968" s="162" t="s">
        <v>5208</v>
      </c>
      <c r="C3968" s="168" t="s">
        <v>401</v>
      </c>
      <c r="D3968" s="169" t="s">
        <v>402</v>
      </c>
      <c r="E3968" s="169">
        <f>2*1</f>
        <v>2</v>
      </c>
      <c r="F3968" s="170">
        <v>1.97</v>
      </c>
      <c r="G3968" s="170">
        <f>F3968*E3968</f>
        <v>3.94</v>
      </c>
      <c r="H3968" s="171" t="s">
        <v>390</v>
      </c>
      <c r="I3968" s="172"/>
      <c r="J3968" s="173"/>
      <c r="K3968" s="124"/>
      <c r="L3968" s="125"/>
      <c r="M3968" s="126"/>
      <c r="N3968" s="127"/>
      <c r="O3968" s="128"/>
      <c r="P3968" s="128"/>
      <c r="Q3968" s="126"/>
      <c r="R3968" s="55"/>
      <c r="S3968" s="129"/>
      <c r="T3968" s="156"/>
      <c r="U3968" s="126"/>
      <c r="AF3968" s="8"/>
      <c r="AG3968" s="8"/>
      <c r="AH3968" s="8"/>
      <c r="AI3968" s="8"/>
      <c r="AJ3968" s="8"/>
      <c r="AK3968" s="8"/>
      <c r="AL3968" s="8"/>
      <c r="AM3968" s="8"/>
    </row>
    <row r="3969" spans="1:39" x14ac:dyDescent="0.2">
      <c r="A3969" s="161" t="s">
        <v>382</v>
      </c>
      <c r="B3969" s="162" t="s">
        <v>5209</v>
      </c>
      <c r="C3969" s="163" t="s">
        <v>1957</v>
      </c>
      <c r="D3969" s="164" t="s">
        <v>545</v>
      </c>
      <c r="E3969" s="164" t="s">
        <v>410</v>
      </c>
      <c r="F3969" s="167"/>
      <c r="G3969" s="167" t="str">
        <f>""</f>
        <v/>
      </c>
      <c r="H3969" s="161"/>
      <c r="I3969" s="165"/>
      <c r="J3969" s="166"/>
      <c r="K3969" s="124"/>
      <c r="L3969" s="125"/>
      <c r="M3969" s="126"/>
      <c r="N3969" s="127"/>
      <c r="O3969" s="128"/>
      <c r="P3969" s="128"/>
      <c r="Q3969" s="126"/>
      <c r="R3969" s="55"/>
      <c r="S3969" s="129"/>
      <c r="T3969" s="156"/>
      <c r="U3969" s="126"/>
      <c r="AF3969" s="8"/>
      <c r="AG3969" s="8"/>
      <c r="AH3969" s="8"/>
      <c r="AI3969" s="8"/>
      <c r="AJ3969" s="8"/>
      <c r="AK3969" s="8"/>
      <c r="AL3969" s="8"/>
      <c r="AM3969" s="8"/>
    </row>
    <row r="3970" spans="1:39" x14ac:dyDescent="0.2">
      <c r="A3970" s="161" t="s">
        <v>386</v>
      </c>
      <c r="B3970" s="162" t="s">
        <v>5210</v>
      </c>
      <c r="C3970" s="168" t="s">
        <v>1959</v>
      </c>
      <c r="D3970" s="169" t="s">
        <v>1960</v>
      </c>
      <c r="E3970" s="169" t="s">
        <v>410</v>
      </c>
      <c r="F3970" s="170">
        <v>17.82</v>
      </c>
      <c r="G3970" s="170">
        <f>F3970*2</f>
        <v>35.64</v>
      </c>
      <c r="H3970" s="171" t="s">
        <v>414</v>
      </c>
      <c r="I3970" s="172"/>
      <c r="J3970" s="173"/>
      <c r="K3970" s="124"/>
      <c r="L3970" s="125"/>
      <c r="M3970" s="126"/>
      <c r="N3970" s="127"/>
      <c r="O3970" s="128"/>
      <c r="P3970" s="128"/>
      <c r="Q3970" s="126"/>
      <c r="R3970" s="55"/>
      <c r="S3970" s="129"/>
      <c r="T3970" s="156"/>
      <c r="U3970" s="126"/>
      <c r="AF3970" s="8"/>
      <c r="AG3970" s="8"/>
      <c r="AH3970" s="8"/>
      <c r="AI3970" s="8"/>
      <c r="AJ3970" s="8"/>
      <c r="AK3970" s="8"/>
      <c r="AL3970" s="8"/>
      <c r="AM3970" s="8"/>
    </row>
    <row r="3971" spans="1:39" x14ac:dyDescent="0.2">
      <c r="A3971" s="161" t="s">
        <v>386</v>
      </c>
      <c r="B3971" s="162" t="s">
        <v>5211</v>
      </c>
      <c r="C3971" s="168" t="s">
        <v>419</v>
      </c>
      <c r="D3971" s="169" t="s">
        <v>420</v>
      </c>
      <c r="E3971" s="169">
        <v>2</v>
      </c>
      <c r="F3971" s="170">
        <v>0.37</v>
      </c>
      <c r="G3971" s="170">
        <f>F3971*E3971</f>
        <v>0.74</v>
      </c>
      <c r="H3971" s="171" t="s">
        <v>414</v>
      </c>
      <c r="I3971" s="172"/>
      <c r="J3971" s="173"/>
      <c r="K3971" s="124"/>
      <c r="L3971" s="125"/>
      <c r="M3971" s="126"/>
      <c r="N3971" s="127"/>
      <c r="O3971" s="128"/>
      <c r="P3971" s="128"/>
      <c r="Q3971" s="126"/>
      <c r="R3971" s="55"/>
      <c r="S3971" s="129"/>
      <c r="T3971" s="156"/>
      <c r="U3971" s="126"/>
      <c r="AF3971" s="8"/>
      <c r="AG3971" s="8"/>
      <c r="AH3971" s="8"/>
      <c r="AI3971" s="8"/>
      <c r="AJ3971" s="8"/>
      <c r="AK3971" s="8"/>
      <c r="AL3971" s="8"/>
      <c r="AM3971" s="8"/>
    </row>
    <row r="3972" spans="1:39" x14ac:dyDescent="0.2">
      <c r="A3972" s="161" t="s">
        <v>403</v>
      </c>
      <c r="B3972" s="162" t="s">
        <v>5212</v>
      </c>
      <c r="C3972" s="174" t="s">
        <v>425</v>
      </c>
      <c r="D3972" s="175" t="s">
        <v>426</v>
      </c>
      <c r="E3972" s="175">
        <v>4</v>
      </c>
      <c r="F3972" s="176">
        <v>0.01</v>
      </c>
      <c r="G3972" s="176">
        <f>F3972*E3972</f>
        <v>0.04</v>
      </c>
      <c r="H3972" s="177"/>
      <c r="I3972" s="178"/>
      <c r="J3972" s="179"/>
      <c r="K3972" s="124"/>
      <c r="L3972" s="125"/>
      <c r="M3972" s="126"/>
      <c r="N3972" s="127"/>
      <c r="O3972" s="128"/>
      <c r="P3972" s="128"/>
      <c r="Q3972" s="126"/>
      <c r="R3972" s="55"/>
      <c r="S3972" s="129"/>
      <c r="T3972" s="156"/>
      <c r="U3972" s="126"/>
      <c r="AF3972" s="8"/>
      <c r="AG3972" s="8"/>
      <c r="AH3972" s="8"/>
      <c r="AI3972" s="8"/>
      <c r="AJ3972" s="8"/>
      <c r="AK3972" s="8"/>
      <c r="AL3972" s="8"/>
      <c r="AM3972" s="8"/>
    </row>
    <row r="3973" spans="1:39" x14ac:dyDescent="0.2">
      <c r="A3973" s="161" t="s">
        <v>386</v>
      </c>
      <c r="B3973" s="162" t="s">
        <v>5213</v>
      </c>
      <c r="C3973" s="163" t="s">
        <v>1964</v>
      </c>
      <c r="D3973" s="164" t="s">
        <v>1965</v>
      </c>
      <c r="E3973" s="164">
        <v>1</v>
      </c>
      <c r="F3973" s="167">
        <v>18.91777454</v>
      </c>
      <c r="G3973" s="167">
        <f>F3973*E3973</f>
        <v>18.91777454</v>
      </c>
      <c r="H3973" s="161" t="s">
        <v>414</v>
      </c>
      <c r="I3973" s="165"/>
      <c r="J3973" s="166"/>
      <c r="K3973" s="124"/>
      <c r="L3973" s="125"/>
      <c r="M3973" s="126"/>
      <c r="N3973" s="127"/>
      <c r="O3973" s="128"/>
      <c r="P3973" s="128"/>
      <c r="Q3973" s="126"/>
      <c r="R3973" s="55"/>
      <c r="S3973" s="129"/>
      <c r="T3973" s="156"/>
      <c r="U3973" s="126"/>
      <c r="AF3973" s="8"/>
      <c r="AG3973" s="8"/>
      <c r="AH3973" s="8"/>
      <c r="AI3973" s="8"/>
      <c r="AJ3973" s="8"/>
      <c r="AK3973" s="8"/>
      <c r="AL3973" s="8"/>
      <c r="AM3973" s="8"/>
    </row>
    <row r="3974" spans="1:39" x14ac:dyDescent="0.2">
      <c r="A3974" s="161" t="s">
        <v>382</v>
      </c>
      <c r="B3974" s="162" t="s">
        <v>5214</v>
      </c>
      <c r="C3974" s="163" t="s">
        <v>555</v>
      </c>
      <c r="D3974" s="164" t="s">
        <v>556</v>
      </c>
      <c r="E3974" s="164">
        <v>1</v>
      </c>
      <c r="F3974" s="167"/>
      <c r="G3974" s="167" t="str">
        <f>""</f>
        <v/>
      </c>
      <c r="H3974" s="161"/>
      <c r="I3974" s="165"/>
      <c r="J3974" s="166"/>
      <c r="K3974" s="124"/>
      <c r="L3974" s="125"/>
      <c r="M3974" s="126"/>
      <c r="N3974" s="127"/>
      <c r="O3974" s="128"/>
      <c r="P3974" s="128"/>
      <c r="Q3974" s="126"/>
      <c r="R3974" s="55"/>
      <c r="S3974" s="129"/>
      <c r="T3974" s="156"/>
      <c r="U3974" s="126"/>
      <c r="AF3974" s="8"/>
      <c r="AG3974" s="8"/>
      <c r="AH3974" s="8"/>
      <c r="AI3974" s="8"/>
      <c r="AJ3974" s="8"/>
      <c r="AK3974" s="8"/>
      <c r="AL3974" s="8"/>
      <c r="AM3974" s="8"/>
    </row>
    <row r="3975" spans="1:39" x14ac:dyDescent="0.2">
      <c r="A3975" s="161" t="s">
        <v>386</v>
      </c>
      <c r="B3975" s="162" t="s">
        <v>5215</v>
      </c>
      <c r="C3975" s="168" t="s">
        <v>442</v>
      </c>
      <c r="D3975" s="169" t="s">
        <v>443</v>
      </c>
      <c r="E3975" s="169">
        <f>1*1</f>
        <v>1</v>
      </c>
      <c r="F3975" s="170">
        <v>11.31</v>
      </c>
      <c r="G3975" s="170">
        <f>F3975*E3975</f>
        <v>11.31</v>
      </c>
      <c r="H3975" s="171" t="s">
        <v>414</v>
      </c>
      <c r="I3975" s="172"/>
      <c r="J3975" s="173"/>
      <c r="K3975" s="124"/>
      <c r="L3975" s="125"/>
      <c r="M3975" s="126"/>
      <c r="N3975" s="127"/>
      <c r="O3975" s="128"/>
      <c r="P3975" s="128"/>
      <c r="Q3975" s="126"/>
      <c r="R3975" s="55"/>
      <c r="S3975" s="129"/>
      <c r="T3975" s="156"/>
      <c r="U3975" s="126"/>
      <c r="AF3975" s="8"/>
      <c r="AG3975" s="8"/>
      <c r="AH3975" s="8"/>
      <c r="AI3975" s="8"/>
      <c r="AJ3975" s="8"/>
      <c r="AK3975" s="8"/>
      <c r="AL3975" s="8"/>
      <c r="AM3975" s="8"/>
    </row>
    <row r="3976" spans="1:39" x14ac:dyDescent="0.2">
      <c r="A3976" s="161" t="s">
        <v>386</v>
      </c>
      <c r="B3976" s="162" t="s">
        <v>5216</v>
      </c>
      <c r="C3976" s="168" t="s">
        <v>559</v>
      </c>
      <c r="D3976" s="169" t="s">
        <v>560</v>
      </c>
      <c r="E3976" s="169">
        <f>2*1</f>
        <v>2</v>
      </c>
      <c r="F3976" s="170">
        <v>1.39</v>
      </c>
      <c r="G3976" s="170">
        <f>F3976*E3976</f>
        <v>2.78</v>
      </c>
      <c r="H3976" s="171" t="s">
        <v>414</v>
      </c>
      <c r="I3976" s="172"/>
      <c r="J3976" s="173"/>
      <c r="K3976" s="124"/>
      <c r="L3976" s="125"/>
      <c r="M3976" s="126"/>
      <c r="N3976" s="127"/>
      <c r="O3976" s="128"/>
      <c r="P3976" s="128"/>
      <c r="Q3976" s="126"/>
      <c r="R3976" s="55"/>
      <c r="S3976" s="129"/>
      <c r="T3976" s="156"/>
      <c r="U3976" s="126"/>
      <c r="AF3976" s="8"/>
      <c r="AG3976" s="8"/>
      <c r="AH3976" s="8"/>
      <c r="AI3976" s="8"/>
      <c r="AJ3976" s="8"/>
      <c r="AK3976" s="8"/>
      <c r="AL3976" s="8"/>
      <c r="AM3976" s="8"/>
    </row>
    <row r="3977" spans="1:39" x14ac:dyDescent="0.2">
      <c r="A3977" s="161" t="s">
        <v>386</v>
      </c>
      <c r="B3977" s="162" t="s">
        <v>5217</v>
      </c>
      <c r="C3977" s="163" t="s">
        <v>562</v>
      </c>
      <c r="D3977" s="164" t="s">
        <v>563</v>
      </c>
      <c r="E3977" s="164">
        <v>4</v>
      </c>
      <c r="F3977" s="167">
        <v>3.3256407800000001</v>
      </c>
      <c r="G3977" s="167">
        <f>F3977*E3977</f>
        <v>13.30256312</v>
      </c>
      <c r="H3977" s="161" t="s">
        <v>414</v>
      </c>
      <c r="I3977" s="165"/>
      <c r="J3977" s="166"/>
      <c r="K3977" s="124"/>
      <c r="L3977" s="125"/>
      <c r="M3977" s="126"/>
      <c r="N3977" s="127"/>
      <c r="O3977" s="128"/>
      <c r="P3977" s="128"/>
      <c r="Q3977" s="126"/>
      <c r="R3977" s="55"/>
      <c r="S3977" s="129"/>
      <c r="T3977" s="156"/>
      <c r="U3977" s="126"/>
      <c r="AF3977" s="8"/>
      <c r="AG3977" s="8"/>
      <c r="AH3977" s="8"/>
      <c r="AI3977" s="8"/>
      <c r="AJ3977" s="8"/>
      <c r="AK3977" s="8"/>
      <c r="AL3977" s="8"/>
      <c r="AM3977" s="8"/>
    </row>
    <row r="3978" spans="1:39" x14ac:dyDescent="0.2">
      <c r="A3978" s="161" t="s">
        <v>386</v>
      </c>
      <c r="B3978" s="162" t="s">
        <v>5218</v>
      </c>
      <c r="C3978" s="163" t="s">
        <v>565</v>
      </c>
      <c r="D3978" s="164" t="s">
        <v>566</v>
      </c>
      <c r="E3978" s="164">
        <v>4</v>
      </c>
      <c r="F3978" s="167">
        <v>0.61767559999999999</v>
      </c>
      <c r="G3978" s="167">
        <f>F3978*E3978</f>
        <v>2.4707024</v>
      </c>
      <c r="H3978" s="161" t="s">
        <v>414</v>
      </c>
      <c r="I3978" s="165"/>
      <c r="J3978" s="166"/>
      <c r="K3978" s="124"/>
      <c r="L3978" s="125"/>
      <c r="M3978" s="126"/>
      <c r="N3978" s="127"/>
      <c r="O3978" s="128"/>
      <c r="P3978" s="128"/>
      <c r="Q3978" s="126"/>
      <c r="R3978" s="55"/>
      <c r="S3978" s="129"/>
      <c r="T3978" s="156"/>
      <c r="U3978" s="126"/>
      <c r="AF3978" s="8"/>
      <c r="AG3978" s="8"/>
      <c r="AH3978" s="8"/>
      <c r="AI3978" s="8"/>
      <c r="AJ3978" s="8"/>
      <c r="AK3978" s="8"/>
      <c r="AL3978" s="8"/>
      <c r="AM3978" s="8"/>
    </row>
    <row r="3979" spans="1:39" x14ac:dyDescent="0.2">
      <c r="A3979" s="161" t="s">
        <v>382</v>
      </c>
      <c r="B3979" s="162" t="s">
        <v>5219</v>
      </c>
      <c r="C3979" s="163" t="s">
        <v>568</v>
      </c>
      <c r="D3979" s="164" t="s">
        <v>569</v>
      </c>
      <c r="E3979" s="164">
        <v>2</v>
      </c>
      <c r="F3979" s="167"/>
      <c r="G3979" s="167" t="str">
        <f>""</f>
        <v/>
      </c>
      <c r="H3979" s="161"/>
      <c r="I3979" s="165"/>
      <c r="J3979" s="166"/>
      <c r="K3979" s="124"/>
      <c r="L3979" s="125"/>
      <c r="M3979" s="126"/>
      <c r="N3979" s="127"/>
      <c r="O3979" s="128"/>
      <c r="P3979" s="128"/>
      <c r="Q3979" s="126"/>
      <c r="R3979" s="55"/>
      <c r="S3979" s="129"/>
      <c r="T3979" s="156"/>
      <c r="U3979" s="126"/>
      <c r="AF3979" s="8"/>
      <c r="AG3979" s="8"/>
      <c r="AH3979" s="8"/>
      <c r="AI3979" s="8"/>
      <c r="AJ3979" s="8"/>
      <c r="AK3979" s="8"/>
      <c r="AL3979" s="8"/>
      <c r="AM3979" s="8"/>
    </row>
    <row r="3980" spans="1:39" x14ac:dyDescent="0.2">
      <c r="A3980" s="161" t="s">
        <v>386</v>
      </c>
      <c r="B3980" s="162" t="s">
        <v>5220</v>
      </c>
      <c r="C3980" s="168" t="s">
        <v>571</v>
      </c>
      <c r="D3980" s="169" t="s">
        <v>572</v>
      </c>
      <c r="E3980" s="169">
        <f>1*2</f>
        <v>2</v>
      </c>
      <c r="F3980" s="170">
        <v>0.89</v>
      </c>
      <c r="G3980" s="170">
        <f>F3980*E3980</f>
        <v>1.78</v>
      </c>
      <c r="H3980" s="171" t="s">
        <v>414</v>
      </c>
      <c r="I3980" s="172"/>
      <c r="J3980" s="173"/>
      <c r="K3980" s="124"/>
      <c r="L3980" s="125"/>
      <c r="M3980" s="126"/>
      <c r="N3980" s="127"/>
      <c r="O3980" s="128"/>
      <c r="P3980" s="128"/>
      <c r="Q3980" s="126"/>
      <c r="R3980" s="55"/>
      <c r="S3980" s="129"/>
      <c r="T3980" s="156"/>
      <c r="U3980" s="126"/>
      <c r="AF3980" s="8"/>
      <c r="AG3980" s="8"/>
      <c r="AH3980" s="8"/>
      <c r="AI3980" s="8"/>
      <c r="AJ3980" s="8"/>
      <c r="AK3980" s="8"/>
      <c r="AL3980" s="8"/>
      <c r="AM3980" s="8"/>
    </row>
    <row r="3981" spans="1:39" x14ac:dyDescent="0.2">
      <c r="A3981" s="161" t="s">
        <v>386</v>
      </c>
      <c r="B3981" s="162" t="s">
        <v>5221</v>
      </c>
      <c r="C3981" s="168" t="s">
        <v>574</v>
      </c>
      <c r="D3981" s="169" t="s">
        <v>575</v>
      </c>
      <c r="E3981" s="169">
        <f>2*2</f>
        <v>4</v>
      </c>
      <c r="F3981" s="170">
        <v>0.09</v>
      </c>
      <c r="G3981" s="170">
        <f>F3981*E3981</f>
        <v>0.36</v>
      </c>
      <c r="H3981" s="171" t="s">
        <v>414</v>
      </c>
      <c r="I3981" s="172"/>
      <c r="J3981" s="173"/>
      <c r="K3981" s="124"/>
      <c r="L3981" s="125"/>
      <c r="M3981" s="126"/>
      <c r="N3981" s="127"/>
      <c r="O3981" s="128"/>
      <c r="P3981" s="128"/>
      <c r="Q3981" s="126"/>
      <c r="R3981" s="55"/>
      <c r="S3981" s="129"/>
      <c r="T3981" s="156"/>
      <c r="U3981" s="126"/>
      <c r="AF3981" s="8"/>
      <c r="AG3981" s="8"/>
      <c r="AH3981" s="8"/>
      <c r="AI3981" s="8"/>
      <c r="AJ3981" s="8"/>
      <c r="AK3981" s="8"/>
      <c r="AL3981" s="8"/>
      <c r="AM3981" s="8"/>
    </row>
    <row r="3982" spans="1:39" x14ac:dyDescent="0.2">
      <c r="A3982" s="161" t="s">
        <v>386</v>
      </c>
      <c r="B3982" s="162" t="s">
        <v>5222</v>
      </c>
      <c r="C3982" s="163" t="s">
        <v>577</v>
      </c>
      <c r="D3982" s="164" t="s">
        <v>578</v>
      </c>
      <c r="E3982" s="164">
        <v>1</v>
      </c>
      <c r="F3982" s="167">
        <v>6.3872718900000001</v>
      </c>
      <c r="G3982" s="167">
        <f>F3982*E3982</f>
        <v>6.3872718900000001</v>
      </c>
      <c r="H3982" s="161" t="s">
        <v>414</v>
      </c>
      <c r="I3982" s="165"/>
      <c r="J3982" s="166"/>
      <c r="K3982" s="124"/>
      <c r="L3982" s="125"/>
      <c r="M3982" s="126"/>
      <c r="N3982" s="127"/>
      <c r="O3982" s="128"/>
      <c r="P3982" s="128"/>
      <c r="Q3982" s="126"/>
      <c r="R3982" s="55"/>
      <c r="S3982" s="129"/>
      <c r="T3982" s="156"/>
      <c r="U3982" s="126"/>
      <c r="AF3982" s="8"/>
      <c r="AG3982" s="8"/>
      <c r="AH3982" s="8"/>
      <c r="AI3982" s="8"/>
      <c r="AJ3982" s="8"/>
      <c r="AK3982" s="8"/>
      <c r="AL3982" s="8"/>
      <c r="AM3982" s="8"/>
    </row>
    <row r="3983" spans="1:39" x14ac:dyDescent="0.2">
      <c r="A3983" s="161" t="s">
        <v>386</v>
      </c>
      <c r="B3983" s="162" t="s">
        <v>5223</v>
      </c>
      <c r="C3983" s="163" t="s">
        <v>580</v>
      </c>
      <c r="D3983" s="164" t="s">
        <v>581</v>
      </c>
      <c r="E3983" s="164">
        <v>1</v>
      </c>
      <c r="F3983" s="167">
        <v>13.463815520000001</v>
      </c>
      <c r="G3983" s="167">
        <f>F3983*E3983</f>
        <v>13.463815520000001</v>
      </c>
      <c r="H3983" s="161" t="s">
        <v>414</v>
      </c>
      <c r="I3983" s="165"/>
      <c r="J3983" s="166"/>
      <c r="K3983" s="124"/>
      <c r="L3983" s="125"/>
      <c r="M3983" s="126"/>
      <c r="N3983" s="127"/>
      <c r="O3983" s="128"/>
      <c r="P3983" s="128"/>
      <c r="Q3983" s="126"/>
      <c r="R3983" s="55"/>
      <c r="S3983" s="129"/>
      <c r="T3983" s="156"/>
      <c r="U3983" s="126"/>
      <c r="AF3983" s="8"/>
      <c r="AG3983" s="8"/>
      <c r="AH3983" s="8"/>
      <c r="AI3983" s="8"/>
      <c r="AJ3983" s="8"/>
      <c r="AK3983" s="8"/>
      <c r="AL3983" s="8"/>
      <c r="AM3983" s="8"/>
    </row>
    <row r="3984" spans="1:39" x14ac:dyDescent="0.2">
      <c r="A3984" s="161" t="s">
        <v>386</v>
      </c>
      <c r="B3984" s="162" t="s">
        <v>5224</v>
      </c>
      <c r="C3984" s="163" t="s">
        <v>583</v>
      </c>
      <c r="D3984" s="164" t="s">
        <v>584</v>
      </c>
      <c r="E3984" s="164" t="s">
        <v>410</v>
      </c>
      <c r="F3984" s="167">
        <v>5.3824199999999998</v>
      </c>
      <c r="G3984" s="167">
        <f>F3984*2</f>
        <v>10.76484</v>
      </c>
      <c r="H3984" s="161" t="s">
        <v>414</v>
      </c>
      <c r="I3984" s="165"/>
      <c r="J3984" s="166"/>
      <c r="K3984" s="124"/>
      <c r="L3984" s="125"/>
      <c r="M3984" s="126"/>
      <c r="N3984" s="127"/>
      <c r="O3984" s="128"/>
      <c r="P3984" s="128"/>
      <c r="Q3984" s="126"/>
      <c r="R3984" s="55"/>
      <c r="S3984" s="129"/>
      <c r="T3984" s="156"/>
      <c r="U3984" s="126"/>
      <c r="AF3984" s="8"/>
      <c r="AG3984" s="8"/>
      <c r="AH3984" s="8"/>
      <c r="AI3984" s="8"/>
      <c r="AJ3984" s="8"/>
      <c r="AK3984" s="8"/>
      <c r="AL3984" s="8"/>
      <c r="AM3984" s="8"/>
    </row>
    <row r="3985" spans="1:39" x14ac:dyDescent="0.2">
      <c r="A3985" s="161" t="s">
        <v>403</v>
      </c>
      <c r="B3985" s="162" t="s">
        <v>5225</v>
      </c>
      <c r="C3985" s="174" t="s">
        <v>586</v>
      </c>
      <c r="D3985" s="175" t="s">
        <v>587</v>
      </c>
      <c r="E3985" s="175">
        <v>2</v>
      </c>
      <c r="F3985" s="176">
        <v>1.23280217</v>
      </c>
      <c r="G3985" s="176">
        <f>F3985*E3985</f>
        <v>2.4656043400000001</v>
      </c>
      <c r="H3985" s="177" t="s">
        <v>414</v>
      </c>
      <c r="I3985" s="178"/>
      <c r="J3985" s="179"/>
      <c r="K3985" s="124"/>
      <c r="L3985" s="125"/>
      <c r="M3985" s="126"/>
      <c r="N3985" s="127"/>
      <c r="O3985" s="128"/>
      <c r="P3985" s="128"/>
      <c r="Q3985" s="126"/>
      <c r="R3985" s="55"/>
      <c r="S3985" s="129"/>
      <c r="T3985" s="156"/>
      <c r="U3985" s="126"/>
      <c r="AF3985" s="8"/>
      <c r="AG3985" s="8"/>
      <c r="AH3985" s="8"/>
      <c r="AI3985" s="8"/>
      <c r="AJ3985" s="8"/>
      <c r="AK3985" s="8"/>
      <c r="AL3985" s="8"/>
      <c r="AM3985" s="8"/>
    </row>
    <row r="3986" spans="1:39" x14ac:dyDescent="0.2">
      <c r="A3986" s="161" t="s">
        <v>386</v>
      </c>
      <c r="B3986" s="162" t="s">
        <v>5226</v>
      </c>
      <c r="C3986" s="181" t="s">
        <v>589</v>
      </c>
      <c r="D3986" s="182" t="s">
        <v>590</v>
      </c>
      <c r="E3986" s="182">
        <v>1</v>
      </c>
      <c r="F3986" s="183">
        <v>11.16462001</v>
      </c>
      <c r="G3986" s="183">
        <f>F3986*E3986</f>
        <v>11.16462001</v>
      </c>
      <c r="H3986" s="184" t="s">
        <v>414</v>
      </c>
      <c r="I3986" s="185"/>
      <c r="J3986" s="180"/>
      <c r="K3986" s="124"/>
      <c r="L3986" s="125"/>
      <c r="M3986" s="126"/>
      <c r="N3986" s="127"/>
      <c r="O3986" s="128"/>
      <c r="P3986" s="128"/>
      <c r="Q3986" s="126"/>
      <c r="R3986" s="55"/>
      <c r="S3986" s="129"/>
      <c r="T3986" s="156"/>
      <c r="U3986" s="126"/>
      <c r="AF3986" s="8"/>
      <c r="AG3986" s="8"/>
      <c r="AH3986" s="8"/>
      <c r="AI3986" s="8"/>
      <c r="AJ3986" s="8"/>
      <c r="AK3986" s="8"/>
      <c r="AL3986" s="8"/>
      <c r="AM3986" s="8"/>
    </row>
    <row r="3987" spans="1:39" x14ac:dyDescent="0.2">
      <c r="A3987" s="161" t="s">
        <v>386</v>
      </c>
      <c r="B3987" s="162" t="s">
        <v>5227</v>
      </c>
      <c r="C3987" s="163" t="s">
        <v>592</v>
      </c>
      <c r="D3987" s="164" t="s">
        <v>593</v>
      </c>
      <c r="E3987" s="164" t="s">
        <v>410</v>
      </c>
      <c r="F3987" s="167">
        <v>0.26693822</v>
      </c>
      <c r="G3987" s="167">
        <f>F3987*2</f>
        <v>0.53387644000000001</v>
      </c>
      <c r="H3987" s="161" t="s">
        <v>414</v>
      </c>
      <c r="I3987" s="165"/>
      <c r="J3987" s="166"/>
      <c r="K3987" s="124"/>
      <c r="L3987" s="125"/>
      <c r="M3987" s="126"/>
      <c r="N3987" s="127"/>
      <c r="O3987" s="128"/>
      <c r="P3987" s="128"/>
      <c r="Q3987" s="126"/>
      <c r="R3987" s="55"/>
      <c r="S3987" s="129"/>
      <c r="T3987" s="156"/>
      <c r="U3987" s="126"/>
      <c r="AF3987" s="8"/>
      <c r="AG3987" s="8"/>
      <c r="AH3987" s="8"/>
      <c r="AI3987" s="8"/>
      <c r="AJ3987" s="8"/>
      <c r="AK3987" s="8"/>
      <c r="AL3987" s="8"/>
      <c r="AM3987" s="8"/>
    </row>
    <row r="3988" spans="1:39" x14ac:dyDescent="0.2">
      <c r="A3988" s="161" t="s">
        <v>386</v>
      </c>
      <c r="B3988" s="162" t="s">
        <v>5228</v>
      </c>
      <c r="C3988" s="163" t="s">
        <v>1981</v>
      </c>
      <c r="D3988" s="164" t="s">
        <v>1982</v>
      </c>
      <c r="E3988" s="164">
        <v>1</v>
      </c>
      <c r="F3988" s="167">
        <v>28.64560942</v>
      </c>
      <c r="G3988" s="167">
        <f>F3988*E3988</f>
        <v>28.64560942</v>
      </c>
      <c r="H3988" s="161" t="s">
        <v>414</v>
      </c>
      <c r="I3988" s="165"/>
      <c r="J3988" s="166"/>
      <c r="K3988" s="124"/>
      <c r="L3988" s="125"/>
      <c r="M3988" s="126"/>
      <c r="N3988" s="127"/>
      <c r="O3988" s="128"/>
      <c r="P3988" s="128"/>
      <c r="Q3988" s="126"/>
      <c r="R3988" s="55"/>
      <c r="S3988" s="129"/>
      <c r="T3988" s="156"/>
      <c r="U3988" s="126"/>
      <c r="AF3988" s="8"/>
      <c r="AG3988" s="8"/>
      <c r="AH3988" s="8"/>
      <c r="AI3988" s="8"/>
      <c r="AJ3988" s="8"/>
      <c r="AK3988" s="8"/>
      <c r="AL3988" s="8"/>
      <c r="AM3988" s="8"/>
    </row>
    <row r="3989" spans="1:39" x14ac:dyDescent="0.2">
      <c r="A3989" s="161" t="s">
        <v>382</v>
      </c>
      <c r="B3989" s="162" t="s">
        <v>5229</v>
      </c>
      <c r="C3989" s="163" t="s">
        <v>1984</v>
      </c>
      <c r="D3989" s="164" t="s">
        <v>599</v>
      </c>
      <c r="E3989" s="164">
        <v>1</v>
      </c>
      <c r="F3989" s="167"/>
      <c r="G3989" s="167" t="str">
        <f>""</f>
        <v/>
      </c>
      <c r="H3989" s="161"/>
      <c r="I3989" s="165"/>
      <c r="J3989" s="166"/>
      <c r="K3989" s="124"/>
      <c r="L3989" s="125"/>
      <c r="M3989" s="126"/>
      <c r="N3989" s="127"/>
      <c r="O3989" s="128"/>
      <c r="P3989" s="128"/>
      <c r="Q3989" s="126"/>
      <c r="R3989" s="55"/>
      <c r="S3989" s="129"/>
      <c r="T3989" s="156"/>
      <c r="U3989" s="126"/>
      <c r="AF3989" s="8"/>
      <c r="AG3989" s="8"/>
      <c r="AH3989" s="8"/>
      <c r="AI3989" s="8"/>
      <c r="AJ3989" s="8"/>
      <c r="AK3989" s="8"/>
      <c r="AL3989" s="8"/>
      <c r="AM3989" s="8"/>
    </row>
    <row r="3990" spans="1:39" x14ac:dyDescent="0.2">
      <c r="A3990" s="161" t="s">
        <v>386</v>
      </c>
      <c r="B3990" s="162" t="s">
        <v>5230</v>
      </c>
      <c r="C3990" s="168" t="s">
        <v>1986</v>
      </c>
      <c r="D3990" s="169" t="s">
        <v>1982</v>
      </c>
      <c r="E3990" s="169">
        <f>1*1</f>
        <v>1</v>
      </c>
      <c r="F3990" s="170">
        <v>29.37</v>
      </c>
      <c r="G3990" s="170">
        <f t="shared" ref="G3990:G4021" si="134">F3990*E3990</f>
        <v>29.37</v>
      </c>
      <c r="H3990" s="171" t="s">
        <v>414</v>
      </c>
      <c r="I3990" s="172"/>
      <c r="J3990" s="173"/>
      <c r="K3990" s="124"/>
      <c r="L3990" s="125"/>
      <c r="M3990" s="126"/>
      <c r="N3990" s="127"/>
      <c r="O3990" s="128"/>
      <c r="P3990" s="128"/>
      <c r="Q3990" s="126"/>
      <c r="R3990" s="55"/>
      <c r="S3990" s="129"/>
      <c r="T3990" s="156"/>
      <c r="U3990" s="126"/>
      <c r="AF3990" s="8"/>
      <c r="AG3990" s="8"/>
      <c r="AH3990" s="8"/>
      <c r="AI3990" s="8"/>
      <c r="AJ3990" s="8"/>
      <c r="AK3990" s="8"/>
      <c r="AL3990" s="8"/>
      <c r="AM3990" s="8"/>
    </row>
    <row r="3991" spans="1:39" x14ac:dyDescent="0.2">
      <c r="A3991" s="161" t="s">
        <v>403</v>
      </c>
      <c r="B3991" s="162" t="s">
        <v>5231</v>
      </c>
      <c r="C3991" s="174" t="s">
        <v>425</v>
      </c>
      <c r="D3991" s="175" t="s">
        <v>437</v>
      </c>
      <c r="E3991" s="175">
        <f>1*1</f>
        <v>1</v>
      </c>
      <c r="F3991" s="176">
        <v>0.02</v>
      </c>
      <c r="G3991" s="176">
        <f t="shared" si="134"/>
        <v>0.02</v>
      </c>
      <c r="H3991" s="177"/>
      <c r="I3991" s="178"/>
      <c r="J3991" s="179"/>
      <c r="K3991" s="124"/>
      <c r="L3991" s="125"/>
      <c r="M3991" s="126"/>
      <c r="N3991" s="127"/>
      <c r="O3991" s="128"/>
      <c r="P3991" s="128"/>
      <c r="Q3991" s="126"/>
      <c r="R3991" s="55"/>
      <c r="S3991" s="129"/>
      <c r="T3991" s="156"/>
      <c r="U3991" s="126"/>
      <c r="AF3991" s="8"/>
      <c r="AG3991" s="8"/>
      <c r="AH3991" s="8"/>
      <c r="AI3991" s="8"/>
      <c r="AJ3991" s="8"/>
      <c r="AK3991" s="8"/>
      <c r="AL3991" s="8"/>
      <c r="AM3991" s="8"/>
    </row>
    <row r="3992" spans="1:39" x14ac:dyDescent="0.2">
      <c r="A3992" s="161" t="s">
        <v>386</v>
      </c>
      <c r="B3992" s="162" t="s">
        <v>5232</v>
      </c>
      <c r="C3992" s="163" t="s">
        <v>608</v>
      </c>
      <c r="D3992" s="164" t="s">
        <v>609</v>
      </c>
      <c r="E3992" s="164">
        <v>1</v>
      </c>
      <c r="F3992" s="167">
        <v>5.3244521599999999</v>
      </c>
      <c r="G3992" s="167">
        <f t="shared" si="134"/>
        <v>5.3244521599999999</v>
      </c>
      <c r="H3992" s="161" t="s">
        <v>414</v>
      </c>
      <c r="I3992" s="165"/>
      <c r="J3992" s="166"/>
      <c r="K3992" s="124"/>
      <c r="L3992" s="125"/>
      <c r="M3992" s="126"/>
      <c r="N3992" s="127"/>
      <c r="O3992" s="128"/>
      <c r="P3992" s="128"/>
      <c r="Q3992" s="126"/>
      <c r="R3992" s="55"/>
      <c r="S3992" s="129"/>
      <c r="T3992" s="156"/>
      <c r="U3992" s="126"/>
      <c r="AF3992" s="8"/>
      <c r="AG3992" s="8"/>
      <c r="AH3992" s="8"/>
      <c r="AI3992" s="8"/>
      <c r="AJ3992" s="8"/>
      <c r="AK3992" s="8"/>
      <c r="AL3992" s="8"/>
      <c r="AM3992" s="8"/>
    </row>
    <row r="3993" spans="1:39" x14ac:dyDescent="0.2">
      <c r="A3993" s="161" t="s">
        <v>386</v>
      </c>
      <c r="B3993" s="162" t="s">
        <v>5233</v>
      </c>
      <c r="C3993" s="163" t="s">
        <v>611</v>
      </c>
      <c r="D3993" s="164" t="s">
        <v>612</v>
      </c>
      <c r="E3993" s="164">
        <v>1</v>
      </c>
      <c r="F3993" s="167">
        <v>1.4036537600000001</v>
      </c>
      <c r="G3993" s="167">
        <f t="shared" si="134"/>
        <v>1.4036537600000001</v>
      </c>
      <c r="H3993" s="161" t="s">
        <v>414</v>
      </c>
      <c r="I3993" s="165"/>
      <c r="J3993" s="166"/>
      <c r="K3993" s="124"/>
      <c r="L3993" s="125"/>
      <c r="M3993" s="126"/>
      <c r="N3993" s="127"/>
      <c r="O3993" s="128"/>
      <c r="P3993" s="128"/>
      <c r="Q3993" s="126"/>
      <c r="R3993" s="55"/>
      <c r="S3993" s="129"/>
      <c r="T3993" s="156"/>
      <c r="U3993" s="126"/>
      <c r="AF3993" s="8"/>
      <c r="AG3993" s="8"/>
      <c r="AH3993" s="8"/>
      <c r="AI3993" s="8"/>
      <c r="AJ3993" s="8"/>
      <c r="AK3993" s="8"/>
      <c r="AL3993" s="8"/>
      <c r="AM3993" s="8"/>
    </row>
    <row r="3994" spans="1:39" x14ac:dyDescent="0.2">
      <c r="A3994" s="161" t="s">
        <v>386</v>
      </c>
      <c r="B3994" s="162" t="s">
        <v>5234</v>
      </c>
      <c r="C3994" s="163" t="s">
        <v>614</v>
      </c>
      <c r="D3994" s="164" t="s">
        <v>615</v>
      </c>
      <c r="E3994" s="164">
        <v>2</v>
      </c>
      <c r="F3994" s="167">
        <v>0.153006</v>
      </c>
      <c r="G3994" s="167">
        <f t="shared" si="134"/>
        <v>0.30601200000000001</v>
      </c>
      <c r="H3994" s="161" t="s">
        <v>414</v>
      </c>
      <c r="I3994" s="165"/>
      <c r="J3994" s="166"/>
      <c r="K3994" s="124"/>
      <c r="L3994" s="125"/>
      <c r="M3994" s="126"/>
      <c r="N3994" s="127"/>
      <c r="O3994" s="128"/>
      <c r="P3994" s="128"/>
      <c r="Q3994" s="126"/>
      <c r="R3994" s="55"/>
      <c r="S3994" s="129"/>
      <c r="T3994" s="156"/>
      <c r="U3994" s="126"/>
      <c r="AF3994" s="8"/>
      <c r="AG3994" s="8"/>
      <c r="AH3994" s="8"/>
      <c r="AI3994" s="8"/>
      <c r="AJ3994" s="8"/>
      <c r="AK3994" s="8"/>
      <c r="AL3994" s="8"/>
      <c r="AM3994" s="8"/>
    </row>
    <row r="3995" spans="1:39" x14ac:dyDescent="0.2">
      <c r="A3995" s="161" t="s">
        <v>403</v>
      </c>
      <c r="B3995" s="162" t="s">
        <v>5235</v>
      </c>
      <c r="C3995" s="174" t="s">
        <v>617</v>
      </c>
      <c r="D3995" s="175" t="s">
        <v>618</v>
      </c>
      <c r="E3995" s="175">
        <v>2</v>
      </c>
      <c r="F3995" s="176">
        <v>0.16417498</v>
      </c>
      <c r="G3995" s="176">
        <f t="shared" si="134"/>
        <v>0.32834996</v>
      </c>
      <c r="H3995" s="177" t="s">
        <v>414</v>
      </c>
      <c r="I3995" s="178"/>
      <c r="J3995" s="179"/>
      <c r="K3995" s="124"/>
      <c r="L3995" s="125"/>
      <c r="M3995" s="126"/>
      <c r="N3995" s="127"/>
      <c r="O3995" s="128"/>
      <c r="P3995" s="128"/>
      <c r="Q3995" s="126"/>
      <c r="R3995" s="55"/>
      <c r="S3995" s="129"/>
      <c r="T3995" s="156"/>
      <c r="U3995" s="126"/>
      <c r="AF3995" s="8"/>
      <c r="AG3995" s="8"/>
      <c r="AH3995" s="8"/>
      <c r="AI3995" s="8"/>
      <c r="AJ3995" s="8"/>
      <c r="AK3995" s="8"/>
      <c r="AL3995" s="8"/>
      <c r="AM3995" s="8"/>
    </row>
    <row r="3996" spans="1:39" x14ac:dyDescent="0.2">
      <c r="A3996" s="161" t="s">
        <v>403</v>
      </c>
      <c r="B3996" s="162" t="s">
        <v>5236</v>
      </c>
      <c r="C3996" s="174" t="s">
        <v>620</v>
      </c>
      <c r="D3996" s="175" t="s">
        <v>621</v>
      </c>
      <c r="E3996" s="175">
        <v>1</v>
      </c>
      <c r="F3996" s="176">
        <v>2.7454958</v>
      </c>
      <c r="G3996" s="176">
        <f t="shared" si="134"/>
        <v>2.7454958</v>
      </c>
      <c r="H3996" s="177"/>
      <c r="I3996" s="178"/>
      <c r="J3996" s="179"/>
      <c r="K3996" s="124"/>
      <c r="L3996" s="125"/>
      <c r="M3996" s="126"/>
      <c r="N3996" s="127"/>
      <c r="O3996" s="128"/>
      <c r="P3996" s="128"/>
      <c r="Q3996" s="126"/>
      <c r="R3996" s="55"/>
      <c r="S3996" s="129"/>
      <c r="T3996" s="156"/>
      <c r="U3996" s="126"/>
      <c r="AF3996" s="8"/>
      <c r="AG3996" s="8"/>
      <c r="AH3996" s="8"/>
      <c r="AI3996" s="8"/>
      <c r="AJ3996" s="8"/>
      <c r="AK3996" s="8"/>
      <c r="AL3996" s="8"/>
      <c r="AM3996" s="8"/>
    </row>
    <row r="3997" spans="1:39" x14ac:dyDescent="0.2">
      <c r="A3997" s="161" t="s">
        <v>403</v>
      </c>
      <c r="B3997" s="162" t="s">
        <v>5237</v>
      </c>
      <c r="C3997" s="174" t="s">
        <v>623</v>
      </c>
      <c r="D3997" s="175" t="s">
        <v>624</v>
      </c>
      <c r="E3997" s="175">
        <v>1</v>
      </c>
      <c r="F3997" s="176">
        <v>9.1339580000000004E-2</v>
      </c>
      <c r="G3997" s="176">
        <f t="shared" si="134"/>
        <v>9.1339580000000004E-2</v>
      </c>
      <c r="H3997" s="177" t="s">
        <v>625</v>
      </c>
      <c r="I3997" s="178"/>
      <c r="J3997" s="179"/>
      <c r="K3997" s="124"/>
      <c r="L3997" s="125"/>
      <c r="M3997" s="126"/>
      <c r="N3997" s="127"/>
      <c r="O3997" s="128"/>
      <c r="P3997" s="128"/>
      <c r="Q3997" s="126"/>
      <c r="R3997" s="55"/>
      <c r="S3997" s="129"/>
      <c r="T3997" s="156"/>
      <c r="U3997" s="126"/>
      <c r="AF3997" s="8"/>
      <c r="AG3997" s="8"/>
      <c r="AH3997" s="8"/>
      <c r="AI3997" s="8"/>
      <c r="AJ3997" s="8"/>
      <c r="AK3997" s="8"/>
      <c r="AL3997" s="8"/>
      <c r="AM3997" s="8"/>
    </row>
    <row r="3998" spans="1:39" x14ac:dyDescent="0.2">
      <c r="A3998" s="161" t="s">
        <v>386</v>
      </c>
      <c r="B3998" s="162" t="s">
        <v>5238</v>
      </c>
      <c r="C3998" s="163" t="s">
        <v>627</v>
      </c>
      <c r="D3998" s="164" t="s">
        <v>628</v>
      </c>
      <c r="E3998" s="164">
        <v>4</v>
      </c>
      <c r="F3998" s="167">
        <v>0.41937333999999998</v>
      </c>
      <c r="G3998" s="167">
        <f t="shared" si="134"/>
        <v>1.6774933599999999</v>
      </c>
      <c r="H3998" s="161" t="s">
        <v>414</v>
      </c>
      <c r="I3998" s="165"/>
      <c r="J3998" s="166"/>
      <c r="K3998" s="124"/>
      <c r="L3998" s="125"/>
      <c r="M3998" s="126"/>
      <c r="N3998" s="127"/>
      <c r="O3998" s="128"/>
      <c r="P3998" s="128"/>
      <c r="Q3998" s="126"/>
      <c r="R3998" s="55"/>
      <c r="S3998" s="129"/>
      <c r="T3998" s="156"/>
      <c r="U3998" s="126"/>
      <c r="AF3998" s="8"/>
      <c r="AG3998" s="8"/>
      <c r="AH3998" s="8"/>
      <c r="AI3998" s="8"/>
      <c r="AJ3998" s="8"/>
      <c r="AK3998" s="8"/>
      <c r="AL3998" s="8"/>
      <c r="AM3998" s="8"/>
    </row>
    <row r="3999" spans="1:39" x14ac:dyDescent="0.2">
      <c r="A3999" s="161" t="s">
        <v>386</v>
      </c>
      <c r="B3999" s="162" t="s">
        <v>5239</v>
      </c>
      <c r="C3999" s="163" t="s">
        <v>630</v>
      </c>
      <c r="D3999" s="164" t="s">
        <v>631</v>
      </c>
      <c r="E3999" s="164">
        <v>5</v>
      </c>
      <c r="F3999" s="167">
        <v>3.2398108900000002</v>
      </c>
      <c r="G3999" s="167">
        <f t="shared" si="134"/>
        <v>16.199054450000002</v>
      </c>
      <c r="H3999" s="161" t="s">
        <v>414</v>
      </c>
      <c r="I3999" s="165"/>
      <c r="J3999" s="166"/>
      <c r="K3999" s="124"/>
      <c r="L3999" s="125"/>
      <c r="M3999" s="126"/>
      <c r="N3999" s="127"/>
      <c r="O3999" s="128"/>
      <c r="P3999" s="128"/>
      <c r="Q3999" s="126"/>
      <c r="R3999" s="55"/>
      <c r="S3999" s="129"/>
      <c r="T3999" s="156"/>
      <c r="U3999" s="126"/>
      <c r="AF3999" s="8"/>
      <c r="AG3999" s="8"/>
      <c r="AH3999" s="8"/>
      <c r="AI3999" s="8"/>
      <c r="AJ3999" s="8"/>
      <c r="AK3999" s="8"/>
      <c r="AL3999" s="8"/>
      <c r="AM3999" s="8"/>
    </row>
    <row r="4000" spans="1:39" x14ac:dyDescent="0.2">
      <c r="A4000" s="161" t="s">
        <v>386</v>
      </c>
      <c r="B4000" s="162" t="s">
        <v>5240</v>
      </c>
      <c r="C4000" s="163" t="s">
        <v>887</v>
      </c>
      <c r="D4000" s="164" t="s">
        <v>637</v>
      </c>
      <c r="E4000" s="164">
        <v>1</v>
      </c>
      <c r="F4000" s="167">
        <v>15.65597623</v>
      </c>
      <c r="G4000" s="167">
        <f t="shared" si="134"/>
        <v>15.65597623</v>
      </c>
      <c r="H4000" s="161" t="s">
        <v>414</v>
      </c>
      <c r="I4000" s="165"/>
      <c r="J4000" s="166"/>
      <c r="K4000" s="124"/>
      <c r="L4000" s="125"/>
      <c r="M4000" s="126"/>
      <c r="N4000" s="127"/>
      <c r="O4000" s="128"/>
      <c r="P4000" s="128"/>
      <c r="Q4000" s="126"/>
      <c r="R4000" s="55"/>
      <c r="S4000" s="129"/>
      <c r="T4000" s="156"/>
      <c r="U4000" s="126"/>
      <c r="AF4000" s="8"/>
      <c r="AG4000" s="8"/>
      <c r="AH4000" s="8"/>
      <c r="AI4000" s="8"/>
      <c r="AJ4000" s="8"/>
      <c r="AK4000" s="8"/>
      <c r="AL4000" s="8"/>
      <c r="AM4000" s="8"/>
    </row>
    <row r="4001" spans="1:39" x14ac:dyDescent="0.2">
      <c r="A4001" s="161" t="s">
        <v>403</v>
      </c>
      <c r="B4001" s="162" t="s">
        <v>5241</v>
      </c>
      <c r="C4001" s="174" t="s">
        <v>639</v>
      </c>
      <c r="D4001" s="175" t="s">
        <v>640</v>
      </c>
      <c r="E4001" s="175">
        <v>10</v>
      </c>
      <c r="F4001" s="176">
        <v>9.6615160000000005E-2</v>
      </c>
      <c r="G4001" s="176">
        <f t="shared" si="134"/>
        <v>0.96615160000000011</v>
      </c>
      <c r="H4001" s="177" t="s">
        <v>414</v>
      </c>
      <c r="I4001" s="178"/>
      <c r="J4001" s="179"/>
      <c r="K4001" s="124"/>
      <c r="L4001" s="125"/>
      <c r="M4001" s="126"/>
      <c r="N4001" s="127"/>
      <c r="O4001" s="128"/>
      <c r="P4001" s="128"/>
      <c r="Q4001" s="126"/>
      <c r="R4001" s="55"/>
      <c r="S4001" s="129"/>
      <c r="T4001" s="156"/>
      <c r="U4001" s="126"/>
      <c r="AF4001" s="8"/>
      <c r="AG4001" s="8"/>
      <c r="AH4001" s="8"/>
      <c r="AI4001" s="8"/>
      <c r="AJ4001" s="8"/>
      <c r="AK4001" s="8"/>
      <c r="AL4001" s="8"/>
      <c r="AM4001" s="8"/>
    </row>
    <row r="4002" spans="1:39" x14ac:dyDescent="0.2">
      <c r="A4002" s="161" t="s">
        <v>386</v>
      </c>
      <c r="B4002" s="162" t="s">
        <v>5242</v>
      </c>
      <c r="C4002" s="163" t="s">
        <v>642</v>
      </c>
      <c r="D4002" s="164" t="s">
        <v>643</v>
      </c>
      <c r="E4002" s="164">
        <v>2</v>
      </c>
      <c r="F4002" s="167">
        <v>1.20161546</v>
      </c>
      <c r="G4002" s="167">
        <f t="shared" si="134"/>
        <v>2.4032309199999999</v>
      </c>
      <c r="H4002" s="161" t="s">
        <v>414</v>
      </c>
      <c r="I4002" s="165"/>
      <c r="J4002" s="166"/>
      <c r="K4002" s="124"/>
      <c r="L4002" s="125"/>
      <c r="M4002" s="126"/>
      <c r="N4002" s="127"/>
      <c r="O4002" s="128"/>
      <c r="P4002" s="128"/>
      <c r="Q4002" s="126"/>
      <c r="R4002" s="55"/>
      <c r="S4002" s="129"/>
      <c r="T4002" s="156"/>
      <c r="U4002" s="126"/>
      <c r="AF4002" s="8"/>
      <c r="AG4002" s="8"/>
      <c r="AH4002" s="8"/>
      <c r="AI4002" s="8"/>
      <c r="AJ4002" s="8"/>
      <c r="AK4002" s="8"/>
      <c r="AL4002" s="8"/>
      <c r="AM4002" s="8"/>
    </row>
    <row r="4003" spans="1:39" x14ac:dyDescent="0.2">
      <c r="A4003" s="161" t="s">
        <v>386</v>
      </c>
      <c r="B4003" s="162" t="s">
        <v>5243</v>
      </c>
      <c r="C4003" s="163" t="s">
        <v>645</v>
      </c>
      <c r="D4003" s="164" t="s">
        <v>646</v>
      </c>
      <c r="E4003" s="164">
        <v>2</v>
      </c>
      <c r="F4003" s="167">
        <v>1.0010149699999999</v>
      </c>
      <c r="G4003" s="167">
        <f t="shared" si="134"/>
        <v>2.0020299399999999</v>
      </c>
      <c r="H4003" s="161" t="s">
        <v>414</v>
      </c>
      <c r="I4003" s="165"/>
      <c r="J4003" s="166"/>
      <c r="K4003" s="124"/>
      <c r="L4003" s="125"/>
      <c r="M4003" s="126"/>
      <c r="N4003" s="127"/>
      <c r="O4003" s="128"/>
      <c r="P4003" s="128"/>
      <c r="Q4003" s="126"/>
      <c r="R4003" s="55"/>
      <c r="S4003" s="129"/>
      <c r="T4003" s="156"/>
      <c r="U4003" s="126"/>
      <c r="AF4003" s="8"/>
      <c r="AG4003" s="8"/>
      <c r="AH4003" s="8"/>
      <c r="AI4003" s="8"/>
      <c r="AJ4003" s="8"/>
      <c r="AK4003" s="8"/>
      <c r="AL4003" s="8"/>
      <c r="AM4003" s="8"/>
    </row>
    <row r="4004" spans="1:39" x14ac:dyDescent="0.2">
      <c r="A4004" s="161" t="s">
        <v>386</v>
      </c>
      <c r="B4004" s="162" t="s">
        <v>5244</v>
      </c>
      <c r="C4004" s="163" t="s">
        <v>648</v>
      </c>
      <c r="D4004" s="164" t="s">
        <v>649</v>
      </c>
      <c r="E4004" s="164">
        <v>2</v>
      </c>
      <c r="F4004" s="167">
        <v>2.00912837</v>
      </c>
      <c r="G4004" s="167">
        <f t="shared" si="134"/>
        <v>4.01825674</v>
      </c>
      <c r="H4004" s="161" t="s">
        <v>414</v>
      </c>
      <c r="I4004" s="165"/>
      <c r="J4004" s="166"/>
      <c r="K4004" s="124"/>
      <c r="L4004" s="125"/>
      <c r="M4004" s="126"/>
      <c r="N4004" s="127"/>
      <c r="O4004" s="128"/>
      <c r="P4004" s="128"/>
      <c r="Q4004" s="126"/>
      <c r="R4004" s="55"/>
      <c r="S4004" s="129"/>
      <c r="T4004" s="156"/>
      <c r="U4004" s="126"/>
      <c r="AF4004" s="8"/>
      <c r="AG4004" s="8"/>
      <c r="AH4004" s="8"/>
      <c r="AI4004" s="8"/>
      <c r="AJ4004" s="8"/>
      <c r="AK4004" s="8"/>
      <c r="AL4004" s="8"/>
      <c r="AM4004" s="8"/>
    </row>
    <row r="4005" spans="1:39" x14ac:dyDescent="0.2">
      <c r="A4005" s="161" t="s">
        <v>386</v>
      </c>
      <c r="B4005" s="162" t="s">
        <v>5245</v>
      </c>
      <c r="C4005" s="163" t="s">
        <v>894</v>
      </c>
      <c r="D4005" s="164" t="s">
        <v>895</v>
      </c>
      <c r="E4005" s="164">
        <v>1</v>
      </c>
      <c r="F4005" s="167">
        <v>1.8244523800000001</v>
      </c>
      <c r="G4005" s="167">
        <f t="shared" si="134"/>
        <v>1.8244523800000001</v>
      </c>
      <c r="H4005" s="161" t="s">
        <v>414</v>
      </c>
      <c r="I4005" s="165"/>
      <c r="J4005" s="166"/>
      <c r="K4005" s="124"/>
      <c r="L4005" s="125"/>
      <c r="M4005" s="126"/>
      <c r="N4005" s="127"/>
      <c r="O4005" s="128"/>
      <c r="P4005" s="128"/>
      <c r="Q4005" s="126"/>
      <c r="R4005" s="55"/>
      <c r="S4005" s="129"/>
      <c r="T4005" s="156"/>
      <c r="U4005" s="126"/>
      <c r="AF4005" s="8"/>
      <c r="AG4005" s="8"/>
      <c r="AH4005" s="8"/>
      <c r="AI4005" s="8"/>
      <c r="AJ4005" s="8"/>
      <c r="AK4005" s="8"/>
      <c r="AL4005" s="8"/>
      <c r="AM4005" s="8"/>
    </row>
    <row r="4006" spans="1:39" x14ac:dyDescent="0.2">
      <c r="A4006" s="161" t="s">
        <v>386</v>
      </c>
      <c r="B4006" s="162" t="s">
        <v>5246</v>
      </c>
      <c r="C4006" s="163" t="s">
        <v>654</v>
      </c>
      <c r="D4006" s="164" t="s">
        <v>655</v>
      </c>
      <c r="E4006" s="164">
        <v>2</v>
      </c>
      <c r="F4006" s="167">
        <v>2.8816543999999999</v>
      </c>
      <c r="G4006" s="167">
        <f t="shared" si="134"/>
        <v>5.7633087999999999</v>
      </c>
      <c r="H4006" s="161" t="s">
        <v>414</v>
      </c>
      <c r="I4006" s="165"/>
      <c r="J4006" s="166"/>
      <c r="K4006" s="124"/>
      <c r="L4006" s="125"/>
      <c r="M4006" s="126"/>
      <c r="N4006" s="127"/>
      <c r="O4006" s="128"/>
      <c r="P4006" s="128"/>
      <c r="Q4006" s="126"/>
      <c r="R4006" s="55"/>
      <c r="S4006" s="129"/>
      <c r="T4006" s="156"/>
      <c r="U4006" s="126"/>
      <c r="AF4006" s="8"/>
      <c r="AG4006" s="8"/>
      <c r="AH4006" s="8"/>
      <c r="AI4006" s="8"/>
      <c r="AJ4006" s="8"/>
      <c r="AK4006" s="8"/>
      <c r="AL4006" s="8"/>
      <c r="AM4006" s="8"/>
    </row>
    <row r="4007" spans="1:39" x14ac:dyDescent="0.2">
      <c r="A4007" s="161" t="s">
        <v>386</v>
      </c>
      <c r="B4007" s="162" t="s">
        <v>5247</v>
      </c>
      <c r="C4007" s="163" t="s">
        <v>657</v>
      </c>
      <c r="D4007" s="164" t="s">
        <v>658</v>
      </c>
      <c r="E4007" s="164">
        <v>2</v>
      </c>
      <c r="F4007" s="167">
        <v>5.7822221499999999</v>
      </c>
      <c r="G4007" s="167">
        <f t="shared" si="134"/>
        <v>11.5644443</v>
      </c>
      <c r="H4007" s="161" t="s">
        <v>414</v>
      </c>
      <c r="I4007" s="165"/>
      <c r="J4007" s="166"/>
      <c r="K4007" s="124"/>
      <c r="L4007" s="125"/>
      <c r="M4007" s="126"/>
      <c r="N4007" s="127"/>
      <c r="O4007" s="128"/>
      <c r="P4007" s="128"/>
      <c r="Q4007" s="126"/>
      <c r="R4007" s="55"/>
      <c r="S4007" s="129"/>
      <c r="T4007" s="156"/>
      <c r="U4007" s="126"/>
      <c r="AF4007" s="8"/>
      <c r="AG4007" s="8"/>
      <c r="AH4007" s="8"/>
      <c r="AI4007" s="8"/>
      <c r="AJ4007" s="8"/>
      <c r="AK4007" s="8"/>
      <c r="AL4007" s="8"/>
      <c r="AM4007" s="8"/>
    </row>
    <row r="4008" spans="1:39" x14ac:dyDescent="0.2">
      <c r="A4008" s="161" t="s">
        <v>386</v>
      </c>
      <c r="B4008" s="162" t="s">
        <v>5248</v>
      </c>
      <c r="C4008" s="163" t="s">
        <v>660</v>
      </c>
      <c r="D4008" s="164" t="s">
        <v>661</v>
      </c>
      <c r="E4008" s="164">
        <v>1</v>
      </c>
      <c r="F4008" s="167">
        <v>5.2826215899999998</v>
      </c>
      <c r="G4008" s="167">
        <f t="shared" si="134"/>
        <v>5.2826215899999998</v>
      </c>
      <c r="H4008" s="161" t="s">
        <v>414</v>
      </c>
      <c r="I4008" s="165"/>
      <c r="J4008" s="166"/>
      <c r="K4008" s="124"/>
      <c r="L4008" s="125"/>
      <c r="M4008" s="126"/>
      <c r="N4008" s="127"/>
      <c r="O4008" s="128"/>
      <c r="P4008" s="128"/>
      <c r="Q4008" s="126"/>
      <c r="R4008" s="55"/>
      <c r="S4008" s="129"/>
      <c r="T4008" s="156"/>
      <c r="U4008" s="126"/>
      <c r="AF4008" s="8"/>
      <c r="AG4008" s="8"/>
      <c r="AH4008" s="8"/>
      <c r="AI4008" s="8"/>
      <c r="AJ4008" s="8"/>
      <c r="AK4008" s="8"/>
      <c r="AL4008" s="8"/>
      <c r="AM4008" s="8"/>
    </row>
    <row r="4009" spans="1:39" x14ac:dyDescent="0.2">
      <c r="A4009" s="161" t="s">
        <v>386</v>
      </c>
      <c r="B4009" s="162" t="s">
        <v>5249</v>
      </c>
      <c r="C4009" s="163" t="s">
        <v>663</v>
      </c>
      <c r="D4009" s="164" t="s">
        <v>664</v>
      </c>
      <c r="E4009" s="164">
        <v>2</v>
      </c>
      <c r="F4009" s="167">
        <v>1.1285739800000001</v>
      </c>
      <c r="G4009" s="167">
        <f t="shared" si="134"/>
        <v>2.2571479600000002</v>
      </c>
      <c r="H4009" s="161" t="s">
        <v>414</v>
      </c>
      <c r="I4009" s="165"/>
      <c r="J4009" s="166"/>
      <c r="K4009" s="124"/>
      <c r="L4009" s="125"/>
      <c r="M4009" s="126"/>
      <c r="N4009" s="127"/>
      <c r="O4009" s="128"/>
      <c r="P4009" s="128"/>
      <c r="Q4009" s="126"/>
      <c r="R4009" s="55"/>
      <c r="S4009" s="129"/>
      <c r="T4009" s="156"/>
      <c r="U4009" s="126"/>
      <c r="AF4009" s="8"/>
      <c r="AG4009" s="8"/>
      <c r="AH4009" s="8"/>
      <c r="AI4009" s="8"/>
      <c r="AJ4009" s="8"/>
      <c r="AK4009" s="8"/>
      <c r="AL4009" s="8"/>
      <c r="AM4009" s="8"/>
    </row>
    <row r="4010" spans="1:39" x14ac:dyDescent="0.2">
      <c r="A4010" s="161" t="s">
        <v>386</v>
      </c>
      <c r="B4010" s="162" t="s">
        <v>5250</v>
      </c>
      <c r="C4010" s="163" t="s">
        <v>666</v>
      </c>
      <c r="D4010" s="164" t="s">
        <v>667</v>
      </c>
      <c r="E4010" s="164">
        <v>1</v>
      </c>
      <c r="F4010" s="167">
        <v>0.66411412000000003</v>
      </c>
      <c r="G4010" s="167">
        <f t="shared" si="134"/>
        <v>0.66411412000000003</v>
      </c>
      <c r="H4010" s="161" t="s">
        <v>414</v>
      </c>
      <c r="I4010" s="165"/>
      <c r="J4010" s="166"/>
      <c r="K4010" s="124"/>
      <c r="L4010" s="125"/>
      <c r="M4010" s="126"/>
      <c r="N4010" s="127"/>
      <c r="O4010" s="128"/>
      <c r="P4010" s="128"/>
      <c r="Q4010" s="126"/>
      <c r="R4010" s="55"/>
      <c r="S4010" s="129"/>
      <c r="T4010" s="156"/>
      <c r="U4010" s="126"/>
      <c r="AF4010" s="8"/>
      <c r="AG4010" s="8"/>
      <c r="AH4010" s="8"/>
      <c r="AI4010" s="8"/>
      <c r="AJ4010" s="8"/>
      <c r="AK4010" s="8"/>
      <c r="AL4010" s="8"/>
      <c r="AM4010" s="8"/>
    </row>
    <row r="4011" spans="1:39" x14ac:dyDescent="0.2">
      <c r="A4011" s="161" t="s">
        <v>403</v>
      </c>
      <c r="B4011" s="162" t="s">
        <v>5251</v>
      </c>
      <c r="C4011" s="174" t="s">
        <v>902</v>
      </c>
      <c r="D4011" s="175" t="s">
        <v>903</v>
      </c>
      <c r="E4011" s="175">
        <v>1</v>
      </c>
      <c r="F4011" s="176">
        <v>2.3695618899999999</v>
      </c>
      <c r="G4011" s="176">
        <f t="shared" si="134"/>
        <v>2.3695618899999999</v>
      </c>
      <c r="H4011" s="177"/>
      <c r="I4011" s="178"/>
      <c r="J4011" s="179"/>
      <c r="K4011" s="124"/>
      <c r="L4011" s="125"/>
      <c r="M4011" s="126"/>
      <c r="N4011" s="127"/>
      <c r="O4011" s="128"/>
      <c r="P4011" s="128"/>
      <c r="Q4011" s="126"/>
      <c r="R4011" s="55"/>
      <c r="S4011" s="129"/>
      <c r="T4011" s="156"/>
      <c r="U4011" s="126"/>
      <c r="AF4011" s="8"/>
      <c r="AG4011" s="8"/>
      <c r="AH4011" s="8"/>
      <c r="AI4011" s="8"/>
      <c r="AJ4011" s="8"/>
      <c r="AK4011" s="8"/>
      <c r="AL4011" s="8"/>
      <c r="AM4011" s="8"/>
    </row>
    <row r="4012" spans="1:39" x14ac:dyDescent="0.2">
      <c r="A4012" s="161" t="s">
        <v>403</v>
      </c>
      <c r="B4012" s="162" t="s">
        <v>5252</v>
      </c>
      <c r="C4012" s="181" t="s">
        <v>686</v>
      </c>
      <c r="D4012" s="182" t="s">
        <v>687</v>
      </c>
      <c r="E4012" s="182">
        <v>1</v>
      </c>
      <c r="F4012" s="183">
        <v>43</v>
      </c>
      <c r="G4012" s="183">
        <f t="shared" si="134"/>
        <v>43</v>
      </c>
      <c r="H4012" s="184" t="s">
        <v>688</v>
      </c>
      <c r="I4012" s="185"/>
      <c r="J4012" s="180"/>
      <c r="K4012" s="124"/>
      <c r="L4012" s="125"/>
      <c r="M4012" s="126"/>
      <c r="N4012" s="127"/>
      <c r="O4012" s="128"/>
      <c r="P4012" s="128"/>
      <c r="Q4012" s="126"/>
      <c r="R4012" s="55"/>
      <c r="S4012" s="129"/>
      <c r="T4012" s="156"/>
      <c r="U4012" s="126"/>
      <c r="AF4012" s="8"/>
      <c r="AG4012" s="8"/>
      <c r="AH4012" s="8"/>
      <c r="AI4012" s="8"/>
      <c r="AJ4012" s="8"/>
      <c r="AK4012" s="8"/>
      <c r="AL4012" s="8"/>
      <c r="AM4012" s="8"/>
    </row>
    <row r="4013" spans="1:39" ht="25.5" x14ac:dyDescent="0.2">
      <c r="A4013" s="161" t="s">
        <v>403</v>
      </c>
      <c r="B4013" s="162" t="s">
        <v>5253</v>
      </c>
      <c r="C4013" s="174"/>
      <c r="D4013" s="175" t="s">
        <v>5254</v>
      </c>
      <c r="E4013" s="175">
        <v>1</v>
      </c>
      <c r="F4013" s="176">
        <v>79.670521989999997</v>
      </c>
      <c r="G4013" s="176">
        <f t="shared" si="134"/>
        <v>79.670521989999997</v>
      </c>
      <c r="H4013" s="177"/>
      <c r="I4013" s="178"/>
      <c r="J4013" s="179"/>
      <c r="K4013" s="124"/>
      <c r="L4013" s="125"/>
      <c r="M4013" s="126"/>
      <c r="N4013" s="127"/>
      <c r="O4013" s="128"/>
      <c r="P4013" s="128"/>
      <c r="Q4013" s="126"/>
      <c r="R4013" s="55"/>
      <c r="S4013" s="129"/>
      <c r="T4013" s="156"/>
      <c r="U4013" s="126"/>
      <c r="AF4013" s="8"/>
      <c r="AG4013" s="8"/>
      <c r="AH4013" s="8"/>
      <c r="AI4013" s="8"/>
      <c r="AJ4013" s="8"/>
      <c r="AK4013" s="8"/>
      <c r="AL4013" s="8"/>
      <c r="AM4013" s="8"/>
    </row>
    <row r="4014" spans="1:39" x14ac:dyDescent="0.2">
      <c r="A4014" s="161" t="s">
        <v>403</v>
      </c>
      <c r="B4014" s="162" t="s">
        <v>5255</v>
      </c>
      <c r="C4014" s="174"/>
      <c r="D4014" s="175" t="s">
        <v>700</v>
      </c>
      <c r="E4014" s="175">
        <v>2</v>
      </c>
      <c r="F4014" s="176">
        <v>0.32693049000000002</v>
      </c>
      <c r="G4014" s="176">
        <f t="shared" si="134"/>
        <v>0.65386098000000004</v>
      </c>
      <c r="H4014" s="177"/>
      <c r="I4014" s="178"/>
      <c r="J4014" s="179"/>
      <c r="K4014" s="124"/>
      <c r="L4014" s="125"/>
      <c r="M4014" s="126"/>
      <c r="N4014" s="127"/>
      <c r="O4014" s="128"/>
      <c r="P4014" s="128"/>
      <c r="Q4014" s="126"/>
      <c r="R4014" s="55"/>
      <c r="S4014" s="129"/>
      <c r="T4014" s="156"/>
      <c r="U4014" s="126"/>
      <c r="AF4014" s="8"/>
      <c r="AG4014" s="8"/>
      <c r="AH4014" s="8"/>
      <c r="AI4014" s="8"/>
      <c r="AJ4014" s="8"/>
      <c r="AK4014" s="8"/>
      <c r="AL4014" s="8"/>
      <c r="AM4014" s="8"/>
    </row>
    <row r="4015" spans="1:39" x14ac:dyDescent="0.2">
      <c r="A4015" s="161" t="s">
        <v>403</v>
      </c>
      <c r="B4015" s="162" t="s">
        <v>5256</v>
      </c>
      <c r="C4015" s="181"/>
      <c r="D4015" s="182" t="s">
        <v>696</v>
      </c>
      <c r="E4015" s="182">
        <v>2</v>
      </c>
      <c r="F4015" s="183">
        <v>2.27335121</v>
      </c>
      <c r="G4015" s="183">
        <f t="shared" si="134"/>
        <v>4.5467024199999999</v>
      </c>
      <c r="H4015" s="184"/>
      <c r="I4015" s="185"/>
      <c r="J4015" s="180"/>
      <c r="K4015" s="124"/>
      <c r="L4015" s="125"/>
      <c r="M4015" s="126"/>
      <c r="N4015" s="127"/>
      <c r="O4015" s="128"/>
      <c r="P4015" s="128"/>
      <c r="Q4015" s="126"/>
      <c r="R4015" s="55"/>
      <c r="S4015" s="129"/>
      <c r="T4015" s="156"/>
      <c r="U4015" s="126"/>
      <c r="AF4015" s="8"/>
      <c r="AG4015" s="8"/>
      <c r="AH4015" s="8"/>
      <c r="AI4015" s="8"/>
      <c r="AJ4015" s="8"/>
      <c r="AK4015" s="8"/>
      <c r="AL4015" s="8"/>
      <c r="AM4015" s="8"/>
    </row>
    <row r="4016" spans="1:39" x14ac:dyDescent="0.2">
      <c r="A4016" s="161" t="s">
        <v>403</v>
      </c>
      <c r="B4016" s="162" t="s">
        <v>5257</v>
      </c>
      <c r="C4016" s="174"/>
      <c r="D4016" s="175" t="s">
        <v>698</v>
      </c>
      <c r="E4016" s="175">
        <v>2</v>
      </c>
      <c r="F4016" s="176">
        <v>3.9519828000000001</v>
      </c>
      <c r="G4016" s="176">
        <f t="shared" si="134"/>
        <v>7.9039656000000003</v>
      </c>
      <c r="H4016" s="177"/>
      <c r="I4016" s="178"/>
      <c r="J4016" s="179"/>
      <c r="K4016" s="124"/>
      <c r="L4016" s="125"/>
      <c r="M4016" s="126"/>
      <c r="N4016" s="127"/>
      <c r="O4016" s="128"/>
      <c r="P4016" s="128"/>
      <c r="Q4016" s="126"/>
      <c r="R4016" s="55"/>
      <c r="S4016" s="129"/>
      <c r="T4016" s="156"/>
      <c r="U4016" s="126"/>
      <c r="AF4016" s="8"/>
      <c r="AG4016" s="8"/>
      <c r="AH4016" s="8"/>
      <c r="AI4016" s="8"/>
      <c r="AJ4016" s="8"/>
      <c r="AK4016" s="8"/>
      <c r="AL4016" s="8"/>
      <c r="AM4016" s="8"/>
    </row>
    <row r="4017" spans="1:39" x14ac:dyDescent="0.2">
      <c r="A4017" s="161" t="s">
        <v>403</v>
      </c>
      <c r="B4017" s="162" t="s">
        <v>5258</v>
      </c>
      <c r="C4017" s="174"/>
      <c r="D4017" s="175" t="s">
        <v>713</v>
      </c>
      <c r="E4017" s="175">
        <v>2</v>
      </c>
      <c r="F4017" s="176">
        <v>1.413823E-2</v>
      </c>
      <c r="G4017" s="176">
        <f t="shared" si="134"/>
        <v>2.827646E-2</v>
      </c>
      <c r="H4017" s="177"/>
      <c r="I4017" s="178"/>
      <c r="J4017" s="179"/>
      <c r="K4017" s="124"/>
      <c r="L4017" s="125"/>
      <c r="M4017" s="126"/>
      <c r="N4017" s="127"/>
      <c r="O4017" s="128"/>
      <c r="P4017" s="128"/>
      <c r="Q4017" s="126"/>
      <c r="R4017" s="55"/>
      <c r="S4017" s="129"/>
      <c r="T4017" s="156"/>
      <c r="U4017" s="126"/>
      <c r="AF4017" s="8"/>
      <c r="AG4017" s="8"/>
      <c r="AH4017" s="8"/>
      <c r="AI4017" s="8"/>
      <c r="AJ4017" s="8"/>
      <c r="AK4017" s="8"/>
      <c r="AL4017" s="8"/>
      <c r="AM4017" s="8"/>
    </row>
    <row r="4018" spans="1:39" x14ac:dyDescent="0.2">
      <c r="A4018" s="161" t="s">
        <v>403</v>
      </c>
      <c r="B4018" s="162" t="s">
        <v>5259</v>
      </c>
      <c r="C4018" s="174" t="s">
        <v>702</v>
      </c>
      <c r="D4018" s="175" t="s">
        <v>703</v>
      </c>
      <c r="E4018" s="175">
        <v>8</v>
      </c>
      <c r="F4018" s="176">
        <v>12</v>
      </c>
      <c r="G4018" s="176">
        <f t="shared" si="134"/>
        <v>96</v>
      </c>
      <c r="H4018" s="177"/>
      <c r="I4018" s="178"/>
      <c r="J4018" s="179"/>
      <c r="K4018" s="124"/>
      <c r="L4018" s="125"/>
      <c r="M4018" s="126"/>
      <c r="N4018" s="127"/>
      <c r="O4018" s="128"/>
      <c r="P4018" s="128"/>
      <c r="Q4018" s="126"/>
      <c r="R4018" s="55"/>
      <c r="S4018" s="129"/>
      <c r="T4018" s="156"/>
      <c r="U4018" s="126"/>
      <c r="AF4018" s="8"/>
      <c r="AG4018" s="8"/>
      <c r="AH4018" s="8"/>
      <c r="AI4018" s="8"/>
      <c r="AJ4018" s="8"/>
      <c r="AK4018" s="8"/>
      <c r="AL4018" s="8"/>
      <c r="AM4018" s="8"/>
    </row>
    <row r="4019" spans="1:39" x14ac:dyDescent="0.2">
      <c r="A4019" s="161" t="s">
        <v>403</v>
      </c>
      <c r="B4019" s="162" t="s">
        <v>5260</v>
      </c>
      <c r="C4019" s="174" t="s">
        <v>708</v>
      </c>
      <c r="D4019" s="175" t="s">
        <v>709</v>
      </c>
      <c r="E4019" s="175">
        <v>4</v>
      </c>
      <c r="F4019" s="176">
        <v>1.9</v>
      </c>
      <c r="G4019" s="176">
        <f t="shared" si="134"/>
        <v>7.6</v>
      </c>
      <c r="H4019" s="177"/>
      <c r="I4019" s="178"/>
      <c r="J4019" s="179"/>
      <c r="K4019" s="124"/>
      <c r="L4019" s="125"/>
      <c r="M4019" s="126"/>
      <c r="N4019" s="127"/>
      <c r="O4019" s="128"/>
      <c r="P4019" s="128"/>
      <c r="Q4019" s="126"/>
      <c r="R4019" s="55"/>
      <c r="S4019" s="129"/>
      <c r="T4019" s="156"/>
      <c r="U4019" s="126"/>
      <c r="AF4019" s="8"/>
      <c r="AG4019" s="8"/>
      <c r="AH4019" s="8"/>
      <c r="AI4019" s="8"/>
      <c r="AJ4019" s="8"/>
      <c r="AK4019" s="8"/>
      <c r="AL4019" s="8"/>
      <c r="AM4019" s="8"/>
    </row>
    <row r="4020" spans="1:39" ht="25.5" x14ac:dyDescent="0.2">
      <c r="A4020" s="161" t="s">
        <v>403</v>
      </c>
      <c r="B4020" s="162" t="s">
        <v>5261</v>
      </c>
      <c r="C4020" s="174" t="s">
        <v>915</v>
      </c>
      <c r="D4020" s="175" t="s">
        <v>916</v>
      </c>
      <c r="E4020" s="175">
        <v>2</v>
      </c>
      <c r="F4020" s="176">
        <v>55.646453309999998</v>
      </c>
      <c r="G4020" s="176">
        <f t="shared" si="134"/>
        <v>111.29290662</v>
      </c>
      <c r="H4020" s="177"/>
      <c r="I4020" s="178"/>
      <c r="J4020" s="179"/>
      <c r="K4020" s="124"/>
      <c r="L4020" s="125"/>
      <c r="M4020" s="126"/>
      <c r="N4020" s="127"/>
      <c r="O4020" s="128"/>
      <c r="P4020" s="128"/>
      <c r="Q4020" s="126"/>
      <c r="R4020" s="55"/>
      <c r="S4020" s="129"/>
      <c r="T4020" s="156"/>
      <c r="U4020" s="126"/>
      <c r="AF4020" s="8"/>
      <c r="AG4020" s="8"/>
      <c r="AH4020" s="8"/>
      <c r="AI4020" s="8"/>
      <c r="AJ4020" s="8"/>
      <c r="AK4020" s="8"/>
      <c r="AL4020" s="8"/>
      <c r="AM4020" s="8"/>
    </row>
    <row r="4021" spans="1:39" x14ac:dyDescent="0.2">
      <c r="A4021" s="161" t="s">
        <v>403</v>
      </c>
      <c r="B4021" s="162" t="s">
        <v>5262</v>
      </c>
      <c r="C4021" s="174"/>
      <c r="D4021" s="175" t="s">
        <v>711</v>
      </c>
      <c r="E4021" s="175">
        <v>2</v>
      </c>
      <c r="F4021" s="176">
        <v>1.8403369999999999E-2</v>
      </c>
      <c r="G4021" s="176">
        <f t="shared" si="134"/>
        <v>3.6806739999999998E-2</v>
      </c>
      <c r="H4021" s="177"/>
      <c r="I4021" s="178"/>
      <c r="J4021" s="179"/>
      <c r="K4021" s="124"/>
      <c r="L4021" s="125"/>
      <c r="M4021" s="126"/>
      <c r="N4021" s="127"/>
      <c r="O4021" s="128"/>
      <c r="P4021" s="128"/>
      <c r="Q4021" s="126"/>
      <c r="R4021" s="55"/>
      <c r="S4021" s="129"/>
      <c r="T4021" s="156"/>
      <c r="U4021" s="126"/>
      <c r="AF4021" s="8"/>
      <c r="AG4021" s="8"/>
      <c r="AH4021" s="8"/>
      <c r="AI4021" s="8"/>
      <c r="AJ4021" s="8"/>
      <c r="AK4021" s="8"/>
      <c r="AL4021" s="8"/>
      <c r="AM4021" s="8"/>
    </row>
    <row r="4022" spans="1:39" x14ac:dyDescent="0.2">
      <c r="A4022" s="161" t="s">
        <v>403</v>
      </c>
      <c r="B4022" s="162" t="s">
        <v>5263</v>
      </c>
      <c r="C4022" s="174"/>
      <c r="D4022" s="175" t="s">
        <v>718</v>
      </c>
      <c r="E4022" s="175">
        <v>8</v>
      </c>
      <c r="F4022" s="176">
        <v>2.9523020000000001E-2</v>
      </c>
      <c r="G4022" s="176">
        <f t="shared" ref="G4022:G4053" si="135">F4022*E4022</f>
        <v>0.23618416</v>
      </c>
      <c r="H4022" s="177"/>
      <c r="I4022" s="178"/>
      <c r="J4022" s="179"/>
      <c r="K4022" s="124"/>
      <c r="L4022" s="125"/>
      <c r="M4022" s="126"/>
      <c r="N4022" s="127"/>
      <c r="O4022" s="128"/>
      <c r="P4022" s="128"/>
      <c r="Q4022" s="126"/>
      <c r="R4022" s="55"/>
      <c r="S4022" s="129"/>
      <c r="T4022" s="156"/>
      <c r="U4022" s="126"/>
      <c r="AF4022" s="8"/>
      <c r="AG4022" s="8"/>
      <c r="AH4022" s="8"/>
      <c r="AI4022" s="8"/>
      <c r="AJ4022" s="8"/>
      <c r="AK4022" s="8"/>
      <c r="AL4022" s="8"/>
      <c r="AM4022" s="8"/>
    </row>
    <row r="4023" spans="1:39" x14ac:dyDescent="0.2">
      <c r="A4023" s="161" t="s">
        <v>403</v>
      </c>
      <c r="B4023" s="162" t="s">
        <v>5264</v>
      </c>
      <c r="C4023" s="174"/>
      <c r="D4023" s="175" t="s">
        <v>720</v>
      </c>
      <c r="E4023" s="175">
        <v>2</v>
      </c>
      <c r="F4023" s="176">
        <v>9.6445200000000002E-3</v>
      </c>
      <c r="G4023" s="176">
        <f t="shared" si="135"/>
        <v>1.928904E-2</v>
      </c>
      <c r="H4023" s="177"/>
      <c r="I4023" s="178"/>
      <c r="J4023" s="179"/>
      <c r="K4023" s="124"/>
      <c r="L4023" s="125"/>
      <c r="M4023" s="126"/>
      <c r="N4023" s="127"/>
      <c r="O4023" s="128"/>
      <c r="P4023" s="128"/>
      <c r="Q4023" s="126"/>
      <c r="R4023" s="55"/>
      <c r="S4023" s="129"/>
      <c r="T4023" s="156"/>
      <c r="U4023" s="126"/>
      <c r="AF4023" s="8"/>
      <c r="AG4023" s="8"/>
      <c r="AH4023" s="8"/>
      <c r="AI4023" s="8"/>
      <c r="AJ4023" s="8"/>
      <c r="AK4023" s="8"/>
      <c r="AL4023" s="8"/>
      <c r="AM4023" s="8"/>
    </row>
    <row r="4024" spans="1:39" x14ac:dyDescent="0.2">
      <c r="A4024" s="161" t="s">
        <v>403</v>
      </c>
      <c r="B4024" s="162" t="s">
        <v>5265</v>
      </c>
      <c r="C4024" s="174"/>
      <c r="D4024" s="175" t="s">
        <v>1703</v>
      </c>
      <c r="E4024" s="175">
        <v>2</v>
      </c>
      <c r="F4024" s="176">
        <v>1.4415497900000001</v>
      </c>
      <c r="G4024" s="176">
        <f t="shared" si="135"/>
        <v>2.8830995800000001</v>
      </c>
      <c r="H4024" s="177"/>
      <c r="I4024" s="178"/>
      <c r="J4024" s="179"/>
      <c r="K4024" s="124"/>
      <c r="L4024" s="125"/>
      <c r="M4024" s="126"/>
      <c r="N4024" s="127"/>
      <c r="O4024" s="128"/>
      <c r="P4024" s="128"/>
      <c r="Q4024" s="126"/>
      <c r="R4024" s="55"/>
      <c r="S4024" s="129"/>
      <c r="T4024" s="156"/>
      <c r="U4024" s="126"/>
      <c r="AF4024" s="8"/>
      <c r="AG4024" s="8"/>
      <c r="AH4024" s="8"/>
      <c r="AI4024" s="8"/>
      <c r="AJ4024" s="8"/>
      <c r="AK4024" s="8"/>
      <c r="AL4024" s="8"/>
      <c r="AM4024" s="8"/>
    </row>
    <row r="4025" spans="1:39" x14ac:dyDescent="0.2">
      <c r="A4025" s="161" t="s">
        <v>403</v>
      </c>
      <c r="B4025" s="162" t="s">
        <v>5266</v>
      </c>
      <c r="C4025" s="174"/>
      <c r="D4025" s="175" t="s">
        <v>906</v>
      </c>
      <c r="E4025" s="175">
        <v>1</v>
      </c>
      <c r="F4025" s="176">
        <v>0.43401498999999999</v>
      </c>
      <c r="G4025" s="176">
        <f t="shared" si="135"/>
        <v>0.43401498999999999</v>
      </c>
      <c r="H4025" s="177"/>
      <c r="I4025" s="178"/>
      <c r="J4025" s="179"/>
      <c r="K4025" s="124"/>
      <c r="L4025" s="125"/>
      <c r="M4025" s="126"/>
      <c r="N4025" s="127"/>
      <c r="O4025" s="128"/>
      <c r="P4025" s="128"/>
      <c r="Q4025" s="126"/>
      <c r="R4025" s="55"/>
      <c r="S4025" s="129"/>
      <c r="T4025" s="156"/>
      <c r="U4025" s="126"/>
      <c r="AF4025" s="8"/>
      <c r="AG4025" s="8"/>
      <c r="AH4025" s="8"/>
      <c r="AI4025" s="8"/>
      <c r="AJ4025" s="8"/>
      <c r="AK4025" s="8"/>
      <c r="AL4025" s="8"/>
      <c r="AM4025" s="8"/>
    </row>
    <row r="4026" spans="1:39" x14ac:dyDescent="0.2">
      <c r="A4026" s="161" t="s">
        <v>403</v>
      </c>
      <c r="B4026" s="162" t="s">
        <v>5267</v>
      </c>
      <c r="C4026" s="174"/>
      <c r="D4026" s="175" t="s">
        <v>716</v>
      </c>
      <c r="E4026" s="175">
        <v>2</v>
      </c>
      <c r="F4026" s="176">
        <v>3.9988100900000001</v>
      </c>
      <c r="G4026" s="176">
        <f t="shared" si="135"/>
        <v>7.9976201800000002</v>
      </c>
      <c r="H4026" s="177"/>
      <c r="I4026" s="178"/>
      <c r="J4026" s="179"/>
      <c r="K4026" s="124"/>
      <c r="L4026" s="125"/>
      <c r="M4026" s="126"/>
      <c r="N4026" s="127"/>
      <c r="O4026" s="128"/>
      <c r="P4026" s="128"/>
      <c r="Q4026" s="126"/>
      <c r="R4026" s="55"/>
      <c r="S4026" s="129"/>
      <c r="T4026" s="156"/>
      <c r="U4026" s="126"/>
      <c r="AF4026" s="8"/>
      <c r="AG4026" s="8"/>
      <c r="AH4026" s="8"/>
      <c r="AI4026" s="8"/>
      <c r="AJ4026" s="8"/>
      <c r="AK4026" s="8"/>
      <c r="AL4026" s="8"/>
      <c r="AM4026" s="8"/>
    </row>
    <row r="4027" spans="1:39" x14ac:dyDescent="0.2">
      <c r="A4027" s="161" t="s">
        <v>403</v>
      </c>
      <c r="B4027" s="162" t="s">
        <v>5268</v>
      </c>
      <c r="C4027" s="181" t="s">
        <v>722</v>
      </c>
      <c r="D4027" s="182" t="s">
        <v>723</v>
      </c>
      <c r="E4027" s="182">
        <v>1</v>
      </c>
      <c r="F4027" s="183">
        <v>6.138147E-2</v>
      </c>
      <c r="G4027" s="183">
        <f t="shared" si="135"/>
        <v>6.138147E-2</v>
      </c>
      <c r="H4027" s="184"/>
      <c r="I4027" s="185"/>
      <c r="J4027" s="180"/>
      <c r="K4027" s="124"/>
      <c r="L4027" s="125"/>
      <c r="M4027" s="126"/>
      <c r="N4027" s="127"/>
      <c r="O4027" s="128"/>
      <c r="P4027" s="128"/>
      <c r="Q4027" s="126"/>
      <c r="R4027" s="55"/>
      <c r="S4027" s="129"/>
      <c r="T4027" s="156"/>
      <c r="U4027" s="126"/>
      <c r="AF4027" s="8"/>
      <c r="AG4027" s="8"/>
      <c r="AH4027" s="8"/>
      <c r="AI4027" s="8"/>
      <c r="AJ4027" s="8"/>
      <c r="AK4027" s="8"/>
      <c r="AL4027" s="8"/>
      <c r="AM4027" s="8"/>
    </row>
    <row r="4028" spans="1:39" x14ac:dyDescent="0.2">
      <c r="A4028" s="161" t="s">
        <v>403</v>
      </c>
      <c r="B4028" s="162" t="s">
        <v>5269</v>
      </c>
      <c r="C4028" s="174" t="s">
        <v>684</v>
      </c>
      <c r="D4028" s="175" t="s">
        <v>634</v>
      </c>
      <c r="E4028" s="175">
        <v>3</v>
      </c>
      <c r="F4028" s="176">
        <v>13.036198779999999</v>
      </c>
      <c r="G4028" s="176">
        <f t="shared" si="135"/>
        <v>39.108596339999998</v>
      </c>
      <c r="H4028" s="177"/>
      <c r="I4028" s="178"/>
      <c r="J4028" s="179"/>
      <c r="K4028" s="124"/>
      <c r="L4028" s="125"/>
      <c r="M4028" s="126"/>
      <c r="N4028" s="127"/>
      <c r="O4028" s="128"/>
      <c r="P4028" s="128"/>
      <c r="Q4028" s="126"/>
      <c r="R4028" s="55"/>
      <c r="S4028" s="129"/>
      <c r="T4028" s="156"/>
      <c r="U4028" s="126"/>
      <c r="AF4028" s="8"/>
      <c r="AG4028" s="8"/>
      <c r="AH4028" s="8"/>
      <c r="AI4028" s="8"/>
      <c r="AJ4028" s="8"/>
      <c r="AK4028" s="8"/>
      <c r="AL4028" s="8"/>
      <c r="AM4028" s="8"/>
    </row>
    <row r="4029" spans="1:39" x14ac:dyDescent="0.2">
      <c r="A4029" s="161" t="s">
        <v>403</v>
      </c>
      <c r="B4029" s="162" t="s">
        <v>5270</v>
      </c>
      <c r="C4029" s="174" t="s">
        <v>677</v>
      </c>
      <c r="D4029" s="175" t="s">
        <v>732</v>
      </c>
      <c r="E4029" s="175">
        <v>12</v>
      </c>
      <c r="F4029" s="176">
        <v>0.12559807000000001</v>
      </c>
      <c r="G4029" s="176">
        <f t="shared" si="135"/>
        <v>1.5071768400000001</v>
      </c>
      <c r="H4029" s="177"/>
      <c r="I4029" s="178"/>
      <c r="J4029" s="179"/>
      <c r="K4029" s="124"/>
      <c r="L4029" s="125"/>
      <c r="M4029" s="126"/>
      <c r="N4029" s="127"/>
      <c r="O4029" s="128"/>
      <c r="P4029" s="128"/>
      <c r="Q4029" s="126"/>
      <c r="R4029" s="55"/>
      <c r="S4029" s="129"/>
      <c r="T4029" s="156"/>
      <c r="U4029" s="126"/>
      <c r="AF4029" s="8"/>
      <c r="AG4029" s="8"/>
      <c r="AH4029" s="8"/>
      <c r="AI4029" s="8"/>
      <c r="AJ4029" s="8"/>
      <c r="AK4029" s="8"/>
      <c r="AL4029" s="8"/>
      <c r="AM4029" s="8"/>
    </row>
    <row r="4030" spans="1:39" x14ac:dyDescent="0.2">
      <c r="A4030" s="161" t="s">
        <v>403</v>
      </c>
      <c r="B4030" s="162" t="s">
        <v>5271</v>
      </c>
      <c r="C4030" s="174" t="s">
        <v>677</v>
      </c>
      <c r="D4030" s="175" t="s">
        <v>734</v>
      </c>
      <c r="E4030" s="175">
        <v>4</v>
      </c>
      <c r="F4030" s="176">
        <v>0.10981471</v>
      </c>
      <c r="G4030" s="176">
        <f t="shared" si="135"/>
        <v>0.43925883999999998</v>
      </c>
      <c r="H4030" s="177"/>
      <c r="I4030" s="178"/>
      <c r="J4030" s="179"/>
      <c r="K4030" s="124"/>
      <c r="L4030" s="125"/>
      <c r="M4030" s="126"/>
      <c r="N4030" s="127"/>
      <c r="O4030" s="128"/>
      <c r="P4030" s="128"/>
      <c r="Q4030" s="126"/>
      <c r="R4030" s="55"/>
      <c r="S4030" s="129"/>
      <c r="T4030" s="156"/>
      <c r="U4030" s="126"/>
      <c r="AF4030" s="8"/>
      <c r="AG4030" s="8"/>
      <c r="AH4030" s="8"/>
      <c r="AI4030" s="8"/>
      <c r="AJ4030" s="8"/>
      <c r="AK4030" s="8"/>
      <c r="AL4030" s="8"/>
      <c r="AM4030" s="8"/>
    </row>
    <row r="4031" spans="1:39" x14ac:dyDescent="0.2">
      <c r="A4031" s="161" t="s">
        <v>403</v>
      </c>
      <c r="B4031" s="162" t="s">
        <v>5272</v>
      </c>
      <c r="C4031" s="174" t="s">
        <v>677</v>
      </c>
      <c r="D4031" s="175" t="s">
        <v>736</v>
      </c>
      <c r="E4031" s="175">
        <v>2</v>
      </c>
      <c r="F4031" s="176">
        <v>7.4135400000000004E-2</v>
      </c>
      <c r="G4031" s="176">
        <f t="shared" si="135"/>
        <v>0.14827080000000001</v>
      </c>
      <c r="H4031" s="177"/>
      <c r="I4031" s="178"/>
      <c r="J4031" s="179"/>
      <c r="K4031" s="124"/>
      <c r="L4031" s="125"/>
      <c r="M4031" s="126"/>
      <c r="N4031" s="127"/>
      <c r="O4031" s="128"/>
      <c r="P4031" s="128"/>
      <c r="Q4031" s="126"/>
      <c r="R4031" s="55"/>
      <c r="S4031" s="129"/>
      <c r="T4031" s="156"/>
      <c r="U4031" s="126"/>
      <c r="AF4031" s="8"/>
      <c r="AG4031" s="8"/>
      <c r="AH4031" s="8"/>
      <c r="AI4031" s="8"/>
      <c r="AJ4031" s="8"/>
      <c r="AK4031" s="8"/>
      <c r="AL4031" s="8"/>
      <c r="AM4031" s="8"/>
    </row>
    <row r="4032" spans="1:39" x14ac:dyDescent="0.2">
      <c r="A4032" s="161" t="s">
        <v>403</v>
      </c>
      <c r="B4032" s="162" t="s">
        <v>5273</v>
      </c>
      <c r="C4032" s="174" t="s">
        <v>677</v>
      </c>
      <c r="D4032" s="175" t="s">
        <v>678</v>
      </c>
      <c r="E4032" s="175">
        <v>4</v>
      </c>
      <c r="F4032" s="176">
        <v>4.296759E-2</v>
      </c>
      <c r="G4032" s="176">
        <f t="shared" si="135"/>
        <v>0.17187036</v>
      </c>
      <c r="H4032" s="177"/>
      <c r="I4032" s="178"/>
      <c r="J4032" s="179"/>
      <c r="K4032" s="124"/>
      <c r="L4032" s="125"/>
      <c r="M4032" s="126"/>
      <c r="N4032" s="127"/>
      <c r="O4032" s="128"/>
      <c r="P4032" s="128"/>
      <c r="Q4032" s="126"/>
      <c r="R4032" s="55"/>
      <c r="S4032" s="129"/>
      <c r="T4032" s="156"/>
      <c r="U4032" s="126"/>
      <c r="AF4032" s="8"/>
      <c r="AG4032" s="8"/>
      <c r="AH4032" s="8"/>
      <c r="AI4032" s="8"/>
      <c r="AJ4032" s="8"/>
      <c r="AK4032" s="8"/>
      <c r="AL4032" s="8"/>
      <c r="AM4032" s="8"/>
    </row>
    <row r="4033" spans="1:39" x14ac:dyDescent="0.2">
      <c r="A4033" s="161" t="s">
        <v>403</v>
      </c>
      <c r="B4033" s="162" t="s">
        <v>5274</v>
      </c>
      <c r="C4033" s="174" t="s">
        <v>677</v>
      </c>
      <c r="D4033" s="175" t="s">
        <v>739</v>
      </c>
      <c r="E4033" s="175">
        <v>3</v>
      </c>
      <c r="F4033" s="176">
        <v>5.4240669999999998E-2</v>
      </c>
      <c r="G4033" s="176">
        <f t="shared" si="135"/>
        <v>0.16272201</v>
      </c>
      <c r="H4033" s="177"/>
      <c r="I4033" s="178"/>
      <c r="J4033" s="179"/>
      <c r="K4033" s="124"/>
      <c r="L4033" s="125"/>
      <c r="M4033" s="126"/>
      <c r="N4033" s="127"/>
      <c r="O4033" s="128"/>
      <c r="P4033" s="128"/>
      <c r="Q4033" s="126"/>
      <c r="R4033" s="55"/>
      <c r="S4033" s="129"/>
      <c r="T4033" s="156"/>
      <c r="U4033" s="126"/>
      <c r="AF4033" s="8"/>
      <c r="AG4033" s="8"/>
      <c r="AH4033" s="8"/>
      <c r="AI4033" s="8"/>
      <c r="AJ4033" s="8"/>
      <c r="AK4033" s="8"/>
      <c r="AL4033" s="8"/>
      <c r="AM4033" s="8"/>
    </row>
    <row r="4034" spans="1:39" x14ac:dyDescent="0.2">
      <c r="A4034" s="161" t="s">
        <v>403</v>
      </c>
      <c r="B4034" s="162" t="s">
        <v>5275</v>
      </c>
      <c r="C4034" s="174" t="s">
        <v>677</v>
      </c>
      <c r="D4034" s="175" t="s">
        <v>741</v>
      </c>
      <c r="E4034" s="175">
        <v>8</v>
      </c>
      <c r="F4034" s="176">
        <v>2.6461140000000001E-2</v>
      </c>
      <c r="G4034" s="176">
        <f t="shared" si="135"/>
        <v>0.21168912000000001</v>
      </c>
      <c r="H4034" s="177"/>
      <c r="I4034" s="178"/>
      <c r="J4034" s="179"/>
      <c r="K4034" s="124"/>
      <c r="L4034" s="125"/>
      <c r="M4034" s="126"/>
      <c r="N4034" s="127"/>
      <c r="O4034" s="128"/>
      <c r="P4034" s="128"/>
      <c r="Q4034" s="126"/>
      <c r="R4034" s="55"/>
      <c r="S4034" s="129"/>
      <c r="T4034" s="156"/>
      <c r="U4034" s="126"/>
      <c r="AF4034" s="8"/>
      <c r="AG4034" s="8"/>
      <c r="AH4034" s="8"/>
      <c r="AI4034" s="8"/>
      <c r="AJ4034" s="8"/>
      <c r="AK4034" s="8"/>
      <c r="AL4034" s="8"/>
      <c r="AM4034" s="8"/>
    </row>
    <row r="4035" spans="1:39" x14ac:dyDescent="0.2">
      <c r="A4035" s="161" t="s">
        <v>403</v>
      </c>
      <c r="B4035" s="162" t="s">
        <v>5276</v>
      </c>
      <c r="C4035" s="174" t="s">
        <v>677</v>
      </c>
      <c r="D4035" s="175" t="s">
        <v>743</v>
      </c>
      <c r="E4035" s="175">
        <v>19</v>
      </c>
      <c r="F4035" s="176">
        <v>1.393254E-2</v>
      </c>
      <c r="G4035" s="176">
        <f t="shared" si="135"/>
        <v>0.26471825999999998</v>
      </c>
      <c r="H4035" s="177"/>
      <c r="I4035" s="178"/>
      <c r="J4035" s="179"/>
      <c r="K4035" s="124"/>
      <c r="L4035" s="125"/>
      <c r="M4035" s="126"/>
      <c r="N4035" s="127"/>
      <c r="O4035" s="128"/>
      <c r="P4035" s="128"/>
      <c r="Q4035" s="126"/>
      <c r="R4035" s="55"/>
      <c r="S4035" s="129"/>
      <c r="T4035" s="156"/>
      <c r="U4035" s="126"/>
      <c r="AF4035" s="8"/>
      <c r="AG4035" s="8"/>
      <c r="AH4035" s="8"/>
      <c r="AI4035" s="8"/>
      <c r="AJ4035" s="8"/>
      <c r="AK4035" s="8"/>
      <c r="AL4035" s="8"/>
      <c r="AM4035" s="8"/>
    </row>
    <row r="4036" spans="1:39" x14ac:dyDescent="0.2">
      <c r="A4036" s="161" t="s">
        <v>403</v>
      </c>
      <c r="B4036" s="162" t="s">
        <v>5277</v>
      </c>
      <c r="C4036" s="174" t="s">
        <v>684</v>
      </c>
      <c r="D4036" s="175" t="s">
        <v>728</v>
      </c>
      <c r="E4036" s="175">
        <v>5</v>
      </c>
      <c r="F4036" s="176">
        <v>3.5662310000000003E-2</v>
      </c>
      <c r="G4036" s="176">
        <f t="shared" si="135"/>
        <v>0.17831155000000001</v>
      </c>
      <c r="H4036" s="177"/>
      <c r="I4036" s="178"/>
      <c r="J4036" s="179"/>
      <c r="K4036" s="124"/>
      <c r="L4036" s="125"/>
      <c r="M4036" s="126"/>
      <c r="N4036" s="127"/>
      <c r="O4036" s="128"/>
      <c r="P4036" s="128"/>
      <c r="Q4036" s="126"/>
      <c r="R4036" s="55"/>
      <c r="S4036" s="129"/>
      <c r="T4036" s="156"/>
      <c r="U4036" s="126"/>
      <c r="AF4036" s="8"/>
      <c r="AG4036" s="8"/>
      <c r="AH4036" s="8"/>
      <c r="AI4036" s="8"/>
      <c r="AJ4036" s="8"/>
      <c r="AK4036" s="8"/>
      <c r="AL4036" s="8"/>
      <c r="AM4036" s="8"/>
    </row>
    <row r="4037" spans="1:39" x14ac:dyDescent="0.2">
      <c r="A4037" s="161" t="s">
        <v>403</v>
      </c>
      <c r="B4037" s="162" t="s">
        <v>5278</v>
      </c>
      <c r="C4037" s="174" t="s">
        <v>684</v>
      </c>
      <c r="D4037" s="175" t="s">
        <v>730</v>
      </c>
      <c r="E4037" s="175">
        <v>4</v>
      </c>
      <c r="F4037" s="176">
        <v>3.3686880000000002E-2</v>
      </c>
      <c r="G4037" s="176">
        <f t="shared" si="135"/>
        <v>0.13474752000000001</v>
      </c>
      <c r="H4037" s="177"/>
      <c r="I4037" s="178"/>
      <c r="J4037" s="179"/>
      <c r="K4037" s="124"/>
      <c r="L4037" s="125"/>
      <c r="M4037" s="126"/>
      <c r="N4037" s="127"/>
      <c r="O4037" s="128"/>
      <c r="P4037" s="128"/>
      <c r="Q4037" s="126"/>
      <c r="R4037" s="55"/>
      <c r="S4037" s="129"/>
      <c r="T4037" s="156"/>
      <c r="U4037" s="126"/>
      <c r="AF4037" s="8"/>
      <c r="AG4037" s="8"/>
      <c r="AH4037" s="8"/>
      <c r="AI4037" s="8"/>
      <c r="AJ4037" s="8"/>
      <c r="AK4037" s="8"/>
      <c r="AL4037" s="8"/>
      <c r="AM4037" s="8"/>
    </row>
    <row r="4038" spans="1:39" x14ac:dyDescent="0.2">
      <c r="A4038" s="161" t="s">
        <v>403</v>
      </c>
      <c r="B4038" s="162" t="s">
        <v>5279</v>
      </c>
      <c r="C4038" s="174" t="s">
        <v>677</v>
      </c>
      <c r="D4038" s="175" t="s">
        <v>745</v>
      </c>
      <c r="E4038" s="175">
        <v>8</v>
      </c>
      <c r="F4038" s="176">
        <v>1.1562019999999999E-2</v>
      </c>
      <c r="G4038" s="176">
        <f t="shared" si="135"/>
        <v>9.2496159999999994E-2</v>
      </c>
      <c r="H4038" s="177"/>
      <c r="I4038" s="178"/>
      <c r="J4038" s="179"/>
      <c r="K4038" s="124"/>
      <c r="L4038" s="125"/>
      <c r="M4038" s="126"/>
      <c r="N4038" s="127"/>
      <c r="O4038" s="128"/>
      <c r="P4038" s="128"/>
      <c r="Q4038" s="126"/>
      <c r="R4038" s="55"/>
      <c r="S4038" s="129"/>
      <c r="T4038" s="156"/>
      <c r="U4038" s="126"/>
      <c r="AF4038" s="8"/>
      <c r="AG4038" s="8"/>
      <c r="AH4038" s="8"/>
      <c r="AI4038" s="8"/>
      <c r="AJ4038" s="8"/>
      <c r="AK4038" s="8"/>
      <c r="AL4038" s="8"/>
      <c r="AM4038" s="8"/>
    </row>
    <row r="4039" spans="1:39" x14ac:dyDescent="0.2">
      <c r="A4039" s="161" t="s">
        <v>403</v>
      </c>
      <c r="B4039" s="162" t="s">
        <v>5280</v>
      </c>
      <c r="C4039" s="174" t="s">
        <v>677</v>
      </c>
      <c r="D4039" s="175" t="s">
        <v>747</v>
      </c>
      <c r="E4039" s="175">
        <v>4</v>
      </c>
      <c r="F4039" s="176">
        <v>1.9086800000000001E-3</v>
      </c>
      <c r="G4039" s="176">
        <f t="shared" si="135"/>
        <v>7.6347200000000002E-3</v>
      </c>
      <c r="H4039" s="177"/>
      <c r="I4039" s="178"/>
      <c r="J4039" s="179"/>
      <c r="K4039" s="124"/>
      <c r="L4039" s="125"/>
      <c r="M4039" s="126"/>
      <c r="N4039" s="127"/>
      <c r="O4039" s="128"/>
      <c r="P4039" s="128"/>
      <c r="Q4039" s="126"/>
      <c r="R4039" s="55"/>
      <c r="S4039" s="129"/>
      <c r="T4039" s="156"/>
      <c r="U4039" s="126"/>
      <c r="AF4039" s="8"/>
      <c r="AG4039" s="8"/>
      <c r="AH4039" s="8"/>
      <c r="AI4039" s="8"/>
      <c r="AJ4039" s="8"/>
      <c r="AK4039" s="8"/>
      <c r="AL4039" s="8"/>
      <c r="AM4039" s="8"/>
    </row>
    <row r="4040" spans="1:39" ht="25.5" x14ac:dyDescent="0.2">
      <c r="A4040" s="161" t="s">
        <v>403</v>
      </c>
      <c r="B4040" s="162" t="s">
        <v>5281</v>
      </c>
      <c r="C4040" s="174" t="s">
        <v>522</v>
      </c>
      <c r="D4040" s="175" t="s">
        <v>937</v>
      </c>
      <c r="E4040" s="175">
        <v>52</v>
      </c>
      <c r="F4040" s="176">
        <v>5.7602159999999999E-2</v>
      </c>
      <c r="G4040" s="176">
        <f t="shared" si="135"/>
        <v>2.99531232</v>
      </c>
      <c r="H4040" s="177"/>
      <c r="I4040" s="178"/>
      <c r="J4040" s="179"/>
      <c r="K4040" s="124"/>
      <c r="L4040" s="125"/>
      <c r="M4040" s="126"/>
      <c r="N4040" s="127"/>
      <c r="O4040" s="128"/>
      <c r="P4040" s="128"/>
      <c r="Q4040" s="126"/>
      <c r="R4040" s="55"/>
      <c r="S4040" s="129"/>
      <c r="T4040" s="156"/>
      <c r="U4040" s="126"/>
      <c r="AF4040" s="8"/>
      <c r="AG4040" s="8"/>
      <c r="AH4040" s="8"/>
      <c r="AI4040" s="8"/>
      <c r="AJ4040" s="8"/>
      <c r="AK4040" s="8"/>
      <c r="AL4040" s="8"/>
      <c r="AM4040" s="8"/>
    </row>
    <row r="4041" spans="1:39" ht="25.5" x14ac:dyDescent="0.2">
      <c r="A4041" s="161" t="s">
        <v>403</v>
      </c>
      <c r="B4041" s="162" t="s">
        <v>5282</v>
      </c>
      <c r="C4041" s="174" t="s">
        <v>522</v>
      </c>
      <c r="D4041" s="175" t="s">
        <v>939</v>
      </c>
      <c r="E4041" s="175">
        <v>8</v>
      </c>
      <c r="F4041" s="176">
        <v>2.8221969999999999E-2</v>
      </c>
      <c r="G4041" s="176">
        <f t="shared" si="135"/>
        <v>0.22577575999999999</v>
      </c>
      <c r="H4041" s="177"/>
      <c r="I4041" s="178"/>
      <c r="J4041" s="179"/>
      <c r="K4041" s="124"/>
      <c r="L4041" s="125"/>
      <c r="M4041" s="126"/>
      <c r="N4041" s="127"/>
      <c r="O4041" s="128"/>
      <c r="P4041" s="128"/>
      <c r="Q4041" s="126"/>
      <c r="R4041" s="55"/>
      <c r="S4041" s="129"/>
      <c r="T4041" s="156"/>
      <c r="U4041" s="126"/>
      <c r="AF4041" s="8"/>
      <c r="AG4041" s="8"/>
      <c r="AH4041" s="8"/>
      <c r="AI4041" s="8"/>
      <c r="AJ4041" s="8"/>
      <c r="AK4041" s="8"/>
      <c r="AL4041" s="8"/>
      <c r="AM4041" s="8"/>
    </row>
    <row r="4042" spans="1:39" ht="25.5" x14ac:dyDescent="0.2">
      <c r="A4042" s="161" t="s">
        <v>403</v>
      </c>
      <c r="B4042" s="162" t="s">
        <v>5283</v>
      </c>
      <c r="C4042" s="174" t="s">
        <v>522</v>
      </c>
      <c r="D4042" s="175" t="s">
        <v>941</v>
      </c>
      <c r="E4042" s="175">
        <v>38</v>
      </c>
      <c r="F4042" s="176">
        <v>2.2449110000000001E-2</v>
      </c>
      <c r="G4042" s="176">
        <f t="shared" si="135"/>
        <v>0.85306618000000001</v>
      </c>
      <c r="H4042" s="177"/>
      <c r="I4042" s="178"/>
      <c r="J4042" s="179"/>
      <c r="K4042" s="124"/>
      <c r="L4042" s="125"/>
      <c r="M4042" s="126"/>
      <c r="N4042" s="127"/>
      <c r="O4042" s="128"/>
      <c r="P4042" s="128"/>
      <c r="Q4042" s="126"/>
      <c r="R4042" s="55"/>
      <c r="S4042" s="129"/>
      <c r="T4042" s="156"/>
      <c r="U4042" s="126"/>
      <c r="AF4042" s="8"/>
      <c r="AG4042" s="8"/>
      <c r="AH4042" s="8"/>
      <c r="AI4042" s="8"/>
      <c r="AJ4042" s="8"/>
      <c r="AK4042" s="8"/>
      <c r="AL4042" s="8"/>
      <c r="AM4042" s="8"/>
    </row>
    <row r="4043" spans="1:39" ht="25.5" x14ac:dyDescent="0.2">
      <c r="A4043" s="161" t="s">
        <v>403</v>
      </c>
      <c r="B4043" s="162" t="s">
        <v>5284</v>
      </c>
      <c r="C4043" s="174" t="s">
        <v>944</v>
      </c>
      <c r="D4043" s="175" t="s">
        <v>945</v>
      </c>
      <c r="E4043" s="175">
        <v>24</v>
      </c>
      <c r="F4043" s="176">
        <v>1.8321469999999999E-2</v>
      </c>
      <c r="G4043" s="176">
        <f t="shared" si="135"/>
        <v>0.43971527999999999</v>
      </c>
      <c r="H4043" s="177"/>
      <c r="I4043" s="178"/>
      <c r="J4043" s="179"/>
      <c r="K4043" s="124"/>
      <c r="L4043" s="125"/>
      <c r="M4043" s="126"/>
      <c r="N4043" s="127"/>
      <c r="O4043" s="128"/>
      <c r="P4043" s="128"/>
      <c r="Q4043" s="126"/>
      <c r="R4043" s="55"/>
      <c r="S4043" s="129"/>
      <c r="T4043" s="156"/>
      <c r="U4043" s="126"/>
      <c r="AF4043" s="8"/>
      <c r="AG4043" s="8"/>
      <c r="AH4043" s="8"/>
      <c r="AI4043" s="8"/>
      <c r="AJ4043" s="8"/>
      <c r="AK4043" s="8"/>
      <c r="AL4043" s="8"/>
      <c r="AM4043" s="8"/>
    </row>
    <row r="4044" spans="1:39" ht="25.5" x14ac:dyDescent="0.2">
      <c r="A4044" s="161" t="s">
        <v>403</v>
      </c>
      <c r="B4044" s="162" t="s">
        <v>5285</v>
      </c>
      <c r="C4044" s="174" t="s">
        <v>522</v>
      </c>
      <c r="D4044" s="175" t="s">
        <v>757</v>
      </c>
      <c r="E4044" s="175">
        <v>50</v>
      </c>
      <c r="F4044" s="176">
        <v>1.6348540000000002E-2</v>
      </c>
      <c r="G4044" s="176">
        <f t="shared" si="135"/>
        <v>0.81742700000000013</v>
      </c>
      <c r="H4044" s="177"/>
      <c r="I4044" s="178"/>
      <c r="J4044" s="179"/>
      <c r="K4044" s="124"/>
      <c r="L4044" s="125"/>
      <c r="M4044" s="126"/>
      <c r="N4044" s="127"/>
      <c r="O4044" s="128"/>
      <c r="P4044" s="128"/>
      <c r="Q4044" s="126"/>
      <c r="R4044" s="55"/>
      <c r="S4044" s="129"/>
      <c r="T4044" s="156"/>
      <c r="U4044" s="126"/>
      <c r="AF4044" s="8"/>
      <c r="AG4044" s="8"/>
      <c r="AH4044" s="8"/>
      <c r="AI4044" s="8"/>
      <c r="AJ4044" s="8"/>
      <c r="AK4044" s="8"/>
      <c r="AL4044" s="8"/>
      <c r="AM4044" s="8"/>
    </row>
    <row r="4045" spans="1:39" ht="25.5" x14ac:dyDescent="0.2">
      <c r="A4045" s="161" t="s">
        <v>403</v>
      </c>
      <c r="B4045" s="162" t="s">
        <v>5286</v>
      </c>
      <c r="C4045" s="174" t="s">
        <v>725</v>
      </c>
      <c r="D4045" s="175" t="s">
        <v>726</v>
      </c>
      <c r="E4045" s="175">
        <v>24</v>
      </c>
      <c r="F4045" s="176">
        <v>2.0473680000000001E-2</v>
      </c>
      <c r="G4045" s="176">
        <f t="shared" si="135"/>
        <v>0.49136832000000003</v>
      </c>
      <c r="H4045" s="177"/>
      <c r="I4045" s="178"/>
      <c r="J4045" s="179"/>
      <c r="K4045" s="124"/>
      <c r="L4045" s="125"/>
      <c r="M4045" s="126"/>
      <c r="N4045" s="127"/>
      <c r="O4045" s="128"/>
      <c r="P4045" s="128"/>
      <c r="Q4045" s="126"/>
      <c r="R4045" s="55"/>
      <c r="S4045" s="129"/>
      <c r="T4045" s="156"/>
      <c r="U4045" s="126"/>
      <c r="AF4045" s="8"/>
      <c r="AG4045" s="8"/>
      <c r="AH4045" s="8"/>
      <c r="AI4045" s="8"/>
      <c r="AJ4045" s="8"/>
      <c r="AK4045" s="8"/>
      <c r="AL4045" s="8"/>
      <c r="AM4045" s="8"/>
    </row>
    <row r="4046" spans="1:39" x14ac:dyDescent="0.2">
      <c r="A4046" s="161" t="s">
        <v>403</v>
      </c>
      <c r="B4046" s="162" t="s">
        <v>5287</v>
      </c>
      <c r="C4046" s="174" t="s">
        <v>759</v>
      </c>
      <c r="D4046" s="175" t="s">
        <v>760</v>
      </c>
      <c r="E4046" s="175">
        <v>16</v>
      </c>
      <c r="F4046" s="176">
        <v>1.7374069999999998E-2</v>
      </c>
      <c r="G4046" s="176">
        <f t="shared" si="135"/>
        <v>0.27798511999999997</v>
      </c>
      <c r="H4046" s="177"/>
      <c r="I4046" s="178"/>
      <c r="J4046" s="179"/>
      <c r="K4046" s="124"/>
      <c r="L4046" s="125"/>
      <c r="M4046" s="126"/>
      <c r="N4046" s="127"/>
      <c r="O4046" s="128"/>
      <c r="P4046" s="128"/>
      <c r="Q4046" s="126"/>
      <c r="R4046" s="55"/>
      <c r="S4046" s="129"/>
      <c r="T4046" s="156"/>
      <c r="U4046" s="126"/>
      <c r="AF4046" s="8"/>
      <c r="AG4046" s="8"/>
      <c r="AH4046" s="8"/>
      <c r="AI4046" s="8"/>
      <c r="AJ4046" s="8"/>
      <c r="AK4046" s="8"/>
      <c r="AL4046" s="8"/>
      <c r="AM4046" s="8"/>
    </row>
    <row r="4047" spans="1:39" x14ac:dyDescent="0.2">
      <c r="A4047" s="161" t="s">
        <v>403</v>
      </c>
      <c r="B4047" s="162" t="s">
        <v>5288</v>
      </c>
      <c r="C4047" s="174" t="s">
        <v>525</v>
      </c>
      <c r="D4047" s="175" t="s">
        <v>762</v>
      </c>
      <c r="E4047" s="175">
        <v>12</v>
      </c>
      <c r="F4047" s="176">
        <v>7.6006699999999996E-2</v>
      </c>
      <c r="G4047" s="176">
        <f t="shared" si="135"/>
        <v>0.91208040000000001</v>
      </c>
      <c r="H4047" s="177"/>
      <c r="I4047" s="178"/>
      <c r="J4047" s="179"/>
      <c r="K4047" s="124"/>
      <c r="L4047" s="125"/>
      <c r="M4047" s="126"/>
      <c r="N4047" s="127"/>
      <c r="O4047" s="128"/>
      <c r="P4047" s="128"/>
      <c r="Q4047" s="126"/>
      <c r="R4047" s="55"/>
      <c r="S4047" s="129"/>
      <c r="T4047" s="156"/>
      <c r="U4047" s="126"/>
      <c r="AF4047" s="8"/>
      <c r="AG4047" s="8"/>
      <c r="AH4047" s="8"/>
      <c r="AI4047" s="8"/>
      <c r="AJ4047" s="8"/>
      <c r="AK4047" s="8"/>
      <c r="AL4047" s="8"/>
      <c r="AM4047" s="8"/>
    </row>
    <row r="4048" spans="1:39" x14ac:dyDescent="0.2">
      <c r="A4048" s="161" t="s">
        <v>403</v>
      </c>
      <c r="B4048" s="162" t="s">
        <v>5289</v>
      </c>
      <c r="C4048" s="174" t="s">
        <v>525</v>
      </c>
      <c r="D4048" s="175" t="s">
        <v>764</v>
      </c>
      <c r="E4048" s="175">
        <v>16</v>
      </c>
      <c r="F4048" s="176">
        <v>4.0010209999999997E-2</v>
      </c>
      <c r="G4048" s="176">
        <f t="shared" si="135"/>
        <v>0.64016335999999996</v>
      </c>
      <c r="H4048" s="177"/>
      <c r="I4048" s="178"/>
      <c r="J4048" s="179"/>
      <c r="K4048" s="124"/>
      <c r="L4048" s="125"/>
      <c r="M4048" s="126"/>
      <c r="N4048" s="127"/>
      <c r="O4048" s="128"/>
      <c r="P4048" s="128"/>
      <c r="Q4048" s="126"/>
      <c r="R4048" s="55"/>
      <c r="S4048" s="129"/>
      <c r="T4048" s="156"/>
      <c r="U4048" s="126"/>
      <c r="AF4048" s="8"/>
      <c r="AG4048" s="8"/>
      <c r="AH4048" s="8"/>
      <c r="AI4048" s="8"/>
      <c r="AJ4048" s="8"/>
      <c r="AK4048" s="8"/>
      <c r="AL4048" s="8"/>
      <c r="AM4048" s="8"/>
    </row>
    <row r="4049" spans="1:39" x14ac:dyDescent="0.2">
      <c r="A4049" s="161" t="s">
        <v>403</v>
      </c>
      <c r="B4049" s="162" t="s">
        <v>5290</v>
      </c>
      <c r="C4049" s="174" t="s">
        <v>525</v>
      </c>
      <c r="D4049" s="175" t="s">
        <v>679</v>
      </c>
      <c r="E4049" s="175">
        <v>64</v>
      </c>
      <c r="F4049" s="176">
        <v>1.6751530000000001E-2</v>
      </c>
      <c r="G4049" s="176">
        <f t="shared" si="135"/>
        <v>1.07209792</v>
      </c>
      <c r="H4049" s="177"/>
      <c r="I4049" s="178"/>
      <c r="J4049" s="179"/>
      <c r="K4049" s="124"/>
      <c r="L4049" s="125"/>
      <c r="M4049" s="126"/>
      <c r="N4049" s="127"/>
      <c r="O4049" s="128"/>
      <c r="P4049" s="128"/>
      <c r="Q4049" s="126"/>
      <c r="R4049" s="55"/>
      <c r="S4049" s="129"/>
      <c r="T4049" s="156"/>
      <c r="U4049" s="126"/>
      <c r="AF4049" s="8"/>
      <c r="AG4049" s="8"/>
      <c r="AH4049" s="8"/>
      <c r="AI4049" s="8"/>
      <c r="AJ4049" s="8"/>
      <c r="AK4049" s="8"/>
      <c r="AL4049" s="8"/>
      <c r="AM4049" s="8"/>
    </row>
    <row r="4050" spans="1:39" x14ac:dyDescent="0.2">
      <c r="A4050" s="161" t="s">
        <v>403</v>
      </c>
      <c r="B4050" s="162" t="s">
        <v>5291</v>
      </c>
      <c r="C4050" s="174" t="s">
        <v>525</v>
      </c>
      <c r="D4050" s="175" t="s">
        <v>767</v>
      </c>
      <c r="E4050" s="175">
        <v>9</v>
      </c>
      <c r="F4050" s="176">
        <v>1.084597E-2</v>
      </c>
      <c r="G4050" s="176">
        <f t="shared" si="135"/>
        <v>9.7613729999999996E-2</v>
      </c>
      <c r="H4050" s="177"/>
      <c r="I4050" s="178"/>
      <c r="J4050" s="179"/>
      <c r="K4050" s="124"/>
      <c r="L4050" s="125"/>
      <c r="M4050" s="126"/>
      <c r="N4050" s="127"/>
      <c r="O4050" s="128"/>
      <c r="P4050" s="128"/>
      <c r="Q4050" s="126"/>
      <c r="R4050" s="55"/>
      <c r="S4050" s="129"/>
      <c r="T4050" s="156"/>
      <c r="U4050" s="126"/>
      <c r="AF4050" s="8"/>
      <c r="AG4050" s="8"/>
      <c r="AH4050" s="8"/>
      <c r="AI4050" s="8"/>
      <c r="AJ4050" s="8"/>
      <c r="AK4050" s="8"/>
      <c r="AL4050" s="8"/>
      <c r="AM4050" s="8"/>
    </row>
    <row r="4051" spans="1:39" x14ac:dyDescent="0.2">
      <c r="A4051" s="161" t="s">
        <v>403</v>
      </c>
      <c r="B4051" s="162" t="s">
        <v>5292</v>
      </c>
      <c r="C4051" s="174" t="s">
        <v>525</v>
      </c>
      <c r="D4051" s="175" t="s">
        <v>526</v>
      </c>
      <c r="E4051" s="175">
        <v>233</v>
      </c>
      <c r="F4051" s="176">
        <v>5.88405E-3</v>
      </c>
      <c r="G4051" s="176">
        <f t="shared" si="135"/>
        <v>1.3709836500000001</v>
      </c>
      <c r="H4051" s="177"/>
      <c r="I4051" s="178"/>
      <c r="J4051" s="179"/>
      <c r="K4051" s="124"/>
      <c r="L4051" s="125"/>
      <c r="M4051" s="126"/>
      <c r="N4051" s="127"/>
      <c r="O4051" s="128"/>
      <c r="P4051" s="128"/>
      <c r="Q4051" s="126"/>
      <c r="R4051" s="55"/>
      <c r="S4051" s="129"/>
      <c r="T4051" s="156"/>
      <c r="U4051" s="126"/>
      <c r="AF4051" s="8"/>
      <c r="AG4051" s="8"/>
      <c r="AH4051" s="8"/>
      <c r="AI4051" s="8"/>
      <c r="AJ4051" s="8"/>
      <c r="AK4051" s="8"/>
      <c r="AL4051" s="8"/>
      <c r="AM4051" s="8"/>
    </row>
    <row r="4052" spans="1:39" x14ac:dyDescent="0.2">
      <c r="A4052" s="161" t="s">
        <v>403</v>
      </c>
      <c r="B4052" s="162" t="s">
        <v>5293</v>
      </c>
      <c r="C4052" s="174" t="s">
        <v>525</v>
      </c>
      <c r="D4052" s="175" t="s">
        <v>770</v>
      </c>
      <c r="E4052" s="175">
        <v>4</v>
      </c>
      <c r="F4052" s="176">
        <v>8.4562000000000005E-4</v>
      </c>
      <c r="G4052" s="176">
        <f t="shared" si="135"/>
        <v>3.3824800000000002E-3</v>
      </c>
      <c r="H4052" s="177"/>
      <c r="I4052" s="178"/>
      <c r="J4052" s="179"/>
      <c r="K4052" s="124"/>
      <c r="L4052" s="125"/>
      <c r="M4052" s="126"/>
      <c r="N4052" s="127"/>
      <c r="O4052" s="128"/>
      <c r="P4052" s="128"/>
      <c r="Q4052" s="126"/>
      <c r="R4052" s="55"/>
      <c r="S4052" s="129"/>
      <c r="T4052" s="156"/>
      <c r="U4052" s="126"/>
      <c r="AF4052" s="8"/>
      <c r="AG4052" s="8"/>
      <c r="AH4052" s="8"/>
      <c r="AI4052" s="8"/>
      <c r="AJ4052" s="8"/>
      <c r="AK4052" s="8"/>
      <c r="AL4052" s="8"/>
      <c r="AM4052" s="8"/>
    </row>
    <row r="4053" spans="1:39" x14ac:dyDescent="0.2">
      <c r="A4053" s="161" t="s">
        <v>403</v>
      </c>
      <c r="B4053" s="162" t="s">
        <v>5294</v>
      </c>
      <c r="C4053" s="174" t="s">
        <v>528</v>
      </c>
      <c r="D4053" s="175" t="s">
        <v>772</v>
      </c>
      <c r="E4053" s="175">
        <v>16</v>
      </c>
      <c r="F4053" s="176">
        <v>6.9577099999999998E-3</v>
      </c>
      <c r="G4053" s="176">
        <f t="shared" si="135"/>
        <v>0.11132336</v>
      </c>
      <c r="H4053" s="177"/>
      <c r="I4053" s="178"/>
      <c r="J4053" s="179"/>
      <c r="K4053" s="124"/>
      <c r="L4053" s="125"/>
      <c r="M4053" s="126"/>
      <c r="N4053" s="127"/>
      <c r="O4053" s="128"/>
      <c r="P4053" s="128"/>
      <c r="Q4053" s="126"/>
      <c r="R4053" s="55"/>
      <c r="S4053" s="129"/>
      <c r="T4053" s="156"/>
      <c r="U4053" s="126"/>
      <c r="AF4053" s="8"/>
      <c r="AG4053" s="8"/>
      <c r="AH4053" s="8"/>
      <c r="AI4053" s="8"/>
      <c r="AJ4053" s="8"/>
      <c r="AK4053" s="8"/>
      <c r="AL4053" s="8"/>
      <c r="AM4053" s="8"/>
    </row>
    <row r="4054" spans="1:39" x14ac:dyDescent="0.2">
      <c r="A4054" s="161" t="s">
        <v>403</v>
      </c>
      <c r="B4054" s="162" t="s">
        <v>5295</v>
      </c>
      <c r="C4054" s="174" t="s">
        <v>528</v>
      </c>
      <c r="D4054" s="175" t="s">
        <v>680</v>
      </c>
      <c r="E4054" s="175">
        <v>56</v>
      </c>
      <c r="F4054" s="176">
        <v>3.9662300000000003E-3</v>
      </c>
      <c r="G4054" s="176">
        <f t="shared" ref="G4054:G4062" si="136">F4054*E4054</f>
        <v>0.22210888000000001</v>
      </c>
      <c r="H4054" s="177"/>
      <c r="I4054" s="178"/>
      <c r="J4054" s="179"/>
      <c r="K4054" s="124"/>
      <c r="L4054" s="125"/>
      <c r="M4054" s="126"/>
      <c r="N4054" s="127"/>
      <c r="O4054" s="128"/>
      <c r="P4054" s="128"/>
      <c r="Q4054" s="126"/>
      <c r="R4054" s="55"/>
      <c r="S4054" s="129"/>
      <c r="T4054" s="156"/>
      <c r="U4054" s="126"/>
      <c r="AF4054" s="8"/>
      <c r="AG4054" s="8"/>
      <c r="AH4054" s="8"/>
      <c r="AI4054" s="8"/>
      <c r="AJ4054" s="8"/>
      <c r="AK4054" s="8"/>
      <c r="AL4054" s="8"/>
      <c r="AM4054" s="8"/>
    </row>
    <row r="4055" spans="1:39" x14ac:dyDescent="0.2">
      <c r="A4055" s="161" t="s">
        <v>403</v>
      </c>
      <c r="B4055" s="162" t="s">
        <v>5296</v>
      </c>
      <c r="C4055" s="174" t="s">
        <v>528</v>
      </c>
      <c r="D4055" s="175" t="s">
        <v>775</v>
      </c>
      <c r="E4055" s="175">
        <v>9</v>
      </c>
      <c r="F4055" s="176">
        <v>2.3824300000000001E-3</v>
      </c>
      <c r="G4055" s="176">
        <f t="shared" si="136"/>
        <v>2.1441870000000002E-2</v>
      </c>
      <c r="H4055" s="177"/>
      <c r="I4055" s="178"/>
      <c r="J4055" s="179"/>
      <c r="K4055" s="124"/>
      <c r="L4055" s="125"/>
      <c r="M4055" s="126"/>
      <c r="N4055" s="127"/>
      <c r="O4055" s="128"/>
      <c r="P4055" s="128"/>
      <c r="Q4055" s="126"/>
      <c r="R4055" s="55"/>
      <c r="S4055" s="129"/>
      <c r="T4055" s="156"/>
      <c r="U4055" s="126"/>
      <c r="AF4055" s="8"/>
      <c r="AG4055" s="8"/>
      <c r="AH4055" s="8"/>
      <c r="AI4055" s="8"/>
      <c r="AJ4055" s="8"/>
      <c r="AK4055" s="8"/>
      <c r="AL4055" s="8"/>
      <c r="AM4055" s="8"/>
    </row>
    <row r="4056" spans="1:39" x14ac:dyDescent="0.2">
      <c r="A4056" s="161" t="s">
        <v>403</v>
      </c>
      <c r="B4056" s="162" t="s">
        <v>5297</v>
      </c>
      <c r="C4056" s="174" t="s">
        <v>528</v>
      </c>
      <c r="D4056" s="175" t="s">
        <v>529</v>
      </c>
      <c r="E4056" s="175">
        <v>169</v>
      </c>
      <c r="F4056" s="176">
        <v>1.25136E-3</v>
      </c>
      <c r="G4056" s="176">
        <f t="shared" si="136"/>
        <v>0.21147984</v>
      </c>
      <c r="H4056" s="177"/>
      <c r="I4056" s="178"/>
      <c r="J4056" s="179"/>
      <c r="K4056" s="124"/>
      <c r="L4056" s="125"/>
      <c r="M4056" s="126"/>
      <c r="N4056" s="127"/>
      <c r="O4056" s="128"/>
      <c r="P4056" s="128"/>
      <c r="Q4056" s="126"/>
      <c r="R4056" s="55"/>
      <c r="S4056" s="129"/>
      <c r="T4056" s="156"/>
      <c r="U4056" s="126"/>
      <c r="AF4056" s="8"/>
      <c r="AG4056" s="8"/>
      <c r="AH4056" s="8"/>
      <c r="AI4056" s="8"/>
      <c r="AJ4056" s="8"/>
      <c r="AK4056" s="8"/>
      <c r="AL4056" s="8"/>
      <c r="AM4056" s="8"/>
    </row>
    <row r="4057" spans="1:39" x14ac:dyDescent="0.2">
      <c r="A4057" s="161" t="s">
        <v>403</v>
      </c>
      <c r="B4057" s="162" t="s">
        <v>5298</v>
      </c>
      <c r="C4057" s="174" t="s">
        <v>528</v>
      </c>
      <c r="D4057" s="175" t="s">
        <v>778</v>
      </c>
      <c r="E4057" s="175">
        <v>4</v>
      </c>
      <c r="F4057" s="176">
        <v>1.8382000000000001E-4</v>
      </c>
      <c r="G4057" s="176">
        <f t="shared" si="136"/>
        <v>7.3528000000000005E-4</v>
      </c>
      <c r="H4057" s="177"/>
      <c r="I4057" s="178"/>
      <c r="J4057" s="179"/>
      <c r="K4057" s="124"/>
      <c r="L4057" s="125"/>
      <c r="M4057" s="126"/>
      <c r="N4057" s="127"/>
      <c r="O4057" s="128"/>
      <c r="P4057" s="128"/>
      <c r="Q4057" s="126"/>
      <c r="R4057" s="55"/>
      <c r="S4057" s="129"/>
      <c r="T4057" s="156"/>
      <c r="U4057" s="126"/>
      <c r="AF4057" s="8"/>
      <c r="AG4057" s="8"/>
      <c r="AH4057" s="8"/>
      <c r="AI4057" s="8"/>
      <c r="AJ4057" s="8"/>
      <c r="AK4057" s="8"/>
      <c r="AL4057" s="8"/>
      <c r="AM4057" s="8"/>
    </row>
    <row r="4058" spans="1:39" x14ac:dyDescent="0.2">
      <c r="A4058" s="161" t="s">
        <v>403</v>
      </c>
      <c r="B4058" s="162" t="s">
        <v>5299</v>
      </c>
      <c r="C4058" s="174" t="s">
        <v>681</v>
      </c>
      <c r="D4058" s="175" t="s">
        <v>780</v>
      </c>
      <c r="E4058" s="175">
        <v>4</v>
      </c>
      <c r="F4058" s="176">
        <v>1.7164410000000001E-2</v>
      </c>
      <c r="G4058" s="176">
        <f t="shared" si="136"/>
        <v>6.8657640000000006E-2</v>
      </c>
      <c r="H4058" s="177"/>
      <c r="I4058" s="178"/>
      <c r="J4058" s="179"/>
      <c r="K4058" s="124"/>
      <c r="L4058" s="125"/>
      <c r="M4058" s="126"/>
      <c r="N4058" s="127"/>
      <c r="O4058" s="128"/>
      <c r="P4058" s="128"/>
      <c r="Q4058" s="126"/>
      <c r="R4058" s="55"/>
      <c r="S4058" s="129"/>
      <c r="T4058" s="156"/>
      <c r="U4058" s="126"/>
      <c r="AF4058" s="8"/>
      <c r="AG4058" s="8"/>
      <c r="AH4058" s="8"/>
      <c r="AI4058" s="8"/>
      <c r="AJ4058" s="8"/>
      <c r="AK4058" s="8"/>
      <c r="AL4058" s="8"/>
      <c r="AM4058" s="8"/>
    </row>
    <row r="4059" spans="1:39" x14ac:dyDescent="0.2">
      <c r="A4059" s="161" t="s">
        <v>403</v>
      </c>
      <c r="B4059" s="162" t="s">
        <v>5300</v>
      </c>
      <c r="C4059" s="174" t="s">
        <v>681</v>
      </c>
      <c r="D4059" s="175" t="s">
        <v>782</v>
      </c>
      <c r="E4059" s="175">
        <v>8</v>
      </c>
      <c r="F4059" s="176">
        <v>1.130113E-2</v>
      </c>
      <c r="G4059" s="176">
        <f t="shared" si="136"/>
        <v>9.0409039999999996E-2</v>
      </c>
      <c r="H4059" s="177"/>
      <c r="I4059" s="178"/>
      <c r="J4059" s="179"/>
      <c r="K4059" s="124"/>
      <c r="L4059" s="125"/>
      <c r="M4059" s="126"/>
      <c r="N4059" s="127"/>
      <c r="O4059" s="128"/>
      <c r="P4059" s="128"/>
      <c r="Q4059" s="126"/>
      <c r="R4059" s="55"/>
      <c r="S4059" s="129"/>
      <c r="T4059" s="156"/>
      <c r="U4059" s="126"/>
      <c r="AF4059" s="8"/>
      <c r="AG4059" s="8"/>
      <c r="AH4059" s="8"/>
      <c r="AI4059" s="8"/>
      <c r="AJ4059" s="8"/>
      <c r="AK4059" s="8"/>
      <c r="AL4059" s="8"/>
      <c r="AM4059" s="8"/>
    </row>
    <row r="4060" spans="1:39" x14ac:dyDescent="0.2">
      <c r="A4060" s="161" t="s">
        <v>403</v>
      </c>
      <c r="B4060" s="162" t="s">
        <v>5301</v>
      </c>
      <c r="C4060" s="174" t="s">
        <v>681</v>
      </c>
      <c r="D4060" s="175" t="s">
        <v>784</v>
      </c>
      <c r="E4060" s="175">
        <v>4</v>
      </c>
      <c r="F4060" s="176">
        <v>4.0784000000000003E-3</v>
      </c>
      <c r="G4060" s="176">
        <f t="shared" si="136"/>
        <v>1.6313600000000001E-2</v>
      </c>
      <c r="H4060" s="177"/>
      <c r="I4060" s="178"/>
      <c r="J4060" s="179"/>
      <c r="K4060" s="124"/>
      <c r="L4060" s="125"/>
      <c r="M4060" s="126"/>
      <c r="N4060" s="127"/>
      <c r="O4060" s="128"/>
      <c r="P4060" s="128"/>
      <c r="Q4060" s="126"/>
      <c r="R4060" s="55"/>
      <c r="S4060" s="129"/>
      <c r="T4060" s="156"/>
      <c r="U4060" s="126"/>
      <c r="AF4060" s="8"/>
      <c r="AG4060" s="8"/>
      <c r="AH4060" s="8"/>
      <c r="AI4060" s="8"/>
      <c r="AJ4060" s="8"/>
      <c r="AK4060" s="8"/>
      <c r="AL4060" s="8"/>
      <c r="AM4060" s="8"/>
    </row>
    <row r="4061" spans="1:39" x14ac:dyDescent="0.2">
      <c r="A4061" s="161" t="s">
        <v>403</v>
      </c>
      <c r="B4061" s="162" t="s">
        <v>5302</v>
      </c>
      <c r="C4061" s="174" t="s">
        <v>681</v>
      </c>
      <c r="D4061" s="175" t="s">
        <v>786</v>
      </c>
      <c r="E4061" s="175">
        <v>29</v>
      </c>
      <c r="F4061" s="176">
        <v>2.1575700000000001E-3</v>
      </c>
      <c r="G4061" s="176">
        <f t="shared" si="136"/>
        <v>6.2569529999999998E-2</v>
      </c>
      <c r="H4061" s="177"/>
      <c r="I4061" s="178"/>
      <c r="J4061" s="179"/>
      <c r="K4061" s="124"/>
      <c r="L4061" s="125"/>
      <c r="M4061" s="126"/>
      <c r="N4061" s="127"/>
      <c r="O4061" s="128"/>
      <c r="P4061" s="128"/>
      <c r="Q4061" s="126"/>
      <c r="R4061" s="55"/>
      <c r="S4061" s="129"/>
      <c r="T4061" s="156"/>
      <c r="U4061" s="126"/>
      <c r="AF4061" s="8"/>
      <c r="AG4061" s="8"/>
      <c r="AH4061" s="8"/>
      <c r="AI4061" s="8"/>
      <c r="AJ4061" s="8"/>
      <c r="AK4061" s="8"/>
      <c r="AL4061" s="8"/>
      <c r="AM4061" s="8"/>
    </row>
    <row r="4062" spans="1:39" x14ac:dyDescent="0.2">
      <c r="A4062" s="161" t="s">
        <v>403</v>
      </c>
      <c r="B4062" s="162" t="s">
        <v>5303</v>
      </c>
      <c r="C4062" s="174" t="s">
        <v>788</v>
      </c>
      <c r="D4062" s="175" t="s">
        <v>789</v>
      </c>
      <c r="E4062" s="175">
        <v>2</v>
      </c>
      <c r="F4062" s="176">
        <v>5.0836500000000003E-3</v>
      </c>
      <c r="G4062" s="176">
        <f t="shared" si="136"/>
        <v>1.0167300000000001E-2</v>
      </c>
      <c r="H4062" s="177" t="s">
        <v>414</v>
      </c>
      <c r="I4062" s="178"/>
      <c r="J4062" s="179"/>
      <c r="K4062" s="124"/>
      <c r="L4062" s="125"/>
      <c r="M4062" s="126"/>
      <c r="N4062" s="127"/>
      <c r="O4062" s="128"/>
      <c r="P4062" s="128"/>
      <c r="Q4062" s="126"/>
      <c r="R4062" s="55"/>
      <c r="S4062" s="129"/>
      <c r="T4062" s="156"/>
      <c r="U4062" s="126"/>
      <c r="AF4062" s="8"/>
      <c r="AG4062" s="8"/>
      <c r="AH4062" s="8"/>
      <c r="AI4062" s="8"/>
      <c r="AJ4062" s="8"/>
      <c r="AK4062" s="8"/>
      <c r="AL4062" s="8"/>
      <c r="AM4062" s="8"/>
    </row>
    <row r="4063" spans="1:39" x14ac:dyDescent="0.2">
      <c r="A4063" s="161" t="s">
        <v>382</v>
      </c>
      <c r="B4063" s="162" t="s">
        <v>5304</v>
      </c>
      <c r="C4063" s="181" t="s">
        <v>683</v>
      </c>
      <c r="D4063" s="182" t="s">
        <v>676</v>
      </c>
      <c r="E4063" s="182">
        <v>1</v>
      </c>
      <c r="F4063" s="183"/>
      <c r="G4063" s="183" t="str">
        <f>""</f>
        <v/>
      </c>
      <c r="H4063" s="184"/>
      <c r="I4063" s="185"/>
      <c r="J4063" s="180"/>
      <c r="K4063" s="124"/>
      <c r="L4063" s="125"/>
      <c r="M4063" s="126"/>
      <c r="N4063" s="127"/>
      <c r="O4063" s="128"/>
      <c r="P4063" s="128"/>
      <c r="Q4063" s="126"/>
      <c r="R4063" s="55"/>
      <c r="S4063" s="129"/>
      <c r="T4063" s="156"/>
      <c r="U4063" s="126"/>
      <c r="AF4063" s="8"/>
      <c r="AG4063" s="8"/>
      <c r="AH4063" s="8"/>
      <c r="AI4063" s="8"/>
      <c r="AJ4063" s="8"/>
      <c r="AK4063" s="8"/>
      <c r="AL4063" s="8"/>
      <c r="AM4063" s="8"/>
    </row>
    <row r="4064" spans="1:39" x14ac:dyDescent="0.2">
      <c r="A4064" s="161" t="s">
        <v>382</v>
      </c>
      <c r="B4064" s="162" t="s">
        <v>5305</v>
      </c>
      <c r="C4064" s="181" t="s">
        <v>675</v>
      </c>
      <c r="D4064" s="182" t="s">
        <v>676</v>
      </c>
      <c r="E4064" s="182">
        <v>1</v>
      </c>
      <c r="F4064" s="183"/>
      <c r="G4064" s="183" t="str">
        <f>""</f>
        <v/>
      </c>
      <c r="H4064" s="184"/>
      <c r="I4064" s="185"/>
      <c r="J4064" s="180"/>
      <c r="K4064" s="124"/>
      <c r="L4064" s="125"/>
      <c r="M4064" s="126"/>
      <c r="N4064" s="127"/>
      <c r="O4064" s="128"/>
      <c r="P4064" s="128"/>
      <c r="Q4064" s="126"/>
      <c r="R4064" s="55"/>
      <c r="S4064" s="129"/>
      <c r="T4064" s="156"/>
      <c r="U4064" s="126"/>
      <c r="AF4064" s="8"/>
      <c r="AG4064" s="8"/>
      <c r="AH4064" s="8"/>
      <c r="AI4064" s="8"/>
      <c r="AJ4064" s="8"/>
      <c r="AK4064" s="8"/>
      <c r="AL4064" s="8"/>
      <c r="AM4064" s="8"/>
    </row>
    <row r="4065" spans="1:39" ht="25.5" x14ac:dyDescent="0.2">
      <c r="A4065" s="148" t="s">
        <v>379</v>
      </c>
      <c r="B4065" s="150">
        <v>65</v>
      </c>
      <c r="C4065" s="151" t="s">
        <v>246</v>
      </c>
      <c r="D4065" s="152" t="s">
        <v>247</v>
      </c>
      <c r="E4065" s="105">
        <v>1</v>
      </c>
      <c r="F4065" s="153"/>
      <c r="G4065" s="110"/>
      <c r="H4065" s="154"/>
      <c r="I4065" s="111"/>
      <c r="J4065" s="155"/>
      <c r="K4065" s="124"/>
      <c r="L4065" s="125"/>
      <c r="M4065" s="126"/>
      <c r="N4065" s="127"/>
      <c r="O4065" s="128"/>
      <c r="P4065" s="128"/>
      <c r="Q4065" s="126"/>
      <c r="R4065" s="55"/>
      <c r="S4065" s="129"/>
      <c r="T4065" s="156"/>
      <c r="U4065" s="126"/>
      <c r="AF4065" s="8"/>
      <c r="AG4065" s="8"/>
      <c r="AH4065" s="8"/>
      <c r="AI4065" s="8"/>
      <c r="AJ4065" s="8"/>
      <c r="AK4065" s="8"/>
      <c r="AL4065" s="8"/>
      <c r="AM4065" s="8"/>
    </row>
    <row r="4066" spans="1:39" x14ac:dyDescent="0.2">
      <c r="A4066" s="161" t="s">
        <v>382</v>
      </c>
      <c r="B4066" s="162" t="s">
        <v>5306</v>
      </c>
      <c r="C4066" s="181" t="s">
        <v>384</v>
      </c>
      <c r="D4066" s="182" t="s">
        <v>385</v>
      </c>
      <c r="E4066" s="182">
        <v>1</v>
      </c>
      <c r="F4066" s="183"/>
      <c r="G4066" s="183" t="str">
        <f>""</f>
        <v/>
      </c>
      <c r="H4066" s="184"/>
      <c r="I4066" s="185"/>
      <c r="J4066" s="180"/>
      <c r="K4066" s="124"/>
      <c r="L4066" s="125"/>
      <c r="M4066" s="126"/>
      <c r="N4066" s="127"/>
      <c r="O4066" s="128"/>
      <c r="P4066" s="128"/>
      <c r="Q4066" s="126"/>
      <c r="R4066" s="55"/>
      <c r="S4066" s="129"/>
      <c r="T4066" s="156"/>
      <c r="U4066" s="126"/>
      <c r="AF4066" s="8"/>
      <c r="AG4066" s="8"/>
      <c r="AH4066" s="8"/>
      <c r="AI4066" s="8"/>
      <c r="AJ4066" s="8"/>
      <c r="AK4066" s="8"/>
      <c r="AL4066" s="8"/>
      <c r="AM4066" s="8"/>
    </row>
    <row r="4067" spans="1:39" x14ac:dyDescent="0.2">
      <c r="A4067" s="161" t="s">
        <v>386</v>
      </c>
      <c r="B4067" s="162" t="s">
        <v>5307</v>
      </c>
      <c r="C4067" s="181" t="s">
        <v>388</v>
      </c>
      <c r="D4067" s="182" t="s">
        <v>389</v>
      </c>
      <c r="E4067" s="182">
        <f>1*1</f>
        <v>1</v>
      </c>
      <c r="F4067" s="183">
        <v>3.8</v>
      </c>
      <c r="G4067" s="183">
        <f t="shared" ref="G4067:G4072" si="137">F4067*E4067</f>
        <v>3.8</v>
      </c>
      <c r="H4067" s="184" t="s">
        <v>390</v>
      </c>
      <c r="I4067" s="185"/>
      <c r="J4067" s="180"/>
      <c r="K4067" s="124"/>
      <c r="L4067" s="125"/>
      <c r="M4067" s="126"/>
      <c r="N4067" s="127"/>
      <c r="O4067" s="128"/>
      <c r="P4067" s="128"/>
      <c r="Q4067" s="126"/>
      <c r="R4067" s="55"/>
      <c r="S4067" s="129"/>
      <c r="T4067" s="156"/>
      <c r="U4067" s="126"/>
      <c r="AF4067" s="8"/>
      <c r="AG4067" s="8"/>
      <c r="AH4067" s="8"/>
      <c r="AI4067" s="8"/>
      <c r="AJ4067" s="8"/>
      <c r="AK4067" s="8"/>
      <c r="AL4067" s="8"/>
      <c r="AM4067" s="8"/>
    </row>
    <row r="4068" spans="1:39" x14ac:dyDescent="0.2">
      <c r="A4068" s="161" t="s">
        <v>386</v>
      </c>
      <c r="B4068" s="162" t="s">
        <v>5308</v>
      </c>
      <c r="C4068" s="181" t="s">
        <v>392</v>
      </c>
      <c r="D4068" s="182" t="s">
        <v>393</v>
      </c>
      <c r="E4068" s="182">
        <f>1*1</f>
        <v>1</v>
      </c>
      <c r="F4068" s="183">
        <v>2.65</v>
      </c>
      <c r="G4068" s="183">
        <f t="shared" si="137"/>
        <v>2.65</v>
      </c>
      <c r="H4068" s="184" t="s">
        <v>390</v>
      </c>
      <c r="I4068" s="185"/>
      <c r="J4068" s="180"/>
      <c r="K4068" s="124"/>
      <c r="L4068" s="125"/>
      <c r="M4068" s="126"/>
      <c r="N4068" s="127"/>
      <c r="O4068" s="128"/>
      <c r="P4068" s="128"/>
      <c r="Q4068" s="126"/>
      <c r="R4068" s="55"/>
      <c r="S4068" s="129"/>
      <c r="T4068" s="156"/>
      <c r="U4068" s="126"/>
      <c r="AF4068" s="8"/>
      <c r="AG4068" s="8"/>
      <c r="AH4068" s="8"/>
      <c r="AI4068" s="8"/>
      <c r="AJ4068" s="8"/>
      <c r="AK4068" s="8"/>
      <c r="AL4068" s="8"/>
      <c r="AM4068" s="8"/>
    </row>
    <row r="4069" spans="1:39" x14ac:dyDescent="0.2">
      <c r="A4069" s="161" t="s">
        <v>386</v>
      </c>
      <c r="B4069" s="162" t="s">
        <v>5309</v>
      </c>
      <c r="C4069" s="181" t="s">
        <v>395</v>
      </c>
      <c r="D4069" s="182" t="s">
        <v>396</v>
      </c>
      <c r="E4069" s="182">
        <f>1*1</f>
        <v>1</v>
      </c>
      <c r="F4069" s="183">
        <v>5.45</v>
      </c>
      <c r="G4069" s="183">
        <f t="shared" si="137"/>
        <v>5.45</v>
      </c>
      <c r="H4069" s="184" t="s">
        <v>390</v>
      </c>
      <c r="I4069" s="185"/>
      <c r="J4069" s="180"/>
      <c r="K4069" s="124"/>
      <c r="L4069" s="125"/>
      <c r="M4069" s="126"/>
      <c r="N4069" s="127"/>
      <c r="O4069" s="128"/>
      <c r="P4069" s="128"/>
      <c r="Q4069" s="126"/>
      <c r="R4069" s="55"/>
      <c r="S4069" s="129"/>
      <c r="T4069" s="156"/>
      <c r="U4069" s="126"/>
      <c r="AF4069" s="8"/>
      <c r="AG4069" s="8"/>
      <c r="AH4069" s="8"/>
      <c r="AI4069" s="8"/>
      <c r="AJ4069" s="8"/>
      <c r="AK4069" s="8"/>
      <c r="AL4069" s="8"/>
      <c r="AM4069" s="8"/>
    </row>
    <row r="4070" spans="1:39" x14ac:dyDescent="0.2">
      <c r="A4070" s="161" t="s">
        <v>386</v>
      </c>
      <c r="B4070" s="162" t="s">
        <v>5310</v>
      </c>
      <c r="C4070" s="181" t="s">
        <v>398</v>
      </c>
      <c r="D4070" s="182" t="s">
        <v>399</v>
      </c>
      <c r="E4070" s="182">
        <f>1*1</f>
        <v>1</v>
      </c>
      <c r="F4070" s="183">
        <v>39.75</v>
      </c>
      <c r="G4070" s="183">
        <f t="shared" si="137"/>
        <v>39.75</v>
      </c>
      <c r="H4070" s="184" t="s">
        <v>390</v>
      </c>
      <c r="I4070" s="185"/>
      <c r="J4070" s="180"/>
      <c r="K4070" s="124"/>
      <c r="L4070" s="125"/>
      <c r="M4070" s="126"/>
      <c r="N4070" s="127"/>
      <c r="O4070" s="128"/>
      <c r="P4070" s="128"/>
      <c r="Q4070" s="126"/>
      <c r="R4070" s="55"/>
      <c r="S4070" s="129"/>
      <c r="T4070" s="156"/>
      <c r="U4070" s="126"/>
      <c r="AF4070" s="8"/>
      <c r="AG4070" s="8"/>
      <c r="AH4070" s="8"/>
      <c r="AI4070" s="8"/>
      <c r="AJ4070" s="8"/>
      <c r="AK4070" s="8"/>
      <c r="AL4070" s="8"/>
      <c r="AM4070" s="8"/>
    </row>
    <row r="4071" spans="1:39" x14ac:dyDescent="0.2">
      <c r="A4071" s="161" t="s">
        <v>386</v>
      </c>
      <c r="B4071" s="162" t="s">
        <v>5311</v>
      </c>
      <c r="C4071" s="181" t="s">
        <v>401</v>
      </c>
      <c r="D4071" s="182" t="s">
        <v>402</v>
      </c>
      <c r="E4071" s="182">
        <f>2*1</f>
        <v>2</v>
      </c>
      <c r="F4071" s="183">
        <v>1.97</v>
      </c>
      <c r="G4071" s="183">
        <f t="shared" si="137"/>
        <v>3.94</v>
      </c>
      <c r="H4071" s="184" t="s">
        <v>390</v>
      </c>
      <c r="I4071" s="185"/>
      <c r="J4071" s="180"/>
      <c r="K4071" s="124"/>
      <c r="L4071" s="125"/>
      <c r="M4071" s="126"/>
      <c r="N4071" s="127"/>
      <c r="O4071" s="128"/>
      <c r="P4071" s="128"/>
      <c r="Q4071" s="126"/>
      <c r="R4071" s="55"/>
      <c r="S4071" s="129"/>
      <c r="T4071" s="156"/>
      <c r="U4071" s="126"/>
      <c r="AF4071" s="8"/>
      <c r="AG4071" s="8"/>
      <c r="AH4071" s="8"/>
      <c r="AI4071" s="8"/>
      <c r="AJ4071" s="8"/>
      <c r="AK4071" s="8"/>
      <c r="AL4071" s="8"/>
      <c r="AM4071" s="8"/>
    </row>
    <row r="4072" spans="1:39" x14ac:dyDescent="0.2">
      <c r="A4072" s="161" t="s">
        <v>403</v>
      </c>
      <c r="B4072" s="162" t="s">
        <v>5312</v>
      </c>
      <c r="C4072" s="181" t="s">
        <v>405</v>
      </c>
      <c r="D4072" s="182" t="s">
        <v>406</v>
      </c>
      <c r="E4072" s="182">
        <f>1*1</f>
        <v>1</v>
      </c>
      <c r="F4072" s="183">
        <v>8.09</v>
      </c>
      <c r="G4072" s="183">
        <f t="shared" si="137"/>
        <v>8.09</v>
      </c>
      <c r="H4072" s="184"/>
      <c r="I4072" s="185"/>
      <c r="J4072" s="180"/>
      <c r="K4072" s="124"/>
      <c r="L4072" s="125"/>
      <c r="M4072" s="126"/>
      <c r="N4072" s="127"/>
      <c r="O4072" s="128"/>
      <c r="P4072" s="128"/>
      <c r="Q4072" s="126"/>
      <c r="R4072" s="55"/>
      <c r="S4072" s="129"/>
      <c r="T4072" s="156"/>
      <c r="U4072" s="126"/>
      <c r="AF4072" s="8"/>
      <c r="AG4072" s="8"/>
      <c r="AH4072" s="8"/>
      <c r="AI4072" s="8"/>
      <c r="AJ4072" s="8"/>
      <c r="AK4072" s="8"/>
      <c r="AL4072" s="8"/>
      <c r="AM4072" s="8"/>
    </row>
    <row r="4073" spans="1:39" x14ac:dyDescent="0.2">
      <c r="A4073" s="161" t="s">
        <v>382</v>
      </c>
      <c r="B4073" s="162" t="s">
        <v>5313</v>
      </c>
      <c r="C4073" s="163" t="s">
        <v>1907</v>
      </c>
      <c r="D4073" s="164" t="s">
        <v>409</v>
      </c>
      <c r="E4073" s="164" t="s">
        <v>410</v>
      </c>
      <c r="F4073" s="167"/>
      <c r="G4073" s="167" t="str">
        <f>""</f>
        <v/>
      </c>
      <c r="H4073" s="161"/>
      <c r="I4073" s="165"/>
      <c r="J4073" s="166"/>
      <c r="K4073" s="124"/>
      <c r="L4073" s="125"/>
      <c r="M4073" s="126"/>
      <c r="N4073" s="127"/>
      <c r="O4073" s="128"/>
      <c r="P4073" s="128"/>
      <c r="Q4073" s="126"/>
      <c r="R4073" s="55"/>
      <c r="S4073" s="129"/>
      <c r="T4073" s="156"/>
      <c r="U4073" s="126"/>
      <c r="AF4073" s="8"/>
      <c r="AG4073" s="8"/>
      <c r="AH4073" s="8"/>
      <c r="AI4073" s="8"/>
      <c r="AJ4073" s="8"/>
      <c r="AK4073" s="8"/>
      <c r="AL4073" s="8"/>
      <c r="AM4073" s="8"/>
    </row>
    <row r="4074" spans="1:39" x14ac:dyDescent="0.2">
      <c r="A4074" s="161" t="s">
        <v>386</v>
      </c>
      <c r="B4074" s="162" t="s">
        <v>5314</v>
      </c>
      <c r="C4074" s="168" t="s">
        <v>1909</v>
      </c>
      <c r="D4074" s="169" t="s">
        <v>1910</v>
      </c>
      <c r="E4074" s="169" t="s">
        <v>410</v>
      </c>
      <c r="F4074" s="170">
        <v>15.77</v>
      </c>
      <c r="G4074" s="170">
        <f>F4074*2</f>
        <v>31.54</v>
      </c>
      <c r="H4074" s="171" t="s">
        <v>414</v>
      </c>
      <c r="I4074" s="172"/>
      <c r="J4074" s="173"/>
      <c r="K4074" s="124"/>
      <c r="L4074" s="125"/>
      <c r="M4074" s="126"/>
      <c r="N4074" s="127"/>
      <c r="O4074" s="128"/>
      <c r="P4074" s="128"/>
      <c r="Q4074" s="126"/>
      <c r="R4074" s="55"/>
      <c r="S4074" s="129"/>
      <c r="T4074" s="156"/>
      <c r="U4074" s="126"/>
      <c r="AF4074" s="8"/>
      <c r="AG4074" s="8"/>
      <c r="AH4074" s="8"/>
      <c r="AI4074" s="8"/>
      <c r="AJ4074" s="8"/>
      <c r="AK4074" s="8"/>
      <c r="AL4074" s="8"/>
      <c r="AM4074" s="8"/>
    </row>
    <row r="4075" spans="1:39" x14ac:dyDescent="0.2">
      <c r="A4075" s="161" t="s">
        <v>386</v>
      </c>
      <c r="B4075" s="162" t="s">
        <v>5315</v>
      </c>
      <c r="C4075" s="168" t="s">
        <v>416</v>
      </c>
      <c r="D4075" s="169" t="s">
        <v>417</v>
      </c>
      <c r="E4075" s="169" t="s">
        <v>410</v>
      </c>
      <c r="F4075" s="170">
        <v>4.05</v>
      </c>
      <c r="G4075" s="170">
        <f>F4075*2</f>
        <v>8.1</v>
      </c>
      <c r="H4075" s="171" t="s">
        <v>414</v>
      </c>
      <c r="I4075" s="172"/>
      <c r="J4075" s="173"/>
      <c r="K4075" s="124"/>
      <c r="L4075" s="125"/>
      <c r="M4075" s="126"/>
      <c r="N4075" s="127"/>
      <c r="O4075" s="128"/>
      <c r="P4075" s="128"/>
      <c r="Q4075" s="126"/>
      <c r="R4075" s="55"/>
      <c r="S4075" s="129"/>
      <c r="T4075" s="156"/>
      <c r="U4075" s="126"/>
      <c r="AF4075" s="8"/>
      <c r="AG4075" s="8"/>
      <c r="AH4075" s="8"/>
      <c r="AI4075" s="8"/>
      <c r="AJ4075" s="8"/>
      <c r="AK4075" s="8"/>
      <c r="AL4075" s="8"/>
      <c r="AM4075" s="8"/>
    </row>
    <row r="4076" spans="1:39" x14ac:dyDescent="0.2">
      <c r="A4076" s="161" t="s">
        <v>386</v>
      </c>
      <c r="B4076" s="162" t="s">
        <v>5316</v>
      </c>
      <c r="C4076" s="168" t="s">
        <v>419</v>
      </c>
      <c r="D4076" s="169" t="s">
        <v>420</v>
      </c>
      <c r="E4076" s="169">
        <v>2</v>
      </c>
      <c r="F4076" s="170">
        <v>0.37</v>
      </c>
      <c r="G4076" s="170">
        <f>F4076*E4076</f>
        <v>0.74</v>
      </c>
      <c r="H4076" s="171" t="s">
        <v>414</v>
      </c>
      <c r="I4076" s="172"/>
      <c r="J4076" s="173"/>
      <c r="K4076" s="124"/>
      <c r="L4076" s="125"/>
      <c r="M4076" s="126"/>
      <c r="N4076" s="127"/>
      <c r="O4076" s="128"/>
      <c r="P4076" s="128"/>
      <c r="Q4076" s="126"/>
      <c r="R4076" s="55"/>
      <c r="S4076" s="129"/>
      <c r="T4076" s="156"/>
      <c r="U4076" s="126"/>
      <c r="AF4076" s="8"/>
      <c r="AG4076" s="8"/>
      <c r="AH4076" s="8"/>
      <c r="AI4076" s="8"/>
      <c r="AJ4076" s="8"/>
      <c r="AK4076" s="8"/>
      <c r="AL4076" s="8"/>
      <c r="AM4076" s="8"/>
    </row>
    <row r="4077" spans="1:39" x14ac:dyDescent="0.2">
      <c r="A4077" s="161" t="s">
        <v>386</v>
      </c>
      <c r="B4077" s="162" t="s">
        <v>5317</v>
      </c>
      <c r="C4077" s="168" t="s">
        <v>422</v>
      </c>
      <c r="D4077" s="169" t="s">
        <v>423</v>
      </c>
      <c r="E4077" s="169">
        <v>2</v>
      </c>
      <c r="F4077" s="170">
        <v>0.04</v>
      </c>
      <c r="G4077" s="170">
        <f>F4077*E4077</f>
        <v>0.08</v>
      </c>
      <c r="H4077" s="171" t="s">
        <v>414</v>
      </c>
      <c r="I4077" s="172"/>
      <c r="J4077" s="173"/>
      <c r="K4077" s="124"/>
      <c r="L4077" s="125"/>
      <c r="M4077" s="126"/>
      <c r="N4077" s="127"/>
      <c r="O4077" s="128"/>
      <c r="P4077" s="128"/>
      <c r="Q4077" s="126"/>
      <c r="R4077" s="55"/>
      <c r="S4077" s="129"/>
      <c r="T4077" s="156"/>
      <c r="U4077" s="126"/>
      <c r="AF4077" s="8"/>
      <c r="AG4077" s="8"/>
      <c r="AH4077" s="8"/>
      <c r="AI4077" s="8"/>
      <c r="AJ4077" s="8"/>
      <c r="AK4077" s="8"/>
      <c r="AL4077" s="8"/>
      <c r="AM4077" s="8"/>
    </row>
    <row r="4078" spans="1:39" x14ac:dyDescent="0.2">
      <c r="A4078" s="161" t="s">
        <v>403</v>
      </c>
      <c r="B4078" s="162" t="s">
        <v>5318</v>
      </c>
      <c r="C4078" s="174" t="s">
        <v>425</v>
      </c>
      <c r="D4078" s="175" t="s">
        <v>426</v>
      </c>
      <c r="E4078" s="175">
        <v>2</v>
      </c>
      <c r="F4078" s="176">
        <v>0.01</v>
      </c>
      <c r="G4078" s="176">
        <f>F4078*E4078</f>
        <v>0.02</v>
      </c>
      <c r="H4078" s="177"/>
      <c r="I4078" s="178"/>
      <c r="J4078" s="179"/>
      <c r="K4078" s="124"/>
      <c r="L4078" s="125"/>
      <c r="M4078" s="126"/>
      <c r="N4078" s="127"/>
      <c r="O4078" s="128"/>
      <c r="P4078" s="128"/>
      <c r="Q4078" s="126"/>
      <c r="R4078" s="55"/>
      <c r="S4078" s="129"/>
      <c r="T4078" s="156"/>
      <c r="U4078" s="126"/>
      <c r="AF4078" s="8"/>
      <c r="AG4078" s="8"/>
      <c r="AH4078" s="8"/>
      <c r="AI4078" s="8"/>
      <c r="AJ4078" s="8"/>
      <c r="AK4078" s="8"/>
      <c r="AL4078" s="8"/>
      <c r="AM4078" s="8"/>
    </row>
    <row r="4079" spans="1:39" x14ac:dyDescent="0.2">
      <c r="A4079" s="161" t="s">
        <v>382</v>
      </c>
      <c r="B4079" s="162" t="s">
        <v>5319</v>
      </c>
      <c r="C4079" s="181" t="s">
        <v>428</v>
      </c>
      <c r="D4079" s="182" t="s">
        <v>429</v>
      </c>
      <c r="E4079" s="182" t="s">
        <v>410</v>
      </c>
      <c r="F4079" s="183"/>
      <c r="G4079" s="183" t="str">
        <f>""</f>
        <v/>
      </c>
      <c r="H4079" s="184"/>
      <c r="I4079" s="185"/>
      <c r="J4079" s="180"/>
      <c r="K4079" s="124"/>
      <c r="L4079" s="125"/>
      <c r="M4079" s="126"/>
      <c r="N4079" s="127"/>
      <c r="O4079" s="128"/>
      <c r="P4079" s="128"/>
      <c r="Q4079" s="126"/>
      <c r="R4079" s="55"/>
      <c r="S4079" s="129"/>
      <c r="T4079" s="156"/>
      <c r="U4079" s="126"/>
      <c r="AF4079" s="8"/>
      <c r="AG4079" s="8"/>
      <c r="AH4079" s="8"/>
      <c r="AI4079" s="8"/>
      <c r="AJ4079" s="8"/>
      <c r="AK4079" s="8"/>
      <c r="AL4079" s="8"/>
      <c r="AM4079" s="8"/>
    </row>
    <row r="4080" spans="1:39" x14ac:dyDescent="0.2">
      <c r="A4080" s="161" t="s">
        <v>386</v>
      </c>
      <c r="B4080" s="162" t="s">
        <v>5320</v>
      </c>
      <c r="C4080" s="181" t="s">
        <v>431</v>
      </c>
      <c r="D4080" s="182" t="s">
        <v>432</v>
      </c>
      <c r="E4080" s="182">
        <f>1*1</f>
        <v>1</v>
      </c>
      <c r="F4080" s="183">
        <v>10.41</v>
      </c>
      <c r="G4080" s="183">
        <f>F4080*E4080</f>
        <v>10.41</v>
      </c>
      <c r="H4080" s="184" t="s">
        <v>390</v>
      </c>
      <c r="I4080" s="185"/>
      <c r="J4080" s="180"/>
      <c r="K4080" s="124"/>
      <c r="L4080" s="125"/>
      <c r="M4080" s="126"/>
      <c r="N4080" s="127"/>
      <c r="O4080" s="128"/>
      <c r="P4080" s="128"/>
      <c r="Q4080" s="126"/>
      <c r="R4080" s="55"/>
      <c r="S4080" s="129"/>
      <c r="T4080" s="156"/>
      <c r="U4080" s="126"/>
      <c r="AF4080" s="8"/>
      <c r="AG4080" s="8"/>
      <c r="AH4080" s="8"/>
      <c r="AI4080" s="8"/>
      <c r="AJ4080" s="8"/>
      <c r="AK4080" s="8"/>
      <c r="AL4080" s="8"/>
      <c r="AM4080" s="8"/>
    </row>
    <row r="4081" spans="1:39" x14ac:dyDescent="0.2">
      <c r="A4081" s="161" t="s">
        <v>386</v>
      </c>
      <c r="B4081" s="162" t="s">
        <v>5321</v>
      </c>
      <c r="C4081" s="181" t="s">
        <v>434</v>
      </c>
      <c r="D4081" s="182" t="s">
        <v>435</v>
      </c>
      <c r="E4081" s="182">
        <f>2*1</f>
        <v>2</v>
      </c>
      <c r="F4081" s="183">
        <v>0.03</v>
      </c>
      <c r="G4081" s="183">
        <f>F4081*E4081</f>
        <v>0.06</v>
      </c>
      <c r="H4081" s="184" t="s">
        <v>414</v>
      </c>
      <c r="I4081" s="185"/>
      <c r="J4081" s="180"/>
      <c r="K4081" s="124"/>
      <c r="L4081" s="125"/>
      <c r="M4081" s="126"/>
      <c r="N4081" s="127"/>
      <c r="O4081" s="128"/>
      <c r="P4081" s="128"/>
      <c r="Q4081" s="126"/>
      <c r="R4081" s="55"/>
      <c r="S4081" s="129"/>
      <c r="T4081" s="156"/>
      <c r="U4081" s="126"/>
      <c r="AF4081" s="8"/>
      <c r="AG4081" s="8"/>
      <c r="AH4081" s="8"/>
      <c r="AI4081" s="8"/>
      <c r="AJ4081" s="8"/>
      <c r="AK4081" s="8"/>
      <c r="AL4081" s="8"/>
      <c r="AM4081" s="8"/>
    </row>
    <row r="4082" spans="1:39" x14ac:dyDescent="0.2">
      <c r="A4082" s="161" t="s">
        <v>403</v>
      </c>
      <c r="B4082" s="162" t="s">
        <v>5322</v>
      </c>
      <c r="C4082" s="181" t="s">
        <v>425</v>
      </c>
      <c r="D4082" s="182" t="s">
        <v>437</v>
      </c>
      <c r="E4082" s="182">
        <f>1*1</f>
        <v>1</v>
      </c>
      <c r="F4082" s="183">
        <v>0.02</v>
      </c>
      <c r="G4082" s="183">
        <f>F4082*E4082</f>
        <v>0.02</v>
      </c>
      <c r="H4082" s="184"/>
      <c r="I4082" s="185"/>
      <c r="J4082" s="180"/>
      <c r="K4082" s="124"/>
      <c r="L4082" s="125"/>
      <c r="M4082" s="126"/>
      <c r="N4082" s="127"/>
      <c r="O4082" s="128"/>
      <c r="P4082" s="128"/>
      <c r="Q4082" s="126"/>
      <c r="R4082" s="55"/>
      <c r="S4082" s="129"/>
      <c r="T4082" s="156"/>
      <c r="U4082" s="126"/>
      <c r="AF4082" s="8"/>
      <c r="AG4082" s="8"/>
      <c r="AH4082" s="8"/>
      <c r="AI4082" s="8"/>
      <c r="AJ4082" s="8"/>
      <c r="AK4082" s="8"/>
      <c r="AL4082" s="8"/>
      <c r="AM4082" s="8"/>
    </row>
    <row r="4083" spans="1:39" x14ac:dyDescent="0.2">
      <c r="A4083" s="161" t="s">
        <v>382</v>
      </c>
      <c r="B4083" s="162" t="s">
        <v>5323</v>
      </c>
      <c r="C4083" s="163" t="s">
        <v>439</v>
      </c>
      <c r="D4083" s="164" t="s">
        <v>440</v>
      </c>
      <c r="E4083" s="164">
        <v>1</v>
      </c>
      <c r="F4083" s="167"/>
      <c r="G4083" s="167" t="str">
        <f>""</f>
        <v/>
      </c>
      <c r="H4083" s="161"/>
      <c r="I4083" s="165"/>
      <c r="J4083" s="166"/>
      <c r="K4083" s="124"/>
      <c r="L4083" s="125"/>
      <c r="M4083" s="126"/>
      <c r="N4083" s="127"/>
      <c r="O4083" s="128"/>
      <c r="P4083" s="128"/>
      <c r="Q4083" s="126"/>
      <c r="R4083" s="55"/>
      <c r="S4083" s="129"/>
      <c r="T4083" s="156"/>
      <c r="U4083" s="126"/>
      <c r="AF4083" s="8"/>
      <c r="AG4083" s="8"/>
      <c r="AH4083" s="8"/>
      <c r="AI4083" s="8"/>
      <c r="AJ4083" s="8"/>
      <c r="AK4083" s="8"/>
      <c r="AL4083" s="8"/>
      <c r="AM4083" s="8"/>
    </row>
    <row r="4084" spans="1:39" x14ac:dyDescent="0.2">
      <c r="A4084" s="161" t="s">
        <v>386</v>
      </c>
      <c r="B4084" s="162" t="s">
        <v>5324</v>
      </c>
      <c r="C4084" s="168" t="s">
        <v>442</v>
      </c>
      <c r="D4084" s="169" t="s">
        <v>443</v>
      </c>
      <c r="E4084" s="169">
        <f>1*1</f>
        <v>1</v>
      </c>
      <c r="F4084" s="170">
        <v>11.31</v>
      </c>
      <c r="G4084" s="170">
        <f>F4084*E4084</f>
        <v>11.31</v>
      </c>
      <c r="H4084" s="171" t="s">
        <v>414</v>
      </c>
      <c r="I4084" s="172"/>
      <c r="J4084" s="173"/>
      <c r="K4084" s="124"/>
      <c r="L4084" s="125"/>
      <c r="M4084" s="126"/>
      <c r="N4084" s="127"/>
      <c r="O4084" s="128"/>
      <c r="P4084" s="128"/>
      <c r="Q4084" s="126"/>
      <c r="R4084" s="55"/>
      <c r="S4084" s="129"/>
      <c r="T4084" s="156"/>
      <c r="U4084" s="126"/>
      <c r="AF4084" s="8"/>
      <c r="AG4084" s="8"/>
      <c r="AH4084" s="8"/>
      <c r="AI4084" s="8"/>
      <c r="AJ4084" s="8"/>
      <c r="AK4084" s="8"/>
      <c r="AL4084" s="8"/>
      <c r="AM4084" s="8"/>
    </row>
    <row r="4085" spans="1:39" x14ac:dyDescent="0.2">
      <c r="A4085" s="161" t="s">
        <v>386</v>
      </c>
      <c r="B4085" s="162" t="s">
        <v>5325</v>
      </c>
      <c r="C4085" s="168" t="s">
        <v>445</v>
      </c>
      <c r="D4085" s="169" t="s">
        <v>446</v>
      </c>
      <c r="E4085" s="169">
        <f>2*1</f>
        <v>2</v>
      </c>
      <c r="F4085" s="170">
        <v>2.2200000000000002</v>
      </c>
      <c r="G4085" s="170">
        <f>F4085*E4085</f>
        <v>4.4400000000000004</v>
      </c>
      <c r="H4085" s="171" t="s">
        <v>414</v>
      </c>
      <c r="I4085" s="172"/>
      <c r="J4085" s="173"/>
      <c r="K4085" s="124"/>
      <c r="L4085" s="125"/>
      <c r="M4085" s="126"/>
      <c r="N4085" s="127"/>
      <c r="O4085" s="128"/>
      <c r="P4085" s="128"/>
      <c r="Q4085" s="126"/>
      <c r="R4085" s="55"/>
      <c r="S4085" s="129"/>
      <c r="T4085" s="156"/>
      <c r="U4085" s="126"/>
      <c r="AF4085" s="8"/>
      <c r="AG4085" s="8"/>
      <c r="AH4085" s="8"/>
      <c r="AI4085" s="8"/>
      <c r="AJ4085" s="8"/>
      <c r="AK4085" s="8"/>
      <c r="AL4085" s="8"/>
      <c r="AM4085" s="8"/>
    </row>
    <row r="4086" spans="1:39" x14ac:dyDescent="0.2">
      <c r="A4086" s="161" t="s">
        <v>403</v>
      </c>
      <c r="B4086" s="162" t="s">
        <v>5326</v>
      </c>
      <c r="C4086" s="174" t="s">
        <v>425</v>
      </c>
      <c r="D4086" s="175" t="s">
        <v>448</v>
      </c>
      <c r="E4086" s="175">
        <f>4*1</f>
        <v>4</v>
      </c>
      <c r="F4086" s="176">
        <v>0.01</v>
      </c>
      <c r="G4086" s="176">
        <f>F4086*E4086</f>
        <v>0.04</v>
      </c>
      <c r="H4086" s="177"/>
      <c r="I4086" s="178"/>
      <c r="J4086" s="179"/>
      <c r="K4086" s="124"/>
      <c r="L4086" s="125"/>
      <c r="M4086" s="126"/>
      <c r="N4086" s="127"/>
      <c r="O4086" s="128"/>
      <c r="P4086" s="128"/>
      <c r="Q4086" s="126"/>
      <c r="R4086" s="55"/>
      <c r="S4086" s="129"/>
      <c r="T4086" s="156"/>
      <c r="U4086" s="126"/>
      <c r="AF4086" s="8"/>
      <c r="AG4086" s="8"/>
      <c r="AH4086" s="8"/>
      <c r="AI4086" s="8"/>
      <c r="AJ4086" s="8"/>
      <c r="AK4086" s="8"/>
      <c r="AL4086" s="8"/>
      <c r="AM4086" s="8"/>
    </row>
    <row r="4087" spans="1:39" x14ac:dyDescent="0.2">
      <c r="A4087" s="161" t="s">
        <v>403</v>
      </c>
      <c r="B4087" s="162" t="s">
        <v>5327</v>
      </c>
      <c r="C4087" s="174" t="s">
        <v>425</v>
      </c>
      <c r="D4087" s="175" t="s">
        <v>450</v>
      </c>
      <c r="E4087" s="175">
        <f>8*1</f>
        <v>8</v>
      </c>
      <c r="F4087" s="176">
        <v>0.04</v>
      </c>
      <c r="G4087" s="176">
        <f>F4087*E4087</f>
        <v>0.32</v>
      </c>
      <c r="H4087" s="177"/>
      <c r="I4087" s="178"/>
      <c r="J4087" s="179"/>
      <c r="K4087" s="124"/>
      <c r="L4087" s="125"/>
      <c r="M4087" s="126"/>
      <c r="N4087" s="127"/>
      <c r="O4087" s="128"/>
      <c r="P4087" s="128"/>
      <c r="Q4087" s="126"/>
      <c r="R4087" s="55"/>
      <c r="S4087" s="129"/>
      <c r="T4087" s="156"/>
      <c r="U4087" s="126"/>
      <c r="AF4087" s="8"/>
      <c r="AG4087" s="8"/>
      <c r="AH4087" s="8"/>
      <c r="AI4087" s="8"/>
      <c r="AJ4087" s="8"/>
      <c r="AK4087" s="8"/>
      <c r="AL4087" s="8"/>
      <c r="AM4087" s="8"/>
    </row>
    <row r="4088" spans="1:39" x14ac:dyDescent="0.2">
      <c r="A4088" s="161" t="s">
        <v>382</v>
      </c>
      <c r="B4088" s="162" t="s">
        <v>5328</v>
      </c>
      <c r="C4088" s="163" t="s">
        <v>452</v>
      </c>
      <c r="D4088" s="164" t="s">
        <v>453</v>
      </c>
      <c r="E4088" s="164">
        <v>16</v>
      </c>
      <c r="F4088" s="167"/>
      <c r="G4088" s="167" t="str">
        <f>""</f>
        <v/>
      </c>
      <c r="H4088" s="161"/>
      <c r="I4088" s="165"/>
      <c r="J4088" s="166"/>
      <c r="K4088" s="124"/>
      <c r="L4088" s="125"/>
      <c r="M4088" s="126"/>
      <c r="N4088" s="127"/>
      <c r="O4088" s="128"/>
      <c r="P4088" s="128"/>
      <c r="Q4088" s="126"/>
      <c r="R4088" s="55"/>
      <c r="S4088" s="129"/>
      <c r="T4088" s="156"/>
      <c r="U4088" s="126"/>
      <c r="AF4088" s="8"/>
      <c r="AG4088" s="8"/>
      <c r="AH4088" s="8"/>
      <c r="AI4088" s="8"/>
      <c r="AJ4088" s="8"/>
      <c r="AK4088" s="8"/>
      <c r="AL4088" s="8"/>
      <c r="AM4088" s="8"/>
    </row>
    <row r="4089" spans="1:39" x14ac:dyDescent="0.2">
      <c r="A4089" s="161" t="s">
        <v>386</v>
      </c>
      <c r="B4089" s="162" t="s">
        <v>5329</v>
      </c>
      <c r="C4089" s="168" t="s">
        <v>442</v>
      </c>
      <c r="D4089" s="169" t="s">
        <v>443</v>
      </c>
      <c r="E4089" s="169">
        <f>1*16</f>
        <v>16</v>
      </c>
      <c r="F4089" s="170">
        <v>11.31</v>
      </c>
      <c r="G4089" s="170">
        <f>F4089*E4089</f>
        <v>180.96</v>
      </c>
      <c r="H4089" s="171" t="s">
        <v>414</v>
      </c>
      <c r="I4089" s="172"/>
      <c r="J4089" s="173"/>
      <c r="K4089" s="124"/>
      <c r="L4089" s="125"/>
      <c r="M4089" s="126"/>
      <c r="N4089" s="127"/>
      <c r="O4089" s="128"/>
      <c r="P4089" s="128"/>
      <c r="Q4089" s="126"/>
      <c r="R4089" s="55"/>
      <c r="S4089" s="129"/>
      <c r="T4089" s="156"/>
      <c r="U4089" s="126"/>
      <c r="AF4089" s="8"/>
      <c r="AG4089" s="8"/>
      <c r="AH4089" s="8"/>
      <c r="AI4089" s="8"/>
      <c r="AJ4089" s="8"/>
      <c r="AK4089" s="8"/>
      <c r="AL4089" s="8"/>
      <c r="AM4089" s="8"/>
    </row>
    <row r="4090" spans="1:39" x14ac:dyDescent="0.2">
      <c r="A4090" s="161" t="s">
        <v>386</v>
      </c>
      <c r="B4090" s="162" t="s">
        <v>5330</v>
      </c>
      <c r="C4090" s="168" t="s">
        <v>456</v>
      </c>
      <c r="D4090" s="169" t="s">
        <v>457</v>
      </c>
      <c r="E4090" s="169">
        <f>2*16</f>
        <v>32</v>
      </c>
      <c r="F4090" s="170">
        <v>1.28</v>
      </c>
      <c r="G4090" s="170">
        <f>F4090*E4090</f>
        <v>40.96</v>
      </c>
      <c r="H4090" s="171" t="s">
        <v>414</v>
      </c>
      <c r="I4090" s="172"/>
      <c r="J4090" s="173"/>
      <c r="K4090" s="124"/>
      <c r="L4090" s="125"/>
      <c r="M4090" s="126"/>
      <c r="N4090" s="127"/>
      <c r="O4090" s="128"/>
      <c r="P4090" s="128"/>
      <c r="Q4090" s="126"/>
      <c r="R4090" s="55"/>
      <c r="S4090" s="129"/>
      <c r="T4090" s="156"/>
      <c r="U4090" s="126"/>
      <c r="AF4090" s="8"/>
      <c r="AG4090" s="8"/>
      <c r="AH4090" s="8"/>
      <c r="AI4090" s="8"/>
      <c r="AJ4090" s="8"/>
      <c r="AK4090" s="8"/>
      <c r="AL4090" s="8"/>
      <c r="AM4090" s="8"/>
    </row>
    <row r="4091" spans="1:39" x14ac:dyDescent="0.2">
      <c r="A4091" s="161" t="s">
        <v>386</v>
      </c>
      <c r="B4091" s="162" t="s">
        <v>5331</v>
      </c>
      <c r="C4091" s="181" t="s">
        <v>459</v>
      </c>
      <c r="D4091" s="182" t="s">
        <v>460</v>
      </c>
      <c r="E4091" s="182">
        <v>1</v>
      </c>
      <c r="F4091" s="183">
        <v>3.27927539</v>
      </c>
      <c r="G4091" s="183">
        <f>F4091*E4091</f>
        <v>3.27927539</v>
      </c>
      <c r="H4091" s="184" t="s">
        <v>390</v>
      </c>
      <c r="I4091" s="185"/>
      <c r="J4091" s="180"/>
      <c r="K4091" s="124"/>
      <c r="L4091" s="125"/>
      <c r="M4091" s="126"/>
      <c r="N4091" s="127"/>
      <c r="O4091" s="128"/>
      <c r="P4091" s="128"/>
      <c r="Q4091" s="126"/>
      <c r="R4091" s="55"/>
      <c r="S4091" s="129"/>
      <c r="T4091" s="156"/>
      <c r="U4091" s="126"/>
      <c r="AF4091" s="8"/>
      <c r="AG4091" s="8"/>
      <c r="AH4091" s="8"/>
      <c r="AI4091" s="8"/>
      <c r="AJ4091" s="8"/>
      <c r="AK4091" s="8"/>
      <c r="AL4091" s="8"/>
      <c r="AM4091" s="8"/>
    </row>
    <row r="4092" spans="1:39" x14ac:dyDescent="0.2">
      <c r="A4092" s="161" t="s">
        <v>386</v>
      </c>
      <c r="B4092" s="162" t="s">
        <v>5332</v>
      </c>
      <c r="C4092" s="181" t="s">
        <v>462</v>
      </c>
      <c r="D4092" s="182" t="s">
        <v>463</v>
      </c>
      <c r="E4092" s="182">
        <v>1</v>
      </c>
      <c r="F4092" s="183">
        <v>0.65714972000000005</v>
      </c>
      <c r="G4092" s="183">
        <f>F4092*E4092</f>
        <v>0.65714972000000005</v>
      </c>
      <c r="H4092" s="184" t="s">
        <v>414</v>
      </c>
      <c r="I4092" s="185"/>
      <c r="J4092" s="180"/>
      <c r="K4092" s="124"/>
      <c r="L4092" s="125"/>
      <c r="M4092" s="126"/>
      <c r="N4092" s="127"/>
      <c r="O4092" s="128"/>
      <c r="P4092" s="128"/>
      <c r="Q4092" s="126"/>
      <c r="R4092" s="55"/>
      <c r="S4092" s="129"/>
      <c r="T4092" s="156"/>
      <c r="U4092" s="126"/>
      <c r="AF4092" s="8"/>
      <c r="AG4092" s="8"/>
      <c r="AH4092" s="8"/>
      <c r="AI4092" s="8"/>
      <c r="AJ4092" s="8"/>
      <c r="AK4092" s="8"/>
      <c r="AL4092" s="8"/>
      <c r="AM4092" s="8"/>
    </row>
    <row r="4093" spans="1:39" x14ac:dyDescent="0.2">
      <c r="A4093" s="161" t="s">
        <v>382</v>
      </c>
      <c r="B4093" s="162" t="s">
        <v>5333</v>
      </c>
      <c r="C4093" s="163" t="s">
        <v>465</v>
      </c>
      <c r="D4093" s="164" t="s">
        <v>466</v>
      </c>
      <c r="E4093" s="164" t="s">
        <v>410</v>
      </c>
      <c r="F4093" s="167"/>
      <c r="G4093" s="167" t="str">
        <f>""</f>
        <v/>
      </c>
      <c r="H4093" s="161"/>
      <c r="I4093" s="165"/>
      <c r="J4093" s="166"/>
      <c r="K4093" s="124"/>
      <c r="L4093" s="125"/>
      <c r="M4093" s="126"/>
      <c r="N4093" s="127"/>
      <c r="O4093" s="128"/>
      <c r="P4093" s="128"/>
      <c r="Q4093" s="126"/>
      <c r="R4093" s="55"/>
      <c r="S4093" s="129"/>
      <c r="T4093" s="156"/>
      <c r="U4093" s="126"/>
      <c r="AF4093" s="8"/>
      <c r="AG4093" s="8"/>
      <c r="AH4093" s="8"/>
      <c r="AI4093" s="8"/>
      <c r="AJ4093" s="8"/>
      <c r="AK4093" s="8"/>
      <c r="AL4093" s="8"/>
      <c r="AM4093" s="8"/>
    </row>
    <row r="4094" spans="1:39" x14ac:dyDescent="0.2">
      <c r="A4094" s="161" t="s">
        <v>386</v>
      </c>
      <c r="B4094" s="162" t="s">
        <v>5334</v>
      </c>
      <c r="C4094" s="168" t="s">
        <v>468</v>
      </c>
      <c r="D4094" s="169" t="s">
        <v>469</v>
      </c>
      <c r="E4094" s="169" t="s">
        <v>410</v>
      </c>
      <c r="F4094" s="170">
        <v>0.5</v>
      </c>
      <c r="G4094" s="170">
        <f>F4094*2</f>
        <v>1</v>
      </c>
      <c r="H4094" s="171" t="s">
        <v>414</v>
      </c>
      <c r="I4094" s="172"/>
      <c r="J4094" s="173"/>
      <c r="K4094" s="124"/>
      <c r="L4094" s="125"/>
      <c r="M4094" s="126"/>
      <c r="N4094" s="127"/>
      <c r="O4094" s="128"/>
      <c r="P4094" s="128"/>
      <c r="Q4094" s="126"/>
      <c r="R4094" s="55"/>
      <c r="S4094" s="129"/>
      <c r="T4094" s="156"/>
      <c r="U4094" s="126"/>
      <c r="AF4094" s="8"/>
      <c r="AG4094" s="8"/>
      <c r="AH4094" s="8"/>
      <c r="AI4094" s="8"/>
      <c r="AJ4094" s="8"/>
      <c r="AK4094" s="8"/>
      <c r="AL4094" s="8"/>
      <c r="AM4094" s="8"/>
    </row>
    <row r="4095" spans="1:39" x14ac:dyDescent="0.2">
      <c r="A4095" s="161" t="s">
        <v>386</v>
      </c>
      <c r="B4095" s="162" t="s">
        <v>5335</v>
      </c>
      <c r="C4095" s="168" t="s">
        <v>471</v>
      </c>
      <c r="D4095" s="169" t="s">
        <v>472</v>
      </c>
      <c r="E4095" s="169">
        <v>2</v>
      </c>
      <c r="F4095" s="170">
        <v>0.01</v>
      </c>
      <c r="G4095" s="170">
        <f>F4095*E4095</f>
        <v>0.02</v>
      </c>
      <c r="H4095" s="171" t="s">
        <v>414</v>
      </c>
      <c r="I4095" s="172"/>
      <c r="J4095" s="173"/>
      <c r="K4095" s="124"/>
      <c r="L4095" s="125"/>
      <c r="M4095" s="126"/>
      <c r="N4095" s="127"/>
      <c r="O4095" s="128"/>
      <c r="P4095" s="128"/>
      <c r="Q4095" s="126"/>
      <c r="R4095" s="55"/>
      <c r="S4095" s="129"/>
      <c r="T4095" s="156"/>
      <c r="U4095" s="126"/>
      <c r="AF4095" s="8"/>
      <c r="AG4095" s="8"/>
      <c r="AH4095" s="8"/>
      <c r="AI4095" s="8"/>
      <c r="AJ4095" s="8"/>
      <c r="AK4095" s="8"/>
      <c r="AL4095" s="8"/>
      <c r="AM4095" s="8"/>
    </row>
    <row r="4096" spans="1:39" x14ac:dyDescent="0.2">
      <c r="A4096" s="161" t="s">
        <v>386</v>
      </c>
      <c r="B4096" s="162" t="s">
        <v>5336</v>
      </c>
      <c r="C4096" s="163" t="s">
        <v>474</v>
      </c>
      <c r="D4096" s="164" t="s">
        <v>475</v>
      </c>
      <c r="E4096" s="164">
        <v>2</v>
      </c>
      <c r="F4096" s="167">
        <v>0.59990093</v>
      </c>
      <c r="G4096" s="167">
        <f>F4096*E4096</f>
        <v>1.19980186</v>
      </c>
      <c r="H4096" s="161" t="s">
        <v>414</v>
      </c>
      <c r="I4096" s="165"/>
      <c r="J4096" s="166"/>
      <c r="K4096" s="124"/>
      <c r="L4096" s="125"/>
      <c r="M4096" s="126"/>
      <c r="N4096" s="127"/>
      <c r="O4096" s="128"/>
      <c r="P4096" s="128"/>
      <c r="Q4096" s="126"/>
      <c r="R4096" s="55"/>
      <c r="S4096" s="129"/>
      <c r="T4096" s="156"/>
      <c r="U4096" s="126"/>
      <c r="AF4096" s="8"/>
      <c r="AG4096" s="8"/>
      <c r="AH4096" s="8"/>
      <c r="AI4096" s="8"/>
      <c r="AJ4096" s="8"/>
      <c r="AK4096" s="8"/>
      <c r="AL4096" s="8"/>
      <c r="AM4096" s="8"/>
    </row>
    <row r="4097" spans="1:39" x14ac:dyDescent="0.2">
      <c r="A4097" s="161" t="s">
        <v>382</v>
      </c>
      <c r="B4097" s="162" t="s">
        <v>5337</v>
      </c>
      <c r="C4097" s="163" t="s">
        <v>821</v>
      </c>
      <c r="D4097" s="164" t="s">
        <v>822</v>
      </c>
      <c r="E4097" s="164">
        <v>1</v>
      </c>
      <c r="F4097" s="167"/>
      <c r="G4097" s="167" t="str">
        <f>""</f>
        <v/>
      </c>
      <c r="H4097" s="161"/>
      <c r="I4097" s="165"/>
      <c r="J4097" s="166"/>
      <c r="K4097" s="124"/>
      <c r="L4097" s="125"/>
      <c r="M4097" s="126"/>
      <c r="N4097" s="127"/>
      <c r="O4097" s="128"/>
      <c r="P4097" s="128"/>
      <c r="Q4097" s="126"/>
      <c r="R4097" s="55"/>
      <c r="S4097" s="129"/>
      <c r="T4097" s="156"/>
      <c r="U4097" s="126"/>
      <c r="AF4097" s="8"/>
      <c r="AG4097" s="8"/>
      <c r="AH4097" s="8"/>
      <c r="AI4097" s="8"/>
      <c r="AJ4097" s="8"/>
      <c r="AK4097" s="8"/>
      <c r="AL4097" s="8"/>
      <c r="AM4097" s="8"/>
    </row>
    <row r="4098" spans="1:39" x14ac:dyDescent="0.2">
      <c r="A4098" s="161" t="s">
        <v>382</v>
      </c>
      <c r="B4098" s="162" t="s">
        <v>5338</v>
      </c>
      <c r="C4098" s="163" t="s">
        <v>824</v>
      </c>
      <c r="D4098" s="164" t="s">
        <v>825</v>
      </c>
      <c r="E4098" s="164">
        <f>1*1</f>
        <v>1</v>
      </c>
      <c r="F4098" s="167"/>
      <c r="G4098" s="167" t="str">
        <f>""</f>
        <v/>
      </c>
      <c r="H4098" s="161"/>
      <c r="I4098" s="165"/>
      <c r="J4098" s="166"/>
      <c r="K4098" s="124"/>
      <c r="L4098" s="125"/>
      <c r="M4098" s="126"/>
      <c r="N4098" s="127"/>
      <c r="O4098" s="128"/>
      <c r="P4098" s="128"/>
      <c r="Q4098" s="126"/>
      <c r="R4098" s="55"/>
      <c r="S4098" s="129"/>
      <c r="T4098" s="156"/>
      <c r="U4098" s="126"/>
      <c r="AF4098" s="8"/>
      <c r="AG4098" s="8"/>
      <c r="AH4098" s="8"/>
      <c r="AI4098" s="8"/>
      <c r="AJ4098" s="8"/>
      <c r="AK4098" s="8"/>
      <c r="AL4098" s="8"/>
      <c r="AM4098" s="8"/>
    </row>
    <row r="4099" spans="1:39" x14ac:dyDescent="0.2">
      <c r="A4099" s="161" t="s">
        <v>386</v>
      </c>
      <c r="B4099" s="162" t="s">
        <v>5339</v>
      </c>
      <c r="C4099" s="168" t="s">
        <v>827</v>
      </c>
      <c r="D4099" s="169" t="s">
        <v>828</v>
      </c>
      <c r="E4099" s="169">
        <f>1*1</f>
        <v>1</v>
      </c>
      <c r="F4099" s="170">
        <v>6.92</v>
      </c>
      <c r="G4099" s="170">
        <f t="shared" ref="G4099:G4108" si="138">F4099*E4099</f>
        <v>6.92</v>
      </c>
      <c r="H4099" s="171" t="s">
        <v>414</v>
      </c>
      <c r="I4099" s="172"/>
      <c r="J4099" s="173"/>
      <c r="K4099" s="124"/>
      <c r="L4099" s="125"/>
      <c r="M4099" s="126"/>
      <c r="N4099" s="127"/>
      <c r="O4099" s="128"/>
      <c r="P4099" s="128"/>
      <c r="Q4099" s="126"/>
      <c r="R4099" s="55"/>
      <c r="S4099" s="129"/>
      <c r="T4099" s="156"/>
      <c r="U4099" s="126"/>
      <c r="AF4099" s="8"/>
      <c r="AG4099" s="8"/>
      <c r="AH4099" s="8"/>
      <c r="AI4099" s="8"/>
      <c r="AJ4099" s="8"/>
      <c r="AK4099" s="8"/>
      <c r="AL4099" s="8"/>
      <c r="AM4099" s="8"/>
    </row>
    <row r="4100" spans="1:39" x14ac:dyDescent="0.2">
      <c r="A4100" s="161" t="s">
        <v>386</v>
      </c>
      <c r="B4100" s="162" t="s">
        <v>5340</v>
      </c>
      <c r="C4100" s="168" t="s">
        <v>830</v>
      </c>
      <c r="D4100" s="169" t="s">
        <v>831</v>
      </c>
      <c r="E4100" s="169">
        <f>2*1</f>
        <v>2</v>
      </c>
      <c r="F4100" s="170">
        <v>0.28000000000000003</v>
      </c>
      <c r="G4100" s="170">
        <f t="shared" si="138"/>
        <v>0.56000000000000005</v>
      </c>
      <c r="H4100" s="171" t="s">
        <v>414</v>
      </c>
      <c r="I4100" s="172"/>
      <c r="J4100" s="173"/>
      <c r="K4100" s="124"/>
      <c r="L4100" s="125"/>
      <c r="M4100" s="126"/>
      <c r="N4100" s="127"/>
      <c r="O4100" s="128"/>
      <c r="P4100" s="128"/>
      <c r="Q4100" s="126"/>
      <c r="R4100" s="55"/>
      <c r="S4100" s="129"/>
      <c r="T4100" s="156"/>
      <c r="U4100" s="126"/>
      <c r="AF4100" s="8"/>
      <c r="AG4100" s="8"/>
      <c r="AH4100" s="8"/>
      <c r="AI4100" s="8"/>
      <c r="AJ4100" s="8"/>
      <c r="AK4100" s="8"/>
      <c r="AL4100" s="8"/>
      <c r="AM4100" s="8"/>
    </row>
    <row r="4101" spans="1:39" x14ac:dyDescent="0.2">
      <c r="A4101" s="161" t="s">
        <v>386</v>
      </c>
      <c r="B4101" s="162" t="s">
        <v>5341</v>
      </c>
      <c r="C4101" s="168" t="s">
        <v>510</v>
      </c>
      <c r="D4101" s="169" t="s">
        <v>511</v>
      </c>
      <c r="E4101" s="169">
        <f>1*1</f>
        <v>1</v>
      </c>
      <c r="F4101" s="170">
        <v>3.31</v>
      </c>
      <c r="G4101" s="170">
        <f t="shared" si="138"/>
        <v>3.31</v>
      </c>
      <c r="H4101" s="171" t="s">
        <v>414</v>
      </c>
      <c r="I4101" s="172"/>
      <c r="J4101" s="173"/>
      <c r="K4101" s="124"/>
      <c r="L4101" s="125"/>
      <c r="M4101" s="126"/>
      <c r="N4101" s="127"/>
      <c r="O4101" s="128"/>
      <c r="P4101" s="128"/>
      <c r="Q4101" s="126"/>
      <c r="R4101" s="55"/>
      <c r="S4101" s="129"/>
      <c r="T4101" s="156"/>
      <c r="U4101" s="126"/>
      <c r="AF4101" s="8"/>
      <c r="AG4101" s="8"/>
      <c r="AH4101" s="8"/>
      <c r="AI4101" s="8"/>
      <c r="AJ4101" s="8"/>
      <c r="AK4101" s="8"/>
      <c r="AL4101" s="8"/>
      <c r="AM4101" s="8"/>
    </row>
    <row r="4102" spans="1:39" x14ac:dyDescent="0.2">
      <c r="A4102" s="161" t="s">
        <v>403</v>
      </c>
      <c r="B4102" s="162" t="s">
        <v>5342</v>
      </c>
      <c r="C4102" s="174" t="s">
        <v>834</v>
      </c>
      <c r="D4102" s="175" t="s">
        <v>835</v>
      </c>
      <c r="E4102" s="175">
        <f>1*1</f>
        <v>1</v>
      </c>
      <c r="F4102" s="176">
        <v>1.81</v>
      </c>
      <c r="G4102" s="176">
        <f t="shared" si="138"/>
        <v>1.81</v>
      </c>
      <c r="H4102" s="177"/>
      <c r="I4102" s="178"/>
      <c r="J4102" s="179"/>
      <c r="K4102" s="124"/>
      <c r="L4102" s="125"/>
      <c r="M4102" s="126"/>
      <c r="N4102" s="127"/>
      <c r="O4102" s="128"/>
      <c r="P4102" s="128"/>
      <c r="Q4102" s="126"/>
      <c r="R4102" s="55"/>
      <c r="S4102" s="129"/>
      <c r="T4102" s="156"/>
      <c r="U4102" s="126"/>
      <c r="AF4102" s="8"/>
      <c r="AG4102" s="8"/>
      <c r="AH4102" s="8"/>
      <c r="AI4102" s="8"/>
      <c r="AJ4102" s="8"/>
      <c r="AK4102" s="8"/>
      <c r="AL4102" s="8"/>
      <c r="AM4102" s="8"/>
    </row>
    <row r="4103" spans="1:39" x14ac:dyDescent="0.2">
      <c r="A4103" s="161" t="s">
        <v>403</v>
      </c>
      <c r="B4103" s="162" t="s">
        <v>5343</v>
      </c>
      <c r="C4103" s="174" t="s">
        <v>677</v>
      </c>
      <c r="D4103" s="175" t="s">
        <v>837</v>
      </c>
      <c r="E4103" s="175">
        <f>6*1</f>
        <v>6</v>
      </c>
      <c r="F4103" s="176">
        <v>0.02</v>
      </c>
      <c r="G4103" s="176">
        <f t="shared" si="138"/>
        <v>0.12</v>
      </c>
      <c r="H4103" s="177"/>
      <c r="I4103" s="178"/>
      <c r="J4103" s="179"/>
      <c r="K4103" s="124"/>
      <c r="L4103" s="125"/>
      <c r="M4103" s="126"/>
      <c r="N4103" s="127"/>
      <c r="O4103" s="128"/>
      <c r="P4103" s="128"/>
      <c r="Q4103" s="126"/>
      <c r="R4103" s="55"/>
      <c r="S4103" s="129"/>
      <c r="T4103" s="156"/>
      <c r="U4103" s="126"/>
      <c r="AF4103" s="8"/>
      <c r="AG4103" s="8"/>
      <c r="AH4103" s="8"/>
      <c r="AI4103" s="8"/>
      <c r="AJ4103" s="8"/>
      <c r="AK4103" s="8"/>
      <c r="AL4103" s="8"/>
      <c r="AM4103" s="8"/>
    </row>
    <row r="4104" spans="1:39" x14ac:dyDescent="0.2">
      <c r="A4104" s="161" t="s">
        <v>403</v>
      </c>
      <c r="B4104" s="162" t="s">
        <v>5344</v>
      </c>
      <c r="C4104" s="174" t="s">
        <v>525</v>
      </c>
      <c r="D4104" s="175" t="s">
        <v>526</v>
      </c>
      <c r="E4104" s="175">
        <f>6*1</f>
        <v>6</v>
      </c>
      <c r="F4104" s="176">
        <v>0.01</v>
      </c>
      <c r="G4104" s="176">
        <f t="shared" si="138"/>
        <v>0.06</v>
      </c>
      <c r="H4104" s="177"/>
      <c r="I4104" s="178"/>
      <c r="J4104" s="179"/>
      <c r="K4104" s="124"/>
      <c r="L4104" s="125"/>
      <c r="M4104" s="126"/>
      <c r="N4104" s="127"/>
      <c r="O4104" s="128"/>
      <c r="P4104" s="128"/>
      <c r="Q4104" s="126"/>
      <c r="R4104" s="55"/>
      <c r="S4104" s="129"/>
      <c r="T4104" s="156"/>
      <c r="U4104" s="126"/>
      <c r="AF4104" s="8"/>
      <c r="AG4104" s="8"/>
      <c r="AH4104" s="8"/>
      <c r="AI4104" s="8"/>
      <c r="AJ4104" s="8"/>
      <c r="AK4104" s="8"/>
      <c r="AL4104" s="8"/>
      <c r="AM4104" s="8"/>
    </row>
    <row r="4105" spans="1:39" x14ac:dyDescent="0.2">
      <c r="A4105" s="161" t="s">
        <v>403</v>
      </c>
      <c r="B4105" s="162" t="s">
        <v>5345</v>
      </c>
      <c r="C4105" s="174" t="s">
        <v>528</v>
      </c>
      <c r="D4105" s="175" t="s">
        <v>529</v>
      </c>
      <c r="E4105" s="175">
        <f>6*1</f>
        <v>6</v>
      </c>
      <c r="F4105" s="176">
        <v>0</v>
      </c>
      <c r="G4105" s="176">
        <f t="shared" si="138"/>
        <v>0</v>
      </c>
      <c r="H4105" s="177"/>
      <c r="I4105" s="178"/>
      <c r="J4105" s="179"/>
      <c r="K4105" s="124"/>
      <c r="L4105" s="125"/>
      <c r="M4105" s="126"/>
      <c r="N4105" s="127"/>
      <c r="O4105" s="128"/>
      <c r="P4105" s="128"/>
      <c r="Q4105" s="126"/>
      <c r="R4105" s="55"/>
      <c r="S4105" s="129"/>
      <c r="T4105" s="156"/>
      <c r="U4105" s="126"/>
      <c r="AF4105" s="8"/>
      <c r="AG4105" s="8"/>
      <c r="AH4105" s="8"/>
      <c r="AI4105" s="8"/>
      <c r="AJ4105" s="8"/>
      <c r="AK4105" s="8"/>
      <c r="AL4105" s="8"/>
      <c r="AM4105" s="8"/>
    </row>
    <row r="4106" spans="1:39" x14ac:dyDescent="0.2">
      <c r="A4106" s="161" t="s">
        <v>386</v>
      </c>
      <c r="B4106" s="162" t="s">
        <v>5346</v>
      </c>
      <c r="C4106" s="163" t="s">
        <v>477</v>
      </c>
      <c r="D4106" s="164" t="s">
        <v>478</v>
      </c>
      <c r="E4106" s="164">
        <v>32</v>
      </c>
      <c r="F4106" s="167">
        <v>2.8096894699999999</v>
      </c>
      <c r="G4106" s="167">
        <f t="shared" si="138"/>
        <v>89.910063039999997</v>
      </c>
      <c r="H4106" s="161" t="s">
        <v>414</v>
      </c>
      <c r="I4106" s="165"/>
      <c r="J4106" s="166"/>
      <c r="K4106" s="124"/>
      <c r="L4106" s="125"/>
      <c r="M4106" s="126"/>
      <c r="N4106" s="127"/>
      <c r="O4106" s="128"/>
      <c r="P4106" s="128"/>
      <c r="Q4106" s="126"/>
      <c r="R4106" s="55"/>
      <c r="S4106" s="129"/>
      <c r="T4106" s="156"/>
      <c r="U4106" s="126"/>
      <c r="AF4106" s="8"/>
      <c r="AG4106" s="8"/>
      <c r="AH4106" s="8"/>
      <c r="AI4106" s="8"/>
      <c r="AJ4106" s="8"/>
      <c r="AK4106" s="8"/>
      <c r="AL4106" s="8"/>
      <c r="AM4106" s="8"/>
    </row>
    <row r="4107" spans="1:39" x14ac:dyDescent="0.2">
      <c r="A4107" s="161" t="s">
        <v>386</v>
      </c>
      <c r="B4107" s="162" t="s">
        <v>5347</v>
      </c>
      <c r="C4107" s="163" t="s">
        <v>1944</v>
      </c>
      <c r="D4107" s="164" t="s">
        <v>1945</v>
      </c>
      <c r="E4107" s="164">
        <v>32</v>
      </c>
      <c r="F4107" s="167">
        <v>0.69946048000000005</v>
      </c>
      <c r="G4107" s="167">
        <f t="shared" si="138"/>
        <v>22.382735360000002</v>
      </c>
      <c r="H4107" s="161" t="s">
        <v>414</v>
      </c>
      <c r="I4107" s="165"/>
      <c r="J4107" s="166"/>
      <c r="K4107" s="124"/>
      <c r="L4107" s="125"/>
      <c r="M4107" s="126"/>
      <c r="N4107" s="127"/>
      <c r="O4107" s="128"/>
      <c r="P4107" s="128"/>
      <c r="Q4107" s="126"/>
      <c r="R4107" s="55"/>
      <c r="S4107" s="129"/>
      <c r="T4107" s="156"/>
      <c r="U4107" s="126"/>
      <c r="AF4107" s="8"/>
      <c r="AG4107" s="8"/>
      <c r="AH4107" s="8"/>
      <c r="AI4107" s="8"/>
      <c r="AJ4107" s="8"/>
      <c r="AK4107" s="8"/>
      <c r="AL4107" s="8"/>
      <c r="AM4107" s="8"/>
    </row>
    <row r="4108" spans="1:39" x14ac:dyDescent="0.2">
      <c r="A4108" s="161" t="s">
        <v>386</v>
      </c>
      <c r="B4108" s="162" t="s">
        <v>5348</v>
      </c>
      <c r="C4108" s="163" t="s">
        <v>483</v>
      </c>
      <c r="D4108" s="164" t="s">
        <v>484</v>
      </c>
      <c r="E4108" s="164">
        <v>49</v>
      </c>
      <c r="F4108" s="167">
        <v>0.33108987000000001</v>
      </c>
      <c r="G4108" s="167">
        <f t="shared" si="138"/>
        <v>16.22340363</v>
      </c>
      <c r="H4108" s="161" t="s">
        <v>414</v>
      </c>
      <c r="I4108" s="165"/>
      <c r="J4108" s="166"/>
      <c r="K4108" s="124"/>
      <c r="L4108" s="125"/>
      <c r="M4108" s="126"/>
      <c r="N4108" s="127"/>
      <c r="O4108" s="128"/>
      <c r="P4108" s="128"/>
      <c r="Q4108" s="126"/>
      <c r="R4108" s="55"/>
      <c r="S4108" s="129"/>
      <c r="T4108" s="156"/>
      <c r="U4108" s="126"/>
      <c r="AF4108" s="8"/>
      <c r="AG4108" s="8"/>
      <c r="AH4108" s="8"/>
      <c r="AI4108" s="8"/>
      <c r="AJ4108" s="8"/>
      <c r="AK4108" s="8"/>
      <c r="AL4108" s="8"/>
      <c r="AM4108" s="8"/>
    </row>
    <row r="4109" spans="1:39" x14ac:dyDescent="0.2">
      <c r="A4109" s="161" t="s">
        <v>386</v>
      </c>
      <c r="B4109" s="162" t="s">
        <v>5349</v>
      </c>
      <c r="C4109" s="163" t="s">
        <v>486</v>
      </c>
      <c r="D4109" s="164" t="s">
        <v>487</v>
      </c>
      <c r="E4109" s="164" t="s">
        <v>410</v>
      </c>
      <c r="F4109" s="167">
        <v>1.75006756</v>
      </c>
      <c r="G4109" s="167">
        <f>F4109*2</f>
        <v>3.5001351199999999</v>
      </c>
      <c r="H4109" s="161" t="s">
        <v>414</v>
      </c>
      <c r="I4109" s="165"/>
      <c r="J4109" s="166"/>
      <c r="K4109" s="124"/>
      <c r="L4109" s="125"/>
      <c r="M4109" s="126"/>
      <c r="N4109" s="127"/>
      <c r="O4109" s="128"/>
      <c r="P4109" s="128"/>
      <c r="Q4109" s="126"/>
      <c r="R4109" s="55"/>
      <c r="S4109" s="129"/>
      <c r="T4109" s="156"/>
      <c r="U4109" s="126"/>
      <c r="AF4109" s="8"/>
      <c r="AG4109" s="8"/>
      <c r="AH4109" s="8"/>
      <c r="AI4109" s="8"/>
      <c r="AJ4109" s="8"/>
      <c r="AK4109" s="8"/>
      <c r="AL4109" s="8"/>
      <c r="AM4109" s="8"/>
    </row>
    <row r="4110" spans="1:39" x14ac:dyDescent="0.2">
      <c r="A4110" s="161" t="s">
        <v>382</v>
      </c>
      <c r="B4110" s="162" t="s">
        <v>5350</v>
      </c>
      <c r="C4110" s="163" t="s">
        <v>489</v>
      </c>
      <c r="D4110" s="164" t="s">
        <v>490</v>
      </c>
      <c r="E4110" s="164">
        <v>4</v>
      </c>
      <c r="F4110" s="167"/>
      <c r="G4110" s="167" t="str">
        <f>""</f>
        <v/>
      </c>
      <c r="H4110" s="161"/>
      <c r="I4110" s="165"/>
      <c r="J4110" s="166"/>
      <c r="K4110" s="124"/>
      <c r="L4110" s="125"/>
      <c r="M4110" s="126"/>
      <c r="N4110" s="127"/>
      <c r="O4110" s="128"/>
      <c r="P4110" s="128"/>
      <c r="Q4110" s="126"/>
      <c r="R4110" s="55"/>
      <c r="S4110" s="129"/>
      <c r="T4110" s="156"/>
      <c r="U4110" s="126"/>
      <c r="AF4110" s="8"/>
      <c r="AG4110" s="8"/>
      <c r="AH4110" s="8"/>
      <c r="AI4110" s="8"/>
      <c r="AJ4110" s="8"/>
      <c r="AK4110" s="8"/>
      <c r="AL4110" s="8"/>
      <c r="AM4110" s="8"/>
    </row>
    <row r="4111" spans="1:39" x14ac:dyDescent="0.2">
      <c r="A4111" s="161" t="s">
        <v>386</v>
      </c>
      <c r="B4111" s="162" t="s">
        <v>5351</v>
      </c>
      <c r="C4111" s="168" t="s">
        <v>492</v>
      </c>
      <c r="D4111" s="169" t="s">
        <v>493</v>
      </c>
      <c r="E4111" s="169">
        <f>1*4</f>
        <v>4</v>
      </c>
      <c r="F4111" s="170">
        <v>0.38</v>
      </c>
      <c r="G4111" s="170">
        <f>F4111*E4111</f>
        <v>1.52</v>
      </c>
      <c r="H4111" s="171" t="s">
        <v>414</v>
      </c>
      <c r="I4111" s="172"/>
      <c r="J4111" s="173"/>
      <c r="K4111" s="124"/>
      <c r="L4111" s="125"/>
      <c r="M4111" s="126"/>
      <c r="N4111" s="127"/>
      <c r="O4111" s="128"/>
      <c r="P4111" s="128"/>
      <c r="Q4111" s="126"/>
      <c r="R4111" s="55"/>
      <c r="S4111" s="129"/>
      <c r="T4111" s="156"/>
      <c r="U4111" s="126"/>
      <c r="AF4111" s="8"/>
      <c r="AG4111" s="8"/>
      <c r="AH4111" s="8"/>
      <c r="AI4111" s="8"/>
      <c r="AJ4111" s="8"/>
      <c r="AK4111" s="8"/>
      <c r="AL4111" s="8"/>
      <c r="AM4111" s="8"/>
    </row>
    <row r="4112" spans="1:39" x14ac:dyDescent="0.2">
      <c r="A4112" s="161" t="s">
        <v>386</v>
      </c>
      <c r="B4112" s="162" t="s">
        <v>5352</v>
      </c>
      <c r="C4112" s="168" t="s">
        <v>495</v>
      </c>
      <c r="D4112" s="169" t="s">
        <v>496</v>
      </c>
      <c r="E4112" s="169">
        <f>1*4</f>
        <v>4</v>
      </c>
      <c r="F4112" s="170">
        <v>0.25</v>
      </c>
      <c r="G4112" s="170">
        <f>F4112*E4112</f>
        <v>1</v>
      </c>
      <c r="H4112" s="171" t="s">
        <v>414</v>
      </c>
      <c r="I4112" s="172"/>
      <c r="J4112" s="173"/>
      <c r="K4112" s="124"/>
      <c r="L4112" s="125"/>
      <c r="M4112" s="126"/>
      <c r="N4112" s="127"/>
      <c r="O4112" s="128"/>
      <c r="P4112" s="128"/>
      <c r="Q4112" s="126"/>
      <c r="R4112" s="55"/>
      <c r="S4112" s="129"/>
      <c r="T4112" s="156"/>
      <c r="U4112" s="126"/>
      <c r="AF4112" s="8"/>
      <c r="AG4112" s="8"/>
      <c r="AH4112" s="8"/>
      <c r="AI4112" s="8"/>
      <c r="AJ4112" s="8"/>
      <c r="AK4112" s="8"/>
      <c r="AL4112" s="8"/>
      <c r="AM4112" s="8"/>
    </row>
    <row r="4113" spans="1:39" x14ac:dyDescent="0.2">
      <c r="A4113" s="161" t="s">
        <v>382</v>
      </c>
      <c r="B4113" s="162" t="s">
        <v>5353</v>
      </c>
      <c r="C4113" s="163" t="s">
        <v>531</v>
      </c>
      <c r="D4113" s="164" t="s">
        <v>532</v>
      </c>
      <c r="E4113" s="164">
        <v>1</v>
      </c>
      <c r="F4113" s="167"/>
      <c r="G4113" s="167" t="str">
        <f>""</f>
        <v/>
      </c>
      <c r="H4113" s="161"/>
      <c r="I4113" s="165"/>
      <c r="J4113" s="166"/>
      <c r="K4113" s="124"/>
      <c r="L4113" s="125"/>
      <c r="M4113" s="126"/>
      <c r="N4113" s="127"/>
      <c r="O4113" s="128"/>
      <c r="P4113" s="128"/>
      <c r="Q4113" s="126"/>
      <c r="R4113" s="55"/>
      <c r="S4113" s="129"/>
      <c r="T4113" s="156"/>
      <c r="U4113" s="126"/>
      <c r="AF4113" s="8"/>
      <c r="AG4113" s="8"/>
      <c r="AH4113" s="8"/>
      <c r="AI4113" s="8"/>
      <c r="AJ4113" s="8"/>
      <c r="AK4113" s="8"/>
      <c r="AL4113" s="8"/>
      <c r="AM4113" s="8"/>
    </row>
    <row r="4114" spans="1:39" x14ac:dyDescent="0.2">
      <c r="A4114" s="161" t="s">
        <v>386</v>
      </c>
      <c r="B4114" s="162" t="s">
        <v>5354</v>
      </c>
      <c r="C4114" s="168" t="s">
        <v>534</v>
      </c>
      <c r="D4114" s="169" t="s">
        <v>535</v>
      </c>
      <c r="E4114" s="169">
        <f>2*1</f>
        <v>2</v>
      </c>
      <c r="F4114" s="170">
        <v>2.2200000000000002</v>
      </c>
      <c r="G4114" s="170">
        <f>F4114*E4114</f>
        <v>4.4400000000000004</v>
      </c>
      <c r="H4114" s="171" t="s">
        <v>390</v>
      </c>
      <c r="I4114" s="172"/>
      <c r="J4114" s="173"/>
      <c r="K4114" s="124"/>
      <c r="L4114" s="125"/>
      <c r="M4114" s="126"/>
      <c r="N4114" s="127"/>
      <c r="O4114" s="128"/>
      <c r="P4114" s="128"/>
      <c r="Q4114" s="126"/>
      <c r="R4114" s="55"/>
      <c r="S4114" s="129"/>
      <c r="T4114" s="156"/>
      <c r="U4114" s="126"/>
      <c r="AF4114" s="8"/>
      <c r="AG4114" s="8"/>
      <c r="AH4114" s="8"/>
      <c r="AI4114" s="8"/>
      <c r="AJ4114" s="8"/>
      <c r="AK4114" s="8"/>
      <c r="AL4114" s="8"/>
      <c r="AM4114" s="8"/>
    </row>
    <row r="4115" spans="1:39" x14ac:dyDescent="0.2">
      <c r="A4115" s="161" t="s">
        <v>386</v>
      </c>
      <c r="B4115" s="162" t="s">
        <v>5355</v>
      </c>
      <c r="C4115" s="168" t="s">
        <v>537</v>
      </c>
      <c r="D4115" s="169" t="s">
        <v>538</v>
      </c>
      <c r="E4115" s="169">
        <f>1*1</f>
        <v>1</v>
      </c>
      <c r="F4115" s="170">
        <v>6.38</v>
      </c>
      <c r="G4115" s="170">
        <f>F4115*E4115</f>
        <v>6.38</v>
      </c>
      <c r="H4115" s="171" t="s">
        <v>390</v>
      </c>
      <c r="I4115" s="172"/>
      <c r="J4115" s="173"/>
      <c r="K4115" s="124"/>
      <c r="L4115" s="125"/>
      <c r="M4115" s="126"/>
      <c r="N4115" s="127"/>
      <c r="O4115" s="128"/>
      <c r="P4115" s="128"/>
      <c r="Q4115" s="126"/>
      <c r="R4115" s="55"/>
      <c r="S4115" s="129"/>
      <c r="T4115" s="156"/>
      <c r="U4115" s="126"/>
      <c r="AF4115" s="8"/>
      <c r="AG4115" s="8"/>
      <c r="AH4115" s="8"/>
      <c r="AI4115" s="8"/>
      <c r="AJ4115" s="8"/>
      <c r="AK4115" s="8"/>
      <c r="AL4115" s="8"/>
      <c r="AM4115" s="8"/>
    </row>
    <row r="4116" spans="1:39" x14ac:dyDescent="0.2">
      <c r="A4116" s="161" t="s">
        <v>386</v>
      </c>
      <c r="B4116" s="162" t="s">
        <v>5356</v>
      </c>
      <c r="C4116" s="168" t="s">
        <v>540</v>
      </c>
      <c r="D4116" s="169" t="s">
        <v>541</v>
      </c>
      <c r="E4116" s="169">
        <f>1*1</f>
        <v>1</v>
      </c>
      <c r="F4116" s="170">
        <v>46.26</v>
      </c>
      <c r="G4116" s="170">
        <f>F4116*E4116</f>
        <v>46.26</v>
      </c>
      <c r="H4116" s="171" t="s">
        <v>390</v>
      </c>
      <c r="I4116" s="172"/>
      <c r="J4116" s="173"/>
      <c r="K4116" s="124"/>
      <c r="L4116" s="125"/>
      <c r="M4116" s="126"/>
      <c r="N4116" s="127"/>
      <c r="O4116" s="128"/>
      <c r="P4116" s="128"/>
      <c r="Q4116" s="126"/>
      <c r="R4116" s="55"/>
      <c r="S4116" s="129"/>
      <c r="T4116" s="156"/>
      <c r="U4116" s="126"/>
      <c r="AF4116" s="8"/>
      <c r="AG4116" s="8"/>
      <c r="AH4116" s="8"/>
      <c r="AI4116" s="8"/>
      <c r="AJ4116" s="8"/>
      <c r="AK4116" s="8"/>
      <c r="AL4116" s="8"/>
      <c r="AM4116" s="8"/>
    </row>
    <row r="4117" spans="1:39" x14ac:dyDescent="0.2">
      <c r="A4117" s="161" t="s">
        <v>386</v>
      </c>
      <c r="B4117" s="162" t="s">
        <v>5357</v>
      </c>
      <c r="C4117" s="168" t="s">
        <v>401</v>
      </c>
      <c r="D4117" s="169" t="s">
        <v>402</v>
      </c>
      <c r="E4117" s="169">
        <f>2*1</f>
        <v>2</v>
      </c>
      <c r="F4117" s="170">
        <v>1.97</v>
      </c>
      <c r="G4117" s="170">
        <f>F4117*E4117</f>
        <v>3.94</v>
      </c>
      <c r="H4117" s="171" t="s">
        <v>390</v>
      </c>
      <c r="I4117" s="172"/>
      <c r="J4117" s="173"/>
      <c r="K4117" s="124"/>
      <c r="L4117" s="125"/>
      <c r="M4117" s="126"/>
      <c r="N4117" s="127"/>
      <c r="O4117" s="128"/>
      <c r="P4117" s="128"/>
      <c r="Q4117" s="126"/>
      <c r="R4117" s="55"/>
      <c r="S4117" s="129"/>
      <c r="T4117" s="156"/>
      <c r="U4117" s="126"/>
      <c r="AF4117" s="8"/>
      <c r="AG4117" s="8"/>
      <c r="AH4117" s="8"/>
      <c r="AI4117" s="8"/>
      <c r="AJ4117" s="8"/>
      <c r="AK4117" s="8"/>
      <c r="AL4117" s="8"/>
      <c r="AM4117" s="8"/>
    </row>
    <row r="4118" spans="1:39" x14ac:dyDescent="0.2">
      <c r="A4118" s="161" t="s">
        <v>382</v>
      </c>
      <c r="B4118" s="162" t="s">
        <v>5358</v>
      </c>
      <c r="C4118" s="163" t="s">
        <v>1957</v>
      </c>
      <c r="D4118" s="164" t="s">
        <v>545</v>
      </c>
      <c r="E4118" s="164" t="s">
        <v>410</v>
      </c>
      <c r="F4118" s="167"/>
      <c r="G4118" s="167" t="str">
        <f>""</f>
        <v/>
      </c>
      <c r="H4118" s="161"/>
      <c r="I4118" s="165"/>
      <c r="J4118" s="166"/>
      <c r="K4118" s="124"/>
      <c r="L4118" s="125"/>
      <c r="M4118" s="126"/>
      <c r="N4118" s="127"/>
      <c r="O4118" s="128"/>
      <c r="P4118" s="128"/>
      <c r="Q4118" s="126"/>
      <c r="R4118" s="55"/>
      <c r="S4118" s="129"/>
      <c r="T4118" s="156"/>
      <c r="U4118" s="126"/>
      <c r="AF4118" s="8"/>
      <c r="AG4118" s="8"/>
      <c r="AH4118" s="8"/>
      <c r="AI4118" s="8"/>
      <c r="AJ4118" s="8"/>
      <c r="AK4118" s="8"/>
      <c r="AL4118" s="8"/>
      <c r="AM4118" s="8"/>
    </row>
    <row r="4119" spans="1:39" x14ac:dyDescent="0.2">
      <c r="A4119" s="161" t="s">
        <v>386</v>
      </c>
      <c r="B4119" s="162" t="s">
        <v>5359</v>
      </c>
      <c r="C4119" s="168" t="s">
        <v>1959</v>
      </c>
      <c r="D4119" s="169" t="s">
        <v>1960</v>
      </c>
      <c r="E4119" s="169" t="s">
        <v>410</v>
      </c>
      <c r="F4119" s="170">
        <v>17.82</v>
      </c>
      <c r="G4119" s="170">
        <f>F4119*2</f>
        <v>35.64</v>
      </c>
      <c r="H4119" s="171" t="s">
        <v>414</v>
      </c>
      <c r="I4119" s="172"/>
      <c r="J4119" s="173"/>
      <c r="K4119" s="124"/>
      <c r="L4119" s="125"/>
      <c r="M4119" s="126"/>
      <c r="N4119" s="127"/>
      <c r="O4119" s="128"/>
      <c r="P4119" s="128"/>
      <c r="Q4119" s="126"/>
      <c r="R4119" s="55"/>
      <c r="S4119" s="129"/>
      <c r="T4119" s="156"/>
      <c r="U4119" s="126"/>
      <c r="AF4119" s="8"/>
      <c r="AG4119" s="8"/>
      <c r="AH4119" s="8"/>
      <c r="AI4119" s="8"/>
      <c r="AJ4119" s="8"/>
      <c r="AK4119" s="8"/>
      <c r="AL4119" s="8"/>
      <c r="AM4119" s="8"/>
    </row>
    <row r="4120" spans="1:39" x14ac:dyDescent="0.2">
      <c r="A4120" s="161" t="s">
        <v>386</v>
      </c>
      <c r="B4120" s="162" t="s">
        <v>5360</v>
      </c>
      <c r="C4120" s="168" t="s">
        <v>419</v>
      </c>
      <c r="D4120" s="169" t="s">
        <v>420</v>
      </c>
      <c r="E4120" s="169">
        <v>2</v>
      </c>
      <c r="F4120" s="170">
        <v>0.37</v>
      </c>
      <c r="G4120" s="170">
        <f>F4120*E4120</f>
        <v>0.74</v>
      </c>
      <c r="H4120" s="171" t="s">
        <v>414</v>
      </c>
      <c r="I4120" s="172"/>
      <c r="J4120" s="173"/>
      <c r="K4120" s="124"/>
      <c r="L4120" s="125"/>
      <c r="M4120" s="126"/>
      <c r="N4120" s="127"/>
      <c r="O4120" s="128"/>
      <c r="P4120" s="128"/>
      <c r="Q4120" s="126"/>
      <c r="R4120" s="55"/>
      <c r="S4120" s="129"/>
      <c r="T4120" s="156"/>
      <c r="U4120" s="126"/>
      <c r="AF4120" s="8"/>
      <c r="AG4120" s="8"/>
      <c r="AH4120" s="8"/>
      <c r="AI4120" s="8"/>
      <c r="AJ4120" s="8"/>
      <c r="AK4120" s="8"/>
      <c r="AL4120" s="8"/>
      <c r="AM4120" s="8"/>
    </row>
    <row r="4121" spans="1:39" x14ac:dyDescent="0.2">
      <c r="A4121" s="161" t="s">
        <v>403</v>
      </c>
      <c r="B4121" s="162" t="s">
        <v>5361</v>
      </c>
      <c r="C4121" s="174" t="s">
        <v>425</v>
      </c>
      <c r="D4121" s="175" t="s">
        <v>426</v>
      </c>
      <c r="E4121" s="175">
        <v>4</v>
      </c>
      <c r="F4121" s="176">
        <v>0.01</v>
      </c>
      <c r="G4121" s="176">
        <f>F4121*E4121</f>
        <v>0.04</v>
      </c>
      <c r="H4121" s="177"/>
      <c r="I4121" s="178"/>
      <c r="J4121" s="179"/>
      <c r="K4121" s="124"/>
      <c r="L4121" s="125"/>
      <c r="M4121" s="126"/>
      <c r="N4121" s="127"/>
      <c r="O4121" s="128"/>
      <c r="P4121" s="128"/>
      <c r="Q4121" s="126"/>
      <c r="R4121" s="55"/>
      <c r="S4121" s="129"/>
      <c r="T4121" s="156"/>
      <c r="U4121" s="126"/>
      <c r="AF4121" s="8"/>
      <c r="AG4121" s="8"/>
      <c r="AH4121" s="8"/>
      <c r="AI4121" s="8"/>
      <c r="AJ4121" s="8"/>
      <c r="AK4121" s="8"/>
      <c r="AL4121" s="8"/>
      <c r="AM4121" s="8"/>
    </row>
    <row r="4122" spans="1:39" x14ac:dyDescent="0.2">
      <c r="A4122" s="161" t="s">
        <v>386</v>
      </c>
      <c r="B4122" s="162" t="s">
        <v>5362</v>
      </c>
      <c r="C4122" s="163" t="s">
        <v>1964</v>
      </c>
      <c r="D4122" s="164" t="s">
        <v>1965</v>
      </c>
      <c r="E4122" s="164">
        <v>1</v>
      </c>
      <c r="F4122" s="167">
        <v>18.91777454</v>
      </c>
      <c r="G4122" s="167">
        <f>F4122*E4122</f>
        <v>18.91777454</v>
      </c>
      <c r="H4122" s="161" t="s">
        <v>414</v>
      </c>
      <c r="I4122" s="165"/>
      <c r="J4122" s="166"/>
      <c r="K4122" s="124"/>
      <c r="L4122" s="125"/>
      <c r="M4122" s="126"/>
      <c r="N4122" s="127"/>
      <c r="O4122" s="128"/>
      <c r="P4122" s="128"/>
      <c r="Q4122" s="126"/>
      <c r="R4122" s="55"/>
      <c r="S4122" s="129"/>
      <c r="T4122" s="156"/>
      <c r="U4122" s="126"/>
      <c r="AF4122" s="8"/>
      <c r="AG4122" s="8"/>
      <c r="AH4122" s="8"/>
      <c r="AI4122" s="8"/>
      <c r="AJ4122" s="8"/>
      <c r="AK4122" s="8"/>
      <c r="AL4122" s="8"/>
      <c r="AM4122" s="8"/>
    </row>
    <row r="4123" spans="1:39" x14ac:dyDescent="0.2">
      <c r="A4123" s="161" t="s">
        <v>382</v>
      </c>
      <c r="B4123" s="162" t="s">
        <v>5363</v>
      </c>
      <c r="C4123" s="163" t="s">
        <v>555</v>
      </c>
      <c r="D4123" s="164" t="s">
        <v>556</v>
      </c>
      <c r="E4123" s="164">
        <v>1</v>
      </c>
      <c r="F4123" s="167"/>
      <c r="G4123" s="167" t="str">
        <f>""</f>
        <v/>
      </c>
      <c r="H4123" s="161"/>
      <c r="I4123" s="165"/>
      <c r="J4123" s="166"/>
      <c r="K4123" s="124"/>
      <c r="L4123" s="125"/>
      <c r="M4123" s="126"/>
      <c r="N4123" s="127"/>
      <c r="O4123" s="128"/>
      <c r="P4123" s="128"/>
      <c r="Q4123" s="126"/>
      <c r="R4123" s="55"/>
      <c r="S4123" s="129"/>
      <c r="T4123" s="156"/>
      <c r="U4123" s="126"/>
      <c r="AF4123" s="8"/>
      <c r="AG4123" s="8"/>
      <c r="AH4123" s="8"/>
      <c r="AI4123" s="8"/>
      <c r="AJ4123" s="8"/>
      <c r="AK4123" s="8"/>
      <c r="AL4123" s="8"/>
      <c r="AM4123" s="8"/>
    </row>
    <row r="4124" spans="1:39" x14ac:dyDescent="0.2">
      <c r="A4124" s="161" t="s">
        <v>386</v>
      </c>
      <c r="B4124" s="162" t="s">
        <v>5364</v>
      </c>
      <c r="C4124" s="168" t="s">
        <v>442</v>
      </c>
      <c r="D4124" s="169" t="s">
        <v>443</v>
      </c>
      <c r="E4124" s="169">
        <f>1*1</f>
        <v>1</v>
      </c>
      <c r="F4124" s="170">
        <v>11.31</v>
      </c>
      <c r="G4124" s="170">
        <f>F4124*E4124</f>
        <v>11.31</v>
      </c>
      <c r="H4124" s="171" t="s">
        <v>414</v>
      </c>
      <c r="I4124" s="172"/>
      <c r="J4124" s="173"/>
      <c r="K4124" s="124"/>
      <c r="L4124" s="125"/>
      <c r="M4124" s="126"/>
      <c r="N4124" s="127"/>
      <c r="O4124" s="128"/>
      <c r="P4124" s="128"/>
      <c r="Q4124" s="126"/>
      <c r="R4124" s="55"/>
      <c r="S4124" s="129"/>
      <c r="T4124" s="156"/>
      <c r="U4124" s="126"/>
      <c r="AF4124" s="8"/>
      <c r="AG4124" s="8"/>
      <c r="AH4124" s="8"/>
      <c r="AI4124" s="8"/>
      <c r="AJ4124" s="8"/>
      <c r="AK4124" s="8"/>
      <c r="AL4124" s="8"/>
      <c r="AM4124" s="8"/>
    </row>
    <row r="4125" spans="1:39" x14ac:dyDescent="0.2">
      <c r="A4125" s="161" t="s">
        <v>386</v>
      </c>
      <c r="B4125" s="162" t="s">
        <v>5365</v>
      </c>
      <c r="C4125" s="168" t="s">
        <v>559</v>
      </c>
      <c r="D4125" s="169" t="s">
        <v>560</v>
      </c>
      <c r="E4125" s="169">
        <f>2*1</f>
        <v>2</v>
      </c>
      <c r="F4125" s="170">
        <v>1.39</v>
      </c>
      <c r="G4125" s="170">
        <f>F4125*E4125</f>
        <v>2.78</v>
      </c>
      <c r="H4125" s="171" t="s">
        <v>414</v>
      </c>
      <c r="I4125" s="172"/>
      <c r="J4125" s="173"/>
      <c r="K4125" s="124"/>
      <c r="L4125" s="125"/>
      <c r="M4125" s="126"/>
      <c r="N4125" s="127"/>
      <c r="O4125" s="128"/>
      <c r="P4125" s="128"/>
      <c r="Q4125" s="126"/>
      <c r="R4125" s="55"/>
      <c r="S4125" s="129"/>
      <c r="T4125" s="156"/>
      <c r="U4125" s="126"/>
      <c r="AF4125" s="8"/>
      <c r="AG4125" s="8"/>
      <c r="AH4125" s="8"/>
      <c r="AI4125" s="8"/>
      <c r="AJ4125" s="8"/>
      <c r="AK4125" s="8"/>
      <c r="AL4125" s="8"/>
      <c r="AM4125" s="8"/>
    </row>
    <row r="4126" spans="1:39" x14ac:dyDescent="0.2">
      <c r="A4126" s="161" t="s">
        <v>386</v>
      </c>
      <c r="B4126" s="162" t="s">
        <v>5366</v>
      </c>
      <c r="C4126" s="163" t="s">
        <v>562</v>
      </c>
      <c r="D4126" s="164" t="s">
        <v>563</v>
      </c>
      <c r="E4126" s="164">
        <v>4</v>
      </c>
      <c r="F4126" s="167">
        <v>3.3256407800000001</v>
      </c>
      <c r="G4126" s="167">
        <f>F4126*E4126</f>
        <v>13.30256312</v>
      </c>
      <c r="H4126" s="161" t="s">
        <v>414</v>
      </c>
      <c r="I4126" s="165"/>
      <c r="J4126" s="166"/>
      <c r="K4126" s="124"/>
      <c r="L4126" s="125"/>
      <c r="M4126" s="126"/>
      <c r="N4126" s="127"/>
      <c r="O4126" s="128"/>
      <c r="P4126" s="128"/>
      <c r="Q4126" s="126"/>
      <c r="R4126" s="55"/>
      <c r="S4126" s="129"/>
      <c r="T4126" s="156"/>
      <c r="U4126" s="126"/>
      <c r="AF4126" s="8"/>
      <c r="AG4126" s="8"/>
      <c r="AH4126" s="8"/>
      <c r="AI4126" s="8"/>
      <c r="AJ4126" s="8"/>
      <c r="AK4126" s="8"/>
      <c r="AL4126" s="8"/>
      <c r="AM4126" s="8"/>
    </row>
    <row r="4127" spans="1:39" x14ac:dyDescent="0.2">
      <c r="A4127" s="161" t="s">
        <v>386</v>
      </c>
      <c r="B4127" s="162" t="s">
        <v>5367</v>
      </c>
      <c r="C4127" s="163" t="s">
        <v>565</v>
      </c>
      <c r="D4127" s="164" t="s">
        <v>566</v>
      </c>
      <c r="E4127" s="164">
        <v>4</v>
      </c>
      <c r="F4127" s="167">
        <v>0.61767559999999999</v>
      </c>
      <c r="G4127" s="167">
        <f>F4127*E4127</f>
        <v>2.4707024</v>
      </c>
      <c r="H4127" s="161" t="s">
        <v>414</v>
      </c>
      <c r="I4127" s="165"/>
      <c r="J4127" s="166"/>
      <c r="K4127" s="124"/>
      <c r="L4127" s="125"/>
      <c r="M4127" s="126"/>
      <c r="N4127" s="127"/>
      <c r="O4127" s="128"/>
      <c r="P4127" s="128"/>
      <c r="Q4127" s="126"/>
      <c r="R4127" s="55"/>
      <c r="S4127" s="129"/>
      <c r="T4127" s="156"/>
      <c r="U4127" s="126"/>
      <c r="AF4127" s="8"/>
      <c r="AG4127" s="8"/>
      <c r="AH4127" s="8"/>
      <c r="AI4127" s="8"/>
      <c r="AJ4127" s="8"/>
      <c r="AK4127" s="8"/>
      <c r="AL4127" s="8"/>
      <c r="AM4127" s="8"/>
    </row>
    <row r="4128" spans="1:39" x14ac:dyDescent="0.2">
      <c r="A4128" s="161" t="s">
        <v>382</v>
      </c>
      <c r="B4128" s="162" t="s">
        <v>5368</v>
      </c>
      <c r="C4128" s="163" t="s">
        <v>568</v>
      </c>
      <c r="D4128" s="164" t="s">
        <v>569</v>
      </c>
      <c r="E4128" s="164">
        <v>2</v>
      </c>
      <c r="F4128" s="167"/>
      <c r="G4128" s="167" t="str">
        <f>""</f>
        <v/>
      </c>
      <c r="H4128" s="161"/>
      <c r="I4128" s="165"/>
      <c r="J4128" s="166"/>
      <c r="K4128" s="124"/>
      <c r="L4128" s="125"/>
      <c r="M4128" s="126"/>
      <c r="N4128" s="127"/>
      <c r="O4128" s="128"/>
      <c r="P4128" s="128"/>
      <c r="Q4128" s="126"/>
      <c r="R4128" s="55"/>
      <c r="S4128" s="129"/>
      <c r="T4128" s="156"/>
      <c r="U4128" s="126"/>
      <c r="AF4128" s="8"/>
      <c r="AG4128" s="8"/>
      <c r="AH4128" s="8"/>
      <c r="AI4128" s="8"/>
      <c r="AJ4128" s="8"/>
      <c r="AK4128" s="8"/>
      <c r="AL4128" s="8"/>
      <c r="AM4128" s="8"/>
    </row>
    <row r="4129" spans="1:39" x14ac:dyDescent="0.2">
      <c r="A4129" s="161" t="s">
        <v>386</v>
      </c>
      <c r="B4129" s="162" t="s">
        <v>5369</v>
      </c>
      <c r="C4129" s="168" t="s">
        <v>571</v>
      </c>
      <c r="D4129" s="169" t="s">
        <v>572</v>
      </c>
      <c r="E4129" s="169">
        <f>1*2</f>
        <v>2</v>
      </c>
      <c r="F4129" s="170">
        <v>0.89</v>
      </c>
      <c r="G4129" s="170">
        <f>F4129*E4129</f>
        <v>1.78</v>
      </c>
      <c r="H4129" s="171" t="s">
        <v>414</v>
      </c>
      <c r="I4129" s="172"/>
      <c r="J4129" s="173"/>
      <c r="K4129" s="124"/>
      <c r="L4129" s="125"/>
      <c r="M4129" s="126"/>
      <c r="N4129" s="127"/>
      <c r="O4129" s="128"/>
      <c r="P4129" s="128"/>
      <c r="Q4129" s="126"/>
      <c r="R4129" s="55"/>
      <c r="S4129" s="129"/>
      <c r="T4129" s="156"/>
      <c r="U4129" s="126"/>
      <c r="AF4129" s="8"/>
      <c r="AG4129" s="8"/>
      <c r="AH4129" s="8"/>
      <c r="AI4129" s="8"/>
      <c r="AJ4129" s="8"/>
      <c r="AK4129" s="8"/>
      <c r="AL4129" s="8"/>
      <c r="AM4129" s="8"/>
    </row>
    <row r="4130" spans="1:39" x14ac:dyDescent="0.2">
      <c r="A4130" s="161" t="s">
        <v>386</v>
      </c>
      <c r="B4130" s="162" t="s">
        <v>5370</v>
      </c>
      <c r="C4130" s="168" t="s">
        <v>574</v>
      </c>
      <c r="D4130" s="169" t="s">
        <v>575</v>
      </c>
      <c r="E4130" s="169">
        <f>2*2</f>
        <v>4</v>
      </c>
      <c r="F4130" s="170">
        <v>0.09</v>
      </c>
      <c r="G4130" s="170">
        <f>F4130*E4130</f>
        <v>0.36</v>
      </c>
      <c r="H4130" s="171" t="s">
        <v>414</v>
      </c>
      <c r="I4130" s="172"/>
      <c r="J4130" s="173"/>
      <c r="K4130" s="124"/>
      <c r="L4130" s="125"/>
      <c r="M4130" s="126"/>
      <c r="N4130" s="127"/>
      <c r="O4130" s="128"/>
      <c r="P4130" s="128"/>
      <c r="Q4130" s="126"/>
      <c r="R4130" s="55"/>
      <c r="S4130" s="129"/>
      <c r="T4130" s="156"/>
      <c r="U4130" s="126"/>
      <c r="AF4130" s="8"/>
      <c r="AG4130" s="8"/>
      <c r="AH4130" s="8"/>
      <c r="AI4130" s="8"/>
      <c r="AJ4130" s="8"/>
      <c r="AK4130" s="8"/>
      <c r="AL4130" s="8"/>
      <c r="AM4130" s="8"/>
    </row>
    <row r="4131" spans="1:39" x14ac:dyDescent="0.2">
      <c r="A4131" s="161" t="s">
        <v>386</v>
      </c>
      <c r="B4131" s="162" t="s">
        <v>5371</v>
      </c>
      <c r="C4131" s="163" t="s">
        <v>577</v>
      </c>
      <c r="D4131" s="164" t="s">
        <v>578</v>
      </c>
      <c r="E4131" s="164">
        <v>1</v>
      </c>
      <c r="F4131" s="167">
        <v>6.3872718900000001</v>
      </c>
      <c r="G4131" s="167">
        <f>F4131*E4131</f>
        <v>6.3872718900000001</v>
      </c>
      <c r="H4131" s="161" t="s">
        <v>414</v>
      </c>
      <c r="I4131" s="165"/>
      <c r="J4131" s="166"/>
      <c r="K4131" s="124"/>
      <c r="L4131" s="125"/>
      <c r="M4131" s="126"/>
      <c r="N4131" s="127"/>
      <c r="O4131" s="128"/>
      <c r="P4131" s="128"/>
      <c r="Q4131" s="126"/>
      <c r="R4131" s="55"/>
      <c r="S4131" s="129"/>
      <c r="T4131" s="156"/>
      <c r="U4131" s="126"/>
      <c r="AF4131" s="8"/>
      <c r="AG4131" s="8"/>
      <c r="AH4131" s="8"/>
      <c r="AI4131" s="8"/>
      <c r="AJ4131" s="8"/>
      <c r="AK4131" s="8"/>
      <c r="AL4131" s="8"/>
      <c r="AM4131" s="8"/>
    </row>
    <row r="4132" spans="1:39" x14ac:dyDescent="0.2">
      <c r="A4132" s="161" t="s">
        <v>386</v>
      </c>
      <c r="B4132" s="162" t="s">
        <v>5372</v>
      </c>
      <c r="C4132" s="163" t="s">
        <v>580</v>
      </c>
      <c r="D4132" s="164" t="s">
        <v>581</v>
      </c>
      <c r="E4132" s="164">
        <v>1</v>
      </c>
      <c r="F4132" s="167">
        <v>13.463815520000001</v>
      </c>
      <c r="G4132" s="167">
        <f>F4132*E4132</f>
        <v>13.463815520000001</v>
      </c>
      <c r="H4132" s="161" t="s">
        <v>414</v>
      </c>
      <c r="I4132" s="165"/>
      <c r="J4132" s="166"/>
      <c r="K4132" s="124"/>
      <c r="L4132" s="125"/>
      <c r="M4132" s="126"/>
      <c r="N4132" s="127"/>
      <c r="O4132" s="128"/>
      <c r="P4132" s="128"/>
      <c r="Q4132" s="126"/>
      <c r="R4132" s="55"/>
      <c r="S4132" s="129"/>
      <c r="T4132" s="156"/>
      <c r="U4132" s="126"/>
      <c r="AF4132" s="8"/>
      <c r="AG4132" s="8"/>
      <c r="AH4132" s="8"/>
      <c r="AI4132" s="8"/>
      <c r="AJ4132" s="8"/>
      <c r="AK4132" s="8"/>
      <c r="AL4132" s="8"/>
      <c r="AM4132" s="8"/>
    </row>
    <row r="4133" spans="1:39" x14ac:dyDescent="0.2">
      <c r="A4133" s="161" t="s">
        <v>386</v>
      </c>
      <c r="B4133" s="162" t="s">
        <v>5373</v>
      </c>
      <c r="C4133" s="163" t="s">
        <v>583</v>
      </c>
      <c r="D4133" s="164" t="s">
        <v>584</v>
      </c>
      <c r="E4133" s="164" t="s">
        <v>410</v>
      </c>
      <c r="F4133" s="167">
        <v>5.3824199999999998</v>
      </c>
      <c r="G4133" s="167">
        <f>F4133*2</f>
        <v>10.76484</v>
      </c>
      <c r="H4133" s="161" t="s">
        <v>414</v>
      </c>
      <c r="I4133" s="165"/>
      <c r="J4133" s="166"/>
      <c r="K4133" s="124"/>
      <c r="L4133" s="125"/>
      <c r="M4133" s="126"/>
      <c r="N4133" s="127"/>
      <c r="O4133" s="128"/>
      <c r="P4133" s="128"/>
      <c r="Q4133" s="126"/>
      <c r="R4133" s="55"/>
      <c r="S4133" s="129"/>
      <c r="T4133" s="156"/>
      <c r="U4133" s="126"/>
      <c r="AF4133" s="8"/>
      <c r="AG4133" s="8"/>
      <c r="AH4133" s="8"/>
      <c r="AI4133" s="8"/>
      <c r="AJ4133" s="8"/>
      <c r="AK4133" s="8"/>
      <c r="AL4133" s="8"/>
      <c r="AM4133" s="8"/>
    </row>
    <row r="4134" spans="1:39" x14ac:dyDescent="0.2">
      <c r="A4134" s="161" t="s">
        <v>403</v>
      </c>
      <c r="B4134" s="162" t="s">
        <v>5374</v>
      </c>
      <c r="C4134" s="174" t="s">
        <v>586</v>
      </c>
      <c r="D4134" s="175" t="s">
        <v>587</v>
      </c>
      <c r="E4134" s="175">
        <v>2</v>
      </c>
      <c r="F4134" s="176">
        <v>1.23280217</v>
      </c>
      <c r="G4134" s="176">
        <f>F4134*E4134</f>
        <v>2.4656043400000001</v>
      </c>
      <c r="H4134" s="177" t="s">
        <v>414</v>
      </c>
      <c r="I4134" s="178"/>
      <c r="J4134" s="179"/>
      <c r="K4134" s="124"/>
      <c r="L4134" s="125"/>
      <c r="M4134" s="126"/>
      <c r="N4134" s="127"/>
      <c r="O4134" s="128"/>
      <c r="P4134" s="128"/>
      <c r="Q4134" s="126"/>
      <c r="R4134" s="55"/>
      <c r="S4134" s="129"/>
      <c r="T4134" s="156"/>
      <c r="U4134" s="126"/>
      <c r="AF4134" s="8"/>
      <c r="AG4134" s="8"/>
      <c r="AH4134" s="8"/>
      <c r="AI4134" s="8"/>
      <c r="AJ4134" s="8"/>
      <c r="AK4134" s="8"/>
      <c r="AL4134" s="8"/>
      <c r="AM4134" s="8"/>
    </row>
    <row r="4135" spans="1:39" x14ac:dyDescent="0.2">
      <c r="A4135" s="161" t="s">
        <v>386</v>
      </c>
      <c r="B4135" s="162" t="s">
        <v>5375</v>
      </c>
      <c r="C4135" s="181" t="s">
        <v>589</v>
      </c>
      <c r="D4135" s="182" t="s">
        <v>590</v>
      </c>
      <c r="E4135" s="182">
        <v>1</v>
      </c>
      <c r="F4135" s="183">
        <v>11.16462001</v>
      </c>
      <c r="G4135" s="183">
        <f>F4135*E4135</f>
        <v>11.16462001</v>
      </c>
      <c r="H4135" s="184" t="s">
        <v>414</v>
      </c>
      <c r="I4135" s="185"/>
      <c r="J4135" s="180"/>
      <c r="K4135" s="124"/>
      <c r="L4135" s="125"/>
      <c r="M4135" s="126"/>
      <c r="N4135" s="127"/>
      <c r="O4135" s="128"/>
      <c r="P4135" s="128"/>
      <c r="Q4135" s="126"/>
      <c r="R4135" s="55"/>
      <c r="S4135" s="129"/>
      <c r="T4135" s="156"/>
      <c r="U4135" s="126"/>
      <c r="AF4135" s="8"/>
      <c r="AG4135" s="8"/>
      <c r="AH4135" s="8"/>
      <c r="AI4135" s="8"/>
      <c r="AJ4135" s="8"/>
      <c r="AK4135" s="8"/>
      <c r="AL4135" s="8"/>
      <c r="AM4135" s="8"/>
    </row>
    <row r="4136" spans="1:39" x14ac:dyDescent="0.2">
      <c r="A4136" s="161" t="s">
        <v>386</v>
      </c>
      <c r="B4136" s="162" t="s">
        <v>5376</v>
      </c>
      <c r="C4136" s="163" t="s">
        <v>592</v>
      </c>
      <c r="D4136" s="164" t="s">
        <v>593</v>
      </c>
      <c r="E4136" s="164" t="s">
        <v>410</v>
      </c>
      <c r="F4136" s="167">
        <v>0.26693822</v>
      </c>
      <c r="G4136" s="167">
        <f>F4136*2</f>
        <v>0.53387644000000001</v>
      </c>
      <c r="H4136" s="161" t="s">
        <v>414</v>
      </c>
      <c r="I4136" s="165"/>
      <c r="J4136" s="166"/>
      <c r="K4136" s="124"/>
      <c r="L4136" s="125"/>
      <c r="M4136" s="126"/>
      <c r="N4136" s="127"/>
      <c r="O4136" s="128"/>
      <c r="P4136" s="128"/>
      <c r="Q4136" s="126"/>
      <c r="R4136" s="55"/>
      <c r="S4136" s="129"/>
      <c r="T4136" s="156"/>
      <c r="U4136" s="126"/>
      <c r="AF4136" s="8"/>
      <c r="AG4136" s="8"/>
      <c r="AH4136" s="8"/>
      <c r="AI4136" s="8"/>
      <c r="AJ4136" s="8"/>
      <c r="AK4136" s="8"/>
      <c r="AL4136" s="8"/>
      <c r="AM4136" s="8"/>
    </row>
    <row r="4137" spans="1:39" x14ac:dyDescent="0.2">
      <c r="A4137" s="161" t="s">
        <v>386</v>
      </c>
      <c r="B4137" s="162" t="s">
        <v>5377</v>
      </c>
      <c r="C4137" s="163" t="s">
        <v>1981</v>
      </c>
      <c r="D4137" s="164" t="s">
        <v>1982</v>
      </c>
      <c r="E4137" s="164">
        <v>1</v>
      </c>
      <c r="F4137" s="167">
        <v>28.64560942</v>
      </c>
      <c r="G4137" s="167">
        <f>F4137*E4137</f>
        <v>28.64560942</v>
      </c>
      <c r="H4137" s="161" t="s">
        <v>414</v>
      </c>
      <c r="I4137" s="165"/>
      <c r="J4137" s="166"/>
      <c r="K4137" s="124"/>
      <c r="L4137" s="125"/>
      <c r="M4137" s="126"/>
      <c r="N4137" s="127"/>
      <c r="O4137" s="128"/>
      <c r="P4137" s="128"/>
      <c r="Q4137" s="126"/>
      <c r="R4137" s="55"/>
      <c r="S4137" s="129"/>
      <c r="T4137" s="156"/>
      <c r="U4137" s="126"/>
      <c r="AF4137" s="8"/>
      <c r="AG4137" s="8"/>
      <c r="AH4137" s="8"/>
      <c r="AI4137" s="8"/>
      <c r="AJ4137" s="8"/>
      <c r="AK4137" s="8"/>
      <c r="AL4137" s="8"/>
      <c r="AM4137" s="8"/>
    </row>
    <row r="4138" spans="1:39" x14ac:dyDescent="0.2">
      <c r="A4138" s="161" t="s">
        <v>382</v>
      </c>
      <c r="B4138" s="162" t="s">
        <v>5378</v>
      </c>
      <c r="C4138" s="163" t="s">
        <v>1984</v>
      </c>
      <c r="D4138" s="164" t="s">
        <v>599</v>
      </c>
      <c r="E4138" s="164">
        <v>1</v>
      </c>
      <c r="F4138" s="167"/>
      <c r="G4138" s="167" t="str">
        <f>""</f>
        <v/>
      </c>
      <c r="H4138" s="161"/>
      <c r="I4138" s="165"/>
      <c r="J4138" s="166"/>
      <c r="K4138" s="124"/>
      <c r="L4138" s="125"/>
      <c r="M4138" s="126"/>
      <c r="N4138" s="127"/>
      <c r="O4138" s="128"/>
      <c r="P4138" s="128"/>
      <c r="Q4138" s="126"/>
      <c r="R4138" s="55"/>
      <c r="S4138" s="129"/>
      <c r="T4138" s="156"/>
      <c r="U4138" s="126"/>
      <c r="AF4138" s="8"/>
      <c r="AG4138" s="8"/>
      <c r="AH4138" s="8"/>
      <c r="AI4138" s="8"/>
      <c r="AJ4138" s="8"/>
      <c r="AK4138" s="8"/>
      <c r="AL4138" s="8"/>
      <c r="AM4138" s="8"/>
    </row>
    <row r="4139" spans="1:39" x14ac:dyDescent="0.2">
      <c r="A4139" s="161" t="s">
        <v>386</v>
      </c>
      <c r="B4139" s="162" t="s">
        <v>5379</v>
      </c>
      <c r="C4139" s="168" t="s">
        <v>1986</v>
      </c>
      <c r="D4139" s="169" t="s">
        <v>1982</v>
      </c>
      <c r="E4139" s="169">
        <f>1*1</f>
        <v>1</v>
      </c>
      <c r="F4139" s="170">
        <v>29.37</v>
      </c>
      <c r="G4139" s="170">
        <f t="shared" ref="G4139:G4170" si="139">F4139*E4139</f>
        <v>29.37</v>
      </c>
      <c r="H4139" s="171" t="s">
        <v>414</v>
      </c>
      <c r="I4139" s="172"/>
      <c r="J4139" s="173"/>
      <c r="K4139" s="124"/>
      <c r="L4139" s="125"/>
      <c r="M4139" s="126"/>
      <c r="N4139" s="127"/>
      <c r="O4139" s="128"/>
      <c r="P4139" s="128"/>
      <c r="Q4139" s="126"/>
      <c r="R4139" s="55"/>
      <c r="S4139" s="129"/>
      <c r="T4139" s="156"/>
      <c r="U4139" s="126"/>
      <c r="AF4139" s="8"/>
      <c r="AG4139" s="8"/>
      <c r="AH4139" s="8"/>
      <c r="AI4139" s="8"/>
      <c r="AJ4139" s="8"/>
      <c r="AK4139" s="8"/>
      <c r="AL4139" s="8"/>
      <c r="AM4139" s="8"/>
    </row>
    <row r="4140" spans="1:39" x14ac:dyDescent="0.2">
      <c r="A4140" s="161" t="s">
        <v>403</v>
      </c>
      <c r="B4140" s="162" t="s">
        <v>5380</v>
      </c>
      <c r="C4140" s="174" t="s">
        <v>425</v>
      </c>
      <c r="D4140" s="175" t="s">
        <v>437</v>
      </c>
      <c r="E4140" s="175">
        <f>1*1</f>
        <v>1</v>
      </c>
      <c r="F4140" s="176">
        <v>0.02</v>
      </c>
      <c r="G4140" s="176">
        <f t="shared" si="139"/>
        <v>0.02</v>
      </c>
      <c r="H4140" s="177"/>
      <c r="I4140" s="178"/>
      <c r="J4140" s="179"/>
      <c r="K4140" s="124"/>
      <c r="L4140" s="125"/>
      <c r="M4140" s="126"/>
      <c r="N4140" s="127"/>
      <c r="O4140" s="128"/>
      <c r="P4140" s="128"/>
      <c r="Q4140" s="126"/>
      <c r="R4140" s="55"/>
      <c r="S4140" s="129"/>
      <c r="T4140" s="156"/>
      <c r="U4140" s="126"/>
      <c r="AF4140" s="8"/>
      <c r="AG4140" s="8"/>
      <c r="AH4140" s="8"/>
      <c r="AI4140" s="8"/>
      <c r="AJ4140" s="8"/>
      <c r="AK4140" s="8"/>
      <c r="AL4140" s="8"/>
      <c r="AM4140" s="8"/>
    </row>
    <row r="4141" spans="1:39" x14ac:dyDescent="0.2">
      <c r="A4141" s="161" t="s">
        <v>386</v>
      </c>
      <c r="B4141" s="162" t="s">
        <v>5381</v>
      </c>
      <c r="C4141" s="163" t="s">
        <v>1989</v>
      </c>
      <c r="D4141" s="164" t="s">
        <v>1982</v>
      </c>
      <c r="E4141" s="164">
        <v>14</v>
      </c>
      <c r="F4141" s="167">
        <v>28.819422400000001</v>
      </c>
      <c r="G4141" s="167">
        <f t="shared" si="139"/>
        <v>403.47191359999999</v>
      </c>
      <c r="H4141" s="161" t="s">
        <v>414</v>
      </c>
      <c r="I4141" s="165"/>
      <c r="J4141" s="166"/>
      <c r="K4141" s="124"/>
      <c r="L4141" s="125"/>
      <c r="M4141" s="126"/>
      <c r="N4141" s="127"/>
      <c r="O4141" s="128"/>
      <c r="P4141" s="128"/>
      <c r="Q4141" s="126"/>
      <c r="R4141" s="55"/>
      <c r="S4141" s="129"/>
      <c r="T4141" s="156"/>
      <c r="U4141" s="126"/>
      <c r="AF4141" s="8"/>
      <c r="AG4141" s="8"/>
      <c r="AH4141" s="8"/>
      <c r="AI4141" s="8"/>
      <c r="AJ4141" s="8"/>
      <c r="AK4141" s="8"/>
      <c r="AL4141" s="8"/>
      <c r="AM4141" s="8"/>
    </row>
    <row r="4142" spans="1:39" x14ac:dyDescent="0.2">
      <c r="A4142" s="161" t="s">
        <v>386</v>
      </c>
      <c r="B4142" s="162" t="s">
        <v>5382</v>
      </c>
      <c r="C4142" s="163" t="s">
        <v>1991</v>
      </c>
      <c r="D4142" s="164" t="s">
        <v>1982</v>
      </c>
      <c r="E4142" s="164">
        <v>14</v>
      </c>
      <c r="F4142" s="167">
        <v>29.546435670000001</v>
      </c>
      <c r="G4142" s="167">
        <f t="shared" si="139"/>
        <v>413.65009938000003</v>
      </c>
      <c r="H4142" s="161" t="s">
        <v>414</v>
      </c>
      <c r="I4142" s="165"/>
      <c r="J4142" s="166"/>
      <c r="K4142" s="124"/>
      <c r="L4142" s="125"/>
      <c r="M4142" s="126"/>
      <c r="N4142" s="127"/>
      <c r="O4142" s="128"/>
      <c r="P4142" s="128"/>
      <c r="Q4142" s="126"/>
      <c r="R4142" s="55"/>
      <c r="S4142" s="129"/>
      <c r="T4142" s="156"/>
      <c r="U4142" s="126"/>
      <c r="AF4142" s="8"/>
      <c r="AG4142" s="8"/>
      <c r="AH4142" s="8"/>
      <c r="AI4142" s="8"/>
      <c r="AJ4142" s="8"/>
      <c r="AK4142" s="8"/>
      <c r="AL4142" s="8"/>
      <c r="AM4142" s="8"/>
    </row>
    <row r="4143" spans="1:39" x14ac:dyDescent="0.2">
      <c r="A4143" s="161" t="s">
        <v>386</v>
      </c>
      <c r="B4143" s="162" t="s">
        <v>5383</v>
      </c>
      <c r="C4143" s="163" t="s">
        <v>608</v>
      </c>
      <c r="D4143" s="164" t="s">
        <v>609</v>
      </c>
      <c r="E4143" s="164">
        <v>1</v>
      </c>
      <c r="F4143" s="167">
        <v>5.3244521599999999</v>
      </c>
      <c r="G4143" s="167">
        <f t="shared" si="139"/>
        <v>5.3244521599999999</v>
      </c>
      <c r="H4143" s="161" t="s">
        <v>414</v>
      </c>
      <c r="I4143" s="165"/>
      <c r="J4143" s="166"/>
      <c r="K4143" s="124"/>
      <c r="L4143" s="125"/>
      <c r="M4143" s="126"/>
      <c r="N4143" s="127"/>
      <c r="O4143" s="128"/>
      <c r="P4143" s="128"/>
      <c r="Q4143" s="126"/>
      <c r="R4143" s="55"/>
      <c r="S4143" s="129"/>
      <c r="T4143" s="156"/>
      <c r="U4143" s="126"/>
      <c r="AF4143" s="8"/>
      <c r="AG4143" s="8"/>
      <c r="AH4143" s="8"/>
      <c r="AI4143" s="8"/>
      <c r="AJ4143" s="8"/>
      <c r="AK4143" s="8"/>
      <c r="AL4143" s="8"/>
      <c r="AM4143" s="8"/>
    </row>
    <row r="4144" spans="1:39" x14ac:dyDescent="0.2">
      <c r="A4144" s="161" t="s">
        <v>386</v>
      </c>
      <c r="B4144" s="162" t="s">
        <v>5384</v>
      </c>
      <c r="C4144" s="163" t="s">
        <v>611</v>
      </c>
      <c r="D4144" s="164" t="s">
        <v>612</v>
      </c>
      <c r="E4144" s="164">
        <v>1</v>
      </c>
      <c r="F4144" s="167">
        <v>1.4036537600000001</v>
      </c>
      <c r="G4144" s="167">
        <f t="shared" si="139"/>
        <v>1.4036537600000001</v>
      </c>
      <c r="H4144" s="161" t="s">
        <v>414</v>
      </c>
      <c r="I4144" s="165"/>
      <c r="J4144" s="166"/>
      <c r="K4144" s="124"/>
      <c r="L4144" s="125"/>
      <c r="M4144" s="126"/>
      <c r="N4144" s="127"/>
      <c r="O4144" s="128"/>
      <c r="P4144" s="128"/>
      <c r="Q4144" s="126"/>
      <c r="R4144" s="55"/>
      <c r="S4144" s="129"/>
      <c r="T4144" s="156"/>
      <c r="U4144" s="126"/>
      <c r="AF4144" s="8"/>
      <c r="AG4144" s="8"/>
      <c r="AH4144" s="8"/>
      <c r="AI4144" s="8"/>
      <c r="AJ4144" s="8"/>
      <c r="AK4144" s="8"/>
      <c r="AL4144" s="8"/>
      <c r="AM4144" s="8"/>
    </row>
    <row r="4145" spans="1:39" x14ac:dyDescent="0.2">
      <c r="A4145" s="161" t="s">
        <v>386</v>
      </c>
      <c r="B4145" s="162" t="s">
        <v>5385</v>
      </c>
      <c r="C4145" s="163" t="s">
        <v>614</v>
      </c>
      <c r="D4145" s="164" t="s">
        <v>615</v>
      </c>
      <c r="E4145" s="164">
        <v>2</v>
      </c>
      <c r="F4145" s="167">
        <v>0.153006</v>
      </c>
      <c r="G4145" s="167">
        <f t="shared" si="139"/>
        <v>0.30601200000000001</v>
      </c>
      <c r="H4145" s="161" t="s">
        <v>414</v>
      </c>
      <c r="I4145" s="165"/>
      <c r="J4145" s="166"/>
      <c r="K4145" s="124"/>
      <c r="L4145" s="125"/>
      <c r="M4145" s="126"/>
      <c r="N4145" s="127"/>
      <c r="O4145" s="128"/>
      <c r="P4145" s="128"/>
      <c r="Q4145" s="126"/>
      <c r="R4145" s="55"/>
      <c r="S4145" s="129"/>
      <c r="T4145" s="156"/>
      <c r="U4145" s="126"/>
      <c r="AF4145" s="8"/>
      <c r="AG4145" s="8"/>
      <c r="AH4145" s="8"/>
      <c r="AI4145" s="8"/>
      <c r="AJ4145" s="8"/>
      <c r="AK4145" s="8"/>
      <c r="AL4145" s="8"/>
      <c r="AM4145" s="8"/>
    </row>
    <row r="4146" spans="1:39" x14ac:dyDescent="0.2">
      <c r="A4146" s="161" t="s">
        <v>403</v>
      </c>
      <c r="B4146" s="162" t="s">
        <v>5386</v>
      </c>
      <c r="C4146" s="174" t="s">
        <v>617</v>
      </c>
      <c r="D4146" s="175" t="s">
        <v>618</v>
      </c>
      <c r="E4146" s="175">
        <v>2</v>
      </c>
      <c r="F4146" s="176">
        <v>0.16417498</v>
      </c>
      <c r="G4146" s="176">
        <f t="shared" si="139"/>
        <v>0.32834996</v>
      </c>
      <c r="H4146" s="177" t="s">
        <v>414</v>
      </c>
      <c r="I4146" s="178"/>
      <c r="J4146" s="179"/>
      <c r="K4146" s="124"/>
      <c r="L4146" s="125"/>
      <c r="M4146" s="126"/>
      <c r="N4146" s="127"/>
      <c r="O4146" s="128"/>
      <c r="P4146" s="128"/>
      <c r="Q4146" s="126"/>
      <c r="R4146" s="55"/>
      <c r="S4146" s="129"/>
      <c r="T4146" s="156"/>
      <c r="U4146" s="126"/>
      <c r="AF4146" s="8"/>
      <c r="AG4146" s="8"/>
      <c r="AH4146" s="8"/>
      <c r="AI4146" s="8"/>
      <c r="AJ4146" s="8"/>
      <c r="AK4146" s="8"/>
      <c r="AL4146" s="8"/>
      <c r="AM4146" s="8"/>
    </row>
    <row r="4147" spans="1:39" x14ac:dyDescent="0.2">
      <c r="A4147" s="161" t="s">
        <v>403</v>
      </c>
      <c r="B4147" s="162" t="s">
        <v>5387</v>
      </c>
      <c r="C4147" s="174" t="s">
        <v>620</v>
      </c>
      <c r="D4147" s="175" t="s">
        <v>621</v>
      </c>
      <c r="E4147" s="175">
        <v>1</v>
      </c>
      <c r="F4147" s="176">
        <v>2.7454958</v>
      </c>
      <c r="G4147" s="176">
        <f t="shared" si="139"/>
        <v>2.7454958</v>
      </c>
      <c r="H4147" s="177"/>
      <c r="I4147" s="178"/>
      <c r="J4147" s="179"/>
      <c r="K4147" s="124"/>
      <c r="L4147" s="125"/>
      <c r="M4147" s="126"/>
      <c r="N4147" s="127"/>
      <c r="O4147" s="128"/>
      <c r="P4147" s="128"/>
      <c r="Q4147" s="126"/>
      <c r="R4147" s="55"/>
      <c r="S4147" s="129"/>
      <c r="T4147" s="156"/>
      <c r="U4147" s="126"/>
      <c r="AF4147" s="8"/>
      <c r="AG4147" s="8"/>
      <c r="AH4147" s="8"/>
      <c r="AI4147" s="8"/>
      <c r="AJ4147" s="8"/>
      <c r="AK4147" s="8"/>
      <c r="AL4147" s="8"/>
      <c r="AM4147" s="8"/>
    </row>
    <row r="4148" spans="1:39" x14ac:dyDescent="0.2">
      <c r="A4148" s="161" t="s">
        <v>403</v>
      </c>
      <c r="B4148" s="162" t="s">
        <v>5388</v>
      </c>
      <c r="C4148" s="174" t="s">
        <v>623</v>
      </c>
      <c r="D4148" s="175" t="s">
        <v>624</v>
      </c>
      <c r="E4148" s="175">
        <v>1</v>
      </c>
      <c r="F4148" s="176">
        <v>9.1339580000000004E-2</v>
      </c>
      <c r="G4148" s="176">
        <f t="shared" si="139"/>
        <v>9.1339580000000004E-2</v>
      </c>
      <c r="H4148" s="177" t="s">
        <v>625</v>
      </c>
      <c r="I4148" s="178"/>
      <c r="J4148" s="179"/>
      <c r="K4148" s="124"/>
      <c r="L4148" s="125"/>
      <c r="M4148" s="126"/>
      <c r="N4148" s="127"/>
      <c r="O4148" s="128"/>
      <c r="P4148" s="128"/>
      <c r="Q4148" s="126"/>
      <c r="R4148" s="55"/>
      <c r="S4148" s="129"/>
      <c r="T4148" s="156"/>
      <c r="U4148" s="126"/>
      <c r="AF4148" s="8"/>
      <c r="AG4148" s="8"/>
      <c r="AH4148" s="8"/>
      <c r="AI4148" s="8"/>
      <c r="AJ4148" s="8"/>
      <c r="AK4148" s="8"/>
      <c r="AL4148" s="8"/>
      <c r="AM4148" s="8"/>
    </row>
    <row r="4149" spans="1:39" x14ac:dyDescent="0.2">
      <c r="A4149" s="161" t="s">
        <v>386</v>
      </c>
      <c r="B4149" s="162" t="s">
        <v>5389</v>
      </c>
      <c r="C4149" s="163" t="s">
        <v>627</v>
      </c>
      <c r="D4149" s="164" t="s">
        <v>628</v>
      </c>
      <c r="E4149" s="164">
        <v>30</v>
      </c>
      <c r="F4149" s="167">
        <v>0.41937333999999998</v>
      </c>
      <c r="G4149" s="167">
        <f t="shared" si="139"/>
        <v>12.5812002</v>
      </c>
      <c r="H4149" s="161" t="s">
        <v>414</v>
      </c>
      <c r="I4149" s="165"/>
      <c r="J4149" s="166"/>
      <c r="K4149" s="124"/>
      <c r="L4149" s="125"/>
      <c r="M4149" s="126"/>
      <c r="N4149" s="127"/>
      <c r="O4149" s="128"/>
      <c r="P4149" s="128"/>
      <c r="Q4149" s="126"/>
      <c r="R4149" s="55"/>
      <c r="S4149" s="129"/>
      <c r="T4149" s="156"/>
      <c r="U4149" s="126"/>
      <c r="AF4149" s="8"/>
      <c r="AG4149" s="8"/>
      <c r="AH4149" s="8"/>
      <c r="AI4149" s="8"/>
      <c r="AJ4149" s="8"/>
      <c r="AK4149" s="8"/>
      <c r="AL4149" s="8"/>
      <c r="AM4149" s="8"/>
    </row>
    <row r="4150" spans="1:39" x14ac:dyDescent="0.2">
      <c r="A4150" s="161" t="s">
        <v>386</v>
      </c>
      <c r="B4150" s="162" t="s">
        <v>5390</v>
      </c>
      <c r="C4150" s="163" t="s">
        <v>630</v>
      </c>
      <c r="D4150" s="164" t="s">
        <v>631</v>
      </c>
      <c r="E4150" s="164">
        <v>38</v>
      </c>
      <c r="F4150" s="167">
        <v>3.2398108900000002</v>
      </c>
      <c r="G4150" s="167">
        <f t="shared" si="139"/>
        <v>123.11281382000001</v>
      </c>
      <c r="H4150" s="161" t="s">
        <v>414</v>
      </c>
      <c r="I4150" s="165"/>
      <c r="J4150" s="166"/>
      <c r="K4150" s="124"/>
      <c r="L4150" s="125"/>
      <c r="M4150" s="126"/>
      <c r="N4150" s="127"/>
      <c r="O4150" s="128"/>
      <c r="P4150" s="128"/>
      <c r="Q4150" s="126"/>
      <c r="R4150" s="55"/>
      <c r="S4150" s="129"/>
      <c r="T4150" s="156"/>
      <c r="U4150" s="126"/>
      <c r="AF4150" s="8"/>
      <c r="AG4150" s="8"/>
      <c r="AH4150" s="8"/>
      <c r="AI4150" s="8"/>
      <c r="AJ4150" s="8"/>
      <c r="AK4150" s="8"/>
      <c r="AL4150" s="8"/>
      <c r="AM4150" s="8"/>
    </row>
    <row r="4151" spans="1:39" x14ac:dyDescent="0.2">
      <c r="A4151" s="161" t="s">
        <v>386</v>
      </c>
      <c r="B4151" s="162" t="s">
        <v>5391</v>
      </c>
      <c r="C4151" s="163" t="s">
        <v>887</v>
      </c>
      <c r="D4151" s="164" t="s">
        <v>637</v>
      </c>
      <c r="E4151" s="164">
        <v>1</v>
      </c>
      <c r="F4151" s="167">
        <v>15.65597623</v>
      </c>
      <c r="G4151" s="167">
        <f t="shared" si="139"/>
        <v>15.65597623</v>
      </c>
      <c r="H4151" s="161" t="s">
        <v>414</v>
      </c>
      <c r="I4151" s="165"/>
      <c r="J4151" s="166"/>
      <c r="K4151" s="124"/>
      <c r="L4151" s="125"/>
      <c r="M4151" s="126"/>
      <c r="N4151" s="127"/>
      <c r="O4151" s="128"/>
      <c r="P4151" s="128"/>
      <c r="Q4151" s="126"/>
      <c r="R4151" s="55"/>
      <c r="S4151" s="129"/>
      <c r="T4151" s="156"/>
      <c r="U4151" s="126"/>
      <c r="AF4151" s="8"/>
      <c r="AG4151" s="8"/>
      <c r="AH4151" s="8"/>
      <c r="AI4151" s="8"/>
      <c r="AJ4151" s="8"/>
      <c r="AK4151" s="8"/>
      <c r="AL4151" s="8"/>
      <c r="AM4151" s="8"/>
    </row>
    <row r="4152" spans="1:39" x14ac:dyDescent="0.2">
      <c r="A4152" s="161" t="s">
        <v>386</v>
      </c>
      <c r="B4152" s="162" t="s">
        <v>5392</v>
      </c>
      <c r="C4152" s="163" t="s">
        <v>633</v>
      </c>
      <c r="D4152" s="164" t="s">
        <v>634</v>
      </c>
      <c r="E4152" s="164">
        <v>36</v>
      </c>
      <c r="F4152" s="167">
        <v>13.036198779999999</v>
      </c>
      <c r="G4152" s="167">
        <f t="shared" si="139"/>
        <v>469.30315608000001</v>
      </c>
      <c r="H4152" s="161" t="s">
        <v>414</v>
      </c>
      <c r="I4152" s="165"/>
      <c r="J4152" s="166"/>
      <c r="K4152" s="124"/>
      <c r="L4152" s="125"/>
      <c r="M4152" s="126"/>
      <c r="N4152" s="127"/>
      <c r="O4152" s="128"/>
      <c r="P4152" s="128"/>
      <c r="Q4152" s="126"/>
      <c r="R4152" s="55"/>
      <c r="S4152" s="129"/>
      <c r="T4152" s="156"/>
      <c r="U4152" s="126"/>
      <c r="AF4152" s="8"/>
      <c r="AG4152" s="8"/>
      <c r="AH4152" s="8"/>
      <c r="AI4152" s="8"/>
      <c r="AJ4152" s="8"/>
      <c r="AK4152" s="8"/>
      <c r="AL4152" s="8"/>
      <c r="AM4152" s="8"/>
    </row>
    <row r="4153" spans="1:39" x14ac:dyDescent="0.2">
      <c r="A4153" s="161" t="s">
        <v>403</v>
      </c>
      <c r="B4153" s="162" t="s">
        <v>5393</v>
      </c>
      <c r="C4153" s="174" t="s">
        <v>639</v>
      </c>
      <c r="D4153" s="175" t="s">
        <v>640</v>
      </c>
      <c r="E4153" s="175">
        <v>76</v>
      </c>
      <c r="F4153" s="176">
        <v>9.6615160000000005E-2</v>
      </c>
      <c r="G4153" s="176">
        <f t="shared" si="139"/>
        <v>7.3427521600000007</v>
      </c>
      <c r="H4153" s="177"/>
      <c r="I4153" s="178"/>
      <c r="J4153" s="179"/>
      <c r="K4153" s="124"/>
      <c r="L4153" s="125"/>
      <c r="M4153" s="126"/>
      <c r="N4153" s="127"/>
      <c r="O4153" s="128"/>
      <c r="P4153" s="128"/>
      <c r="Q4153" s="126"/>
      <c r="R4153" s="55"/>
      <c r="S4153" s="129"/>
      <c r="T4153" s="156"/>
      <c r="U4153" s="126"/>
      <c r="AF4153" s="8"/>
      <c r="AG4153" s="8"/>
      <c r="AH4153" s="8"/>
      <c r="AI4153" s="8"/>
      <c r="AJ4153" s="8"/>
      <c r="AK4153" s="8"/>
      <c r="AL4153" s="8"/>
      <c r="AM4153" s="8"/>
    </row>
    <row r="4154" spans="1:39" x14ac:dyDescent="0.2">
      <c r="A4154" s="161" t="s">
        <v>386</v>
      </c>
      <c r="B4154" s="162" t="s">
        <v>5394</v>
      </c>
      <c r="C4154" s="163" t="s">
        <v>642</v>
      </c>
      <c r="D4154" s="164" t="s">
        <v>643</v>
      </c>
      <c r="E4154" s="164">
        <v>2</v>
      </c>
      <c r="F4154" s="167">
        <v>1.20161546</v>
      </c>
      <c r="G4154" s="167">
        <f t="shared" si="139"/>
        <v>2.4032309199999999</v>
      </c>
      <c r="H4154" s="161" t="s">
        <v>414</v>
      </c>
      <c r="I4154" s="165"/>
      <c r="J4154" s="166"/>
      <c r="K4154" s="124"/>
      <c r="L4154" s="125"/>
      <c r="M4154" s="126"/>
      <c r="N4154" s="127"/>
      <c r="O4154" s="128"/>
      <c r="P4154" s="128"/>
      <c r="Q4154" s="126"/>
      <c r="R4154" s="55"/>
      <c r="S4154" s="129"/>
      <c r="T4154" s="156"/>
      <c r="U4154" s="126"/>
      <c r="AF4154" s="8"/>
      <c r="AG4154" s="8"/>
      <c r="AH4154" s="8"/>
      <c r="AI4154" s="8"/>
      <c r="AJ4154" s="8"/>
      <c r="AK4154" s="8"/>
      <c r="AL4154" s="8"/>
      <c r="AM4154" s="8"/>
    </row>
    <row r="4155" spans="1:39" x14ac:dyDescent="0.2">
      <c r="A4155" s="161" t="s">
        <v>386</v>
      </c>
      <c r="B4155" s="162" t="s">
        <v>5395</v>
      </c>
      <c r="C4155" s="163" t="s">
        <v>645</v>
      </c>
      <c r="D4155" s="164" t="s">
        <v>646</v>
      </c>
      <c r="E4155" s="164">
        <v>2</v>
      </c>
      <c r="F4155" s="167">
        <v>1.0010149699999999</v>
      </c>
      <c r="G4155" s="167">
        <f t="shared" si="139"/>
        <v>2.0020299399999999</v>
      </c>
      <c r="H4155" s="161" t="s">
        <v>414</v>
      </c>
      <c r="I4155" s="165"/>
      <c r="J4155" s="166"/>
      <c r="K4155" s="124"/>
      <c r="L4155" s="125"/>
      <c r="M4155" s="126"/>
      <c r="N4155" s="127"/>
      <c r="O4155" s="128"/>
      <c r="P4155" s="128"/>
      <c r="Q4155" s="126"/>
      <c r="R4155" s="55"/>
      <c r="S4155" s="129"/>
      <c r="T4155" s="156"/>
      <c r="U4155" s="126"/>
      <c r="AF4155" s="8"/>
      <c r="AG4155" s="8"/>
      <c r="AH4155" s="8"/>
      <c r="AI4155" s="8"/>
      <c r="AJ4155" s="8"/>
      <c r="AK4155" s="8"/>
      <c r="AL4155" s="8"/>
      <c r="AM4155" s="8"/>
    </row>
    <row r="4156" spans="1:39" x14ac:dyDescent="0.2">
      <c r="A4156" s="161" t="s">
        <v>386</v>
      </c>
      <c r="B4156" s="162" t="s">
        <v>5396</v>
      </c>
      <c r="C4156" s="163" t="s">
        <v>648</v>
      </c>
      <c r="D4156" s="164" t="s">
        <v>649</v>
      </c>
      <c r="E4156" s="164">
        <v>30</v>
      </c>
      <c r="F4156" s="167">
        <v>2.00912837</v>
      </c>
      <c r="G4156" s="167">
        <f t="shared" si="139"/>
        <v>60.273851100000002</v>
      </c>
      <c r="H4156" s="161" t="s">
        <v>414</v>
      </c>
      <c r="I4156" s="165"/>
      <c r="J4156" s="166"/>
      <c r="K4156" s="124"/>
      <c r="L4156" s="125"/>
      <c r="M4156" s="126"/>
      <c r="N4156" s="127"/>
      <c r="O4156" s="128"/>
      <c r="P4156" s="128"/>
      <c r="Q4156" s="126"/>
      <c r="R4156" s="55"/>
      <c r="S4156" s="129"/>
      <c r="T4156" s="156"/>
      <c r="U4156" s="126"/>
      <c r="AF4156" s="8"/>
      <c r="AG4156" s="8"/>
      <c r="AH4156" s="8"/>
      <c r="AI4156" s="8"/>
      <c r="AJ4156" s="8"/>
      <c r="AK4156" s="8"/>
      <c r="AL4156" s="8"/>
      <c r="AM4156" s="8"/>
    </row>
    <row r="4157" spans="1:39" x14ac:dyDescent="0.2">
      <c r="A4157" s="161" t="s">
        <v>386</v>
      </c>
      <c r="B4157" s="162" t="s">
        <v>5397</v>
      </c>
      <c r="C4157" s="163" t="s">
        <v>894</v>
      </c>
      <c r="D4157" s="164" t="s">
        <v>895</v>
      </c>
      <c r="E4157" s="164">
        <v>1</v>
      </c>
      <c r="F4157" s="167">
        <v>1.8244523800000001</v>
      </c>
      <c r="G4157" s="167">
        <f t="shared" si="139"/>
        <v>1.8244523800000001</v>
      </c>
      <c r="H4157" s="161" t="s">
        <v>414</v>
      </c>
      <c r="I4157" s="165"/>
      <c r="J4157" s="166"/>
      <c r="K4157" s="124"/>
      <c r="L4157" s="125"/>
      <c r="M4157" s="126"/>
      <c r="N4157" s="127"/>
      <c r="O4157" s="128"/>
      <c r="P4157" s="128"/>
      <c r="Q4157" s="126"/>
      <c r="R4157" s="55"/>
      <c r="S4157" s="129"/>
      <c r="T4157" s="156"/>
      <c r="U4157" s="126"/>
      <c r="AF4157" s="8"/>
      <c r="AG4157" s="8"/>
      <c r="AH4157" s="8"/>
      <c r="AI4157" s="8"/>
      <c r="AJ4157" s="8"/>
      <c r="AK4157" s="8"/>
      <c r="AL4157" s="8"/>
      <c r="AM4157" s="8"/>
    </row>
    <row r="4158" spans="1:39" x14ac:dyDescent="0.2">
      <c r="A4158" s="161" t="s">
        <v>386</v>
      </c>
      <c r="B4158" s="162" t="s">
        <v>5398</v>
      </c>
      <c r="C4158" s="163" t="s">
        <v>654</v>
      </c>
      <c r="D4158" s="164" t="s">
        <v>655</v>
      </c>
      <c r="E4158" s="164">
        <v>2</v>
      </c>
      <c r="F4158" s="167">
        <v>2.8816543999999999</v>
      </c>
      <c r="G4158" s="167">
        <f t="shared" si="139"/>
        <v>5.7633087999999999</v>
      </c>
      <c r="H4158" s="161" t="s">
        <v>414</v>
      </c>
      <c r="I4158" s="165"/>
      <c r="J4158" s="166"/>
      <c r="K4158" s="124"/>
      <c r="L4158" s="125"/>
      <c r="M4158" s="126"/>
      <c r="N4158" s="127"/>
      <c r="O4158" s="128"/>
      <c r="P4158" s="128"/>
      <c r="Q4158" s="126"/>
      <c r="R4158" s="55"/>
      <c r="S4158" s="129"/>
      <c r="T4158" s="156"/>
      <c r="U4158" s="126"/>
      <c r="AF4158" s="8"/>
      <c r="AG4158" s="8"/>
      <c r="AH4158" s="8"/>
      <c r="AI4158" s="8"/>
      <c r="AJ4158" s="8"/>
      <c r="AK4158" s="8"/>
      <c r="AL4158" s="8"/>
      <c r="AM4158" s="8"/>
    </row>
    <row r="4159" spans="1:39" x14ac:dyDescent="0.2">
      <c r="A4159" s="161" t="s">
        <v>386</v>
      </c>
      <c r="B4159" s="162" t="s">
        <v>5399</v>
      </c>
      <c r="C4159" s="163" t="s">
        <v>657</v>
      </c>
      <c r="D4159" s="164" t="s">
        <v>658</v>
      </c>
      <c r="E4159" s="164">
        <v>2</v>
      </c>
      <c r="F4159" s="167">
        <v>5.7822221499999999</v>
      </c>
      <c r="G4159" s="167">
        <f t="shared" si="139"/>
        <v>11.5644443</v>
      </c>
      <c r="H4159" s="161" t="s">
        <v>414</v>
      </c>
      <c r="I4159" s="165"/>
      <c r="J4159" s="166"/>
      <c r="K4159" s="124"/>
      <c r="L4159" s="125"/>
      <c r="M4159" s="126"/>
      <c r="N4159" s="127"/>
      <c r="O4159" s="128"/>
      <c r="P4159" s="128"/>
      <c r="Q4159" s="126"/>
      <c r="R4159" s="55"/>
      <c r="S4159" s="129"/>
      <c r="T4159" s="156"/>
      <c r="U4159" s="126"/>
      <c r="AF4159" s="8"/>
      <c r="AG4159" s="8"/>
      <c r="AH4159" s="8"/>
      <c r="AI4159" s="8"/>
      <c r="AJ4159" s="8"/>
      <c r="AK4159" s="8"/>
      <c r="AL4159" s="8"/>
      <c r="AM4159" s="8"/>
    </row>
    <row r="4160" spans="1:39" x14ac:dyDescent="0.2">
      <c r="A4160" s="161" t="s">
        <v>386</v>
      </c>
      <c r="B4160" s="162" t="s">
        <v>5400</v>
      </c>
      <c r="C4160" s="163" t="s">
        <v>660</v>
      </c>
      <c r="D4160" s="164" t="s">
        <v>661</v>
      </c>
      <c r="E4160" s="164">
        <v>1</v>
      </c>
      <c r="F4160" s="167">
        <v>5.2826215899999998</v>
      </c>
      <c r="G4160" s="167">
        <f t="shared" si="139"/>
        <v>5.2826215899999998</v>
      </c>
      <c r="H4160" s="161" t="s">
        <v>414</v>
      </c>
      <c r="I4160" s="165"/>
      <c r="J4160" s="166"/>
      <c r="K4160" s="124"/>
      <c r="L4160" s="125"/>
      <c r="M4160" s="126"/>
      <c r="N4160" s="127"/>
      <c r="O4160" s="128"/>
      <c r="P4160" s="128"/>
      <c r="Q4160" s="126"/>
      <c r="R4160" s="55"/>
      <c r="S4160" s="129"/>
      <c r="T4160" s="156"/>
      <c r="U4160" s="126"/>
      <c r="AF4160" s="8"/>
      <c r="AG4160" s="8"/>
      <c r="AH4160" s="8"/>
      <c r="AI4160" s="8"/>
      <c r="AJ4160" s="8"/>
      <c r="AK4160" s="8"/>
      <c r="AL4160" s="8"/>
      <c r="AM4160" s="8"/>
    </row>
    <row r="4161" spans="1:39" x14ac:dyDescent="0.2">
      <c r="A4161" s="161" t="s">
        <v>386</v>
      </c>
      <c r="B4161" s="162" t="s">
        <v>5401</v>
      </c>
      <c r="C4161" s="163" t="s">
        <v>663</v>
      </c>
      <c r="D4161" s="164" t="s">
        <v>664</v>
      </c>
      <c r="E4161" s="164">
        <v>2</v>
      </c>
      <c r="F4161" s="167">
        <v>1.1285739800000001</v>
      </c>
      <c r="G4161" s="167">
        <f t="shared" si="139"/>
        <v>2.2571479600000002</v>
      </c>
      <c r="H4161" s="161" t="s">
        <v>414</v>
      </c>
      <c r="I4161" s="165"/>
      <c r="J4161" s="166"/>
      <c r="K4161" s="124"/>
      <c r="L4161" s="125"/>
      <c r="M4161" s="126"/>
      <c r="N4161" s="127"/>
      <c r="O4161" s="128"/>
      <c r="P4161" s="128"/>
      <c r="Q4161" s="126"/>
      <c r="R4161" s="55"/>
      <c r="S4161" s="129"/>
      <c r="T4161" s="156"/>
      <c r="U4161" s="126"/>
      <c r="AF4161" s="8"/>
      <c r="AG4161" s="8"/>
      <c r="AH4161" s="8"/>
      <c r="AI4161" s="8"/>
      <c r="AJ4161" s="8"/>
      <c r="AK4161" s="8"/>
      <c r="AL4161" s="8"/>
      <c r="AM4161" s="8"/>
    </row>
    <row r="4162" spans="1:39" x14ac:dyDescent="0.2">
      <c r="A4162" s="161" t="s">
        <v>386</v>
      </c>
      <c r="B4162" s="162" t="s">
        <v>5402</v>
      </c>
      <c r="C4162" s="163" t="s">
        <v>666</v>
      </c>
      <c r="D4162" s="164" t="s">
        <v>667</v>
      </c>
      <c r="E4162" s="164">
        <v>1</v>
      </c>
      <c r="F4162" s="167">
        <v>0.66411412000000003</v>
      </c>
      <c r="G4162" s="167">
        <f t="shared" si="139"/>
        <v>0.66411412000000003</v>
      </c>
      <c r="H4162" s="161" t="s">
        <v>414</v>
      </c>
      <c r="I4162" s="165"/>
      <c r="J4162" s="166"/>
      <c r="K4162" s="124"/>
      <c r="L4162" s="125"/>
      <c r="M4162" s="126"/>
      <c r="N4162" s="127"/>
      <c r="O4162" s="128"/>
      <c r="P4162" s="128"/>
      <c r="Q4162" s="126"/>
      <c r="R4162" s="55"/>
      <c r="S4162" s="129"/>
      <c r="T4162" s="156"/>
      <c r="U4162" s="126"/>
      <c r="AF4162" s="8"/>
      <c r="AG4162" s="8"/>
      <c r="AH4162" s="8"/>
      <c r="AI4162" s="8"/>
      <c r="AJ4162" s="8"/>
      <c r="AK4162" s="8"/>
      <c r="AL4162" s="8"/>
      <c r="AM4162" s="8"/>
    </row>
    <row r="4163" spans="1:39" x14ac:dyDescent="0.2">
      <c r="A4163" s="161" t="s">
        <v>403</v>
      </c>
      <c r="B4163" s="162" t="s">
        <v>5403</v>
      </c>
      <c r="C4163" s="174" t="s">
        <v>902</v>
      </c>
      <c r="D4163" s="175" t="s">
        <v>903</v>
      </c>
      <c r="E4163" s="175">
        <v>1</v>
      </c>
      <c r="F4163" s="176">
        <v>2.3695618899999999</v>
      </c>
      <c r="G4163" s="176">
        <f t="shared" si="139"/>
        <v>2.3695618899999999</v>
      </c>
      <c r="H4163" s="177" t="s">
        <v>625</v>
      </c>
      <c r="I4163" s="178"/>
      <c r="J4163" s="179"/>
      <c r="K4163" s="124"/>
      <c r="L4163" s="125"/>
      <c r="M4163" s="126"/>
      <c r="N4163" s="127"/>
      <c r="O4163" s="128"/>
      <c r="P4163" s="128"/>
      <c r="Q4163" s="126"/>
      <c r="R4163" s="55"/>
      <c r="S4163" s="129"/>
      <c r="T4163" s="156"/>
      <c r="U4163" s="126"/>
      <c r="AF4163" s="8"/>
      <c r="AG4163" s="8"/>
      <c r="AH4163" s="8"/>
      <c r="AI4163" s="8"/>
      <c r="AJ4163" s="8"/>
      <c r="AK4163" s="8"/>
      <c r="AL4163" s="8"/>
      <c r="AM4163" s="8"/>
    </row>
    <row r="4164" spans="1:39" x14ac:dyDescent="0.2">
      <c r="A4164" s="161" t="s">
        <v>403</v>
      </c>
      <c r="B4164" s="162" t="s">
        <v>5404</v>
      </c>
      <c r="C4164" s="174" t="s">
        <v>716</v>
      </c>
      <c r="D4164" s="175" t="s">
        <v>716</v>
      </c>
      <c r="E4164" s="175">
        <v>2</v>
      </c>
      <c r="F4164" s="176">
        <v>3.9988100900000001</v>
      </c>
      <c r="G4164" s="176">
        <f t="shared" si="139"/>
        <v>7.9976201800000002</v>
      </c>
      <c r="H4164" s="177"/>
      <c r="I4164" s="178"/>
      <c r="J4164" s="179"/>
      <c r="K4164" s="124"/>
      <c r="L4164" s="125"/>
      <c r="M4164" s="126"/>
      <c r="N4164" s="127"/>
      <c r="O4164" s="128"/>
      <c r="P4164" s="128"/>
      <c r="Q4164" s="126"/>
      <c r="R4164" s="55"/>
      <c r="S4164" s="129"/>
      <c r="T4164" s="156"/>
      <c r="U4164" s="126"/>
      <c r="AF4164" s="8"/>
      <c r="AG4164" s="8"/>
      <c r="AH4164" s="8"/>
      <c r="AI4164" s="8"/>
      <c r="AJ4164" s="8"/>
      <c r="AK4164" s="8"/>
      <c r="AL4164" s="8"/>
      <c r="AM4164" s="8"/>
    </row>
    <row r="4165" spans="1:39" x14ac:dyDescent="0.2">
      <c r="A4165" s="161" t="s">
        <v>403</v>
      </c>
      <c r="B4165" s="162" t="s">
        <v>5405</v>
      </c>
      <c r="C4165" s="174" t="s">
        <v>5406</v>
      </c>
      <c r="D4165" s="175" t="s">
        <v>1703</v>
      </c>
      <c r="E4165" s="175">
        <v>2</v>
      </c>
      <c r="F4165" s="176">
        <v>7.4867585800000001</v>
      </c>
      <c r="G4165" s="176">
        <f t="shared" si="139"/>
        <v>14.97351716</v>
      </c>
      <c r="H4165" s="177" t="s">
        <v>625</v>
      </c>
      <c r="I4165" s="178"/>
      <c r="J4165" s="179"/>
      <c r="K4165" s="124"/>
      <c r="L4165" s="125"/>
      <c r="M4165" s="126"/>
      <c r="N4165" s="127"/>
      <c r="O4165" s="128"/>
      <c r="P4165" s="128"/>
      <c r="Q4165" s="126"/>
      <c r="R4165" s="55"/>
      <c r="S4165" s="129"/>
      <c r="T4165" s="156"/>
      <c r="U4165" s="126"/>
      <c r="AF4165" s="8"/>
      <c r="AG4165" s="8"/>
      <c r="AH4165" s="8"/>
      <c r="AI4165" s="8"/>
      <c r="AJ4165" s="8"/>
      <c r="AK4165" s="8"/>
      <c r="AL4165" s="8"/>
      <c r="AM4165" s="8"/>
    </row>
    <row r="4166" spans="1:39" x14ac:dyDescent="0.2">
      <c r="A4166" s="161" t="s">
        <v>403</v>
      </c>
      <c r="B4166" s="162" t="s">
        <v>5407</v>
      </c>
      <c r="C4166" s="174" t="s">
        <v>905</v>
      </c>
      <c r="D4166" s="175" t="s">
        <v>906</v>
      </c>
      <c r="E4166" s="175">
        <v>1</v>
      </c>
      <c r="F4166" s="176">
        <v>0.43401498999999999</v>
      </c>
      <c r="G4166" s="176">
        <f t="shared" si="139"/>
        <v>0.43401498999999999</v>
      </c>
      <c r="H4166" s="177" t="s">
        <v>625</v>
      </c>
      <c r="I4166" s="178"/>
      <c r="J4166" s="179"/>
      <c r="K4166" s="124"/>
      <c r="L4166" s="125"/>
      <c r="M4166" s="126"/>
      <c r="N4166" s="127"/>
      <c r="O4166" s="128"/>
      <c r="P4166" s="128"/>
      <c r="Q4166" s="126"/>
      <c r="R4166" s="55"/>
      <c r="S4166" s="129"/>
      <c r="T4166" s="156"/>
      <c r="U4166" s="126"/>
      <c r="AF4166" s="8"/>
      <c r="AG4166" s="8"/>
      <c r="AH4166" s="8"/>
      <c r="AI4166" s="8"/>
      <c r="AJ4166" s="8"/>
      <c r="AK4166" s="8"/>
      <c r="AL4166" s="8"/>
      <c r="AM4166" s="8"/>
    </row>
    <row r="4167" spans="1:39" x14ac:dyDescent="0.2">
      <c r="A4167" s="161" t="s">
        <v>403</v>
      </c>
      <c r="B4167" s="162" t="s">
        <v>5408</v>
      </c>
      <c r="C4167" s="181" t="s">
        <v>686</v>
      </c>
      <c r="D4167" s="182" t="s">
        <v>687</v>
      </c>
      <c r="E4167" s="182">
        <v>1</v>
      </c>
      <c r="F4167" s="183">
        <v>43</v>
      </c>
      <c r="G4167" s="183">
        <f t="shared" si="139"/>
        <v>43</v>
      </c>
      <c r="H4167" s="184" t="s">
        <v>688</v>
      </c>
      <c r="I4167" s="185"/>
      <c r="J4167" s="180"/>
      <c r="K4167" s="124"/>
      <c r="L4167" s="125"/>
      <c r="M4167" s="126"/>
      <c r="N4167" s="127"/>
      <c r="O4167" s="128"/>
      <c r="P4167" s="128"/>
      <c r="Q4167" s="126"/>
      <c r="R4167" s="55"/>
      <c r="S4167" s="129"/>
      <c r="T4167" s="156"/>
      <c r="U4167" s="126"/>
      <c r="AF4167" s="8"/>
      <c r="AG4167" s="8"/>
      <c r="AH4167" s="8"/>
      <c r="AI4167" s="8"/>
      <c r="AJ4167" s="8"/>
      <c r="AK4167" s="8"/>
      <c r="AL4167" s="8"/>
      <c r="AM4167" s="8"/>
    </row>
    <row r="4168" spans="1:39" ht="25.5" x14ac:dyDescent="0.2">
      <c r="A4168" s="161" t="s">
        <v>403</v>
      </c>
      <c r="B4168" s="162" t="s">
        <v>5409</v>
      </c>
      <c r="C4168" s="174"/>
      <c r="D4168" s="175" t="s">
        <v>5410</v>
      </c>
      <c r="E4168" s="175">
        <v>1</v>
      </c>
      <c r="F4168" s="176">
        <v>444.23052199</v>
      </c>
      <c r="G4168" s="176">
        <f t="shared" si="139"/>
        <v>444.23052199</v>
      </c>
      <c r="H4168" s="177"/>
      <c r="I4168" s="178"/>
      <c r="J4168" s="179"/>
      <c r="K4168" s="124"/>
      <c r="L4168" s="125"/>
      <c r="M4168" s="126"/>
      <c r="N4168" s="127"/>
      <c r="O4168" s="128"/>
      <c r="P4168" s="128"/>
      <c r="Q4168" s="126"/>
      <c r="R4168" s="55"/>
      <c r="S4168" s="129"/>
      <c r="T4168" s="156"/>
      <c r="U4168" s="126"/>
      <c r="AF4168" s="8"/>
      <c r="AG4168" s="8"/>
      <c r="AH4168" s="8"/>
      <c r="AI4168" s="8"/>
      <c r="AJ4168" s="8"/>
      <c r="AK4168" s="8"/>
      <c r="AL4168" s="8"/>
      <c r="AM4168" s="8"/>
    </row>
    <row r="4169" spans="1:39" x14ac:dyDescent="0.2">
      <c r="A4169" s="161" t="s">
        <v>403</v>
      </c>
      <c r="B4169" s="162" t="s">
        <v>5411</v>
      </c>
      <c r="C4169" s="174"/>
      <c r="D4169" s="175" t="s">
        <v>700</v>
      </c>
      <c r="E4169" s="175">
        <v>2</v>
      </c>
      <c r="F4169" s="176">
        <v>0.32693049000000002</v>
      </c>
      <c r="G4169" s="176">
        <f t="shared" si="139"/>
        <v>0.65386098000000004</v>
      </c>
      <c r="H4169" s="177"/>
      <c r="I4169" s="178"/>
      <c r="J4169" s="179"/>
      <c r="K4169" s="124"/>
      <c r="L4169" s="125"/>
      <c r="M4169" s="126"/>
      <c r="N4169" s="127"/>
      <c r="O4169" s="128"/>
      <c r="P4169" s="128"/>
      <c r="Q4169" s="126"/>
      <c r="R4169" s="55"/>
      <c r="S4169" s="129"/>
      <c r="T4169" s="156"/>
      <c r="U4169" s="126"/>
      <c r="AF4169" s="8"/>
      <c r="AG4169" s="8"/>
      <c r="AH4169" s="8"/>
      <c r="AI4169" s="8"/>
      <c r="AJ4169" s="8"/>
      <c r="AK4169" s="8"/>
      <c r="AL4169" s="8"/>
      <c r="AM4169" s="8"/>
    </row>
    <row r="4170" spans="1:39" x14ac:dyDescent="0.2">
      <c r="A4170" s="161" t="s">
        <v>403</v>
      </c>
      <c r="B4170" s="162" t="s">
        <v>5412</v>
      </c>
      <c r="C4170" s="174"/>
      <c r="D4170" s="175" t="s">
        <v>711</v>
      </c>
      <c r="E4170" s="175">
        <v>2</v>
      </c>
      <c r="F4170" s="176">
        <v>1.8403369999999999E-2</v>
      </c>
      <c r="G4170" s="176">
        <f t="shared" si="139"/>
        <v>3.6806739999999998E-2</v>
      </c>
      <c r="H4170" s="177"/>
      <c r="I4170" s="178"/>
      <c r="J4170" s="179"/>
      <c r="K4170" s="124"/>
      <c r="L4170" s="125"/>
      <c r="M4170" s="126"/>
      <c r="N4170" s="127"/>
      <c r="O4170" s="128"/>
      <c r="P4170" s="128"/>
      <c r="Q4170" s="126"/>
      <c r="R4170" s="55"/>
      <c r="S4170" s="129"/>
      <c r="T4170" s="156"/>
      <c r="U4170" s="126"/>
      <c r="AF4170" s="8"/>
      <c r="AG4170" s="8"/>
      <c r="AH4170" s="8"/>
      <c r="AI4170" s="8"/>
      <c r="AJ4170" s="8"/>
      <c r="AK4170" s="8"/>
      <c r="AL4170" s="8"/>
      <c r="AM4170" s="8"/>
    </row>
    <row r="4171" spans="1:39" x14ac:dyDescent="0.2">
      <c r="A4171" s="161" t="s">
        <v>403</v>
      </c>
      <c r="B4171" s="162" t="s">
        <v>5413</v>
      </c>
      <c r="C4171" s="174"/>
      <c r="D4171" s="175" t="s">
        <v>698</v>
      </c>
      <c r="E4171" s="175">
        <v>2</v>
      </c>
      <c r="F4171" s="176">
        <v>3.9519828000000001</v>
      </c>
      <c r="G4171" s="176">
        <f t="shared" ref="G4171:G4202" si="140">F4171*E4171</f>
        <v>7.9039656000000003</v>
      </c>
      <c r="H4171" s="177"/>
      <c r="I4171" s="178"/>
      <c r="J4171" s="179"/>
      <c r="K4171" s="124"/>
      <c r="L4171" s="125"/>
      <c r="M4171" s="126"/>
      <c r="N4171" s="127"/>
      <c r="O4171" s="128"/>
      <c r="P4171" s="128"/>
      <c r="Q4171" s="126"/>
      <c r="R4171" s="55"/>
      <c r="S4171" s="129"/>
      <c r="T4171" s="156"/>
      <c r="U4171" s="126"/>
      <c r="AF4171" s="8"/>
      <c r="AG4171" s="8"/>
      <c r="AH4171" s="8"/>
      <c r="AI4171" s="8"/>
      <c r="AJ4171" s="8"/>
      <c r="AK4171" s="8"/>
      <c r="AL4171" s="8"/>
      <c r="AM4171" s="8"/>
    </row>
    <row r="4172" spans="1:39" x14ac:dyDescent="0.2">
      <c r="A4172" s="161" t="s">
        <v>403</v>
      </c>
      <c r="B4172" s="162" t="s">
        <v>5414</v>
      </c>
      <c r="C4172" s="181"/>
      <c r="D4172" s="182" t="s">
        <v>696</v>
      </c>
      <c r="E4172" s="182">
        <v>2</v>
      </c>
      <c r="F4172" s="183">
        <v>2.27335121</v>
      </c>
      <c r="G4172" s="183">
        <f t="shared" si="140"/>
        <v>4.5467024199999999</v>
      </c>
      <c r="H4172" s="184"/>
      <c r="I4172" s="185"/>
      <c r="J4172" s="180"/>
      <c r="K4172" s="124"/>
      <c r="L4172" s="125"/>
      <c r="M4172" s="126"/>
      <c r="N4172" s="127"/>
      <c r="O4172" s="128"/>
      <c r="P4172" s="128"/>
      <c r="Q4172" s="126"/>
      <c r="R4172" s="55"/>
      <c r="S4172" s="129"/>
      <c r="T4172" s="156"/>
      <c r="U4172" s="126"/>
      <c r="AF4172" s="8"/>
      <c r="AG4172" s="8"/>
      <c r="AH4172" s="8"/>
      <c r="AI4172" s="8"/>
      <c r="AJ4172" s="8"/>
      <c r="AK4172" s="8"/>
      <c r="AL4172" s="8"/>
      <c r="AM4172" s="8"/>
    </row>
    <row r="4173" spans="1:39" x14ac:dyDescent="0.2">
      <c r="A4173" s="161" t="s">
        <v>403</v>
      </c>
      <c r="B4173" s="162" t="s">
        <v>5415</v>
      </c>
      <c r="C4173" s="174" t="s">
        <v>702</v>
      </c>
      <c r="D4173" s="175" t="s">
        <v>703</v>
      </c>
      <c r="E4173" s="175">
        <v>47</v>
      </c>
      <c r="F4173" s="176">
        <v>12</v>
      </c>
      <c r="G4173" s="176">
        <f t="shared" si="140"/>
        <v>564</v>
      </c>
      <c r="H4173" s="177"/>
      <c r="I4173" s="178"/>
      <c r="J4173" s="179"/>
      <c r="K4173" s="124"/>
      <c r="L4173" s="125"/>
      <c r="M4173" s="126"/>
      <c r="N4173" s="127"/>
      <c r="O4173" s="128"/>
      <c r="P4173" s="128"/>
      <c r="Q4173" s="126"/>
      <c r="R4173" s="55"/>
      <c r="S4173" s="129"/>
      <c r="T4173" s="156"/>
      <c r="U4173" s="126"/>
      <c r="AF4173" s="8"/>
      <c r="AG4173" s="8"/>
      <c r="AH4173" s="8"/>
      <c r="AI4173" s="8"/>
      <c r="AJ4173" s="8"/>
      <c r="AK4173" s="8"/>
      <c r="AL4173" s="8"/>
      <c r="AM4173" s="8"/>
    </row>
    <row r="4174" spans="1:39" ht="25.5" x14ac:dyDescent="0.2">
      <c r="A4174" s="161" t="s">
        <v>403</v>
      </c>
      <c r="B4174" s="162" t="s">
        <v>5416</v>
      </c>
      <c r="C4174" s="174" t="s">
        <v>915</v>
      </c>
      <c r="D4174" s="175" t="s">
        <v>916</v>
      </c>
      <c r="E4174" s="175">
        <v>15</v>
      </c>
      <c r="F4174" s="176">
        <v>55.646453309999998</v>
      </c>
      <c r="G4174" s="176">
        <f t="shared" si="140"/>
        <v>834.69679965</v>
      </c>
      <c r="H4174" s="177"/>
      <c r="I4174" s="178"/>
      <c r="J4174" s="179"/>
      <c r="K4174" s="124"/>
      <c r="L4174" s="125"/>
      <c r="M4174" s="126"/>
      <c r="N4174" s="127"/>
      <c r="O4174" s="128"/>
      <c r="P4174" s="128"/>
      <c r="Q4174" s="126"/>
      <c r="R4174" s="55"/>
      <c r="S4174" s="129"/>
      <c r="T4174" s="156"/>
      <c r="U4174" s="126"/>
      <c r="AF4174" s="8"/>
      <c r="AG4174" s="8"/>
      <c r="AH4174" s="8"/>
      <c r="AI4174" s="8"/>
      <c r="AJ4174" s="8"/>
      <c r="AK4174" s="8"/>
      <c r="AL4174" s="8"/>
      <c r="AM4174" s="8"/>
    </row>
    <row r="4175" spans="1:39" x14ac:dyDescent="0.2">
      <c r="A4175" s="161" t="s">
        <v>403</v>
      </c>
      <c r="B4175" s="162" t="s">
        <v>5417</v>
      </c>
      <c r="C4175" s="174" t="s">
        <v>708</v>
      </c>
      <c r="D4175" s="175" t="s">
        <v>709</v>
      </c>
      <c r="E4175" s="175">
        <v>4</v>
      </c>
      <c r="F4175" s="176">
        <v>1.9</v>
      </c>
      <c r="G4175" s="176">
        <f t="shared" si="140"/>
        <v>7.6</v>
      </c>
      <c r="H4175" s="177"/>
      <c r="I4175" s="178"/>
      <c r="J4175" s="179"/>
      <c r="K4175" s="124"/>
      <c r="L4175" s="125"/>
      <c r="M4175" s="126"/>
      <c r="N4175" s="127"/>
      <c r="O4175" s="128"/>
      <c r="P4175" s="128"/>
      <c r="Q4175" s="126"/>
      <c r="R4175" s="55"/>
      <c r="S4175" s="129"/>
      <c r="T4175" s="156"/>
      <c r="U4175" s="126"/>
      <c r="AF4175" s="8"/>
      <c r="AG4175" s="8"/>
      <c r="AH4175" s="8"/>
      <c r="AI4175" s="8"/>
      <c r="AJ4175" s="8"/>
      <c r="AK4175" s="8"/>
      <c r="AL4175" s="8"/>
      <c r="AM4175" s="8"/>
    </row>
    <row r="4176" spans="1:39" ht="25.5" x14ac:dyDescent="0.2">
      <c r="A4176" s="161" t="s">
        <v>403</v>
      </c>
      <c r="B4176" s="162" t="s">
        <v>5418</v>
      </c>
      <c r="C4176" s="174"/>
      <c r="D4176" s="175" t="s">
        <v>713</v>
      </c>
      <c r="E4176" s="175">
        <v>2</v>
      </c>
      <c r="F4176" s="176">
        <v>1.413823E-2</v>
      </c>
      <c r="G4176" s="176">
        <f t="shared" si="140"/>
        <v>2.827646E-2</v>
      </c>
      <c r="H4176" s="177" t="s">
        <v>714</v>
      </c>
      <c r="I4176" s="178"/>
      <c r="J4176" s="179"/>
      <c r="K4176" s="124"/>
      <c r="L4176" s="125"/>
      <c r="M4176" s="126"/>
      <c r="N4176" s="127"/>
      <c r="O4176" s="128"/>
      <c r="P4176" s="128"/>
      <c r="Q4176" s="126"/>
      <c r="R4176" s="55"/>
      <c r="S4176" s="129"/>
      <c r="T4176" s="156"/>
      <c r="U4176" s="126"/>
      <c r="AF4176" s="8"/>
      <c r="AG4176" s="8"/>
      <c r="AH4176" s="8"/>
      <c r="AI4176" s="8"/>
      <c r="AJ4176" s="8"/>
      <c r="AK4176" s="8"/>
      <c r="AL4176" s="8"/>
      <c r="AM4176" s="8"/>
    </row>
    <row r="4177" spans="1:39" x14ac:dyDescent="0.2">
      <c r="A4177" s="161" t="s">
        <v>403</v>
      </c>
      <c r="B4177" s="162" t="s">
        <v>5419</v>
      </c>
      <c r="C4177" s="174"/>
      <c r="D4177" s="175" t="s">
        <v>718</v>
      </c>
      <c r="E4177" s="175">
        <v>60</v>
      </c>
      <c r="F4177" s="176">
        <v>2.9523020000000001E-2</v>
      </c>
      <c r="G4177" s="176">
        <f t="shared" si="140"/>
        <v>1.7713812</v>
      </c>
      <c r="H4177" s="177"/>
      <c r="I4177" s="178"/>
      <c r="J4177" s="179"/>
      <c r="K4177" s="124"/>
      <c r="L4177" s="125"/>
      <c r="M4177" s="126"/>
      <c r="N4177" s="127"/>
      <c r="O4177" s="128"/>
      <c r="P4177" s="128"/>
      <c r="Q4177" s="126"/>
      <c r="R4177" s="55"/>
      <c r="S4177" s="129"/>
      <c r="T4177" s="156"/>
      <c r="U4177" s="126"/>
      <c r="AF4177" s="8"/>
      <c r="AG4177" s="8"/>
      <c r="AH4177" s="8"/>
      <c r="AI4177" s="8"/>
      <c r="AJ4177" s="8"/>
      <c r="AK4177" s="8"/>
      <c r="AL4177" s="8"/>
      <c r="AM4177" s="8"/>
    </row>
    <row r="4178" spans="1:39" x14ac:dyDescent="0.2">
      <c r="A4178" s="161" t="s">
        <v>403</v>
      </c>
      <c r="B4178" s="162" t="s">
        <v>5420</v>
      </c>
      <c r="C4178" s="174"/>
      <c r="D4178" s="175" t="s">
        <v>720</v>
      </c>
      <c r="E4178" s="175">
        <v>2</v>
      </c>
      <c r="F4178" s="176">
        <v>9.6445200000000002E-3</v>
      </c>
      <c r="G4178" s="176">
        <f t="shared" si="140"/>
        <v>1.928904E-2</v>
      </c>
      <c r="H4178" s="177"/>
      <c r="I4178" s="178"/>
      <c r="J4178" s="179"/>
      <c r="K4178" s="124"/>
      <c r="L4178" s="125"/>
      <c r="M4178" s="126"/>
      <c r="N4178" s="127"/>
      <c r="O4178" s="128"/>
      <c r="P4178" s="128"/>
      <c r="Q4178" s="126"/>
      <c r="R4178" s="55"/>
      <c r="S4178" s="129"/>
      <c r="T4178" s="156"/>
      <c r="U4178" s="126"/>
      <c r="AF4178" s="8"/>
      <c r="AG4178" s="8"/>
      <c r="AH4178" s="8"/>
      <c r="AI4178" s="8"/>
      <c r="AJ4178" s="8"/>
      <c r="AK4178" s="8"/>
      <c r="AL4178" s="8"/>
      <c r="AM4178" s="8"/>
    </row>
    <row r="4179" spans="1:39" x14ac:dyDescent="0.2">
      <c r="A4179" s="161" t="s">
        <v>403</v>
      </c>
      <c r="B4179" s="162" t="s">
        <v>5421</v>
      </c>
      <c r="C4179" s="181" t="s">
        <v>722</v>
      </c>
      <c r="D4179" s="182" t="s">
        <v>723</v>
      </c>
      <c r="E4179" s="182">
        <v>1</v>
      </c>
      <c r="F4179" s="183">
        <v>6.138147E-2</v>
      </c>
      <c r="G4179" s="183">
        <f t="shared" si="140"/>
        <v>6.138147E-2</v>
      </c>
      <c r="H4179" s="184" t="s">
        <v>414</v>
      </c>
      <c r="I4179" s="185"/>
      <c r="J4179" s="180"/>
      <c r="K4179" s="124"/>
      <c r="L4179" s="125"/>
      <c r="M4179" s="126"/>
      <c r="N4179" s="127"/>
      <c r="O4179" s="128"/>
      <c r="P4179" s="128"/>
      <c r="Q4179" s="126"/>
      <c r="R4179" s="55"/>
      <c r="S4179" s="129"/>
      <c r="T4179" s="156"/>
      <c r="U4179" s="126"/>
      <c r="AF4179" s="8"/>
      <c r="AG4179" s="8"/>
      <c r="AH4179" s="8"/>
      <c r="AI4179" s="8"/>
      <c r="AJ4179" s="8"/>
      <c r="AK4179" s="8"/>
      <c r="AL4179" s="8"/>
      <c r="AM4179" s="8"/>
    </row>
    <row r="4180" spans="1:39" x14ac:dyDescent="0.2">
      <c r="A4180" s="161" t="s">
        <v>403</v>
      </c>
      <c r="B4180" s="162" t="s">
        <v>5422</v>
      </c>
      <c r="C4180" s="174" t="s">
        <v>684</v>
      </c>
      <c r="D4180" s="175" t="s">
        <v>728</v>
      </c>
      <c r="E4180" s="175">
        <v>5</v>
      </c>
      <c r="F4180" s="176">
        <v>3.5662310000000003E-2</v>
      </c>
      <c r="G4180" s="176">
        <f t="shared" si="140"/>
        <v>0.17831155000000001</v>
      </c>
      <c r="H4180" s="177"/>
      <c r="I4180" s="178"/>
      <c r="J4180" s="179"/>
      <c r="K4180" s="124"/>
      <c r="L4180" s="125"/>
      <c r="M4180" s="126"/>
      <c r="N4180" s="127"/>
      <c r="O4180" s="128"/>
      <c r="P4180" s="128"/>
      <c r="Q4180" s="126"/>
      <c r="R4180" s="55"/>
      <c r="S4180" s="129"/>
      <c r="T4180" s="156"/>
      <c r="U4180" s="126"/>
      <c r="AF4180" s="8"/>
      <c r="AG4180" s="8"/>
      <c r="AH4180" s="8"/>
      <c r="AI4180" s="8"/>
      <c r="AJ4180" s="8"/>
      <c r="AK4180" s="8"/>
      <c r="AL4180" s="8"/>
      <c r="AM4180" s="8"/>
    </row>
    <row r="4181" spans="1:39" x14ac:dyDescent="0.2">
      <c r="A4181" s="161" t="s">
        <v>403</v>
      </c>
      <c r="B4181" s="162" t="s">
        <v>5423</v>
      </c>
      <c r="C4181" s="174" t="s">
        <v>684</v>
      </c>
      <c r="D4181" s="175" t="s">
        <v>730</v>
      </c>
      <c r="E4181" s="175">
        <v>4</v>
      </c>
      <c r="F4181" s="176">
        <v>3.3686880000000002E-2</v>
      </c>
      <c r="G4181" s="176">
        <f t="shared" si="140"/>
        <v>0.13474752000000001</v>
      </c>
      <c r="H4181" s="177"/>
      <c r="I4181" s="178"/>
      <c r="J4181" s="179"/>
      <c r="K4181" s="124"/>
      <c r="L4181" s="125"/>
      <c r="M4181" s="126"/>
      <c r="N4181" s="127"/>
      <c r="O4181" s="128"/>
      <c r="P4181" s="128"/>
      <c r="Q4181" s="126"/>
      <c r="R4181" s="55"/>
      <c r="S4181" s="129"/>
      <c r="T4181" s="156"/>
      <c r="U4181" s="126"/>
      <c r="AF4181" s="8"/>
      <c r="AG4181" s="8"/>
      <c r="AH4181" s="8"/>
      <c r="AI4181" s="8"/>
      <c r="AJ4181" s="8"/>
      <c r="AK4181" s="8"/>
      <c r="AL4181" s="8"/>
      <c r="AM4181" s="8"/>
    </row>
    <row r="4182" spans="1:39" x14ac:dyDescent="0.2">
      <c r="A4182" s="161" t="s">
        <v>403</v>
      </c>
      <c r="B4182" s="162" t="s">
        <v>5424</v>
      </c>
      <c r="C4182" s="174" t="s">
        <v>677</v>
      </c>
      <c r="D4182" s="175" t="s">
        <v>732</v>
      </c>
      <c r="E4182" s="175">
        <v>12</v>
      </c>
      <c r="F4182" s="176">
        <v>0.12559807000000001</v>
      </c>
      <c r="G4182" s="176">
        <f t="shared" si="140"/>
        <v>1.5071768400000001</v>
      </c>
      <c r="H4182" s="177"/>
      <c r="I4182" s="178"/>
      <c r="J4182" s="179"/>
      <c r="K4182" s="124"/>
      <c r="L4182" s="125"/>
      <c r="M4182" s="126"/>
      <c r="N4182" s="127"/>
      <c r="O4182" s="128"/>
      <c r="P4182" s="128"/>
      <c r="Q4182" s="126"/>
      <c r="R4182" s="55"/>
      <c r="S4182" s="129"/>
      <c r="T4182" s="156"/>
      <c r="U4182" s="126"/>
      <c r="AF4182" s="8"/>
      <c r="AG4182" s="8"/>
      <c r="AH4182" s="8"/>
      <c r="AI4182" s="8"/>
      <c r="AJ4182" s="8"/>
      <c r="AK4182" s="8"/>
      <c r="AL4182" s="8"/>
      <c r="AM4182" s="8"/>
    </row>
    <row r="4183" spans="1:39" x14ac:dyDescent="0.2">
      <c r="A4183" s="161" t="s">
        <v>403</v>
      </c>
      <c r="B4183" s="162" t="s">
        <v>5425</v>
      </c>
      <c r="C4183" s="174" t="s">
        <v>677</v>
      </c>
      <c r="D4183" s="175" t="s">
        <v>734</v>
      </c>
      <c r="E4183" s="175">
        <v>4</v>
      </c>
      <c r="F4183" s="176">
        <v>0.10981471</v>
      </c>
      <c r="G4183" s="176">
        <f t="shared" si="140"/>
        <v>0.43925883999999998</v>
      </c>
      <c r="H4183" s="177"/>
      <c r="I4183" s="178"/>
      <c r="J4183" s="179"/>
      <c r="K4183" s="124"/>
      <c r="L4183" s="125"/>
      <c r="M4183" s="126"/>
      <c r="N4183" s="127"/>
      <c r="O4183" s="128"/>
      <c r="P4183" s="128"/>
      <c r="Q4183" s="126"/>
      <c r="R4183" s="55"/>
      <c r="S4183" s="129"/>
      <c r="T4183" s="156"/>
      <c r="U4183" s="126"/>
      <c r="AF4183" s="8"/>
      <c r="AG4183" s="8"/>
      <c r="AH4183" s="8"/>
      <c r="AI4183" s="8"/>
      <c r="AJ4183" s="8"/>
      <c r="AK4183" s="8"/>
      <c r="AL4183" s="8"/>
      <c r="AM4183" s="8"/>
    </row>
    <row r="4184" spans="1:39" x14ac:dyDescent="0.2">
      <c r="A4184" s="161" t="s">
        <v>403</v>
      </c>
      <c r="B4184" s="162" t="s">
        <v>5426</v>
      </c>
      <c r="C4184" s="174" t="s">
        <v>677</v>
      </c>
      <c r="D4184" s="175" t="s">
        <v>736</v>
      </c>
      <c r="E4184" s="175">
        <v>2</v>
      </c>
      <c r="F4184" s="176">
        <v>7.4135400000000004E-2</v>
      </c>
      <c r="G4184" s="176">
        <f t="shared" si="140"/>
        <v>0.14827080000000001</v>
      </c>
      <c r="H4184" s="177"/>
      <c r="I4184" s="178"/>
      <c r="J4184" s="179"/>
      <c r="K4184" s="124"/>
      <c r="L4184" s="125"/>
      <c r="M4184" s="126"/>
      <c r="N4184" s="127"/>
      <c r="O4184" s="128"/>
      <c r="P4184" s="128"/>
      <c r="Q4184" s="126"/>
      <c r="R4184" s="55"/>
      <c r="S4184" s="129"/>
      <c r="T4184" s="156"/>
      <c r="U4184" s="126"/>
      <c r="AF4184" s="8"/>
      <c r="AG4184" s="8"/>
      <c r="AH4184" s="8"/>
      <c r="AI4184" s="8"/>
      <c r="AJ4184" s="8"/>
      <c r="AK4184" s="8"/>
      <c r="AL4184" s="8"/>
      <c r="AM4184" s="8"/>
    </row>
    <row r="4185" spans="1:39" x14ac:dyDescent="0.2">
      <c r="A4185" s="161" t="s">
        <v>403</v>
      </c>
      <c r="B4185" s="162" t="s">
        <v>5427</v>
      </c>
      <c r="C4185" s="174" t="s">
        <v>677</v>
      </c>
      <c r="D4185" s="175" t="s">
        <v>678</v>
      </c>
      <c r="E4185" s="175">
        <v>4</v>
      </c>
      <c r="F4185" s="176">
        <v>4.296759E-2</v>
      </c>
      <c r="G4185" s="176">
        <f t="shared" si="140"/>
        <v>0.17187036</v>
      </c>
      <c r="H4185" s="177"/>
      <c r="I4185" s="178"/>
      <c r="J4185" s="179"/>
      <c r="K4185" s="124"/>
      <c r="L4185" s="125"/>
      <c r="M4185" s="126"/>
      <c r="N4185" s="127"/>
      <c r="O4185" s="128"/>
      <c r="P4185" s="128"/>
      <c r="Q4185" s="126"/>
      <c r="R4185" s="55"/>
      <c r="S4185" s="129"/>
      <c r="T4185" s="156"/>
      <c r="U4185" s="126"/>
      <c r="AF4185" s="8"/>
      <c r="AG4185" s="8"/>
      <c r="AH4185" s="8"/>
      <c r="AI4185" s="8"/>
      <c r="AJ4185" s="8"/>
      <c r="AK4185" s="8"/>
      <c r="AL4185" s="8"/>
      <c r="AM4185" s="8"/>
    </row>
    <row r="4186" spans="1:39" x14ac:dyDescent="0.2">
      <c r="A4186" s="161" t="s">
        <v>403</v>
      </c>
      <c r="B4186" s="162" t="s">
        <v>5428</v>
      </c>
      <c r="C4186" s="174" t="s">
        <v>677</v>
      </c>
      <c r="D4186" s="175" t="s">
        <v>739</v>
      </c>
      <c r="E4186" s="175">
        <v>3</v>
      </c>
      <c r="F4186" s="176">
        <v>5.4240669999999998E-2</v>
      </c>
      <c r="G4186" s="176">
        <f t="shared" si="140"/>
        <v>0.16272201</v>
      </c>
      <c r="H4186" s="177"/>
      <c r="I4186" s="178"/>
      <c r="J4186" s="179"/>
      <c r="K4186" s="124"/>
      <c r="L4186" s="125"/>
      <c r="M4186" s="126"/>
      <c r="N4186" s="127"/>
      <c r="O4186" s="128"/>
      <c r="P4186" s="128"/>
      <c r="Q4186" s="126"/>
      <c r="R4186" s="55"/>
      <c r="S4186" s="129"/>
      <c r="T4186" s="156"/>
      <c r="U4186" s="126"/>
      <c r="AF4186" s="8"/>
      <c r="AG4186" s="8"/>
      <c r="AH4186" s="8"/>
      <c r="AI4186" s="8"/>
      <c r="AJ4186" s="8"/>
      <c r="AK4186" s="8"/>
      <c r="AL4186" s="8"/>
      <c r="AM4186" s="8"/>
    </row>
    <row r="4187" spans="1:39" x14ac:dyDescent="0.2">
      <c r="A4187" s="161" t="s">
        <v>403</v>
      </c>
      <c r="B4187" s="162" t="s">
        <v>5429</v>
      </c>
      <c r="C4187" s="174" t="s">
        <v>677</v>
      </c>
      <c r="D4187" s="175" t="s">
        <v>741</v>
      </c>
      <c r="E4187" s="175">
        <v>8</v>
      </c>
      <c r="F4187" s="176">
        <v>2.6461140000000001E-2</v>
      </c>
      <c r="G4187" s="176">
        <f t="shared" si="140"/>
        <v>0.21168912000000001</v>
      </c>
      <c r="H4187" s="177"/>
      <c r="I4187" s="178"/>
      <c r="J4187" s="179"/>
      <c r="K4187" s="124"/>
      <c r="L4187" s="125"/>
      <c r="M4187" s="126"/>
      <c r="N4187" s="127"/>
      <c r="O4187" s="128"/>
      <c r="P4187" s="128"/>
      <c r="Q4187" s="126"/>
      <c r="R4187" s="55"/>
      <c r="S4187" s="129"/>
      <c r="T4187" s="156"/>
      <c r="U4187" s="126"/>
      <c r="AF4187" s="8"/>
      <c r="AG4187" s="8"/>
      <c r="AH4187" s="8"/>
      <c r="AI4187" s="8"/>
      <c r="AJ4187" s="8"/>
      <c r="AK4187" s="8"/>
      <c r="AL4187" s="8"/>
      <c r="AM4187" s="8"/>
    </row>
    <row r="4188" spans="1:39" ht="25.5" x14ac:dyDescent="0.2">
      <c r="A4188" s="161" t="s">
        <v>403</v>
      </c>
      <c r="B4188" s="162" t="s">
        <v>5430</v>
      </c>
      <c r="C4188" s="174" t="s">
        <v>725</v>
      </c>
      <c r="D4188" s="175" t="s">
        <v>726</v>
      </c>
      <c r="E4188" s="175">
        <v>128</v>
      </c>
      <c r="F4188" s="176">
        <v>2.0473680000000001E-2</v>
      </c>
      <c r="G4188" s="176">
        <f t="shared" si="140"/>
        <v>2.6206310400000001</v>
      </c>
      <c r="H4188" s="177"/>
      <c r="I4188" s="178"/>
      <c r="J4188" s="179"/>
      <c r="K4188" s="124"/>
      <c r="L4188" s="125"/>
      <c r="M4188" s="126"/>
      <c r="N4188" s="127"/>
      <c r="O4188" s="128"/>
      <c r="P4188" s="128"/>
      <c r="Q4188" s="126"/>
      <c r="R4188" s="55"/>
      <c r="S4188" s="129"/>
      <c r="T4188" s="156"/>
      <c r="U4188" s="126"/>
      <c r="AF4188" s="8"/>
      <c r="AG4188" s="8"/>
      <c r="AH4188" s="8"/>
      <c r="AI4188" s="8"/>
      <c r="AJ4188" s="8"/>
      <c r="AK4188" s="8"/>
      <c r="AL4188" s="8"/>
      <c r="AM4188" s="8"/>
    </row>
    <row r="4189" spans="1:39" x14ac:dyDescent="0.2">
      <c r="A4189" s="161" t="s">
        <v>403</v>
      </c>
      <c r="B4189" s="162" t="s">
        <v>5431</v>
      </c>
      <c r="C4189" s="174" t="s">
        <v>677</v>
      </c>
      <c r="D4189" s="175" t="s">
        <v>743</v>
      </c>
      <c r="E4189" s="175">
        <v>71</v>
      </c>
      <c r="F4189" s="176">
        <v>1.393254E-2</v>
      </c>
      <c r="G4189" s="176">
        <f t="shared" si="140"/>
        <v>0.98921033999999997</v>
      </c>
      <c r="H4189" s="177"/>
      <c r="I4189" s="178"/>
      <c r="J4189" s="179"/>
      <c r="K4189" s="124"/>
      <c r="L4189" s="125"/>
      <c r="M4189" s="126"/>
      <c r="N4189" s="127"/>
      <c r="O4189" s="128"/>
      <c r="P4189" s="128"/>
      <c r="Q4189" s="126"/>
      <c r="R4189" s="55"/>
      <c r="S4189" s="129"/>
      <c r="T4189" s="156"/>
      <c r="U4189" s="126"/>
      <c r="AF4189" s="8"/>
      <c r="AG4189" s="8"/>
      <c r="AH4189" s="8"/>
      <c r="AI4189" s="8"/>
      <c r="AJ4189" s="8"/>
      <c r="AK4189" s="8"/>
      <c r="AL4189" s="8"/>
      <c r="AM4189" s="8"/>
    </row>
    <row r="4190" spans="1:39" x14ac:dyDescent="0.2">
      <c r="A4190" s="161" t="s">
        <v>403</v>
      </c>
      <c r="B4190" s="162" t="s">
        <v>5432</v>
      </c>
      <c r="C4190" s="174" t="s">
        <v>677</v>
      </c>
      <c r="D4190" s="175" t="s">
        <v>745</v>
      </c>
      <c r="E4190" s="175">
        <v>8</v>
      </c>
      <c r="F4190" s="176">
        <v>1.1562019999999999E-2</v>
      </c>
      <c r="G4190" s="176">
        <f t="shared" si="140"/>
        <v>9.2496159999999994E-2</v>
      </c>
      <c r="H4190" s="177"/>
      <c r="I4190" s="178"/>
      <c r="J4190" s="179"/>
      <c r="K4190" s="124"/>
      <c r="L4190" s="125"/>
      <c r="M4190" s="126"/>
      <c r="N4190" s="127"/>
      <c r="O4190" s="128"/>
      <c r="P4190" s="128"/>
      <c r="Q4190" s="126"/>
      <c r="R4190" s="55"/>
      <c r="S4190" s="129"/>
      <c r="T4190" s="156"/>
      <c r="U4190" s="126"/>
      <c r="AF4190" s="8"/>
      <c r="AG4190" s="8"/>
      <c r="AH4190" s="8"/>
      <c r="AI4190" s="8"/>
      <c r="AJ4190" s="8"/>
      <c r="AK4190" s="8"/>
      <c r="AL4190" s="8"/>
      <c r="AM4190" s="8"/>
    </row>
    <row r="4191" spans="1:39" ht="25.5" x14ac:dyDescent="0.2">
      <c r="A4191" s="161" t="s">
        <v>403</v>
      </c>
      <c r="B4191" s="162" t="s">
        <v>5433</v>
      </c>
      <c r="C4191" s="174" t="s">
        <v>522</v>
      </c>
      <c r="D4191" s="175" t="s">
        <v>937</v>
      </c>
      <c r="E4191" s="175">
        <v>260</v>
      </c>
      <c r="F4191" s="176">
        <v>5.7602159999999999E-2</v>
      </c>
      <c r="G4191" s="176">
        <f t="shared" si="140"/>
        <v>14.9765616</v>
      </c>
      <c r="H4191" s="177"/>
      <c r="I4191" s="178"/>
      <c r="J4191" s="179"/>
      <c r="K4191" s="124"/>
      <c r="L4191" s="125"/>
      <c r="M4191" s="126"/>
      <c r="N4191" s="127"/>
      <c r="O4191" s="128"/>
      <c r="P4191" s="128"/>
      <c r="Q4191" s="126"/>
      <c r="R4191" s="55"/>
      <c r="S4191" s="129"/>
      <c r="T4191" s="156"/>
      <c r="U4191" s="126"/>
      <c r="AF4191" s="8"/>
      <c r="AG4191" s="8"/>
      <c r="AH4191" s="8"/>
      <c r="AI4191" s="8"/>
      <c r="AJ4191" s="8"/>
      <c r="AK4191" s="8"/>
      <c r="AL4191" s="8"/>
      <c r="AM4191" s="8"/>
    </row>
    <row r="4192" spans="1:39" ht="25.5" x14ac:dyDescent="0.2">
      <c r="A4192" s="161" t="s">
        <v>403</v>
      </c>
      <c r="B4192" s="162" t="s">
        <v>5434</v>
      </c>
      <c r="C4192" s="174" t="s">
        <v>522</v>
      </c>
      <c r="D4192" s="175" t="s">
        <v>939</v>
      </c>
      <c r="E4192" s="175">
        <v>8</v>
      </c>
      <c r="F4192" s="176">
        <v>2.8221969999999999E-2</v>
      </c>
      <c r="G4192" s="176">
        <f t="shared" si="140"/>
        <v>0.22577575999999999</v>
      </c>
      <c r="H4192" s="177"/>
      <c r="I4192" s="178"/>
      <c r="J4192" s="179"/>
      <c r="K4192" s="124"/>
      <c r="L4192" s="125"/>
      <c r="M4192" s="126"/>
      <c r="N4192" s="127"/>
      <c r="O4192" s="128"/>
      <c r="P4192" s="128"/>
      <c r="Q4192" s="126"/>
      <c r="R4192" s="55"/>
      <c r="S4192" s="129"/>
      <c r="T4192" s="156"/>
      <c r="U4192" s="126"/>
      <c r="AF4192" s="8"/>
      <c r="AG4192" s="8"/>
      <c r="AH4192" s="8"/>
      <c r="AI4192" s="8"/>
      <c r="AJ4192" s="8"/>
      <c r="AK4192" s="8"/>
      <c r="AL4192" s="8"/>
      <c r="AM4192" s="8"/>
    </row>
    <row r="4193" spans="1:39" ht="25.5" x14ac:dyDescent="0.2">
      <c r="A4193" s="161" t="s">
        <v>403</v>
      </c>
      <c r="B4193" s="162" t="s">
        <v>5435</v>
      </c>
      <c r="C4193" s="174" t="s">
        <v>522</v>
      </c>
      <c r="D4193" s="175" t="s">
        <v>941</v>
      </c>
      <c r="E4193" s="175">
        <v>38</v>
      </c>
      <c r="F4193" s="176">
        <v>2.2449110000000001E-2</v>
      </c>
      <c r="G4193" s="176">
        <f t="shared" si="140"/>
        <v>0.85306618000000001</v>
      </c>
      <c r="H4193" s="177"/>
      <c r="I4193" s="178"/>
      <c r="J4193" s="179"/>
      <c r="K4193" s="124"/>
      <c r="L4193" s="125"/>
      <c r="M4193" s="126"/>
      <c r="N4193" s="127"/>
      <c r="O4193" s="128"/>
      <c r="P4193" s="128"/>
      <c r="Q4193" s="126"/>
      <c r="R4193" s="55"/>
      <c r="S4193" s="129"/>
      <c r="T4193" s="156"/>
      <c r="U4193" s="126"/>
      <c r="AF4193" s="8"/>
      <c r="AG4193" s="8"/>
      <c r="AH4193" s="8"/>
      <c r="AI4193" s="8"/>
      <c r="AJ4193" s="8"/>
      <c r="AK4193" s="8"/>
      <c r="AL4193" s="8"/>
      <c r="AM4193" s="8"/>
    </row>
    <row r="4194" spans="1:39" ht="25.5" x14ac:dyDescent="0.2">
      <c r="A4194" s="161" t="s">
        <v>403</v>
      </c>
      <c r="B4194" s="162" t="s">
        <v>5436</v>
      </c>
      <c r="C4194" s="174" t="s">
        <v>944</v>
      </c>
      <c r="D4194" s="175" t="s">
        <v>945</v>
      </c>
      <c r="E4194" s="175">
        <v>164</v>
      </c>
      <c r="F4194" s="176">
        <v>1.8321469999999999E-2</v>
      </c>
      <c r="G4194" s="176">
        <f t="shared" si="140"/>
        <v>3.0047210799999999</v>
      </c>
      <c r="H4194" s="177"/>
      <c r="I4194" s="178"/>
      <c r="J4194" s="179"/>
      <c r="K4194" s="124"/>
      <c r="L4194" s="125"/>
      <c r="M4194" s="126"/>
      <c r="N4194" s="127"/>
      <c r="O4194" s="128"/>
      <c r="P4194" s="128"/>
      <c r="Q4194" s="126"/>
      <c r="R4194" s="55"/>
      <c r="S4194" s="129"/>
      <c r="T4194" s="156"/>
      <c r="U4194" s="126"/>
      <c r="AF4194" s="8"/>
      <c r="AG4194" s="8"/>
      <c r="AH4194" s="8"/>
      <c r="AI4194" s="8"/>
      <c r="AJ4194" s="8"/>
      <c r="AK4194" s="8"/>
      <c r="AL4194" s="8"/>
      <c r="AM4194" s="8"/>
    </row>
    <row r="4195" spans="1:39" ht="25.5" x14ac:dyDescent="0.2">
      <c r="A4195" s="161" t="s">
        <v>403</v>
      </c>
      <c r="B4195" s="162" t="s">
        <v>5437</v>
      </c>
      <c r="C4195" s="174" t="s">
        <v>522</v>
      </c>
      <c r="D4195" s="175" t="s">
        <v>757</v>
      </c>
      <c r="E4195" s="175">
        <v>194</v>
      </c>
      <c r="F4195" s="176">
        <v>1.6348540000000002E-2</v>
      </c>
      <c r="G4195" s="176">
        <f t="shared" si="140"/>
        <v>3.1716167600000005</v>
      </c>
      <c r="H4195" s="177"/>
      <c r="I4195" s="178"/>
      <c r="J4195" s="179"/>
      <c r="K4195" s="124"/>
      <c r="L4195" s="125"/>
      <c r="M4195" s="126"/>
      <c r="N4195" s="127"/>
      <c r="O4195" s="128"/>
      <c r="P4195" s="128"/>
      <c r="Q4195" s="126"/>
      <c r="R4195" s="55"/>
      <c r="S4195" s="129"/>
      <c r="T4195" s="156"/>
      <c r="U4195" s="126"/>
      <c r="AF4195" s="8"/>
      <c r="AG4195" s="8"/>
      <c r="AH4195" s="8"/>
      <c r="AI4195" s="8"/>
      <c r="AJ4195" s="8"/>
      <c r="AK4195" s="8"/>
      <c r="AL4195" s="8"/>
      <c r="AM4195" s="8"/>
    </row>
    <row r="4196" spans="1:39" x14ac:dyDescent="0.2">
      <c r="A4196" s="161" t="s">
        <v>403</v>
      </c>
      <c r="B4196" s="162" t="s">
        <v>5438</v>
      </c>
      <c r="C4196" s="174" t="s">
        <v>759</v>
      </c>
      <c r="D4196" s="175" t="s">
        <v>760</v>
      </c>
      <c r="E4196" s="175">
        <v>16</v>
      </c>
      <c r="F4196" s="176">
        <v>1.7374069999999998E-2</v>
      </c>
      <c r="G4196" s="176">
        <f t="shared" si="140"/>
        <v>0.27798511999999997</v>
      </c>
      <c r="H4196" s="177"/>
      <c r="I4196" s="178"/>
      <c r="J4196" s="179"/>
      <c r="K4196" s="124"/>
      <c r="L4196" s="125"/>
      <c r="M4196" s="126"/>
      <c r="N4196" s="127"/>
      <c r="O4196" s="128"/>
      <c r="P4196" s="128"/>
      <c r="Q4196" s="126"/>
      <c r="R4196" s="55"/>
      <c r="S4196" s="129"/>
      <c r="T4196" s="156"/>
      <c r="U4196" s="126"/>
      <c r="AF4196" s="8"/>
      <c r="AG4196" s="8"/>
      <c r="AH4196" s="8"/>
      <c r="AI4196" s="8"/>
      <c r="AJ4196" s="8"/>
      <c r="AK4196" s="8"/>
      <c r="AL4196" s="8"/>
      <c r="AM4196" s="8"/>
    </row>
    <row r="4197" spans="1:39" x14ac:dyDescent="0.2">
      <c r="A4197" s="161" t="s">
        <v>403</v>
      </c>
      <c r="B4197" s="162" t="s">
        <v>5439</v>
      </c>
      <c r="C4197" s="174" t="s">
        <v>677</v>
      </c>
      <c r="D4197" s="175" t="s">
        <v>747</v>
      </c>
      <c r="E4197" s="175">
        <v>4</v>
      </c>
      <c r="F4197" s="176">
        <v>1.9086800000000001E-3</v>
      </c>
      <c r="G4197" s="176">
        <f t="shared" si="140"/>
        <v>7.6347200000000002E-3</v>
      </c>
      <c r="H4197" s="177"/>
      <c r="I4197" s="178"/>
      <c r="J4197" s="179"/>
      <c r="K4197" s="124"/>
      <c r="L4197" s="125"/>
      <c r="M4197" s="126"/>
      <c r="N4197" s="127"/>
      <c r="O4197" s="128"/>
      <c r="P4197" s="128"/>
      <c r="Q4197" s="126"/>
      <c r="R4197" s="55"/>
      <c r="S4197" s="129"/>
      <c r="T4197" s="156"/>
      <c r="U4197" s="126"/>
      <c r="AF4197" s="8"/>
      <c r="AG4197" s="8"/>
      <c r="AH4197" s="8"/>
      <c r="AI4197" s="8"/>
      <c r="AJ4197" s="8"/>
      <c r="AK4197" s="8"/>
      <c r="AL4197" s="8"/>
      <c r="AM4197" s="8"/>
    </row>
    <row r="4198" spans="1:39" x14ac:dyDescent="0.2">
      <c r="A4198" s="161" t="s">
        <v>403</v>
      </c>
      <c r="B4198" s="162" t="s">
        <v>5440</v>
      </c>
      <c r="C4198" s="174" t="s">
        <v>525</v>
      </c>
      <c r="D4198" s="175" t="s">
        <v>762</v>
      </c>
      <c r="E4198" s="175">
        <v>12</v>
      </c>
      <c r="F4198" s="176">
        <v>7.6006699999999996E-2</v>
      </c>
      <c r="G4198" s="176">
        <f t="shared" si="140"/>
        <v>0.91208040000000001</v>
      </c>
      <c r="H4198" s="177"/>
      <c r="I4198" s="178"/>
      <c r="J4198" s="179"/>
      <c r="K4198" s="124"/>
      <c r="L4198" s="125"/>
      <c r="M4198" s="126"/>
      <c r="N4198" s="127"/>
      <c r="O4198" s="128"/>
      <c r="P4198" s="128"/>
      <c r="Q4198" s="126"/>
      <c r="R4198" s="55"/>
      <c r="S4198" s="129"/>
      <c r="T4198" s="156"/>
      <c r="U4198" s="126"/>
      <c r="AF4198" s="8"/>
      <c r="AG4198" s="8"/>
      <c r="AH4198" s="8"/>
      <c r="AI4198" s="8"/>
      <c r="AJ4198" s="8"/>
      <c r="AK4198" s="8"/>
      <c r="AL4198" s="8"/>
      <c r="AM4198" s="8"/>
    </row>
    <row r="4199" spans="1:39" x14ac:dyDescent="0.2">
      <c r="A4199" s="161" t="s">
        <v>403</v>
      </c>
      <c r="B4199" s="162" t="s">
        <v>5441</v>
      </c>
      <c r="C4199" s="174" t="s">
        <v>525</v>
      </c>
      <c r="D4199" s="175" t="s">
        <v>764</v>
      </c>
      <c r="E4199" s="175">
        <v>16</v>
      </c>
      <c r="F4199" s="176">
        <v>4.0010209999999997E-2</v>
      </c>
      <c r="G4199" s="176">
        <f t="shared" si="140"/>
        <v>0.64016335999999996</v>
      </c>
      <c r="H4199" s="177"/>
      <c r="I4199" s="178"/>
      <c r="J4199" s="179"/>
      <c r="K4199" s="124"/>
      <c r="L4199" s="125"/>
      <c r="M4199" s="126"/>
      <c r="N4199" s="127"/>
      <c r="O4199" s="128"/>
      <c r="P4199" s="128"/>
      <c r="Q4199" s="126"/>
      <c r="R4199" s="55"/>
      <c r="S4199" s="129"/>
      <c r="T4199" s="156"/>
      <c r="U4199" s="126"/>
      <c r="AF4199" s="8"/>
      <c r="AG4199" s="8"/>
      <c r="AH4199" s="8"/>
      <c r="AI4199" s="8"/>
      <c r="AJ4199" s="8"/>
      <c r="AK4199" s="8"/>
      <c r="AL4199" s="8"/>
      <c r="AM4199" s="8"/>
    </row>
    <row r="4200" spans="1:39" x14ac:dyDescent="0.2">
      <c r="A4200" s="161" t="s">
        <v>403</v>
      </c>
      <c r="B4200" s="162" t="s">
        <v>5442</v>
      </c>
      <c r="C4200" s="174" t="s">
        <v>525</v>
      </c>
      <c r="D4200" s="175" t="s">
        <v>679</v>
      </c>
      <c r="E4200" s="175">
        <v>272</v>
      </c>
      <c r="F4200" s="176">
        <v>1.6751530000000001E-2</v>
      </c>
      <c r="G4200" s="176">
        <f t="shared" si="140"/>
        <v>4.5564161600000004</v>
      </c>
      <c r="H4200" s="177"/>
      <c r="I4200" s="178"/>
      <c r="J4200" s="179"/>
      <c r="K4200" s="124"/>
      <c r="L4200" s="125"/>
      <c r="M4200" s="126"/>
      <c r="N4200" s="127"/>
      <c r="O4200" s="128"/>
      <c r="P4200" s="128"/>
      <c r="Q4200" s="126"/>
      <c r="R4200" s="55"/>
      <c r="S4200" s="129"/>
      <c r="T4200" s="156"/>
      <c r="U4200" s="126"/>
      <c r="AF4200" s="8"/>
      <c r="AG4200" s="8"/>
      <c r="AH4200" s="8"/>
      <c r="AI4200" s="8"/>
      <c r="AJ4200" s="8"/>
      <c r="AK4200" s="8"/>
      <c r="AL4200" s="8"/>
      <c r="AM4200" s="8"/>
    </row>
    <row r="4201" spans="1:39" x14ac:dyDescent="0.2">
      <c r="A4201" s="161" t="s">
        <v>403</v>
      </c>
      <c r="B4201" s="162" t="s">
        <v>5443</v>
      </c>
      <c r="C4201" s="174" t="s">
        <v>525</v>
      </c>
      <c r="D4201" s="175" t="s">
        <v>767</v>
      </c>
      <c r="E4201" s="175">
        <v>9</v>
      </c>
      <c r="F4201" s="176">
        <v>1.084597E-2</v>
      </c>
      <c r="G4201" s="176">
        <f t="shared" si="140"/>
        <v>9.7613729999999996E-2</v>
      </c>
      <c r="H4201" s="177"/>
      <c r="I4201" s="178"/>
      <c r="J4201" s="179"/>
      <c r="K4201" s="124"/>
      <c r="L4201" s="125"/>
      <c r="M4201" s="126"/>
      <c r="N4201" s="127"/>
      <c r="O4201" s="128"/>
      <c r="P4201" s="128"/>
      <c r="Q4201" s="126"/>
      <c r="R4201" s="55"/>
      <c r="S4201" s="129"/>
      <c r="T4201" s="156"/>
      <c r="U4201" s="126"/>
      <c r="AF4201" s="8"/>
      <c r="AG4201" s="8"/>
      <c r="AH4201" s="8"/>
      <c r="AI4201" s="8"/>
      <c r="AJ4201" s="8"/>
      <c r="AK4201" s="8"/>
      <c r="AL4201" s="8"/>
      <c r="AM4201" s="8"/>
    </row>
    <row r="4202" spans="1:39" x14ac:dyDescent="0.2">
      <c r="A4202" s="161" t="s">
        <v>403</v>
      </c>
      <c r="B4202" s="162" t="s">
        <v>5444</v>
      </c>
      <c r="C4202" s="174" t="s">
        <v>525</v>
      </c>
      <c r="D4202" s="175" t="s">
        <v>526</v>
      </c>
      <c r="E4202" s="175">
        <v>937</v>
      </c>
      <c r="F4202" s="176">
        <v>5.88405E-3</v>
      </c>
      <c r="G4202" s="176">
        <f t="shared" si="140"/>
        <v>5.5133548499999998</v>
      </c>
      <c r="H4202" s="177"/>
      <c r="I4202" s="178"/>
      <c r="J4202" s="179"/>
      <c r="K4202" s="124"/>
      <c r="L4202" s="125"/>
      <c r="M4202" s="126"/>
      <c r="N4202" s="127"/>
      <c r="O4202" s="128"/>
      <c r="P4202" s="128"/>
      <c r="Q4202" s="126"/>
      <c r="R4202" s="55"/>
      <c r="S4202" s="129"/>
      <c r="T4202" s="156"/>
      <c r="U4202" s="126"/>
      <c r="AF4202" s="8"/>
      <c r="AG4202" s="8"/>
      <c r="AH4202" s="8"/>
      <c r="AI4202" s="8"/>
      <c r="AJ4202" s="8"/>
      <c r="AK4202" s="8"/>
      <c r="AL4202" s="8"/>
      <c r="AM4202" s="8"/>
    </row>
    <row r="4203" spans="1:39" x14ac:dyDescent="0.2">
      <c r="A4203" s="161" t="s">
        <v>403</v>
      </c>
      <c r="B4203" s="162" t="s">
        <v>5445</v>
      </c>
      <c r="C4203" s="174" t="s">
        <v>525</v>
      </c>
      <c r="D4203" s="175" t="s">
        <v>770</v>
      </c>
      <c r="E4203" s="175">
        <v>4</v>
      </c>
      <c r="F4203" s="176">
        <v>8.4562000000000005E-4</v>
      </c>
      <c r="G4203" s="176">
        <f t="shared" ref="G4203:G4213" si="141">F4203*E4203</f>
        <v>3.3824800000000002E-3</v>
      </c>
      <c r="H4203" s="177"/>
      <c r="I4203" s="178"/>
      <c r="J4203" s="179"/>
      <c r="K4203" s="124"/>
      <c r="L4203" s="125"/>
      <c r="M4203" s="126"/>
      <c r="N4203" s="127"/>
      <c r="O4203" s="128"/>
      <c r="P4203" s="128"/>
      <c r="Q4203" s="126"/>
      <c r="R4203" s="55"/>
      <c r="S4203" s="129"/>
      <c r="T4203" s="156"/>
      <c r="U4203" s="126"/>
      <c r="AF4203" s="8"/>
      <c r="AG4203" s="8"/>
      <c r="AH4203" s="8"/>
      <c r="AI4203" s="8"/>
      <c r="AJ4203" s="8"/>
      <c r="AK4203" s="8"/>
      <c r="AL4203" s="8"/>
      <c r="AM4203" s="8"/>
    </row>
    <row r="4204" spans="1:39" x14ac:dyDescent="0.2">
      <c r="A4204" s="161" t="s">
        <v>403</v>
      </c>
      <c r="B4204" s="162" t="s">
        <v>5446</v>
      </c>
      <c r="C4204" s="174" t="s">
        <v>528</v>
      </c>
      <c r="D4204" s="175" t="s">
        <v>772</v>
      </c>
      <c r="E4204" s="175">
        <v>16</v>
      </c>
      <c r="F4204" s="176">
        <v>6.9577099999999998E-3</v>
      </c>
      <c r="G4204" s="176">
        <f t="shared" si="141"/>
        <v>0.11132336</v>
      </c>
      <c r="H4204" s="177"/>
      <c r="I4204" s="178"/>
      <c r="J4204" s="179"/>
      <c r="K4204" s="124"/>
      <c r="L4204" s="125"/>
      <c r="M4204" s="126"/>
      <c r="N4204" s="127"/>
      <c r="O4204" s="128"/>
      <c r="P4204" s="128"/>
      <c r="Q4204" s="126"/>
      <c r="R4204" s="55"/>
      <c r="S4204" s="129"/>
      <c r="T4204" s="156"/>
      <c r="U4204" s="126"/>
      <c r="AF4204" s="8"/>
      <c r="AG4204" s="8"/>
      <c r="AH4204" s="8"/>
      <c r="AI4204" s="8"/>
      <c r="AJ4204" s="8"/>
      <c r="AK4204" s="8"/>
      <c r="AL4204" s="8"/>
      <c r="AM4204" s="8"/>
    </row>
    <row r="4205" spans="1:39" x14ac:dyDescent="0.2">
      <c r="A4205" s="161" t="s">
        <v>403</v>
      </c>
      <c r="B4205" s="162" t="s">
        <v>5447</v>
      </c>
      <c r="C4205" s="174" t="s">
        <v>528</v>
      </c>
      <c r="D4205" s="175" t="s">
        <v>680</v>
      </c>
      <c r="E4205" s="175">
        <v>264</v>
      </c>
      <c r="F4205" s="176">
        <v>3.9662300000000003E-3</v>
      </c>
      <c r="G4205" s="176">
        <f t="shared" si="141"/>
        <v>1.04708472</v>
      </c>
      <c r="H4205" s="177"/>
      <c r="I4205" s="178"/>
      <c r="J4205" s="179"/>
      <c r="K4205" s="124"/>
      <c r="L4205" s="125"/>
      <c r="M4205" s="126"/>
      <c r="N4205" s="127"/>
      <c r="O4205" s="128"/>
      <c r="P4205" s="128"/>
      <c r="Q4205" s="126"/>
      <c r="R4205" s="55"/>
      <c r="S4205" s="129"/>
      <c r="T4205" s="156"/>
      <c r="U4205" s="126"/>
      <c r="AF4205" s="8"/>
      <c r="AG4205" s="8"/>
      <c r="AH4205" s="8"/>
      <c r="AI4205" s="8"/>
      <c r="AJ4205" s="8"/>
      <c r="AK4205" s="8"/>
      <c r="AL4205" s="8"/>
      <c r="AM4205" s="8"/>
    </row>
    <row r="4206" spans="1:39" x14ac:dyDescent="0.2">
      <c r="A4206" s="161" t="s">
        <v>403</v>
      </c>
      <c r="B4206" s="162" t="s">
        <v>5448</v>
      </c>
      <c r="C4206" s="174" t="s">
        <v>528</v>
      </c>
      <c r="D4206" s="175" t="s">
        <v>775</v>
      </c>
      <c r="E4206" s="175">
        <v>9</v>
      </c>
      <c r="F4206" s="176">
        <v>2.3824300000000001E-3</v>
      </c>
      <c r="G4206" s="176">
        <f t="shared" si="141"/>
        <v>2.1441870000000002E-2</v>
      </c>
      <c r="H4206" s="177"/>
      <c r="I4206" s="178"/>
      <c r="J4206" s="179"/>
      <c r="K4206" s="124"/>
      <c r="L4206" s="125"/>
      <c r="M4206" s="126"/>
      <c r="N4206" s="127"/>
      <c r="O4206" s="128"/>
      <c r="P4206" s="128"/>
      <c r="Q4206" s="126"/>
      <c r="R4206" s="55"/>
      <c r="S4206" s="129"/>
      <c r="T4206" s="156"/>
      <c r="U4206" s="126"/>
      <c r="AF4206" s="8"/>
      <c r="AG4206" s="8"/>
      <c r="AH4206" s="8"/>
      <c r="AI4206" s="8"/>
      <c r="AJ4206" s="8"/>
      <c r="AK4206" s="8"/>
      <c r="AL4206" s="8"/>
      <c r="AM4206" s="8"/>
    </row>
    <row r="4207" spans="1:39" x14ac:dyDescent="0.2">
      <c r="A4207" s="161" t="s">
        <v>403</v>
      </c>
      <c r="B4207" s="162" t="s">
        <v>5449</v>
      </c>
      <c r="C4207" s="174" t="s">
        <v>528</v>
      </c>
      <c r="D4207" s="175" t="s">
        <v>529</v>
      </c>
      <c r="E4207" s="175">
        <v>609</v>
      </c>
      <c r="F4207" s="176">
        <v>1.25136E-3</v>
      </c>
      <c r="G4207" s="176">
        <f t="shared" si="141"/>
        <v>0.76207824000000002</v>
      </c>
      <c r="H4207" s="177"/>
      <c r="I4207" s="178"/>
      <c r="J4207" s="179"/>
      <c r="K4207" s="124"/>
      <c r="L4207" s="125"/>
      <c r="M4207" s="126"/>
      <c r="N4207" s="127"/>
      <c r="O4207" s="128"/>
      <c r="P4207" s="128"/>
      <c r="Q4207" s="126"/>
      <c r="R4207" s="55"/>
      <c r="S4207" s="129"/>
      <c r="T4207" s="156"/>
      <c r="U4207" s="126"/>
      <c r="AF4207" s="8"/>
      <c r="AG4207" s="8"/>
      <c r="AH4207" s="8"/>
      <c r="AI4207" s="8"/>
      <c r="AJ4207" s="8"/>
      <c r="AK4207" s="8"/>
      <c r="AL4207" s="8"/>
      <c r="AM4207" s="8"/>
    </row>
    <row r="4208" spans="1:39" x14ac:dyDescent="0.2">
      <c r="A4208" s="161" t="s">
        <v>403</v>
      </c>
      <c r="B4208" s="162" t="s">
        <v>5450</v>
      </c>
      <c r="C4208" s="174" t="s">
        <v>528</v>
      </c>
      <c r="D4208" s="175" t="s">
        <v>778</v>
      </c>
      <c r="E4208" s="175">
        <v>4</v>
      </c>
      <c r="F4208" s="176">
        <v>1.8382000000000001E-4</v>
      </c>
      <c r="G4208" s="176">
        <f t="shared" si="141"/>
        <v>7.3528000000000005E-4</v>
      </c>
      <c r="H4208" s="177"/>
      <c r="I4208" s="178"/>
      <c r="J4208" s="179"/>
      <c r="K4208" s="124"/>
      <c r="L4208" s="125"/>
      <c r="M4208" s="126"/>
      <c r="N4208" s="127"/>
      <c r="O4208" s="128"/>
      <c r="P4208" s="128"/>
      <c r="Q4208" s="126"/>
      <c r="R4208" s="55"/>
      <c r="S4208" s="129"/>
      <c r="T4208" s="156"/>
      <c r="U4208" s="126"/>
      <c r="AF4208" s="8"/>
      <c r="AG4208" s="8"/>
      <c r="AH4208" s="8"/>
      <c r="AI4208" s="8"/>
      <c r="AJ4208" s="8"/>
      <c r="AK4208" s="8"/>
      <c r="AL4208" s="8"/>
      <c r="AM4208" s="8"/>
    </row>
    <row r="4209" spans="1:39" x14ac:dyDescent="0.2">
      <c r="A4209" s="161" t="s">
        <v>403</v>
      </c>
      <c r="B4209" s="162" t="s">
        <v>5451</v>
      </c>
      <c r="C4209" s="174" t="s">
        <v>681</v>
      </c>
      <c r="D4209" s="175" t="s">
        <v>780</v>
      </c>
      <c r="E4209" s="175">
        <v>4</v>
      </c>
      <c r="F4209" s="176">
        <v>1.7164410000000001E-2</v>
      </c>
      <c r="G4209" s="176">
        <f t="shared" si="141"/>
        <v>6.8657640000000006E-2</v>
      </c>
      <c r="H4209" s="177"/>
      <c r="I4209" s="178"/>
      <c r="J4209" s="179"/>
      <c r="K4209" s="124"/>
      <c r="L4209" s="125"/>
      <c r="M4209" s="126"/>
      <c r="N4209" s="127"/>
      <c r="O4209" s="128"/>
      <c r="P4209" s="128"/>
      <c r="Q4209" s="126"/>
      <c r="R4209" s="55"/>
      <c r="S4209" s="129"/>
      <c r="T4209" s="156"/>
      <c r="U4209" s="126"/>
      <c r="AF4209" s="8"/>
      <c r="AG4209" s="8"/>
      <c r="AH4209" s="8"/>
      <c r="AI4209" s="8"/>
      <c r="AJ4209" s="8"/>
      <c r="AK4209" s="8"/>
      <c r="AL4209" s="8"/>
      <c r="AM4209" s="8"/>
    </row>
    <row r="4210" spans="1:39" x14ac:dyDescent="0.2">
      <c r="A4210" s="161" t="s">
        <v>403</v>
      </c>
      <c r="B4210" s="162" t="s">
        <v>5452</v>
      </c>
      <c r="C4210" s="174" t="s">
        <v>681</v>
      </c>
      <c r="D4210" s="175" t="s">
        <v>782</v>
      </c>
      <c r="E4210" s="175">
        <v>8</v>
      </c>
      <c r="F4210" s="176">
        <v>1.130113E-2</v>
      </c>
      <c r="G4210" s="176">
        <f t="shared" si="141"/>
        <v>9.0409039999999996E-2</v>
      </c>
      <c r="H4210" s="177"/>
      <c r="I4210" s="178"/>
      <c r="J4210" s="179"/>
      <c r="K4210" s="124"/>
      <c r="L4210" s="125"/>
      <c r="M4210" s="126"/>
      <c r="N4210" s="127"/>
      <c r="O4210" s="128"/>
      <c r="P4210" s="128"/>
      <c r="Q4210" s="126"/>
      <c r="R4210" s="55"/>
      <c r="S4210" s="129"/>
      <c r="T4210" s="156"/>
      <c r="U4210" s="126"/>
      <c r="AF4210" s="8"/>
      <c r="AG4210" s="8"/>
      <c r="AH4210" s="8"/>
      <c r="AI4210" s="8"/>
      <c r="AJ4210" s="8"/>
      <c r="AK4210" s="8"/>
      <c r="AL4210" s="8"/>
      <c r="AM4210" s="8"/>
    </row>
    <row r="4211" spans="1:39" x14ac:dyDescent="0.2">
      <c r="A4211" s="161" t="s">
        <v>403</v>
      </c>
      <c r="B4211" s="162" t="s">
        <v>5453</v>
      </c>
      <c r="C4211" s="174" t="s">
        <v>681</v>
      </c>
      <c r="D4211" s="175" t="s">
        <v>786</v>
      </c>
      <c r="E4211" s="175">
        <v>133</v>
      </c>
      <c r="F4211" s="176">
        <v>2.1575700000000001E-3</v>
      </c>
      <c r="G4211" s="176">
        <f t="shared" si="141"/>
        <v>0.28695681000000001</v>
      </c>
      <c r="H4211" s="177"/>
      <c r="I4211" s="178"/>
      <c r="J4211" s="179"/>
      <c r="K4211" s="124"/>
      <c r="L4211" s="125"/>
      <c r="M4211" s="126"/>
      <c r="N4211" s="127"/>
      <c r="O4211" s="128"/>
      <c r="P4211" s="128"/>
      <c r="Q4211" s="126"/>
      <c r="R4211" s="55"/>
      <c r="S4211" s="129"/>
      <c r="T4211" s="156"/>
      <c r="U4211" s="126"/>
      <c r="AF4211" s="8"/>
      <c r="AG4211" s="8"/>
      <c r="AH4211" s="8"/>
      <c r="AI4211" s="8"/>
      <c r="AJ4211" s="8"/>
      <c r="AK4211" s="8"/>
      <c r="AL4211" s="8"/>
      <c r="AM4211" s="8"/>
    </row>
    <row r="4212" spans="1:39" x14ac:dyDescent="0.2">
      <c r="A4212" s="161" t="s">
        <v>403</v>
      </c>
      <c r="B4212" s="162" t="s">
        <v>5454</v>
      </c>
      <c r="C4212" s="174" t="s">
        <v>681</v>
      </c>
      <c r="D4212" s="175" t="s">
        <v>784</v>
      </c>
      <c r="E4212" s="175">
        <v>4</v>
      </c>
      <c r="F4212" s="176">
        <v>4.0784000000000003E-3</v>
      </c>
      <c r="G4212" s="176">
        <f t="shared" si="141"/>
        <v>1.6313600000000001E-2</v>
      </c>
      <c r="H4212" s="177"/>
      <c r="I4212" s="178"/>
      <c r="J4212" s="179"/>
      <c r="K4212" s="124"/>
      <c r="L4212" s="125"/>
      <c r="M4212" s="126"/>
      <c r="N4212" s="127"/>
      <c r="O4212" s="128"/>
      <c r="P4212" s="128"/>
      <c r="Q4212" s="126"/>
      <c r="R4212" s="55"/>
      <c r="S4212" s="129"/>
      <c r="T4212" s="156"/>
      <c r="U4212" s="126"/>
      <c r="AF4212" s="8"/>
      <c r="AG4212" s="8"/>
      <c r="AH4212" s="8"/>
      <c r="AI4212" s="8"/>
      <c r="AJ4212" s="8"/>
      <c r="AK4212" s="8"/>
      <c r="AL4212" s="8"/>
      <c r="AM4212" s="8"/>
    </row>
    <row r="4213" spans="1:39" x14ac:dyDescent="0.2">
      <c r="A4213" s="161" t="s">
        <v>403</v>
      </c>
      <c r="B4213" s="162" t="s">
        <v>5455</v>
      </c>
      <c r="C4213" s="174" t="s">
        <v>788</v>
      </c>
      <c r="D4213" s="175" t="s">
        <v>789</v>
      </c>
      <c r="E4213" s="175">
        <v>2</v>
      </c>
      <c r="F4213" s="176">
        <v>5.0836500000000003E-3</v>
      </c>
      <c r="G4213" s="176">
        <f t="shared" si="141"/>
        <v>1.0167300000000001E-2</v>
      </c>
      <c r="H4213" s="177" t="s">
        <v>414</v>
      </c>
      <c r="I4213" s="178"/>
      <c r="J4213" s="179"/>
      <c r="K4213" s="124"/>
      <c r="L4213" s="125"/>
      <c r="M4213" s="126"/>
      <c r="N4213" s="127"/>
      <c r="O4213" s="128"/>
      <c r="P4213" s="128"/>
      <c r="Q4213" s="126"/>
      <c r="R4213" s="55"/>
      <c r="S4213" s="129"/>
      <c r="T4213" s="156"/>
      <c r="U4213" s="126"/>
      <c r="AF4213" s="8"/>
      <c r="AG4213" s="8"/>
      <c r="AH4213" s="8"/>
      <c r="AI4213" s="8"/>
      <c r="AJ4213" s="8"/>
      <c r="AK4213" s="8"/>
      <c r="AL4213" s="8"/>
      <c r="AM4213" s="8"/>
    </row>
    <row r="4214" spans="1:39" x14ac:dyDescent="0.2">
      <c r="A4214" s="161" t="s">
        <v>382</v>
      </c>
      <c r="B4214" s="162" t="s">
        <v>5456</v>
      </c>
      <c r="C4214" s="181" t="s">
        <v>683</v>
      </c>
      <c r="D4214" s="182" t="s">
        <v>676</v>
      </c>
      <c r="E4214" s="182">
        <v>1</v>
      </c>
      <c r="F4214" s="183"/>
      <c r="G4214" s="183" t="str">
        <f>""</f>
        <v/>
      </c>
      <c r="H4214" s="184"/>
      <c r="I4214" s="185"/>
      <c r="J4214" s="180"/>
      <c r="K4214" s="124"/>
      <c r="L4214" s="125"/>
      <c r="M4214" s="126"/>
      <c r="N4214" s="127"/>
      <c r="O4214" s="128"/>
      <c r="P4214" s="128"/>
      <c r="Q4214" s="126"/>
      <c r="R4214" s="55"/>
      <c r="S4214" s="129"/>
      <c r="T4214" s="156"/>
      <c r="U4214" s="126"/>
      <c r="AF4214" s="8"/>
      <c r="AG4214" s="8"/>
      <c r="AH4214" s="8"/>
      <c r="AI4214" s="8"/>
      <c r="AJ4214" s="8"/>
      <c r="AK4214" s="8"/>
      <c r="AL4214" s="8"/>
      <c r="AM4214" s="8"/>
    </row>
    <row r="4215" spans="1:39" x14ac:dyDescent="0.2">
      <c r="A4215" s="161" t="s">
        <v>382</v>
      </c>
      <c r="B4215" s="162" t="s">
        <v>5457</v>
      </c>
      <c r="C4215" s="181" t="s">
        <v>675</v>
      </c>
      <c r="D4215" s="182" t="s">
        <v>676</v>
      </c>
      <c r="E4215" s="182">
        <v>1</v>
      </c>
      <c r="F4215" s="183"/>
      <c r="G4215" s="183" t="str">
        <f>""</f>
        <v/>
      </c>
      <c r="H4215" s="184"/>
      <c r="I4215" s="185"/>
      <c r="J4215" s="180"/>
      <c r="K4215" s="124"/>
      <c r="L4215" s="125"/>
      <c r="M4215" s="126"/>
      <c r="N4215" s="127"/>
      <c r="O4215" s="128"/>
      <c r="P4215" s="128"/>
      <c r="Q4215" s="126"/>
      <c r="R4215" s="55"/>
      <c r="S4215" s="129"/>
      <c r="T4215" s="156"/>
      <c r="U4215" s="126"/>
      <c r="AF4215" s="8"/>
      <c r="AG4215" s="8"/>
      <c r="AH4215" s="8"/>
      <c r="AI4215" s="8"/>
      <c r="AJ4215" s="8"/>
      <c r="AK4215" s="8"/>
      <c r="AL4215" s="8"/>
      <c r="AM4215" s="8"/>
    </row>
    <row r="4216" spans="1:39" x14ac:dyDescent="0.2">
      <c r="A4216" s="148" t="s">
        <v>379</v>
      </c>
      <c r="B4216" s="150">
        <v>66</v>
      </c>
      <c r="C4216" s="151" t="s">
        <v>248</v>
      </c>
      <c r="D4216" s="152" t="s">
        <v>249</v>
      </c>
      <c r="E4216" s="105">
        <v>1</v>
      </c>
      <c r="F4216" s="153"/>
      <c r="G4216" s="110"/>
      <c r="H4216" s="154"/>
      <c r="I4216" s="111"/>
      <c r="J4216" s="155"/>
      <c r="K4216" s="124"/>
      <c r="L4216" s="125"/>
      <c r="M4216" s="126"/>
      <c r="N4216" s="127"/>
      <c r="O4216" s="128"/>
      <c r="P4216" s="128"/>
      <c r="Q4216" s="126"/>
      <c r="R4216" s="55"/>
      <c r="S4216" s="129"/>
      <c r="T4216" s="156"/>
      <c r="U4216" s="126"/>
      <c r="AF4216" s="8"/>
      <c r="AG4216" s="8"/>
      <c r="AH4216" s="8"/>
      <c r="AI4216" s="8"/>
      <c r="AJ4216" s="8"/>
      <c r="AK4216" s="8"/>
      <c r="AL4216" s="8"/>
      <c r="AM4216" s="8"/>
    </row>
    <row r="4217" spans="1:39" customFormat="1" x14ac:dyDescent="0.2">
      <c r="A4217" s="148" t="s">
        <v>379</v>
      </c>
      <c r="B4217" s="162" t="s">
        <v>2892</v>
      </c>
      <c r="C4217" s="181" t="s">
        <v>384</v>
      </c>
      <c r="D4217" s="182" t="s">
        <v>385</v>
      </c>
      <c r="E4217" s="182">
        <v>1</v>
      </c>
      <c r="F4217" s="183"/>
      <c r="G4217" s="183" t="str">
        <f>""</f>
        <v/>
      </c>
      <c r="H4217" s="184"/>
      <c r="I4217" s="185"/>
      <c r="J4217" s="180"/>
    </row>
    <row r="4218" spans="1:39" customFormat="1" outlineLevel="1" x14ac:dyDescent="0.2">
      <c r="A4218" s="148" t="s">
        <v>379</v>
      </c>
      <c r="B4218" s="162" t="s">
        <v>2893</v>
      </c>
      <c r="C4218" s="181" t="s">
        <v>388</v>
      </c>
      <c r="D4218" s="182" t="s">
        <v>389</v>
      </c>
      <c r="E4218" s="182">
        <f>1*1</f>
        <v>1</v>
      </c>
      <c r="F4218" s="183">
        <v>3.8</v>
      </c>
      <c r="G4218" s="183">
        <f t="shared" ref="G4218:G4223" si="142">F4218*E4218</f>
        <v>3.8</v>
      </c>
      <c r="H4218" s="184" t="s">
        <v>390</v>
      </c>
      <c r="I4218" s="185"/>
      <c r="J4218" s="180"/>
    </row>
    <row r="4219" spans="1:39" customFormat="1" outlineLevel="1" x14ac:dyDescent="0.2">
      <c r="A4219" s="148" t="s">
        <v>379</v>
      </c>
      <c r="B4219" s="162" t="s">
        <v>2894</v>
      </c>
      <c r="C4219" s="181" t="s">
        <v>392</v>
      </c>
      <c r="D4219" s="182" t="s">
        <v>393</v>
      </c>
      <c r="E4219" s="182">
        <f>1*1</f>
        <v>1</v>
      </c>
      <c r="F4219" s="183">
        <v>2.65</v>
      </c>
      <c r="G4219" s="183">
        <f t="shared" si="142"/>
        <v>2.65</v>
      </c>
      <c r="H4219" s="184" t="s">
        <v>390</v>
      </c>
      <c r="I4219" s="185"/>
      <c r="J4219" s="180"/>
    </row>
    <row r="4220" spans="1:39" customFormat="1" outlineLevel="1" x14ac:dyDescent="0.2">
      <c r="A4220" s="148" t="s">
        <v>379</v>
      </c>
      <c r="B4220" s="162" t="s">
        <v>2895</v>
      </c>
      <c r="C4220" s="181" t="s">
        <v>395</v>
      </c>
      <c r="D4220" s="182" t="s">
        <v>396</v>
      </c>
      <c r="E4220" s="182">
        <f>1*1</f>
        <v>1</v>
      </c>
      <c r="F4220" s="183">
        <v>5.45</v>
      </c>
      <c r="G4220" s="183">
        <f t="shared" si="142"/>
        <v>5.45</v>
      </c>
      <c r="H4220" s="184" t="s">
        <v>390</v>
      </c>
      <c r="I4220" s="185"/>
      <c r="J4220" s="180"/>
    </row>
    <row r="4221" spans="1:39" customFormat="1" outlineLevel="1" x14ac:dyDescent="0.2">
      <c r="A4221" s="148" t="s">
        <v>379</v>
      </c>
      <c r="B4221" s="162" t="s">
        <v>2896</v>
      </c>
      <c r="C4221" s="181" t="s">
        <v>398</v>
      </c>
      <c r="D4221" s="182" t="s">
        <v>399</v>
      </c>
      <c r="E4221" s="182">
        <f>1*1</f>
        <v>1</v>
      </c>
      <c r="F4221" s="183">
        <v>39.75</v>
      </c>
      <c r="G4221" s="183">
        <f t="shared" si="142"/>
        <v>39.75</v>
      </c>
      <c r="H4221" s="184" t="s">
        <v>390</v>
      </c>
      <c r="I4221" s="185"/>
      <c r="J4221" s="180"/>
    </row>
    <row r="4222" spans="1:39" customFormat="1" outlineLevel="1" x14ac:dyDescent="0.2">
      <c r="A4222" s="148" t="s">
        <v>379</v>
      </c>
      <c r="B4222" s="162" t="s">
        <v>2897</v>
      </c>
      <c r="C4222" s="181" t="s">
        <v>401</v>
      </c>
      <c r="D4222" s="182" t="s">
        <v>402</v>
      </c>
      <c r="E4222" s="182">
        <f>2*1</f>
        <v>2</v>
      </c>
      <c r="F4222" s="183">
        <v>1.97</v>
      </c>
      <c r="G4222" s="183">
        <f t="shared" si="142"/>
        <v>3.94</v>
      </c>
      <c r="H4222" s="184" t="s">
        <v>390</v>
      </c>
      <c r="I4222" s="185"/>
      <c r="J4222" s="180"/>
    </row>
    <row r="4223" spans="1:39" customFormat="1" outlineLevel="1" x14ac:dyDescent="0.2">
      <c r="A4223" s="148" t="s">
        <v>379</v>
      </c>
      <c r="B4223" s="162" t="s">
        <v>2898</v>
      </c>
      <c r="C4223" s="181" t="s">
        <v>405</v>
      </c>
      <c r="D4223" s="182" t="s">
        <v>406</v>
      </c>
      <c r="E4223" s="182">
        <f>1*1</f>
        <v>1</v>
      </c>
      <c r="F4223" s="183">
        <v>8.09</v>
      </c>
      <c r="G4223" s="183">
        <f t="shared" si="142"/>
        <v>8.09</v>
      </c>
      <c r="H4223" s="184"/>
      <c r="I4223" s="185"/>
      <c r="J4223" s="180"/>
    </row>
    <row r="4224" spans="1:39" customFormat="1" x14ac:dyDescent="0.2">
      <c r="A4224" s="161" t="s">
        <v>382</v>
      </c>
      <c r="B4224" s="162" t="s">
        <v>2899</v>
      </c>
      <c r="C4224" s="163" t="s">
        <v>1907</v>
      </c>
      <c r="D4224" s="164" t="s">
        <v>409</v>
      </c>
      <c r="E4224" s="164" t="s">
        <v>410</v>
      </c>
      <c r="F4224" s="167"/>
      <c r="G4224" s="167" t="str">
        <f>""</f>
        <v/>
      </c>
      <c r="H4224" s="161"/>
      <c r="I4224" s="165"/>
      <c r="J4224" s="166"/>
      <c r="K4224" s="200"/>
    </row>
    <row r="4225" spans="1:11" customFormat="1" outlineLevel="1" x14ac:dyDescent="0.2">
      <c r="A4225" s="161" t="s">
        <v>386</v>
      </c>
      <c r="B4225" s="162" t="s">
        <v>2900</v>
      </c>
      <c r="C4225" s="168" t="s">
        <v>1909</v>
      </c>
      <c r="D4225" s="169" t="s">
        <v>1910</v>
      </c>
      <c r="E4225" s="169" t="s">
        <v>410</v>
      </c>
      <c r="F4225" s="170">
        <v>15.77</v>
      </c>
      <c r="G4225" s="170">
        <f>F4225*2</f>
        <v>31.54</v>
      </c>
      <c r="H4225" s="171" t="s">
        <v>414</v>
      </c>
      <c r="I4225" s="172"/>
      <c r="J4225" s="173"/>
      <c r="K4225" s="200"/>
    </row>
    <row r="4226" spans="1:11" customFormat="1" outlineLevel="1" x14ac:dyDescent="0.2">
      <c r="A4226" s="161" t="s">
        <v>386</v>
      </c>
      <c r="B4226" s="162" t="s">
        <v>2901</v>
      </c>
      <c r="C4226" s="168" t="s">
        <v>416</v>
      </c>
      <c r="D4226" s="169" t="s">
        <v>417</v>
      </c>
      <c r="E4226" s="169" t="s">
        <v>410</v>
      </c>
      <c r="F4226" s="170">
        <v>4.05</v>
      </c>
      <c r="G4226" s="170">
        <f>F4226*2</f>
        <v>8.1</v>
      </c>
      <c r="H4226" s="171" t="s">
        <v>414</v>
      </c>
      <c r="I4226" s="172"/>
      <c r="J4226" s="173"/>
      <c r="K4226" s="200"/>
    </row>
    <row r="4227" spans="1:11" customFormat="1" outlineLevel="1" x14ac:dyDescent="0.2">
      <c r="A4227" s="161" t="s">
        <v>386</v>
      </c>
      <c r="B4227" s="162" t="s">
        <v>2902</v>
      </c>
      <c r="C4227" s="168" t="s">
        <v>419</v>
      </c>
      <c r="D4227" s="169" t="s">
        <v>420</v>
      </c>
      <c r="E4227" s="169">
        <v>2</v>
      </c>
      <c r="F4227" s="170">
        <v>0.37</v>
      </c>
      <c r="G4227" s="170">
        <f>F4227*E4227</f>
        <v>0.74</v>
      </c>
      <c r="H4227" s="171" t="s">
        <v>414</v>
      </c>
      <c r="I4227" s="172"/>
      <c r="J4227" s="173"/>
      <c r="K4227" s="200"/>
    </row>
    <row r="4228" spans="1:11" customFormat="1" outlineLevel="1" x14ac:dyDescent="0.2">
      <c r="A4228" s="161" t="s">
        <v>386</v>
      </c>
      <c r="B4228" s="162" t="s">
        <v>2903</v>
      </c>
      <c r="C4228" s="168" t="s">
        <v>422</v>
      </c>
      <c r="D4228" s="169" t="s">
        <v>423</v>
      </c>
      <c r="E4228" s="169">
        <v>2</v>
      </c>
      <c r="F4228" s="170">
        <v>0.04</v>
      </c>
      <c r="G4228" s="170">
        <f>F4228*E4228</f>
        <v>0.08</v>
      </c>
      <c r="H4228" s="171" t="s">
        <v>414</v>
      </c>
      <c r="I4228" s="172"/>
      <c r="J4228" s="173"/>
      <c r="K4228" s="200"/>
    </row>
    <row r="4229" spans="1:11" customFormat="1" outlineLevel="1" x14ac:dyDescent="0.2">
      <c r="A4229" s="161" t="s">
        <v>403</v>
      </c>
      <c r="B4229" s="162" t="s">
        <v>2904</v>
      </c>
      <c r="C4229" s="174" t="s">
        <v>425</v>
      </c>
      <c r="D4229" s="175" t="s">
        <v>426</v>
      </c>
      <c r="E4229" s="175">
        <v>2</v>
      </c>
      <c r="F4229" s="176">
        <v>0.01</v>
      </c>
      <c r="G4229" s="176">
        <f>F4229*E4229</f>
        <v>0.02</v>
      </c>
      <c r="H4229" s="177"/>
      <c r="I4229" s="178"/>
      <c r="J4229" s="179"/>
      <c r="K4229" s="200"/>
    </row>
    <row r="4230" spans="1:11" customFormat="1" collapsed="1" x14ac:dyDescent="0.2">
      <c r="A4230" s="148" t="s">
        <v>379</v>
      </c>
      <c r="B4230" s="162" t="s">
        <v>2905</v>
      </c>
      <c r="C4230" s="181" t="s">
        <v>428</v>
      </c>
      <c r="D4230" s="182" t="s">
        <v>429</v>
      </c>
      <c r="E4230" s="182" t="s">
        <v>410</v>
      </c>
      <c r="F4230" s="183"/>
      <c r="G4230" s="183" t="str">
        <f>""</f>
        <v/>
      </c>
      <c r="H4230" s="184"/>
      <c r="I4230" s="185"/>
      <c r="J4230" s="180"/>
      <c r="K4230" s="200"/>
    </row>
    <row r="4231" spans="1:11" customFormat="1" outlineLevel="1" x14ac:dyDescent="0.2">
      <c r="A4231" s="148" t="s">
        <v>379</v>
      </c>
      <c r="B4231" s="162" t="s">
        <v>2906</v>
      </c>
      <c r="C4231" s="181" t="s">
        <v>431</v>
      </c>
      <c r="D4231" s="182" t="s">
        <v>432</v>
      </c>
      <c r="E4231" s="182" t="s">
        <v>410</v>
      </c>
      <c r="F4231" s="183">
        <v>10.41</v>
      </c>
      <c r="G4231" s="183">
        <f>F4231*2</f>
        <v>20.82</v>
      </c>
      <c r="H4231" s="184" t="s">
        <v>390</v>
      </c>
      <c r="I4231" s="185"/>
      <c r="J4231" s="180"/>
      <c r="K4231" s="200"/>
    </row>
    <row r="4232" spans="1:11" customFormat="1" outlineLevel="1" x14ac:dyDescent="0.2">
      <c r="A4232" s="148" t="s">
        <v>379</v>
      </c>
      <c r="B4232" s="162" t="s">
        <v>2907</v>
      </c>
      <c r="C4232" s="181" t="s">
        <v>434</v>
      </c>
      <c r="D4232" s="182" t="s">
        <v>435</v>
      </c>
      <c r="E4232" s="182">
        <v>4</v>
      </c>
      <c r="F4232" s="183">
        <v>0.03</v>
      </c>
      <c r="G4232" s="183">
        <f>F4232*E4232</f>
        <v>0.12</v>
      </c>
      <c r="H4232" s="184" t="s">
        <v>414</v>
      </c>
      <c r="I4232" s="185"/>
      <c r="J4232" s="180"/>
      <c r="K4232" s="200"/>
    </row>
    <row r="4233" spans="1:11" customFormat="1" outlineLevel="1" x14ac:dyDescent="0.2">
      <c r="A4233" s="148" t="s">
        <v>379</v>
      </c>
      <c r="B4233" s="162" t="s">
        <v>2908</v>
      </c>
      <c r="C4233" s="181" t="s">
        <v>425</v>
      </c>
      <c r="D4233" s="182" t="s">
        <v>437</v>
      </c>
      <c r="E4233" s="182">
        <v>2</v>
      </c>
      <c r="F4233" s="183">
        <v>0.02</v>
      </c>
      <c r="G4233" s="183">
        <f>F4233*E4233</f>
        <v>0.04</v>
      </c>
      <c r="H4233" s="184"/>
      <c r="I4233" s="185"/>
      <c r="J4233" s="180"/>
      <c r="K4233" s="200"/>
    </row>
    <row r="4234" spans="1:11" customFormat="1" x14ac:dyDescent="0.2">
      <c r="A4234" s="161" t="s">
        <v>382</v>
      </c>
      <c r="B4234" s="162" t="s">
        <v>2909</v>
      </c>
      <c r="C4234" s="163" t="s">
        <v>2910</v>
      </c>
      <c r="D4234" s="164" t="s">
        <v>2911</v>
      </c>
      <c r="E4234" s="164">
        <v>1</v>
      </c>
      <c r="F4234" s="167"/>
      <c r="G4234" s="167" t="str">
        <f>""</f>
        <v/>
      </c>
      <c r="H4234" s="161"/>
      <c r="I4234" s="165"/>
      <c r="J4234" s="166"/>
    </row>
    <row r="4235" spans="1:11" customFormat="1" outlineLevel="1" x14ac:dyDescent="0.2">
      <c r="A4235" s="161" t="s">
        <v>386</v>
      </c>
      <c r="B4235" s="162" t="s">
        <v>2912</v>
      </c>
      <c r="C4235" s="168" t="s">
        <v>2913</v>
      </c>
      <c r="D4235" s="169" t="s">
        <v>2914</v>
      </c>
      <c r="E4235" s="169">
        <f>1*1</f>
        <v>1</v>
      </c>
      <c r="F4235" s="170">
        <v>6.59</v>
      </c>
      <c r="G4235" s="170">
        <f>F4235*E4235</f>
        <v>6.59</v>
      </c>
      <c r="H4235" s="171" t="s">
        <v>414</v>
      </c>
      <c r="I4235" s="172"/>
      <c r="J4235" s="173"/>
    </row>
    <row r="4236" spans="1:11" customFormat="1" outlineLevel="1" x14ac:dyDescent="0.2">
      <c r="A4236" s="161" t="s">
        <v>386</v>
      </c>
      <c r="B4236" s="162" t="s">
        <v>2915</v>
      </c>
      <c r="C4236" s="168" t="s">
        <v>445</v>
      </c>
      <c r="D4236" s="169" t="s">
        <v>446</v>
      </c>
      <c r="E4236" s="169">
        <f>2*1</f>
        <v>2</v>
      </c>
      <c r="F4236" s="170">
        <v>2.2200000000000002</v>
      </c>
      <c r="G4236" s="170">
        <f>F4236*E4236</f>
        <v>4.4400000000000004</v>
      </c>
      <c r="H4236" s="171" t="s">
        <v>414</v>
      </c>
      <c r="I4236" s="172"/>
      <c r="J4236" s="173"/>
    </row>
    <row r="4237" spans="1:11" customFormat="1" outlineLevel="1" x14ac:dyDescent="0.2">
      <c r="A4237" s="161" t="s">
        <v>403</v>
      </c>
      <c r="B4237" s="162" t="s">
        <v>2916</v>
      </c>
      <c r="C4237" s="174" t="s">
        <v>425</v>
      </c>
      <c r="D4237" s="175" t="s">
        <v>448</v>
      </c>
      <c r="E4237" s="175">
        <f>4*1</f>
        <v>4</v>
      </c>
      <c r="F4237" s="176">
        <v>0.01</v>
      </c>
      <c r="G4237" s="176">
        <f>F4237*E4237</f>
        <v>0.04</v>
      </c>
      <c r="H4237" s="177"/>
      <c r="I4237" s="178"/>
      <c r="J4237" s="179"/>
    </row>
    <row r="4238" spans="1:11" customFormat="1" outlineLevel="1" x14ac:dyDescent="0.2">
      <c r="A4238" s="161" t="s">
        <v>403</v>
      </c>
      <c r="B4238" s="162" t="s">
        <v>2917</v>
      </c>
      <c r="C4238" s="174" t="s">
        <v>425</v>
      </c>
      <c r="D4238" s="175" t="s">
        <v>450</v>
      </c>
      <c r="E4238" s="175">
        <f>8*1</f>
        <v>8</v>
      </c>
      <c r="F4238" s="176">
        <v>0.04</v>
      </c>
      <c r="G4238" s="176">
        <f>F4238*E4238</f>
        <v>0.32</v>
      </c>
      <c r="H4238" s="177"/>
      <c r="I4238" s="178"/>
      <c r="J4238" s="179"/>
    </row>
    <row r="4239" spans="1:11" customFormat="1" x14ac:dyDescent="0.2">
      <c r="A4239" s="161" t="s">
        <v>382</v>
      </c>
      <c r="B4239" s="162" t="s">
        <v>2918</v>
      </c>
      <c r="C4239" s="163" t="s">
        <v>2919</v>
      </c>
      <c r="D4239" s="164" t="s">
        <v>2920</v>
      </c>
      <c r="E4239" s="164">
        <v>5</v>
      </c>
      <c r="F4239" s="167"/>
      <c r="G4239" s="167" t="str">
        <f>""</f>
        <v/>
      </c>
      <c r="H4239" s="161"/>
      <c r="I4239" s="165"/>
      <c r="J4239" s="166"/>
    </row>
    <row r="4240" spans="1:11" customFormat="1" outlineLevel="1" x14ac:dyDescent="0.2">
      <c r="A4240" s="161" t="s">
        <v>386</v>
      </c>
      <c r="B4240" s="162" t="s">
        <v>2921</v>
      </c>
      <c r="C4240" s="168" t="s">
        <v>2913</v>
      </c>
      <c r="D4240" s="169" t="s">
        <v>2914</v>
      </c>
      <c r="E4240" s="169">
        <f>1*5</f>
        <v>5</v>
      </c>
      <c r="F4240" s="170">
        <v>6.59</v>
      </c>
      <c r="G4240" s="170">
        <f>F4240*E4240</f>
        <v>32.950000000000003</v>
      </c>
      <c r="H4240" s="171" t="s">
        <v>414</v>
      </c>
      <c r="I4240" s="172"/>
      <c r="J4240" s="173"/>
    </row>
    <row r="4241" spans="1:11" customFormat="1" outlineLevel="1" x14ac:dyDescent="0.2">
      <c r="A4241" s="161" t="s">
        <v>386</v>
      </c>
      <c r="B4241" s="162" t="s">
        <v>2922</v>
      </c>
      <c r="C4241" s="168" t="s">
        <v>456</v>
      </c>
      <c r="D4241" s="169" t="s">
        <v>457</v>
      </c>
      <c r="E4241" s="169">
        <f>2*5</f>
        <v>10</v>
      </c>
      <c r="F4241" s="170">
        <v>1.28</v>
      </c>
      <c r="G4241" s="170">
        <f>F4241*E4241</f>
        <v>12.8</v>
      </c>
      <c r="H4241" s="171" t="s">
        <v>414</v>
      </c>
      <c r="I4241" s="172"/>
      <c r="J4241" s="173"/>
    </row>
    <row r="4242" spans="1:11" customFormat="1" collapsed="1" x14ac:dyDescent="0.2">
      <c r="A4242" s="148" t="s">
        <v>379</v>
      </c>
      <c r="B4242" s="162" t="s">
        <v>2923</v>
      </c>
      <c r="C4242" s="181" t="s">
        <v>459</v>
      </c>
      <c r="D4242" s="182" t="s">
        <v>460</v>
      </c>
      <c r="E4242" s="182">
        <v>1</v>
      </c>
      <c r="F4242" s="183">
        <v>3.27927539</v>
      </c>
      <c r="G4242" s="183">
        <f>F4242*E4242</f>
        <v>3.27927539</v>
      </c>
      <c r="H4242" s="184" t="s">
        <v>390</v>
      </c>
      <c r="I4242" s="185"/>
      <c r="J4242" s="180"/>
    </row>
    <row r="4243" spans="1:11" customFormat="1" x14ac:dyDescent="0.2">
      <c r="A4243" s="148" t="s">
        <v>379</v>
      </c>
      <c r="B4243" s="162" t="s">
        <v>2924</v>
      </c>
      <c r="C4243" s="181" t="s">
        <v>462</v>
      </c>
      <c r="D4243" s="182" t="s">
        <v>463</v>
      </c>
      <c r="E4243" s="182">
        <v>1</v>
      </c>
      <c r="F4243" s="183">
        <v>0.65714972000000005</v>
      </c>
      <c r="G4243" s="183">
        <f>F4243*E4243</f>
        <v>0.65714972000000005</v>
      </c>
      <c r="H4243" s="184" t="s">
        <v>414</v>
      </c>
      <c r="I4243" s="185"/>
      <c r="J4243" s="180"/>
    </row>
    <row r="4244" spans="1:11" customFormat="1" x14ac:dyDescent="0.2">
      <c r="A4244" s="161" t="s">
        <v>382</v>
      </c>
      <c r="B4244" s="162" t="s">
        <v>2925</v>
      </c>
      <c r="C4244" s="163" t="s">
        <v>465</v>
      </c>
      <c r="D4244" s="164" t="s">
        <v>466</v>
      </c>
      <c r="E4244" s="164" t="s">
        <v>410</v>
      </c>
      <c r="F4244" s="167"/>
      <c r="G4244" s="167" t="str">
        <f>""</f>
        <v/>
      </c>
      <c r="H4244" s="161"/>
      <c r="I4244" s="165"/>
      <c r="J4244" s="166"/>
      <c r="K4244" s="200"/>
    </row>
    <row r="4245" spans="1:11" customFormat="1" outlineLevel="1" x14ac:dyDescent="0.2">
      <c r="A4245" s="161" t="s">
        <v>386</v>
      </c>
      <c r="B4245" s="162" t="s">
        <v>2926</v>
      </c>
      <c r="C4245" s="168" t="s">
        <v>468</v>
      </c>
      <c r="D4245" s="169" t="s">
        <v>469</v>
      </c>
      <c r="E4245" s="169" t="s">
        <v>410</v>
      </c>
      <c r="F4245" s="170">
        <v>0.5</v>
      </c>
      <c r="G4245" s="170">
        <f>F4245*2</f>
        <v>1</v>
      </c>
      <c r="H4245" s="171" t="s">
        <v>414</v>
      </c>
      <c r="I4245" s="172"/>
      <c r="J4245" s="173"/>
      <c r="K4245" s="200"/>
    </row>
    <row r="4246" spans="1:11" customFormat="1" outlineLevel="1" x14ac:dyDescent="0.2">
      <c r="A4246" s="161" t="s">
        <v>386</v>
      </c>
      <c r="B4246" s="162" t="s">
        <v>2927</v>
      </c>
      <c r="C4246" s="168" t="s">
        <v>471</v>
      </c>
      <c r="D4246" s="169" t="s">
        <v>472</v>
      </c>
      <c r="E4246" s="169">
        <v>2</v>
      </c>
      <c r="F4246" s="170">
        <v>0.01</v>
      </c>
      <c r="G4246" s="170">
        <f>F4246*E4246</f>
        <v>0.02</v>
      </c>
      <c r="H4246" s="171" t="s">
        <v>414</v>
      </c>
      <c r="I4246" s="172"/>
      <c r="J4246" s="173"/>
      <c r="K4246" s="200"/>
    </row>
    <row r="4247" spans="1:11" customFormat="1" x14ac:dyDescent="0.2">
      <c r="A4247" s="161" t="s">
        <v>382</v>
      </c>
      <c r="B4247" s="162" t="s">
        <v>2928</v>
      </c>
      <c r="C4247" s="163" t="s">
        <v>474</v>
      </c>
      <c r="D4247" s="164" t="s">
        <v>475</v>
      </c>
      <c r="E4247" s="164">
        <v>2</v>
      </c>
      <c r="F4247" s="167">
        <v>0.59990093</v>
      </c>
      <c r="G4247" s="167">
        <f>F4247*E4247</f>
        <v>1.19980186</v>
      </c>
      <c r="H4247" s="161" t="s">
        <v>414</v>
      </c>
      <c r="I4247" s="165"/>
      <c r="J4247" s="166"/>
    </row>
    <row r="4248" spans="1:11" customFormat="1" x14ac:dyDescent="0.2">
      <c r="A4248" s="161" t="s">
        <v>382</v>
      </c>
      <c r="B4248" s="162" t="s">
        <v>2929</v>
      </c>
      <c r="C4248" s="163" t="s">
        <v>2930</v>
      </c>
      <c r="D4248" s="164" t="s">
        <v>2931</v>
      </c>
      <c r="E4248" s="164">
        <v>1</v>
      </c>
      <c r="F4248" s="167"/>
      <c r="G4248" s="167" t="str">
        <f>""</f>
        <v/>
      </c>
      <c r="H4248" s="161"/>
      <c r="I4248" s="165"/>
      <c r="J4248" s="166"/>
    </row>
    <row r="4249" spans="1:11" customFormat="1" outlineLevel="1" x14ac:dyDescent="0.2">
      <c r="A4249" s="161" t="s">
        <v>382</v>
      </c>
      <c r="B4249" s="162" t="s">
        <v>2932</v>
      </c>
      <c r="C4249" s="163" t="s">
        <v>2933</v>
      </c>
      <c r="D4249" s="164" t="s">
        <v>2934</v>
      </c>
      <c r="E4249" s="164">
        <f>1*1</f>
        <v>1</v>
      </c>
      <c r="F4249" s="167"/>
      <c r="G4249" s="167" t="str">
        <f>""</f>
        <v/>
      </c>
      <c r="H4249" s="161"/>
      <c r="I4249" s="165"/>
      <c r="J4249" s="166"/>
    </row>
    <row r="4250" spans="1:11" customFormat="1" outlineLevel="2" x14ac:dyDescent="0.2">
      <c r="A4250" s="161" t="s">
        <v>386</v>
      </c>
      <c r="B4250" s="162" t="s">
        <v>2935</v>
      </c>
      <c r="C4250" s="168" t="s">
        <v>2936</v>
      </c>
      <c r="D4250" s="169" t="s">
        <v>2937</v>
      </c>
      <c r="E4250" s="169">
        <f>1*1</f>
        <v>1</v>
      </c>
      <c r="F4250" s="170">
        <v>3.83</v>
      </c>
      <c r="G4250" s="170">
        <f t="shared" ref="G4250:G4259" si="143">F4250*E4250</f>
        <v>3.83</v>
      </c>
      <c r="H4250" s="171" t="s">
        <v>414</v>
      </c>
      <c r="I4250" s="172"/>
      <c r="J4250" s="173"/>
    </row>
    <row r="4251" spans="1:11" customFormat="1" outlineLevel="2" x14ac:dyDescent="0.2">
      <c r="A4251" s="161" t="s">
        <v>386</v>
      </c>
      <c r="B4251" s="162" t="s">
        <v>2938</v>
      </c>
      <c r="C4251" s="168" t="s">
        <v>830</v>
      </c>
      <c r="D4251" s="169" t="s">
        <v>831</v>
      </c>
      <c r="E4251" s="169">
        <f>2*1</f>
        <v>2</v>
      </c>
      <c r="F4251" s="170">
        <v>0.28000000000000003</v>
      </c>
      <c r="G4251" s="170">
        <f t="shared" si="143"/>
        <v>0.56000000000000005</v>
      </c>
      <c r="H4251" s="171" t="s">
        <v>414</v>
      </c>
      <c r="I4251" s="172"/>
      <c r="J4251" s="173"/>
    </row>
    <row r="4252" spans="1:11" customFormat="1" outlineLevel="1" x14ac:dyDescent="0.2">
      <c r="A4252" s="161" t="s">
        <v>386</v>
      </c>
      <c r="B4252" s="162" t="s">
        <v>2939</v>
      </c>
      <c r="C4252" s="168" t="s">
        <v>2940</v>
      </c>
      <c r="D4252" s="169" t="s">
        <v>2941</v>
      </c>
      <c r="E4252" s="169">
        <f>1*1</f>
        <v>1</v>
      </c>
      <c r="F4252" s="170">
        <v>2.15</v>
      </c>
      <c r="G4252" s="170">
        <f t="shared" si="143"/>
        <v>2.15</v>
      </c>
      <c r="H4252" s="171" t="s">
        <v>414</v>
      </c>
      <c r="I4252" s="172"/>
      <c r="J4252" s="173"/>
    </row>
    <row r="4253" spans="1:11" customFormat="1" outlineLevel="1" x14ac:dyDescent="0.2">
      <c r="A4253" s="161" t="s">
        <v>403</v>
      </c>
      <c r="B4253" s="162" t="s">
        <v>2942</v>
      </c>
      <c r="C4253" s="174" t="s">
        <v>2943</v>
      </c>
      <c r="D4253" s="175" t="s">
        <v>2944</v>
      </c>
      <c r="E4253" s="175">
        <f>1*1</f>
        <v>1</v>
      </c>
      <c r="F4253" s="176">
        <v>1.04</v>
      </c>
      <c r="G4253" s="176">
        <f t="shared" si="143"/>
        <v>1.04</v>
      </c>
      <c r="H4253" s="177"/>
      <c r="I4253" s="178"/>
      <c r="J4253" s="179"/>
    </row>
    <row r="4254" spans="1:11" customFormat="1" outlineLevel="1" x14ac:dyDescent="0.2">
      <c r="A4254" s="161" t="s">
        <v>403</v>
      </c>
      <c r="B4254" s="162" t="s">
        <v>2945</v>
      </c>
      <c r="C4254" s="174" t="s">
        <v>677</v>
      </c>
      <c r="D4254" s="175" t="s">
        <v>837</v>
      </c>
      <c r="E4254" s="175">
        <f>4*1</f>
        <v>4</v>
      </c>
      <c r="F4254" s="176">
        <v>0.02</v>
      </c>
      <c r="G4254" s="176">
        <f t="shared" si="143"/>
        <v>0.08</v>
      </c>
      <c r="H4254" s="177"/>
      <c r="I4254" s="178"/>
      <c r="J4254" s="179"/>
    </row>
    <row r="4255" spans="1:11" customFormat="1" outlineLevel="1" x14ac:dyDescent="0.2">
      <c r="A4255" s="161" t="s">
        <v>403</v>
      </c>
      <c r="B4255" s="162" t="s">
        <v>2946</v>
      </c>
      <c r="C4255" s="174" t="s">
        <v>525</v>
      </c>
      <c r="D4255" s="175" t="s">
        <v>526</v>
      </c>
      <c r="E4255" s="175">
        <f>4*1</f>
        <v>4</v>
      </c>
      <c r="F4255" s="176">
        <v>0.01</v>
      </c>
      <c r="G4255" s="176">
        <f t="shared" si="143"/>
        <v>0.04</v>
      </c>
      <c r="H4255" s="177"/>
      <c r="I4255" s="178"/>
      <c r="J4255" s="179"/>
    </row>
    <row r="4256" spans="1:11" customFormat="1" outlineLevel="1" x14ac:dyDescent="0.2">
      <c r="A4256" s="161" t="s">
        <v>403</v>
      </c>
      <c r="B4256" s="162" t="s">
        <v>2947</v>
      </c>
      <c r="C4256" s="174" t="s">
        <v>528</v>
      </c>
      <c r="D4256" s="175" t="s">
        <v>529</v>
      </c>
      <c r="E4256" s="175">
        <f>4*1</f>
        <v>4</v>
      </c>
      <c r="F4256" s="176">
        <v>0</v>
      </c>
      <c r="G4256" s="176">
        <f t="shared" si="143"/>
        <v>0</v>
      </c>
      <c r="H4256" s="177"/>
      <c r="I4256" s="178"/>
      <c r="J4256" s="179"/>
    </row>
    <row r="4257" spans="1:11" customFormat="1" x14ac:dyDescent="0.2">
      <c r="A4257" s="161" t="s">
        <v>382</v>
      </c>
      <c r="B4257" s="162" t="s">
        <v>2948</v>
      </c>
      <c r="C4257" s="163" t="s">
        <v>477</v>
      </c>
      <c r="D4257" s="164" t="s">
        <v>478</v>
      </c>
      <c r="E4257" s="164">
        <v>10</v>
      </c>
      <c r="F4257" s="167">
        <v>2.8096894699999999</v>
      </c>
      <c r="G4257" s="167">
        <f t="shared" si="143"/>
        <v>28.0968947</v>
      </c>
      <c r="H4257" s="161" t="s">
        <v>414</v>
      </c>
      <c r="I4257" s="165"/>
      <c r="J4257" s="166"/>
    </row>
    <row r="4258" spans="1:11" customFormat="1" x14ac:dyDescent="0.2">
      <c r="A4258" s="161" t="s">
        <v>382</v>
      </c>
      <c r="B4258" s="162" t="s">
        <v>2949</v>
      </c>
      <c r="C4258" s="163" t="s">
        <v>1944</v>
      </c>
      <c r="D4258" s="164" t="s">
        <v>1945</v>
      </c>
      <c r="E4258" s="164">
        <v>10</v>
      </c>
      <c r="F4258" s="167">
        <v>0.69946048000000005</v>
      </c>
      <c r="G4258" s="167">
        <f t="shared" si="143"/>
        <v>6.9946048000000003</v>
      </c>
      <c r="H4258" s="161" t="s">
        <v>414</v>
      </c>
      <c r="I4258" s="165"/>
      <c r="J4258" s="166"/>
    </row>
    <row r="4259" spans="1:11" customFormat="1" x14ac:dyDescent="0.2">
      <c r="A4259" s="161" t="s">
        <v>382</v>
      </c>
      <c r="B4259" s="162" t="s">
        <v>2950</v>
      </c>
      <c r="C4259" s="163" t="s">
        <v>483</v>
      </c>
      <c r="D4259" s="164" t="s">
        <v>484</v>
      </c>
      <c r="E4259" s="164">
        <v>16</v>
      </c>
      <c r="F4259" s="167">
        <v>0.33108987000000001</v>
      </c>
      <c r="G4259" s="167">
        <f t="shared" si="143"/>
        <v>5.2974379200000001</v>
      </c>
      <c r="H4259" s="161" t="s">
        <v>414</v>
      </c>
      <c r="I4259" s="165"/>
      <c r="J4259" s="166"/>
    </row>
    <row r="4260" spans="1:11" customFormat="1" x14ac:dyDescent="0.2">
      <c r="A4260" s="161" t="s">
        <v>382</v>
      </c>
      <c r="B4260" s="162" t="s">
        <v>2951</v>
      </c>
      <c r="C4260" s="163" t="s">
        <v>486</v>
      </c>
      <c r="D4260" s="164" t="s">
        <v>487</v>
      </c>
      <c r="E4260" s="164" t="s">
        <v>410</v>
      </c>
      <c r="F4260" s="167">
        <v>1.75006756</v>
      </c>
      <c r="G4260" s="167">
        <f>F4260*2</f>
        <v>3.5001351199999999</v>
      </c>
      <c r="H4260" s="161" t="s">
        <v>414</v>
      </c>
      <c r="I4260" s="165"/>
      <c r="J4260" s="166"/>
    </row>
    <row r="4261" spans="1:11" customFormat="1" x14ac:dyDescent="0.2">
      <c r="A4261" s="161" t="s">
        <v>382</v>
      </c>
      <c r="B4261" s="162" t="s">
        <v>2952</v>
      </c>
      <c r="C4261" s="163" t="s">
        <v>489</v>
      </c>
      <c r="D4261" s="164" t="s">
        <v>490</v>
      </c>
      <c r="E4261" s="164">
        <v>4</v>
      </c>
      <c r="F4261" s="167"/>
      <c r="G4261" s="167" t="str">
        <f>""</f>
        <v/>
      </c>
      <c r="H4261" s="161"/>
      <c r="I4261" s="165"/>
      <c r="J4261" s="166"/>
    </row>
    <row r="4262" spans="1:11" customFormat="1" outlineLevel="1" x14ac:dyDescent="0.2">
      <c r="A4262" s="161" t="s">
        <v>386</v>
      </c>
      <c r="B4262" s="162" t="s">
        <v>2953</v>
      </c>
      <c r="C4262" s="168" t="s">
        <v>492</v>
      </c>
      <c r="D4262" s="169" t="s">
        <v>493</v>
      </c>
      <c r="E4262" s="169">
        <f>1*4</f>
        <v>4</v>
      </c>
      <c r="F4262" s="170">
        <v>0.38</v>
      </c>
      <c r="G4262" s="170">
        <f>F4262*E4262</f>
        <v>1.52</v>
      </c>
      <c r="H4262" s="171" t="s">
        <v>414</v>
      </c>
      <c r="I4262" s="172"/>
      <c r="J4262" s="173"/>
    </row>
    <row r="4263" spans="1:11" customFormat="1" outlineLevel="1" x14ac:dyDescent="0.2">
      <c r="A4263" s="161" t="s">
        <v>386</v>
      </c>
      <c r="B4263" s="162" t="s">
        <v>2954</v>
      </c>
      <c r="C4263" s="168" t="s">
        <v>495</v>
      </c>
      <c r="D4263" s="169" t="s">
        <v>496</v>
      </c>
      <c r="E4263" s="169">
        <f>1*4</f>
        <v>4</v>
      </c>
      <c r="F4263" s="170">
        <v>0.25</v>
      </c>
      <c r="G4263" s="170">
        <f>F4263*E4263</f>
        <v>1</v>
      </c>
      <c r="H4263" s="171" t="s">
        <v>414</v>
      </c>
      <c r="I4263" s="172"/>
      <c r="J4263" s="173"/>
    </row>
    <row r="4264" spans="1:11" customFormat="1" x14ac:dyDescent="0.2">
      <c r="A4264" s="161" t="s">
        <v>382</v>
      </c>
      <c r="B4264" s="162" t="s">
        <v>2955</v>
      </c>
      <c r="C4264" s="163" t="s">
        <v>2956</v>
      </c>
      <c r="D4264" s="164" t="s">
        <v>2957</v>
      </c>
      <c r="E4264" s="164">
        <v>1</v>
      </c>
      <c r="F4264" s="167"/>
      <c r="G4264" s="167" t="str">
        <f>""</f>
        <v/>
      </c>
      <c r="H4264" s="161"/>
      <c r="I4264" s="165"/>
      <c r="J4264" s="166"/>
    </row>
    <row r="4265" spans="1:11" customFormat="1" outlineLevel="1" x14ac:dyDescent="0.2">
      <c r="A4265" s="161" t="s">
        <v>386</v>
      </c>
      <c r="B4265" s="162" t="s">
        <v>2958</v>
      </c>
      <c r="C4265" s="168" t="s">
        <v>534</v>
      </c>
      <c r="D4265" s="169" t="s">
        <v>535</v>
      </c>
      <c r="E4265" s="169">
        <f>2*1</f>
        <v>2</v>
      </c>
      <c r="F4265" s="170">
        <v>2.2200000000000002</v>
      </c>
      <c r="G4265" s="170">
        <f>F4265*E4265</f>
        <v>4.4400000000000004</v>
      </c>
      <c r="H4265" s="171" t="s">
        <v>390</v>
      </c>
      <c r="I4265" s="172"/>
      <c r="J4265" s="173"/>
    </row>
    <row r="4266" spans="1:11" customFormat="1" outlineLevel="1" x14ac:dyDescent="0.2">
      <c r="A4266" s="161" t="s">
        <v>386</v>
      </c>
      <c r="B4266" s="162" t="s">
        <v>2959</v>
      </c>
      <c r="C4266" s="168" t="s">
        <v>2960</v>
      </c>
      <c r="D4266" s="169" t="s">
        <v>2961</v>
      </c>
      <c r="E4266" s="169">
        <f>1*1</f>
        <v>1</v>
      </c>
      <c r="F4266" s="170">
        <v>3.59</v>
      </c>
      <c r="G4266" s="170">
        <f>F4266*E4266</f>
        <v>3.59</v>
      </c>
      <c r="H4266" s="171" t="s">
        <v>390</v>
      </c>
      <c r="I4266" s="172"/>
      <c r="J4266" s="173"/>
    </row>
    <row r="4267" spans="1:11" customFormat="1" outlineLevel="1" x14ac:dyDescent="0.2">
      <c r="A4267" s="161" t="s">
        <v>386</v>
      </c>
      <c r="B4267" s="162" t="s">
        <v>2962</v>
      </c>
      <c r="C4267" s="168" t="s">
        <v>2963</v>
      </c>
      <c r="D4267" s="169" t="s">
        <v>2964</v>
      </c>
      <c r="E4267" s="169">
        <f>1*1</f>
        <v>1</v>
      </c>
      <c r="F4267" s="170">
        <v>26.71</v>
      </c>
      <c r="G4267" s="170">
        <f>F4267*E4267</f>
        <v>26.71</v>
      </c>
      <c r="H4267" s="171" t="s">
        <v>390</v>
      </c>
      <c r="I4267" s="172"/>
      <c r="J4267" s="173"/>
    </row>
    <row r="4268" spans="1:11" customFormat="1" outlineLevel="1" x14ac:dyDescent="0.2">
      <c r="A4268" s="161" t="s">
        <v>386</v>
      </c>
      <c r="B4268" s="162" t="s">
        <v>2965</v>
      </c>
      <c r="C4268" s="168" t="s">
        <v>401</v>
      </c>
      <c r="D4268" s="169" t="s">
        <v>402</v>
      </c>
      <c r="E4268" s="169">
        <f>2*1</f>
        <v>2</v>
      </c>
      <c r="F4268" s="170">
        <v>1.97</v>
      </c>
      <c r="G4268" s="170">
        <f>F4268*E4268</f>
        <v>3.94</v>
      </c>
      <c r="H4268" s="171" t="s">
        <v>390</v>
      </c>
      <c r="I4268" s="172"/>
      <c r="J4268" s="173"/>
    </row>
    <row r="4269" spans="1:11" customFormat="1" x14ac:dyDescent="0.2">
      <c r="A4269" s="161" t="s">
        <v>382</v>
      </c>
      <c r="B4269" s="162" t="s">
        <v>2966</v>
      </c>
      <c r="C4269" s="163" t="s">
        <v>1957</v>
      </c>
      <c r="D4269" s="164" t="s">
        <v>545</v>
      </c>
      <c r="E4269" s="164" t="s">
        <v>410</v>
      </c>
      <c r="F4269" s="167"/>
      <c r="G4269" s="167" t="str">
        <f>""</f>
        <v/>
      </c>
      <c r="H4269" s="161"/>
      <c r="I4269" s="165"/>
      <c r="J4269" s="166"/>
      <c r="K4269" s="200"/>
    </row>
    <row r="4270" spans="1:11" customFormat="1" outlineLevel="1" x14ac:dyDescent="0.2">
      <c r="A4270" s="161" t="s">
        <v>386</v>
      </c>
      <c r="B4270" s="162" t="s">
        <v>2967</v>
      </c>
      <c r="C4270" s="168" t="s">
        <v>1959</v>
      </c>
      <c r="D4270" s="169" t="s">
        <v>1960</v>
      </c>
      <c r="E4270" s="169" t="s">
        <v>410</v>
      </c>
      <c r="F4270" s="170">
        <v>17.82</v>
      </c>
      <c r="G4270" s="170">
        <f>F4270*2</f>
        <v>35.64</v>
      </c>
      <c r="H4270" s="171" t="s">
        <v>414</v>
      </c>
      <c r="I4270" s="172"/>
      <c r="J4270" s="173"/>
      <c r="K4270" s="200"/>
    </row>
    <row r="4271" spans="1:11" customFormat="1" outlineLevel="1" x14ac:dyDescent="0.2">
      <c r="A4271" s="161" t="s">
        <v>386</v>
      </c>
      <c r="B4271" s="162" t="s">
        <v>2968</v>
      </c>
      <c r="C4271" s="168" t="s">
        <v>419</v>
      </c>
      <c r="D4271" s="169" t="s">
        <v>420</v>
      </c>
      <c r="E4271" s="169">
        <v>2</v>
      </c>
      <c r="F4271" s="170">
        <v>0.37</v>
      </c>
      <c r="G4271" s="170">
        <f>F4271*E4271</f>
        <v>0.74</v>
      </c>
      <c r="H4271" s="171" t="s">
        <v>414</v>
      </c>
      <c r="I4271" s="172"/>
      <c r="J4271" s="173"/>
      <c r="K4271" s="200"/>
    </row>
    <row r="4272" spans="1:11" customFormat="1" outlineLevel="1" x14ac:dyDescent="0.2">
      <c r="A4272" s="161" t="s">
        <v>403</v>
      </c>
      <c r="B4272" s="162" t="s">
        <v>2969</v>
      </c>
      <c r="C4272" s="174" t="s">
        <v>425</v>
      </c>
      <c r="D4272" s="175" t="s">
        <v>426</v>
      </c>
      <c r="E4272" s="175">
        <v>4</v>
      </c>
      <c r="F4272" s="176">
        <v>0.01</v>
      </c>
      <c r="G4272" s="176">
        <f>F4272*E4272</f>
        <v>0.04</v>
      </c>
      <c r="H4272" s="177"/>
      <c r="I4272" s="178"/>
      <c r="J4272" s="179"/>
      <c r="K4272" s="200"/>
    </row>
    <row r="4273" spans="1:10" customFormat="1" x14ac:dyDescent="0.2">
      <c r="A4273" s="161" t="s">
        <v>382</v>
      </c>
      <c r="B4273" s="162" t="s">
        <v>2970</v>
      </c>
      <c r="C4273" s="163" t="s">
        <v>2971</v>
      </c>
      <c r="D4273" s="164" t="s">
        <v>2972</v>
      </c>
      <c r="E4273" s="164">
        <v>1</v>
      </c>
      <c r="F4273" s="167">
        <v>11.10931074</v>
      </c>
      <c r="G4273" s="167">
        <f>F4273*E4273</f>
        <v>11.10931074</v>
      </c>
      <c r="H4273" s="161" t="s">
        <v>414</v>
      </c>
      <c r="I4273" s="165"/>
      <c r="J4273" s="166"/>
    </row>
    <row r="4274" spans="1:10" customFormat="1" x14ac:dyDescent="0.2">
      <c r="A4274" s="161" t="s">
        <v>382</v>
      </c>
      <c r="B4274" s="162" t="s">
        <v>2973</v>
      </c>
      <c r="C4274" s="163" t="s">
        <v>2974</v>
      </c>
      <c r="D4274" s="164" t="s">
        <v>2975</v>
      </c>
      <c r="E4274" s="164">
        <v>1</v>
      </c>
      <c r="F4274" s="167"/>
      <c r="G4274" s="167" t="str">
        <f>""</f>
        <v/>
      </c>
      <c r="H4274" s="161"/>
      <c r="I4274" s="165"/>
      <c r="J4274" s="166"/>
    </row>
    <row r="4275" spans="1:10" customFormat="1" outlineLevel="1" x14ac:dyDescent="0.2">
      <c r="A4275" s="161" t="s">
        <v>386</v>
      </c>
      <c r="B4275" s="162" t="s">
        <v>2976</v>
      </c>
      <c r="C4275" s="168" t="s">
        <v>2913</v>
      </c>
      <c r="D4275" s="169" t="s">
        <v>2914</v>
      </c>
      <c r="E4275" s="169">
        <f>1*1</f>
        <v>1</v>
      </c>
      <c r="F4275" s="170">
        <v>6.59</v>
      </c>
      <c r="G4275" s="170">
        <f>F4275*E4275</f>
        <v>6.59</v>
      </c>
      <c r="H4275" s="171" t="s">
        <v>414</v>
      </c>
      <c r="I4275" s="172"/>
      <c r="J4275" s="173"/>
    </row>
    <row r="4276" spans="1:10" customFormat="1" outlineLevel="1" x14ac:dyDescent="0.2">
      <c r="A4276" s="161" t="s">
        <v>386</v>
      </c>
      <c r="B4276" s="162" t="s">
        <v>2977</v>
      </c>
      <c r="C4276" s="168" t="s">
        <v>559</v>
      </c>
      <c r="D4276" s="169" t="s">
        <v>560</v>
      </c>
      <c r="E4276" s="169">
        <f>2*1</f>
        <v>2</v>
      </c>
      <c r="F4276" s="170">
        <v>1.39</v>
      </c>
      <c r="G4276" s="170">
        <f>F4276*E4276</f>
        <v>2.78</v>
      </c>
      <c r="H4276" s="171" t="s">
        <v>414</v>
      </c>
      <c r="I4276" s="172"/>
      <c r="J4276" s="173"/>
    </row>
    <row r="4277" spans="1:10" customFormat="1" x14ac:dyDescent="0.2">
      <c r="A4277" s="161" t="s">
        <v>382</v>
      </c>
      <c r="B4277" s="162" t="s">
        <v>2978</v>
      </c>
      <c r="C4277" s="163" t="s">
        <v>562</v>
      </c>
      <c r="D4277" s="164" t="s">
        <v>563</v>
      </c>
      <c r="E4277" s="164">
        <v>4</v>
      </c>
      <c r="F4277" s="167">
        <v>3.3256407800000001</v>
      </c>
      <c r="G4277" s="167">
        <f>F4277*E4277</f>
        <v>13.30256312</v>
      </c>
      <c r="H4277" s="161" t="s">
        <v>414</v>
      </c>
      <c r="I4277" s="165"/>
      <c r="J4277" s="166"/>
    </row>
    <row r="4278" spans="1:10" customFormat="1" x14ac:dyDescent="0.2">
      <c r="A4278" s="161" t="s">
        <v>382</v>
      </c>
      <c r="B4278" s="162" t="s">
        <v>2979</v>
      </c>
      <c r="C4278" s="163" t="s">
        <v>565</v>
      </c>
      <c r="D4278" s="164" t="s">
        <v>566</v>
      </c>
      <c r="E4278" s="164">
        <v>4</v>
      </c>
      <c r="F4278" s="167">
        <v>0.61767559999999999</v>
      </c>
      <c r="G4278" s="167">
        <f>F4278*E4278</f>
        <v>2.4707024</v>
      </c>
      <c r="H4278" s="161" t="s">
        <v>414</v>
      </c>
      <c r="I4278" s="165"/>
      <c r="J4278" s="166"/>
    </row>
    <row r="4279" spans="1:10" customFormat="1" x14ac:dyDescent="0.2">
      <c r="A4279" s="161" t="s">
        <v>382</v>
      </c>
      <c r="B4279" s="162" t="s">
        <v>2980</v>
      </c>
      <c r="C4279" s="163" t="s">
        <v>568</v>
      </c>
      <c r="D4279" s="164" t="s">
        <v>569</v>
      </c>
      <c r="E4279" s="164">
        <v>2</v>
      </c>
      <c r="F4279" s="167"/>
      <c r="G4279" s="167" t="str">
        <f>""</f>
        <v/>
      </c>
      <c r="H4279" s="161"/>
      <c r="I4279" s="165"/>
      <c r="J4279" s="166"/>
    </row>
    <row r="4280" spans="1:10" customFormat="1" outlineLevel="1" x14ac:dyDescent="0.2">
      <c r="A4280" s="161" t="s">
        <v>386</v>
      </c>
      <c r="B4280" s="162" t="s">
        <v>2981</v>
      </c>
      <c r="C4280" s="168" t="s">
        <v>571</v>
      </c>
      <c r="D4280" s="169" t="s">
        <v>572</v>
      </c>
      <c r="E4280" s="169">
        <f>1*2</f>
        <v>2</v>
      </c>
      <c r="F4280" s="170">
        <v>0.89</v>
      </c>
      <c r="G4280" s="170">
        <f>F4280*E4280</f>
        <v>1.78</v>
      </c>
      <c r="H4280" s="171" t="s">
        <v>414</v>
      </c>
      <c r="I4280" s="172"/>
      <c r="J4280" s="173"/>
    </row>
    <row r="4281" spans="1:10" customFormat="1" outlineLevel="1" x14ac:dyDescent="0.2">
      <c r="A4281" s="161" t="s">
        <v>386</v>
      </c>
      <c r="B4281" s="162" t="s">
        <v>2982</v>
      </c>
      <c r="C4281" s="168" t="s">
        <v>574</v>
      </c>
      <c r="D4281" s="169" t="s">
        <v>575</v>
      </c>
      <c r="E4281" s="169">
        <f>2*2</f>
        <v>4</v>
      </c>
      <c r="F4281" s="170">
        <v>0.09</v>
      </c>
      <c r="G4281" s="170">
        <f>F4281*E4281</f>
        <v>0.36</v>
      </c>
      <c r="H4281" s="171" t="s">
        <v>414</v>
      </c>
      <c r="I4281" s="172"/>
      <c r="J4281" s="173"/>
    </row>
    <row r="4282" spans="1:10" customFormat="1" x14ac:dyDescent="0.2">
      <c r="A4282" s="161" t="s">
        <v>382</v>
      </c>
      <c r="B4282" s="162" t="s">
        <v>2983</v>
      </c>
      <c r="C4282" s="163" t="s">
        <v>2984</v>
      </c>
      <c r="D4282" s="164" t="s">
        <v>2985</v>
      </c>
      <c r="E4282" s="164">
        <v>1</v>
      </c>
      <c r="F4282" s="167">
        <v>3.9123935599999999</v>
      </c>
      <c r="G4282" s="167">
        <f>F4282*E4282</f>
        <v>3.9123935599999999</v>
      </c>
      <c r="H4282" s="161" t="s">
        <v>414</v>
      </c>
      <c r="I4282" s="165"/>
      <c r="J4282" s="166"/>
    </row>
    <row r="4283" spans="1:10" customFormat="1" x14ac:dyDescent="0.2">
      <c r="A4283" s="161" t="s">
        <v>382</v>
      </c>
      <c r="B4283" s="162" t="s">
        <v>2986</v>
      </c>
      <c r="C4283" s="163" t="s">
        <v>2987</v>
      </c>
      <c r="D4283" s="164" t="s">
        <v>2988</v>
      </c>
      <c r="E4283" s="164">
        <v>1</v>
      </c>
      <c r="F4283" s="167">
        <v>8.0517203599999991</v>
      </c>
      <c r="G4283" s="167">
        <f>F4283*E4283</f>
        <v>8.0517203599999991</v>
      </c>
      <c r="H4283" s="161" t="s">
        <v>414</v>
      </c>
      <c r="I4283" s="165"/>
      <c r="J4283" s="166"/>
    </row>
    <row r="4284" spans="1:10" customFormat="1" x14ac:dyDescent="0.2">
      <c r="A4284" s="161" t="s">
        <v>382</v>
      </c>
      <c r="B4284" s="162" t="s">
        <v>2989</v>
      </c>
      <c r="C4284" s="163" t="s">
        <v>583</v>
      </c>
      <c r="D4284" s="164" t="s">
        <v>584</v>
      </c>
      <c r="E4284" s="164" t="s">
        <v>410</v>
      </c>
      <c r="F4284" s="167">
        <v>5.3824199999999998</v>
      </c>
      <c r="G4284" s="167">
        <f>F4284*2</f>
        <v>10.76484</v>
      </c>
      <c r="H4284" s="161" t="s">
        <v>414</v>
      </c>
      <c r="I4284" s="165"/>
      <c r="J4284" s="166"/>
    </row>
    <row r="4285" spans="1:10" customFormat="1" x14ac:dyDescent="0.2">
      <c r="A4285" s="161" t="s">
        <v>403</v>
      </c>
      <c r="B4285" s="162" t="s">
        <v>2990</v>
      </c>
      <c r="C4285" s="174" t="s">
        <v>586</v>
      </c>
      <c r="D4285" s="175" t="s">
        <v>587</v>
      </c>
      <c r="E4285" s="175">
        <v>2</v>
      </c>
      <c r="F4285" s="176">
        <v>1.23280217</v>
      </c>
      <c r="G4285" s="176">
        <f>F4285*E4285</f>
        <v>2.4656043400000001</v>
      </c>
      <c r="H4285" s="177" t="s">
        <v>414</v>
      </c>
      <c r="I4285" s="178"/>
      <c r="J4285" s="179"/>
    </row>
    <row r="4286" spans="1:10" customFormat="1" x14ac:dyDescent="0.2">
      <c r="A4286" s="148" t="s">
        <v>379</v>
      </c>
      <c r="B4286" s="162" t="s">
        <v>2991</v>
      </c>
      <c r="C4286" s="181" t="s">
        <v>2992</v>
      </c>
      <c r="D4286" s="182" t="s">
        <v>2993</v>
      </c>
      <c r="E4286" s="182">
        <v>1</v>
      </c>
      <c r="F4286" s="183">
        <v>6.74396035</v>
      </c>
      <c r="G4286" s="183">
        <f>F4286*E4286</f>
        <v>6.74396035</v>
      </c>
      <c r="H4286" s="184" t="s">
        <v>414</v>
      </c>
      <c r="I4286" s="185"/>
      <c r="J4286" s="180"/>
    </row>
    <row r="4287" spans="1:10" customFormat="1" x14ac:dyDescent="0.2">
      <c r="A4287" s="161" t="s">
        <v>382</v>
      </c>
      <c r="B4287" s="162" t="s">
        <v>2994</v>
      </c>
      <c r="C4287" s="163" t="s">
        <v>592</v>
      </c>
      <c r="D4287" s="164" t="s">
        <v>593</v>
      </c>
      <c r="E4287" s="164" t="s">
        <v>410</v>
      </c>
      <c r="F4287" s="167">
        <v>0.26693822</v>
      </c>
      <c r="G4287" s="167">
        <f>F4287*2</f>
        <v>0.53387644000000001</v>
      </c>
      <c r="H4287" s="161" t="s">
        <v>414</v>
      </c>
      <c r="I4287" s="165"/>
      <c r="J4287" s="166"/>
    </row>
    <row r="4288" spans="1:10" customFormat="1" x14ac:dyDescent="0.2">
      <c r="A4288" s="161" t="s">
        <v>382</v>
      </c>
      <c r="B4288" s="162" t="s">
        <v>2995</v>
      </c>
      <c r="C4288" s="163" t="s">
        <v>1981</v>
      </c>
      <c r="D4288" s="164" t="s">
        <v>1982</v>
      </c>
      <c r="E4288" s="164">
        <v>1</v>
      </c>
      <c r="F4288" s="167">
        <v>28.64560942</v>
      </c>
      <c r="G4288" s="167">
        <f>F4288*E4288</f>
        <v>28.64560942</v>
      </c>
      <c r="H4288" s="161" t="s">
        <v>414</v>
      </c>
      <c r="I4288" s="165"/>
      <c r="J4288" s="166"/>
    </row>
    <row r="4289" spans="1:10" customFormat="1" x14ac:dyDescent="0.2">
      <c r="A4289" s="161" t="s">
        <v>382</v>
      </c>
      <c r="B4289" s="162" t="s">
        <v>2996</v>
      </c>
      <c r="C4289" s="163" t="s">
        <v>1984</v>
      </c>
      <c r="D4289" s="164" t="s">
        <v>599</v>
      </c>
      <c r="E4289" s="164">
        <v>1</v>
      </c>
      <c r="F4289" s="167"/>
      <c r="G4289" s="167" t="str">
        <f>""</f>
        <v/>
      </c>
      <c r="H4289" s="161"/>
      <c r="I4289" s="165"/>
      <c r="J4289" s="166"/>
    </row>
    <row r="4290" spans="1:10" customFormat="1" outlineLevel="1" x14ac:dyDescent="0.2">
      <c r="A4290" s="161" t="s">
        <v>386</v>
      </c>
      <c r="B4290" s="162" t="s">
        <v>2997</v>
      </c>
      <c r="C4290" s="168" t="s">
        <v>1986</v>
      </c>
      <c r="D4290" s="169" t="s">
        <v>1982</v>
      </c>
      <c r="E4290" s="169">
        <f>1*1</f>
        <v>1</v>
      </c>
      <c r="F4290" s="170">
        <v>29.37</v>
      </c>
      <c r="G4290" s="170">
        <f t="shared" ref="G4290:G4321" si="144">F4290*E4290</f>
        <v>29.37</v>
      </c>
      <c r="H4290" s="171" t="s">
        <v>414</v>
      </c>
      <c r="I4290" s="172"/>
      <c r="J4290" s="173"/>
    </row>
    <row r="4291" spans="1:10" customFormat="1" outlineLevel="1" x14ac:dyDescent="0.2">
      <c r="A4291" s="161" t="s">
        <v>403</v>
      </c>
      <c r="B4291" s="162" t="s">
        <v>2998</v>
      </c>
      <c r="C4291" s="174" t="s">
        <v>425</v>
      </c>
      <c r="D4291" s="175" t="s">
        <v>437</v>
      </c>
      <c r="E4291" s="175">
        <f>1*1</f>
        <v>1</v>
      </c>
      <c r="F4291" s="176">
        <v>0.02</v>
      </c>
      <c r="G4291" s="176">
        <f t="shared" si="144"/>
        <v>0.02</v>
      </c>
      <c r="H4291" s="177"/>
      <c r="I4291" s="178"/>
      <c r="J4291" s="179"/>
    </row>
    <row r="4292" spans="1:10" customFormat="1" x14ac:dyDescent="0.2">
      <c r="A4292" s="161" t="s">
        <v>382</v>
      </c>
      <c r="B4292" s="162" t="s">
        <v>2999</v>
      </c>
      <c r="C4292" s="163" t="s">
        <v>1989</v>
      </c>
      <c r="D4292" s="164" t="s">
        <v>1982</v>
      </c>
      <c r="E4292" s="164">
        <v>3</v>
      </c>
      <c r="F4292" s="167">
        <v>28.819422400000001</v>
      </c>
      <c r="G4292" s="167">
        <f t="shared" si="144"/>
        <v>86.458267199999995</v>
      </c>
      <c r="H4292" s="161" t="s">
        <v>414</v>
      </c>
      <c r="I4292" s="165"/>
      <c r="J4292" s="166"/>
    </row>
    <row r="4293" spans="1:10" customFormat="1" x14ac:dyDescent="0.2">
      <c r="A4293" s="161" t="s">
        <v>382</v>
      </c>
      <c r="B4293" s="162" t="s">
        <v>3000</v>
      </c>
      <c r="C4293" s="163" t="s">
        <v>1991</v>
      </c>
      <c r="D4293" s="164" t="s">
        <v>1982</v>
      </c>
      <c r="E4293" s="164">
        <v>3</v>
      </c>
      <c r="F4293" s="167">
        <v>29.546435670000001</v>
      </c>
      <c r="G4293" s="167">
        <f t="shared" si="144"/>
        <v>88.63930701000001</v>
      </c>
      <c r="H4293" s="161" t="s">
        <v>414</v>
      </c>
      <c r="I4293" s="165"/>
      <c r="J4293" s="166"/>
    </row>
    <row r="4294" spans="1:10" customFormat="1" x14ac:dyDescent="0.2">
      <c r="A4294" s="161" t="s">
        <v>382</v>
      </c>
      <c r="B4294" s="162" t="s">
        <v>3001</v>
      </c>
      <c r="C4294" s="163" t="s">
        <v>3002</v>
      </c>
      <c r="D4294" s="164" t="s">
        <v>3003</v>
      </c>
      <c r="E4294" s="164">
        <v>1</v>
      </c>
      <c r="F4294" s="167">
        <v>3.537738</v>
      </c>
      <c r="G4294" s="167">
        <f t="shared" si="144"/>
        <v>3.537738</v>
      </c>
      <c r="H4294" s="161" t="s">
        <v>414</v>
      </c>
      <c r="I4294" s="165"/>
      <c r="J4294" s="166"/>
    </row>
    <row r="4295" spans="1:10" customFormat="1" x14ac:dyDescent="0.2">
      <c r="A4295" s="161" t="s">
        <v>382</v>
      </c>
      <c r="B4295" s="162" t="s">
        <v>3004</v>
      </c>
      <c r="C4295" s="163" t="s">
        <v>3005</v>
      </c>
      <c r="D4295" s="164" t="s">
        <v>3006</v>
      </c>
      <c r="E4295" s="164">
        <v>1</v>
      </c>
      <c r="F4295" s="167">
        <v>0.88014331999999995</v>
      </c>
      <c r="G4295" s="167">
        <f t="shared" si="144"/>
        <v>0.88014331999999995</v>
      </c>
      <c r="H4295" s="161" t="s">
        <v>414</v>
      </c>
      <c r="I4295" s="165"/>
      <c r="J4295" s="166"/>
    </row>
    <row r="4296" spans="1:10" customFormat="1" x14ac:dyDescent="0.2">
      <c r="A4296" s="161" t="s">
        <v>382</v>
      </c>
      <c r="B4296" s="162" t="s">
        <v>3007</v>
      </c>
      <c r="C4296" s="163" t="s">
        <v>614</v>
      </c>
      <c r="D4296" s="164" t="s">
        <v>615</v>
      </c>
      <c r="E4296" s="164">
        <v>2</v>
      </c>
      <c r="F4296" s="167">
        <v>0.153006</v>
      </c>
      <c r="G4296" s="167">
        <f t="shared" si="144"/>
        <v>0.30601200000000001</v>
      </c>
      <c r="H4296" s="161" t="s">
        <v>414</v>
      </c>
      <c r="I4296" s="165"/>
      <c r="J4296" s="166"/>
    </row>
    <row r="4297" spans="1:10" customFormat="1" x14ac:dyDescent="0.2">
      <c r="A4297" s="161" t="s">
        <v>403</v>
      </c>
      <c r="B4297" s="162" t="s">
        <v>3008</v>
      </c>
      <c r="C4297" s="174" t="s">
        <v>617</v>
      </c>
      <c r="D4297" s="175" t="s">
        <v>618</v>
      </c>
      <c r="E4297" s="175">
        <v>2</v>
      </c>
      <c r="F4297" s="176">
        <v>0.16417498</v>
      </c>
      <c r="G4297" s="176">
        <f t="shared" si="144"/>
        <v>0.32834996</v>
      </c>
      <c r="H4297" s="177" t="s">
        <v>414</v>
      </c>
      <c r="I4297" s="178"/>
      <c r="J4297" s="179"/>
    </row>
    <row r="4298" spans="1:10" customFormat="1" x14ac:dyDescent="0.2">
      <c r="A4298" s="161" t="s">
        <v>403</v>
      </c>
      <c r="B4298" s="162" t="s">
        <v>3009</v>
      </c>
      <c r="C4298" s="174" t="s">
        <v>3010</v>
      </c>
      <c r="D4298" s="175" t="s">
        <v>3011</v>
      </c>
      <c r="E4298" s="175">
        <v>1</v>
      </c>
      <c r="F4298" s="176">
        <v>1.7444166400000001</v>
      </c>
      <c r="G4298" s="176">
        <f t="shared" si="144"/>
        <v>1.7444166400000001</v>
      </c>
      <c r="H4298" s="177"/>
      <c r="I4298" s="178"/>
      <c r="J4298" s="179"/>
    </row>
    <row r="4299" spans="1:10" customFormat="1" x14ac:dyDescent="0.2">
      <c r="A4299" s="161" t="s">
        <v>382</v>
      </c>
      <c r="B4299" s="162" t="s">
        <v>3012</v>
      </c>
      <c r="C4299" s="163" t="s">
        <v>627</v>
      </c>
      <c r="D4299" s="164" t="s">
        <v>628</v>
      </c>
      <c r="E4299" s="164">
        <v>8</v>
      </c>
      <c r="F4299" s="167">
        <v>0.41937333999999998</v>
      </c>
      <c r="G4299" s="167">
        <f t="shared" si="144"/>
        <v>3.3549867199999999</v>
      </c>
      <c r="H4299" s="161" t="s">
        <v>414</v>
      </c>
      <c r="I4299" s="165"/>
      <c r="J4299" s="166"/>
    </row>
    <row r="4300" spans="1:10" customFormat="1" x14ac:dyDescent="0.2">
      <c r="A4300" s="161" t="s">
        <v>382</v>
      </c>
      <c r="B4300" s="162" t="s">
        <v>3013</v>
      </c>
      <c r="C4300" s="163" t="s">
        <v>3014</v>
      </c>
      <c r="D4300" s="164" t="s">
        <v>3015</v>
      </c>
      <c r="E4300" s="164">
        <v>12</v>
      </c>
      <c r="F4300" s="167">
        <v>1.7447846499999999</v>
      </c>
      <c r="G4300" s="167">
        <f t="shared" si="144"/>
        <v>20.9374158</v>
      </c>
      <c r="H4300" s="161" t="s">
        <v>414</v>
      </c>
      <c r="I4300" s="165"/>
      <c r="J4300" s="166"/>
    </row>
    <row r="4301" spans="1:10" customFormat="1" x14ac:dyDescent="0.2">
      <c r="A4301" s="161" t="s">
        <v>382</v>
      </c>
      <c r="B4301" s="162" t="s">
        <v>3016</v>
      </c>
      <c r="C4301" s="163" t="s">
        <v>3017</v>
      </c>
      <c r="D4301" s="164" t="s">
        <v>3018</v>
      </c>
      <c r="E4301" s="164">
        <v>10</v>
      </c>
      <c r="F4301" s="167">
        <v>7.8588986399999996</v>
      </c>
      <c r="G4301" s="167">
        <f t="shared" si="144"/>
        <v>78.588986399999996</v>
      </c>
      <c r="H4301" s="161" t="s">
        <v>414</v>
      </c>
      <c r="I4301" s="165"/>
      <c r="J4301" s="166"/>
    </row>
    <row r="4302" spans="1:10" customFormat="1" x14ac:dyDescent="0.2">
      <c r="A4302" s="161" t="s">
        <v>382</v>
      </c>
      <c r="B4302" s="162" t="s">
        <v>3019</v>
      </c>
      <c r="C4302" s="163" t="s">
        <v>3020</v>
      </c>
      <c r="D4302" s="164" t="s">
        <v>3021</v>
      </c>
      <c r="E4302" s="164">
        <v>1</v>
      </c>
      <c r="F4302" s="167">
        <v>9.4445435100000008</v>
      </c>
      <c r="G4302" s="167">
        <f t="shared" si="144"/>
        <v>9.4445435100000008</v>
      </c>
      <c r="H4302" s="161" t="s">
        <v>414</v>
      </c>
      <c r="I4302" s="165"/>
      <c r="J4302" s="166"/>
    </row>
    <row r="4303" spans="1:10" customFormat="1" x14ac:dyDescent="0.2">
      <c r="A4303" s="161" t="s">
        <v>403</v>
      </c>
      <c r="B4303" s="162" t="s">
        <v>3022</v>
      </c>
      <c r="C4303" s="174" t="s">
        <v>639</v>
      </c>
      <c r="D4303" s="175" t="s">
        <v>640</v>
      </c>
      <c r="E4303" s="175">
        <v>24</v>
      </c>
      <c r="F4303" s="176">
        <v>9.6615160000000005E-2</v>
      </c>
      <c r="G4303" s="176">
        <f t="shared" si="144"/>
        <v>2.3187638399999999</v>
      </c>
      <c r="H4303" s="177" t="s">
        <v>414</v>
      </c>
      <c r="I4303" s="178"/>
      <c r="J4303" s="179"/>
    </row>
    <row r="4304" spans="1:10" customFormat="1" x14ac:dyDescent="0.2">
      <c r="A4304" s="161" t="s">
        <v>382</v>
      </c>
      <c r="B4304" s="162" t="s">
        <v>3023</v>
      </c>
      <c r="C4304" s="163" t="s">
        <v>642</v>
      </c>
      <c r="D4304" s="164" t="s">
        <v>643</v>
      </c>
      <c r="E4304" s="164">
        <v>2</v>
      </c>
      <c r="F4304" s="167">
        <v>1.20161546</v>
      </c>
      <c r="G4304" s="167">
        <f t="shared" si="144"/>
        <v>2.4032309199999999</v>
      </c>
      <c r="H4304" s="161" t="s">
        <v>414</v>
      </c>
      <c r="I4304" s="165"/>
      <c r="J4304" s="166"/>
    </row>
    <row r="4305" spans="1:10" customFormat="1" x14ac:dyDescent="0.2">
      <c r="A4305" s="161" t="s">
        <v>382</v>
      </c>
      <c r="B4305" s="162" t="s">
        <v>3024</v>
      </c>
      <c r="C4305" s="163" t="s">
        <v>645</v>
      </c>
      <c r="D4305" s="164" t="s">
        <v>646</v>
      </c>
      <c r="E4305" s="164">
        <v>2</v>
      </c>
      <c r="F4305" s="167">
        <v>1.0010149699999999</v>
      </c>
      <c r="G4305" s="167">
        <f t="shared" si="144"/>
        <v>2.0020299399999999</v>
      </c>
      <c r="H4305" s="161" t="s">
        <v>414</v>
      </c>
      <c r="I4305" s="165"/>
      <c r="J4305" s="166"/>
    </row>
    <row r="4306" spans="1:10" customFormat="1" x14ac:dyDescent="0.2">
      <c r="A4306" s="161" t="s">
        <v>382</v>
      </c>
      <c r="B4306" s="162" t="s">
        <v>3025</v>
      </c>
      <c r="C4306" s="163" t="s">
        <v>648</v>
      </c>
      <c r="D4306" s="164" t="s">
        <v>649</v>
      </c>
      <c r="E4306" s="164">
        <v>8</v>
      </c>
      <c r="F4306" s="167">
        <v>2.00912837</v>
      </c>
      <c r="G4306" s="167">
        <f t="shared" si="144"/>
        <v>16.07302696</v>
      </c>
      <c r="H4306" s="161" t="s">
        <v>414</v>
      </c>
      <c r="I4306" s="165"/>
      <c r="J4306" s="166"/>
    </row>
    <row r="4307" spans="1:10" customFormat="1" x14ac:dyDescent="0.2">
      <c r="A4307" s="161" t="s">
        <v>382</v>
      </c>
      <c r="B4307" s="162" t="s">
        <v>3026</v>
      </c>
      <c r="C4307" s="163" t="s">
        <v>3027</v>
      </c>
      <c r="D4307" s="164" t="s">
        <v>3028</v>
      </c>
      <c r="E4307" s="164">
        <v>1</v>
      </c>
      <c r="F4307" s="167">
        <v>1.0186431199999999</v>
      </c>
      <c r="G4307" s="167">
        <f t="shared" si="144"/>
        <v>1.0186431199999999</v>
      </c>
      <c r="H4307" s="161" t="s">
        <v>414</v>
      </c>
      <c r="I4307" s="165"/>
      <c r="J4307" s="166"/>
    </row>
    <row r="4308" spans="1:10" customFormat="1" x14ac:dyDescent="0.2">
      <c r="A4308" s="161" t="s">
        <v>382</v>
      </c>
      <c r="B4308" s="162" t="s">
        <v>3029</v>
      </c>
      <c r="C4308" s="163" t="s">
        <v>654</v>
      </c>
      <c r="D4308" s="164" t="s">
        <v>655</v>
      </c>
      <c r="E4308" s="164">
        <v>2</v>
      </c>
      <c r="F4308" s="167">
        <v>2.8816543999999999</v>
      </c>
      <c r="G4308" s="167">
        <f t="shared" si="144"/>
        <v>5.7633087999999999</v>
      </c>
      <c r="H4308" s="161" t="s">
        <v>414</v>
      </c>
      <c r="I4308" s="165"/>
      <c r="J4308" s="166"/>
    </row>
    <row r="4309" spans="1:10" customFormat="1" x14ac:dyDescent="0.2">
      <c r="A4309" s="161" t="s">
        <v>382</v>
      </c>
      <c r="B4309" s="162" t="s">
        <v>3030</v>
      </c>
      <c r="C4309" s="163" t="s">
        <v>657</v>
      </c>
      <c r="D4309" s="164" t="s">
        <v>658</v>
      </c>
      <c r="E4309" s="164">
        <v>2</v>
      </c>
      <c r="F4309" s="167">
        <v>5.7822221499999999</v>
      </c>
      <c r="G4309" s="167">
        <f t="shared" si="144"/>
        <v>11.5644443</v>
      </c>
      <c r="H4309" s="161" t="s">
        <v>414</v>
      </c>
      <c r="I4309" s="165"/>
      <c r="J4309" s="166"/>
    </row>
    <row r="4310" spans="1:10" customFormat="1" x14ac:dyDescent="0.2">
      <c r="A4310" s="161" t="s">
        <v>382</v>
      </c>
      <c r="B4310" s="162" t="s">
        <v>3031</v>
      </c>
      <c r="C4310" s="163" t="s">
        <v>3032</v>
      </c>
      <c r="D4310" s="164" t="s">
        <v>3033</v>
      </c>
      <c r="E4310" s="164">
        <v>1</v>
      </c>
      <c r="F4310" s="167">
        <v>2.9635303099999999</v>
      </c>
      <c r="G4310" s="167">
        <f t="shared" si="144"/>
        <v>2.9635303099999999</v>
      </c>
      <c r="H4310" s="161" t="s">
        <v>414</v>
      </c>
      <c r="I4310" s="165"/>
      <c r="J4310" s="166"/>
    </row>
    <row r="4311" spans="1:10" customFormat="1" x14ac:dyDescent="0.2">
      <c r="A4311" s="161" t="s">
        <v>382</v>
      </c>
      <c r="B4311" s="162" t="s">
        <v>3034</v>
      </c>
      <c r="C4311" s="163" t="s">
        <v>663</v>
      </c>
      <c r="D4311" s="164" t="s">
        <v>664</v>
      </c>
      <c r="E4311" s="164">
        <v>2</v>
      </c>
      <c r="F4311" s="167">
        <v>1.1285739800000001</v>
      </c>
      <c r="G4311" s="167">
        <f t="shared" si="144"/>
        <v>2.2571479600000002</v>
      </c>
      <c r="H4311" s="161" t="s">
        <v>414</v>
      </c>
      <c r="I4311" s="165"/>
      <c r="J4311" s="166"/>
    </row>
    <row r="4312" spans="1:10" customFormat="1" x14ac:dyDescent="0.2">
      <c r="A4312" s="161" t="s">
        <v>382</v>
      </c>
      <c r="B4312" s="162" t="s">
        <v>3035</v>
      </c>
      <c r="C4312" s="163" t="s">
        <v>3036</v>
      </c>
      <c r="D4312" s="164" t="s">
        <v>3037</v>
      </c>
      <c r="E4312" s="164">
        <v>1</v>
      </c>
      <c r="F4312" s="167">
        <v>0.35680598000000002</v>
      </c>
      <c r="G4312" s="167">
        <f t="shared" si="144"/>
        <v>0.35680598000000002</v>
      </c>
      <c r="H4312" s="161" t="s">
        <v>414</v>
      </c>
      <c r="I4312" s="165"/>
      <c r="J4312" s="166"/>
    </row>
    <row r="4313" spans="1:10" customFormat="1" x14ac:dyDescent="0.2">
      <c r="A4313" s="161" t="s">
        <v>403</v>
      </c>
      <c r="B4313" s="162" t="s">
        <v>3038</v>
      </c>
      <c r="C4313" s="174" t="s">
        <v>3039</v>
      </c>
      <c r="D4313" s="175" t="s">
        <v>3040</v>
      </c>
      <c r="E4313" s="175">
        <v>1</v>
      </c>
      <c r="F4313" s="176">
        <v>1.3032125299999999</v>
      </c>
      <c r="G4313" s="176">
        <f t="shared" si="144"/>
        <v>1.3032125299999999</v>
      </c>
      <c r="H4313" s="177"/>
      <c r="I4313" s="178"/>
      <c r="J4313" s="179"/>
    </row>
    <row r="4314" spans="1:10" customFormat="1" x14ac:dyDescent="0.2">
      <c r="A4314" s="161" t="s">
        <v>403</v>
      </c>
      <c r="B4314" s="162" t="s">
        <v>3041</v>
      </c>
      <c r="C4314" s="174" t="s">
        <v>3042</v>
      </c>
      <c r="D4314" s="175" t="s">
        <v>3043</v>
      </c>
      <c r="E4314" s="175">
        <v>2</v>
      </c>
      <c r="F4314" s="176">
        <v>2.58858941</v>
      </c>
      <c r="G4314" s="176">
        <f t="shared" si="144"/>
        <v>5.17717882</v>
      </c>
      <c r="H4314" s="177" t="s">
        <v>625</v>
      </c>
      <c r="I4314" s="178"/>
      <c r="J4314" s="179"/>
    </row>
    <row r="4315" spans="1:10" customFormat="1" x14ac:dyDescent="0.2">
      <c r="A4315" s="161" t="s">
        <v>403</v>
      </c>
      <c r="B4315" s="162" t="s">
        <v>3044</v>
      </c>
      <c r="C4315" s="174" t="s">
        <v>716</v>
      </c>
      <c r="D4315" s="175" t="s">
        <v>716</v>
      </c>
      <c r="E4315" s="175">
        <v>2</v>
      </c>
      <c r="F4315" s="176">
        <v>3.9988100900000001</v>
      </c>
      <c r="G4315" s="176">
        <f t="shared" si="144"/>
        <v>7.9976201800000002</v>
      </c>
      <c r="H4315" s="177"/>
      <c r="I4315" s="178"/>
      <c r="J4315" s="179"/>
    </row>
    <row r="4316" spans="1:10" customFormat="1" x14ac:dyDescent="0.2">
      <c r="A4316" s="161" t="s">
        <v>403</v>
      </c>
      <c r="B4316" s="162" t="s">
        <v>3045</v>
      </c>
      <c r="C4316" s="174" t="s">
        <v>3046</v>
      </c>
      <c r="D4316" s="175" t="s">
        <v>3047</v>
      </c>
      <c r="E4316" s="175">
        <v>1</v>
      </c>
      <c r="F4316" s="176">
        <v>0.24800857000000001</v>
      </c>
      <c r="G4316" s="176">
        <f t="shared" si="144"/>
        <v>0.24800857000000001</v>
      </c>
      <c r="H4316" s="177"/>
      <c r="I4316" s="178"/>
      <c r="J4316" s="179"/>
    </row>
    <row r="4317" spans="1:10" customFormat="1" x14ac:dyDescent="0.2">
      <c r="A4317" s="161" t="s">
        <v>403</v>
      </c>
      <c r="B4317" s="162" t="s">
        <v>3048</v>
      </c>
      <c r="C4317" s="174" t="s">
        <v>623</v>
      </c>
      <c r="D4317" s="175" t="s">
        <v>624</v>
      </c>
      <c r="E4317" s="175">
        <v>1</v>
      </c>
      <c r="F4317" s="176">
        <v>9.1339580000000004E-2</v>
      </c>
      <c r="G4317" s="176">
        <f t="shared" si="144"/>
        <v>9.1339580000000004E-2</v>
      </c>
      <c r="H4317" s="177" t="s">
        <v>625</v>
      </c>
      <c r="I4317" s="178"/>
      <c r="J4317" s="179"/>
    </row>
    <row r="4318" spans="1:10" customFormat="1" x14ac:dyDescent="0.2">
      <c r="A4318" s="148" t="s">
        <v>379</v>
      </c>
      <c r="B4318" s="162" t="s">
        <v>3049</v>
      </c>
      <c r="C4318" s="181" t="s">
        <v>686</v>
      </c>
      <c r="D4318" s="182" t="s">
        <v>687</v>
      </c>
      <c r="E4318" s="182">
        <v>1</v>
      </c>
      <c r="F4318" s="183">
        <v>43</v>
      </c>
      <c r="G4318" s="183">
        <f t="shared" si="144"/>
        <v>43</v>
      </c>
      <c r="H4318" s="184" t="s">
        <v>688</v>
      </c>
      <c r="I4318" s="185"/>
      <c r="J4318" s="180"/>
    </row>
    <row r="4319" spans="1:10" customFormat="1" ht="25.5" x14ac:dyDescent="0.2">
      <c r="A4319" s="161" t="s">
        <v>403</v>
      </c>
      <c r="B4319" s="162" t="s">
        <v>3050</v>
      </c>
      <c r="C4319" s="174"/>
      <c r="D4319" s="175" t="s">
        <v>3051</v>
      </c>
      <c r="E4319" s="175">
        <v>1</v>
      </c>
      <c r="F4319" s="176">
        <v>89.273212569999998</v>
      </c>
      <c r="G4319" s="176">
        <f t="shared" si="144"/>
        <v>89.273212569999998</v>
      </c>
      <c r="H4319" s="177"/>
      <c r="I4319" s="178"/>
      <c r="J4319" s="179"/>
    </row>
    <row r="4320" spans="1:10" customFormat="1" x14ac:dyDescent="0.2">
      <c r="A4320" s="161" t="s">
        <v>403</v>
      </c>
      <c r="B4320" s="162" t="s">
        <v>3052</v>
      </c>
      <c r="C4320" s="174"/>
      <c r="D4320" s="175" t="s">
        <v>700</v>
      </c>
      <c r="E4320" s="175">
        <v>2</v>
      </c>
      <c r="F4320" s="176">
        <v>0.32693049000000002</v>
      </c>
      <c r="G4320" s="176">
        <f t="shared" si="144"/>
        <v>0.65386098000000004</v>
      </c>
      <c r="H4320" s="177"/>
      <c r="I4320" s="178"/>
      <c r="J4320" s="179"/>
    </row>
    <row r="4321" spans="1:10" customFormat="1" x14ac:dyDescent="0.2">
      <c r="A4321" s="148" t="s">
        <v>379</v>
      </c>
      <c r="B4321" s="162" t="s">
        <v>3053</v>
      </c>
      <c r="C4321" s="181"/>
      <c r="D4321" s="182" t="s">
        <v>696</v>
      </c>
      <c r="E4321" s="182">
        <v>2</v>
      </c>
      <c r="F4321" s="183">
        <v>2.27335121</v>
      </c>
      <c r="G4321" s="183">
        <f t="shared" si="144"/>
        <v>4.5467024199999999</v>
      </c>
      <c r="H4321" s="184"/>
      <c r="I4321" s="185"/>
      <c r="J4321" s="180"/>
    </row>
    <row r="4322" spans="1:10" customFormat="1" x14ac:dyDescent="0.2">
      <c r="A4322" s="161" t="s">
        <v>403</v>
      </c>
      <c r="B4322" s="162" t="s">
        <v>3054</v>
      </c>
      <c r="C4322" s="174"/>
      <c r="D4322" s="175" t="s">
        <v>698</v>
      </c>
      <c r="E4322" s="175">
        <v>2</v>
      </c>
      <c r="F4322" s="176">
        <v>3.9519828000000001</v>
      </c>
      <c r="G4322" s="176">
        <f t="shared" ref="G4322:G4353" si="145">F4322*E4322</f>
        <v>7.9039656000000003</v>
      </c>
      <c r="H4322" s="177"/>
      <c r="I4322" s="178"/>
      <c r="J4322" s="179"/>
    </row>
    <row r="4323" spans="1:10" customFormat="1" x14ac:dyDescent="0.2">
      <c r="A4323" s="161" t="s">
        <v>403</v>
      </c>
      <c r="B4323" s="162" t="s">
        <v>3055</v>
      </c>
      <c r="C4323" s="174" t="s">
        <v>708</v>
      </c>
      <c r="D4323" s="175" t="s">
        <v>709</v>
      </c>
      <c r="E4323" s="175">
        <v>4</v>
      </c>
      <c r="F4323" s="176">
        <v>1.9</v>
      </c>
      <c r="G4323" s="176">
        <f t="shared" si="145"/>
        <v>7.6</v>
      </c>
      <c r="H4323" s="177"/>
      <c r="I4323" s="178"/>
      <c r="J4323" s="179"/>
    </row>
    <row r="4324" spans="1:10" customFormat="1" x14ac:dyDescent="0.2">
      <c r="A4324" s="161" t="s">
        <v>403</v>
      </c>
      <c r="B4324" s="162" t="s">
        <v>3056</v>
      </c>
      <c r="C4324" s="174" t="s">
        <v>3057</v>
      </c>
      <c r="D4324" s="175" t="s">
        <v>3058</v>
      </c>
      <c r="E4324" s="175">
        <v>14</v>
      </c>
      <c r="F4324" s="176">
        <v>12</v>
      </c>
      <c r="G4324" s="176">
        <f t="shared" si="145"/>
        <v>168</v>
      </c>
      <c r="H4324" s="177"/>
      <c r="I4324" s="178"/>
      <c r="J4324" s="179"/>
    </row>
    <row r="4325" spans="1:10" customFormat="1" ht="25.5" x14ac:dyDescent="0.2">
      <c r="A4325" s="161" t="s">
        <v>403</v>
      </c>
      <c r="B4325" s="162" t="s">
        <v>3059</v>
      </c>
      <c r="C4325" s="174" t="s">
        <v>3060</v>
      </c>
      <c r="D4325" s="175" t="s">
        <v>3061</v>
      </c>
      <c r="E4325" s="175">
        <v>4</v>
      </c>
      <c r="F4325" s="176">
        <v>35.841366530000002</v>
      </c>
      <c r="G4325" s="176">
        <f t="shared" si="145"/>
        <v>143.36546612000001</v>
      </c>
      <c r="H4325" s="177" t="s">
        <v>414</v>
      </c>
      <c r="I4325" s="178"/>
      <c r="J4325" s="179"/>
    </row>
    <row r="4326" spans="1:10" customFormat="1" x14ac:dyDescent="0.2">
      <c r="A4326" s="148" t="s">
        <v>379</v>
      </c>
      <c r="B4326" s="162" t="s">
        <v>3062</v>
      </c>
      <c r="C4326" s="181" t="s">
        <v>722</v>
      </c>
      <c r="D4326" s="182" t="s">
        <v>723</v>
      </c>
      <c r="E4326" s="182">
        <v>1</v>
      </c>
      <c r="F4326" s="183">
        <v>6.138147E-2</v>
      </c>
      <c r="G4326" s="183">
        <f t="shared" si="145"/>
        <v>6.138147E-2</v>
      </c>
      <c r="H4326" s="184" t="s">
        <v>414</v>
      </c>
      <c r="I4326" s="185"/>
      <c r="J4326" s="180"/>
    </row>
    <row r="4327" spans="1:10" customFormat="1" x14ac:dyDescent="0.2">
      <c r="A4327" s="161" t="s">
        <v>403</v>
      </c>
      <c r="B4327" s="162" t="s">
        <v>3063</v>
      </c>
      <c r="C4327" s="174"/>
      <c r="D4327" s="175" t="s">
        <v>711</v>
      </c>
      <c r="E4327" s="175">
        <v>2</v>
      </c>
      <c r="F4327" s="176">
        <v>1.8403369999999999E-2</v>
      </c>
      <c r="G4327" s="176">
        <f t="shared" si="145"/>
        <v>3.6806739999999998E-2</v>
      </c>
      <c r="H4327" s="177"/>
      <c r="I4327" s="178"/>
      <c r="J4327" s="179"/>
    </row>
    <row r="4328" spans="1:10" customFormat="1" x14ac:dyDescent="0.2">
      <c r="A4328" s="161" t="s">
        <v>403</v>
      </c>
      <c r="B4328" s="162" t="s">
        <v>3064</v>
      </c>
      <c r="C4328" s="174"/>
      <c r="D4328" s="175" t="s">
        <v>718</v>
      </c>
      <c r="E4328" s="175">
        <v>16</v>
      </c>
      <c r="F4328" s="176">
        <v>2.9523020000000001E-2</v>
      </c>
      <c r="G4328" s="176">
        <f t="shared" si="145"/>
        <v>0.47236832000000001</v>
      </c>
      <c r="H4328" s="177"/>
      <c r="I4328" s="178"/>
      <c r="J4328" s="179"/>
    </row>
    <row r="4329" spans="1:10" customFormat="1" x14ac:dyDescent="0.2">
      <c r="A4329" s="161" t="s">
        <v>403</v>
      </c>
      <c r="B4329" s="162" t="s">
        <v>3065</v>
      </c>
      <c r="C4329" s="174"/>
      <c r="D4329" s="175" t="s">
        <v>720</v>
      </c>
      <c r="E4329" s="175">
        <v>2</v>
      </c>
      <c r="F4329" s="176">
        <v>9.6445200000000002E-3</v>
      </c>
      <c r="G4329" s="176">
        <f t="shared" si="145"/>
        <v>1.928904E-2</v>
      </c>
      <c r="H4329" s="177"/>
      <c r="I4329" s="178"/>
      <c r="J4329" s="179"/>
    </row>
    <row r="4330" spans="1:10" customFormat="1" x14ac:dyDescent="0.2">
      <c r="A4330" s="161" t="s">
        <v>403</v>
      </c>
      <c r="B4330" s="162" t="s">
        <v>3066</v>
      </c>
      <c r="C4330" s="174" t="s">
        <v>677</v>
      </c>
      <c r="D4330" s="175" t="s">
        <v>732</v>
      </c>
      <c r="E4330" s="175">
        <v>12</v>
      </c>
      <c r="F4330" s="176">
        <v>0.12559807000000001</v>
      </c>
      <c r="G4330" s="176">
        <f t="shared" si="145"/>
        <v>1.5071768400000001</v>
      </c>
      <c r="H4330" s="177"/>
      <c r="I4330" s="178"/>
      <c r="J4330" s="179"/>
    </row>
    <row r="4331" spans="1:10" customFormat="1" x14ac:dyDescent="0.2">
      <c r="A4331" s="161" t="s">
        <v>403</v>
      </c>
      <c r="B4331" s="162" t="s">
        <v>3067</v>
      </c>
      <c r="C4331" s="174" t="s">
        <v>677</v>
      </c>
      <c r="D4331" s="175" t="s">
        <v>734</v>
      </c>
      <c r="E4331" s="175">
        <v>4</v>
      </c>
      <c r="F4331" s="176">
        <v>0.10981471</v>
      </c>
      <c r="G4331" s="176">
        <f t="shared" si="145"/>
        <v>0.43925883999999998</v>
      </c>
      <c r="H4331" s="177"/>
      <c r="I4331" s="178"/>
      <c r="J4331" s="179"/>
    </row>
    <row r="4332" spans="1:10" customFormat="1" x14ac:dyDescent="0.2">
      <c r="A4332" s="161" t="s">
        <v>403</v>
      </c>
      <c r="B4332" s="162" t="s">
        <v>3068</v>
      </c>
      <c r="C4332" s="174" t="s">
        <v>677</v>
      </c>
      <c r="D4332" s="175" t="s">
        <v>736</v>
      </c>
      <c r="E4332" s="175">
        <v>2</v>
      </c>
      <c r="F4332" s="176">
        <v>7.4135400000000004E-2</v>
      </c>
      <c r="G4332" s="176">
        <f t="shared" si="145"/>
        <v>0.14827080000000001</v>
      </c>
      <c r="H4332" s="177"/>
      <c r="I4332" s="178"/>
      <c r="J4332" s="179"/>
    </row>
    <row r="4333" spans="1:10" customFormat="1" x14ac:dyDescent="0.2">
      <c r="A4333" s="161" t="s">
        <v>403</v>
      </c>
      <c r="B4333" s="162" t="s">
        <v>3069</v>
      </c>
      <c r="C4333" s="174" t="s">
        <v>677</v>
      </c>
      <c r="D4333" s="175" t="s">
        <v>678</v>
      </c>
      <c r="E4333" s="175">
        <v>4</v>
      </c>
      <c r="F4333" s="176">
        <v>4.296759E-2</v>
      </c>
      <c r="G4333" s="176">
        <f t="shared" si="145"/>
        <v>0.17187036</v>
      </c>
      <c r="H4333" s="177"/>
      <c r="I4333" s="178"/>
      <c r="J4333" s="179"/>
    </row>
    <row r="4334" spans="1:10" customFormat="1" x14ac:dyDescent="0.2">
      <c r="A4334" s="161" t="s">
        <v>403</v>
      </c>
      <c r="B4334" s="162" t="s">
        <v>3070</v>
      </c>
      <c r="C4334" s="174" t="s">
        <v>677</v>
      </c>
      <c r="D4334" s="175" t="s">
        <v>739</v>
      </c>
      <c r="E4334" s="175">
        <v>3</v>
      </c>
      <c r="F4334" s="176">
        <v>5.4240669999999998E-2</v>
      </c>
      <c r="G4334" s="176">
        <f t="shared" si="145"/>
        <v>0.16272201</v>
      </c>
      <c r="H4334" s="177"/>
      <c r="I4334" s="178"/>
      <c r="J4334" s="179"/>
    </row>
    <row r="4335" spans="1:10" customFormat="1" x14ac:dyDescent="0.2">
      <c r="A4335" s="161" t="s">
        <v>403</v>
      </c>
      <c r="B4335" s="162" t="s">
        <v>3071</v>
      </c>
      <c r="C4335" s="174" t="s">
        <v>677</v>
      </c>
      <c r="D4335" s="175" t="s">
        <v>741</v>
      </c>
      <c r="E4335" s="175">
        <v>8</v>
      </c>
      <c r="F4335" s="176">
        <v>2.6461140000000001E-2</v>
      </c>
      <c r="G4335" s="176">
        <f t="shared" si="145"/>
        <v>0.21168912000000001</v>
      </c>
      <c r="H4335" s="177"/>
      <c r="I4335" s="178"/>
      <c r="J4335" s="179"/>
    </row>
    <row r="4336" spans="1:10" customFormat="1" x14ac:dyDescent="0.2">
      <c r="A4336" s="161" t="s">
        <v>403</v>
      </c>
      <c r="B4336" s="162" t="s">
        <v>3072</v>
      </c>
      <c r="C4336" s="174" t="s">
        <v>684</v>
      </c>
      <c r="D4336" s="175" t="s">
        <v>728</v>
      </c>
      <c r="E4336" s="175">
        <v>4</v>
      </c>
      <c r="F4336" s="176">
        <v>3.5662310000000003E-2</v>
      </c>
      <c r="G4336" s="176">
        <f t="shared" si="145"/>
        <v>0.14264924000000001</v>
      </c>
      <c r="H4336" s="177"/>
      <c r="I4336" s="178"/>
      <c r="J4336" s="179"/>
    </row>
    <row r="4337" spans="1:10" customFormat="1" x14ac:dyDescent="0.2">
      <c r="A4337" s="161" t="s">
        <v>403</v>
      </c>
      <c r="B4337" s="162" t="s">
        <v>3073</v>
      </c>
      <c r="C4337" s="174" t="s">
        <v>684</v>
      </c>
      <c r="D4337" s="175" t="s">
        <v>730</v>
      </c>
      <c r="E4337" s="175">
        <v>4</v>
      </c>
      <c r="F4337" s="176">
        <v>3.3686880000000002E-2</v>
      </c>
      <c r="G4337" s="176">
        <f t="shared" si="145"/>
        <v>0.13474752000000001</v>
      </c>
      <c r="H4337" s="177"/>
      <c r="I4337" s="178"/>
      <c r="J4337" s="179"/>
    </row>
    <row r="4338" spans="1:10" customFormat="1" x14ac:dyDescent="0.2">
      <c r="A4338" s="161" t="s">
        <v>403</v>
      </c>
      <c r="B4338" s="162" t="s">
        <v>3074</v>
      </c>
      <c r="C4338" s="174" t="s">
        <v>677</v>
      </c>
      <c r="D4338" s="175" t="s">
        <v>743</v>
      </c>
      <c r="E4338" s="175">
        <v>27</v>
      </c>
      <c r="F4338" s="176">
        <v>1.393254E-2</v>
      </c>
      <c r="G4338" s="176">
        <f t="shared" si="145"/>
        <v>0.37617857999999998</v>
      </c>
      <c r="H4338" s="177"/>
      <c r="I4338" s="178"/>
      <c r="J4338" s="179"/>
    </row>
    <row r="4339" spans="1:10" customFormat="1" x14ac:dyDescent="0.2">
      <c r="A4339" s="161" t="s">
        <v>403</v>
      </c>
      <c r="B4339" s="162" t="s">
        <v>3075</v>
      </c>
      <c r="C4339" s="174" t="s">
        <v>677</v>
      </c>
      <c r="D4339" s="175" t="s">
        <v>745</v>
      </c>
      <c r="E4339" s="175">
        <v>8</v>
      </c>
      <c r="F4339" s="176">
        <v>1.1562019999999999E-2</v>
      </c>
      <c r="G4339" s="176">
        <f t="shared" si="145"/>
        <v>9.2496159999999994E-2</v>
      </c>
      <c r="H4339" s="177"/>
      <c r="I4339" s="178"/>
      <c r="J4339" s="179"/>
    </row>
    <row r="4340" spans="1:10" customFormat="1" x14ac:dyDescent="0.2">
      <c r="A4340" s="161" t="s">
        <v>403</v>
      </c>
      <c r="B4340" s="162" t="s">
        <v>3076</v>
      </c>
      <c r="C4340" s="174" t="s">
        <v>677</v>
      </c>
      <c r="D4340" s="175" t="s">
        <v>747</v>
      </c>
      <c r="E4340" s="175">
        <v>4</v>
      </c>
      <c r="F4340" s="176">
        <v>1.9086800000000001E-3</v>
      </c>
      <c r="G4340" s="176">
        <f t="shared" si="145"/>
        <v>7.6347200000000002E-3</v>
      </c>
      <c r="H4340" s="177"/>
      <c r="I4340" s="178"/>
      <c r="J4340" s="179"/>
    </row>
    <row r="4341" spans="1:10" customFormat="1" ht="25.5" x14ac:dyDescent="0.2">
      <c r="A4341" s="161" t="s">
        <v>403</v>
      </c>
      <c r="B4341" s="162" t="s">
        <v>3077</v>
      </c>
      <c r="C4341" s="174" t="s">
        <v>522</v>
      </c>
      <c r="D4341" s="175" t="s">
        <v>937</v>
      </c>
      <c r="E4341" s="175">
        <v>84</v>
      </c>
      <c r="F4341" s="176">
        <v>5.7602159999999999E-2</v>
      </c>
      <c r="G4341" s="176">
        <f t="shared" si="145"/>
        <v>4.8385814399999996</v>
      </c>
      <c r="H4341" s="177"/>
      <c r="I4341" s="178"/>
      <c r="J4341" s="179"/>
    </row>
    <row r="4342" spans="1:10" customFormat="1" ht="25.5" x14ac:dyDescent="0.2">
      <c r="A4342" s="161" t="s">
        <v>403</v>
      </c>
      <c r="B4342" s="162" t="s">
        <v>3078</v>
      </c>
      <c r="C4342" s="174" t="s">
        <v>522</v>
      </c>
      <c r="D4342" s="175" t="s">
        <v>939</v>
      </c>
      <c r="E4342" s="175">
        <v>8</v>
      </c>
      <c r="F4342" s="176">
        <v>2.8221969999999999E-2</v>
      </c>
      <c r="G4342" s="176">
        <f t="shared" si="145"/>
        <v>0.22577575999999999</v>
      </c>
      <c r="H4342" s="177"/>
      <c r="I4342" s="178"/>
      <c r="J4342" s="179"/>
    </row>
    <row r="4343" spans="1:10" customFormat="1" ht="25.5" x14ac:dyDescent="0.2">
      <c r="A4343" s="161" t="s">
        <v>403</v>
      </c>
      <c r="B4343" s="162" t="s">
        <v>3079</v>
      </c>
      <c r="C4343" s="174" t="s">
        <v>522</v>
      </c>
      <c r="D4343" s="175" t="s">
        <v>941</v>
      </c>
      <c r="E4343" s="175">
        <v>36</v>
      </c>
      <c r="F4343" s="176">
        <v>2.2449110000000001E-2</v>
      </c>
      <c r="G4343" s="176">
        <f t="shared" si="145"/>
        <v>0.80816796000000002</v>
      </c>
      <c r="H4343" s="177"/>
      <c r="I4343" s="178"/>
      <c r="J4343" s="179"/>
    </row>
    <row r="4344" spans="1:10" customFormat="1" ht="25.5" x14ac:dyDescent="0.2">
      <c r="A4344" s="161" t="s">
        <v>403</v>
      </c>
      <c r="B4344" s="162" t="s">
        <v>3080</v>
      </c>
      <c r="C4344" s="174" t="s">
        <v>725</v>
      </c>
      <c r="D4344" s="175" t="s">
        <v>726</v>
      </c>
      <c r="E4344" s="175">
        <v>40</v>
      </c>
      <c r="F4344" s="176">
        <v>2.0473680000000001E-2</v>
      </c>
      <c r="G4344" s="176">
        <f t="shared" si="145"/>
        <v>0.81894719999999999</v>
      </c>
      <c r="H4344" s="177"/>
      <c r="I4344" s="178"/>
      <c r="J4344" s="179"/>
    </row>
    <row r="4345" spans="1:10" customFormat="1" ht="25.5" x14ac:dyDescent="0.2">
      <c r="A4345" s="161" t="s">
        <v>403</v>
      </c>
      <c r="B4345" s="162" t="s">
        <v>3081</v>
      </c>
      <c r="C4345" s="174" t="s">
        <v>944</v>
      </c>
      <c r="D4345" s="175" t="s">
        <v>945</v>
      </c>
      <c r="E4345" s="175">
        <v>54</v>
      </c>
      <c r="F4345" s="176">
        <v>1.8321469999999999E-2</v>
      </c>
      <c r="G4345" s="176">
        <f t="shared" si="145"/>
        <v>0.98935938000000001</v>
      </c>
      <c r="H4345" s="177"/>
      <c r="I4345" s="178"/>
      <c r="J4345" s="179"/>
    </row>
    <row r="4346" spans="1:10" customFormat="1" ht="25.5" x14ac:dyDescent="0.2">
      <c r="A4346" s="161" t="s">
        <v>403</v>
      </c>
      <c r="B4346" s="162" t="s">
        <v>3082</v>
      </c>
      <c r="C4346" s="174" t="s">
        <v>522</v>
      </c>
      <c r="D4346" s="175" t="s">
        <v>757</v>
      </c>
      <c r="E4346" s="175">
        <v>74</v>
      </c>
      <c r="F4346" s="176">
        <v>1.6348540000000002E-2</v>
      </c>
      <c r="G4346" s="176">
        <f t="shared" si="145"/>
        <v>1.2097919600000002</v>
      </c>
      <c r="H4346" s="177"/>
      <c r="I4346" s="178"/>
      <c r="J4346" s="179"/>
    </row>
    <row r="4347" spans="1:10" customFormat="1" x14ac:dyDescent="0.2">
      <c r="A4347" s="161" t="s">
        <v>403</v>
      </c>
      <c r="B4347" s="162" t="s">
        <v>3083</v>
      </c>
      <c r="C4347" s="174" t="s">
        <v>759</v>
      </c>
      <c r="D4347" s="175" t="s">
        <v>760</v>
      </c>
      <c r="E4347" s="175">
        <v>15</v>
      </c>
      <c r="F4347" s="176">
        <v>1.7374069999999998E-2</v>
      </c>
      <c r="G4347" s="176">
        <f t="shared" si="145"/>
        <v>0.26061104999999996</v>
      </c>
      <c r="H4347" s="177"/>
      <c r="I4347" s="178"/>
      <c r="J4347" s="179"/>
    </row>
    <row r="4348" spans="1:10" customFormat="1" x14ac:dyDescent="0.2">
      <c r="A4348" s="161" t="s">
        <v>403</v>
      </c>
      <c r="B4348" s="162" t="s">
        <v>3084</v>
      </c>
      <c r="C4348" s="174" t="s">
        <v>525</v>
      </c>
      <c r="D4348" s="175" t="s">
        <v>762</v>
      </c>
      <c r="E4348" s="175">
        <v>12</v>
      </c>
      <c r="F4348" s="176">
        <v>7.6006699999999996E-2</v>
      </c>
      <c r="G4348" s="176">
        <f t="shared" si="145"/>
        <v>0.91208040000000001</v>
      </c>
      <c r="H4348" s="177"/>
      <c r="I4348" s="178"/>
      <c r="J4348" s="179"/>
    </row>
    <row r="4349" spans="1:10" customFormat="1" x14ac:dyDescent="0.2">
      <c r="A4349" s="161" t="s">
        <v>403</v>
      </c>
      <c r="B4349" s="162" t="s">
        <v>3085</v>
      </c>
      <c r="C4349" s="174" t="s">
        <v>525</v>
      </c>
      <c r="D4349" s="175" t="s">
        <v>764</v>
      </c>
      <c r="E4349" s="175">
        <v>16</v>
      </c>
      <c r="F4349" s="176">
        <v>4.0010209999999997E-2</v>
      </c>
      <c r="G4349" s="176">
        <f t="shared" si="145"/>
        <v>0.64016335999999996</v>
      </c>
      <c r="H4349" s="177"/>
      <c r="I4349" s="178"/>
      <c r="J4349" s="179"/>
    </row>
    <row r="4350" spans="1:10" customFormat="1" x14ac:dyDescent="0.2">
      <c r="A4350" s="161" t="s">
        <v>403</v>
      </c>
      <c r="B4350" s="162" t="s">
        <v>3086</v>
      </c>
      <c r="C4350" s="174" t="s">
        <v>525</v>
      </c>
      <c r="D4350" s="175" t="s">
        <v>679</v>
      </c>
      <c r="E4350" s="175">
        <v>96</v>
      </c>
      <c r="F4350" s="176">
        <v>1.6751530000000001E-2</v>
      </c>
      <c r="G4350" s="176">
        <f t="shared" si="145"/>
        <v>1.6081468800000001</v>
      </c>
      <c r="H4350" s="177"/>
      <c r="I4350" s="178"/>
      <c r="J4350" s="179"/>
    </row>
    <row r="4351" spans="1:10" customFormat="1" x14ac:dyDescent="0.2">
      <c r="A4351" s="161" t="s">
        <v>403</v>
      </c>
      <c r="B4351" s="162" t="s">
        <v>3087</v>
      </c>
      <c r="C4351" s="174" t="s">
        <v>525</v>
      </c>
      <c r="D4351" s="175" t="s">
        <v>767</v>
      </c>
      <c r="E4351" s="175">
        <v>9</v>
      </c>
      <c r="F4351" s="176">
        <v>1.084597E-2</v>
      </c>
      <c r="G4351" s="176">
        <f t="shared" si="145"/>
        <v>9.7613729999999996E-2</v>
      </c>
      <c r="H4351" s="177"/>
      <c r="I4351" s="178"/>
      <c r="J4351" s="179"/>
    </row>
    <row r="4352" spans="1:10" customFormat="1" x14ac:dyDescent="0.2">
      <c r="A4352" s="161" t="s">
        <v>403</v>
      </c>
      <c r="B4352" s="162" t="s">
        <v>3088</v>
      </c>
      <c r="C4352" s="174" t="s">
        <v>525</v>
      </c>
      <c r="D4352" s="175" t="s">
        <v>526</v>
      </c>
      <c r="E4352" s="175">
        <v>363</v>
      </c>
      <c r="F4352" s="176">
        <v>5.88405E-3</v>
      </c>
      <c r="G4352" s="176">
        <f t="shared" si="145"/>
        <v>2.13591015</v>
      </c>
      <c r="H4352" s="177"/>
      <c r="I4352" s="178"/>
      <c r="J4352" s="179"/>
    </row>
    <row r="4353" spans="1:39" customFormat="1" x14ac:dyDescent="0.2">
      <c r="A4353" s="161" t="s">
        <v>403</v>
      </c>
      <c r="B4353" s="162" t="s">
        <v>3089</v>
      </c>
      <c r="C4353" s="174" t="s">
        <v>525</v>
      </c>
      <c r="D4353" s="175" t="s">
        <v>770</v>
      </c>
      <c r="E4353" s="175">
        <v>4</v>
      </c>
      <c r="F4353" s="176">
        <v>8.4562000000000005E-4</v>
      </c>
      <c r="G4353" s="176">
        <f t="shared" si="145"/>
        <v>3.3824800000000002E-3</v>
      </c>
      <c r="H4353" s="177"/>
      <c r="I4353" s="178"/>
      <c r="J4353" s="179"/>
    </row>
    <row r="4354" spans="1:39" customFormat="1" x14ac:dyDescent="0.2">
      <c r="A4354" s="161" t="s">
        <v>403</v>
      </c>
      <c r="B4354" s="162" t="s">
        <v>3090</v>
      </c>
      <c r="C4354" s="174" t="s">
        <v>528</v>
      </c>
      <c r="D4354" s="175" t="s">
        <v>772</v>
      </c>
      <c r="E4354" s="175">
        <v>16</v>
      </c>
      <c r="F4354" s="176">
        <v>6.9577099999999998E-3</v>
      </c>
      <c r="G4354" s="176">
        <f t="shared" ref="G4354:G4364" si="146">F4354*E4354</f>
        <v>0.11132336</v>
      </c>
      <c r="H4354" s="177"/>
      <c r="I4354" s="178"/>
      <c r="J4354" s="179"/>
    </row>
    <row r="4355" spans="1:39" customFormat="1" x14ac:dyDescent="0.2">
      <c r="A4355" s="161" t="s">
        <v>403</v>
      </c>
      <c r="B4355" s="162" t="s">
        <v>3091</v>
      </c>
      <c r="C4355" s="174" t="s">
        <v>528</v>
      </c>
      <c r="D4355" s="175" t="s">
        <v>680</v>
      </c>
      <c r="E4355" s="175">
        <v>88</v>
      </c>
      <c r="F4355" s="176">
        <v>3.9662300000000003E-3</v>
      </c>
      <c r="G4355" s="176">
        <f t="shared" si="146"/>
        <v>0.34902824000000005</v>
      </c>
      <c r="H4355" s="177"/>
      <c r="I4355" s="178"/>
      <c r="J4355" s="179"/>
    </row>
    <row r="4356" spans="1:39" customFormat="1" x14ac:dyDescent="0.2">
      <c r="A4356" s="161" t="s">
        <v>403</v>
      </c>
      <c r="B4356" s="162" t="s">
        <v>3092</v>
      </c>
      <c r="C4356" s="174" t="s">
        <v>528</v>
      </c>
      <c r="D4356" s="175" t="s">
        <v>775</v>
      </c>
      <c r="E4356" s="175">
        <v>9</v>
      </c>
      <c r="F4356" s="176">
        <v>2.3824300000000001E-3</v>
      </c>
      <c r="G4356" s="176">
        <f t="shared" si="146"/>
        <v>2.1441870000000002E-2</v>
      </c>
      <c r="H4356" s="177"/>
      <c r="I4356" s="178"/>
      <c r="J4356" s="179"/>
    </row>
    <row r="4357" spans="1:39" customFormat="1" x14ac:dyDescent="0.2">
      <c r="A4357" s="161" t="s">
        <v>403</v>
      </c>
      <c r="B4357" s="162" t="s">
        <v>3093</v>
      </c>
      <c r="C4357" s="174" t="s">
        <v>528</v>
      </c>
      <c r="D4357" s="175" t="s">
        <v>529</v>
      </c>
      <c r="E4357" s="175">
        <v>244</v>
      </c>
      <c r="F4357" s="176">
        <v>1.25136E-3</v>
      </c>
      <c r="G4357" s="176">
        <f t="shared" si="146"/>
        <v>0.30533184000000002</v>
      </c>
      <c r="H4357" s="177"/>
      <c r="I4357" s="178"/>
      <c r="J4357" s="179"/>
    </row>
    <row r="4358" spans="1:39" customFormat="1" x14ac:dyDescent="0.2">
      <c r="A4358" s="161" t="s">
        <v>403</v>
      </c>
      <c r="B4358" s="162" t="s">
        <v>3094</v>
      </c>
      <c r="C4358" s="174" t="s">
        <v>528</v>
      </c>
      <c r="D4358" s="175" t="s">
        <v>778</v>
      </c>
      <c r="E4358" s="175">
        <v>4</v>
      </c>
      <c r="F4358" s="176">
        <v>1.8382000000000001E-4</v>
      </c>
      <c r="G4358" s="176">
        <f t="shared" si="146"/>
        <v>7.3528000000000005E-4</v>
      </c>
      <c r="H4358" s="177"/>
      <c r="I4358" s="178"/>
      <c r="J4358" s="179"/>
    </row>
    <row r="4359" spans="1:39" customFormat="1" x14ac:dyDescent="0.2">
      <c r="A4359" s="161" t="s">
        <v>403</v>
      </c>
      <c r="B4359" s="162" t="s">
        <v>3095</v>
      </c>
      <c r="C4359" s="174" t="s">
        <v>681</v>
      </c>
      <c r="D4359" s="175" t="s">
        <v>780</v>
      </c>
      <c r="E4359" s="175">
        <v>4</v>
      </c>
      <c r="F4359" s="176">
        <v>1.7164410000000001E-2</v>
      </c>
      <c r="G4359" s="176">
        <f t="shared" si="146"/>
        <v>6.8657640000000006E-2</v>
      </c>
      <c r="H4359" s="177"/>
      <c r="I4359" s="178"/>
      <c r="J4359" s="179"/>
    </row>
    <row r="4360" spans="1:39" customFormat="1" x14ac:dyDescent="0.2">
      <c r="A4360" s="161" t="s">
        <v>403</v>
      </c>
      <c r="B4360" s="162" t="s">
        <v>3096</v>
      </c>
      <c r="C4360" s="174" t="s">
        <v>681</v>
      </c>
      <c r="D4360" s="175" t="s">
        <v>782</v>
      </c>
      <c r="E4360" s="175">
        <v>8</v>
      </c>
      <c r="F4360" s="176">
        <v>1.130113E-2</v>
      </c>
      <c r="G4360" s="176">
        <f t="shared" si="146"/>
        <v>9.0409039999999996E-2</v>
      </c>
      <c r="H4360" s="177"/>
      <c r="I4360" s="178"/>
      <c r="J4360" s="179"/>
    </row>
    <row r="4361" spans="1:39" customFormat="1" x14ac:dyDescent="0.2">
      <c r="A4361" s="161" t="s">
        <v>403</v>
      </c>
      <c r="B4361" s="162" t="s">
        <v>3097</v>
      </c>
      <c r="C4361" s="174" t="s">
        <v>681</v>
      </c>
      <c r="D4361" s="175" t="s">
        <v>784</v>
      </c>
      <c r="E4361" s="175">
        <v>4</v>
      </c>
      <c r="F4361" s="176">
        <v>4.0784000000000003E-3</v>
      </c>
      <c r="G4361" s="176">
        <f t="shared" si="146"/>
        <v>1.6313600000000001E-2</v>
      </c>
      <c r="H4361" s="177"/>
      <c r="I4361" s="178"/>
      <c r="J4361" s="179"/>
    </row>
    <row r="4362" spans="1:39" customFormat="1" x14ac:dyDescent="0.2">
      <c r="A4362" s="161" t="s">
        <v>403</v>
      </c>
      <c r="B4362" s="162" t="s">
        <v>3098</v>
      </c>
      <c r="C4362" s="174" t="s">
        <v>681</v>
      </c>
      <c r="D4362" s="175" t="s">
        <v>786</v>
      </c>
      <c r="E4362" s="175">
        <v>45</v>
      </c>
      <c r="F4362" s="176">
        <v>2.1575700000000001E-3</v>
      </c>
      <c r="G4362" s="176">
        <f t="shared" si="146"/>
        <v>9.7090650000000001E-2</v>
      </c>
      <c r="H4362" s="177"/>
      <c r="I4362" s="178"/>
      <c r="J4362" s="179"/>
    </row>
    <row r="4363" spans="1:39" customFormat="1" x14ac:dyDescent="0.2">
      <c r="A4363" s="161" t="s">
        <v>403</v>
      </c>
      <c r="B4363" s="162" t="s">
        <v>3099</v>
      </c>
      <c r="C4363" s="174" t="s">
        <v>788</v>
      </c>
      <c r="D4363" s="175" t="s">
        <v>789</v>
      </c>
      <c r="E4363" s="175">
        <v>2</v>
      </c>
      <c r="F4363" s="176">
        <v>5.0836500000000003E-3</v>
      </c>
      <c r="G4363" s="176">
        <f t="shared" si="146"/>
        <v>1.0167300000000001E-2</v>
      </c>
      <c r="H4363" s="177" t="s">
        <v>414</v>
      </c>
      <c r="I4363" s="178"/>
      <c r="J4363" s="179"/>
    </row>
    <row r="4364" spans="1:39" customFormat="1" ht="25.5" x14ac:dyDescent="0.2">
      <c r="A4364" s="161" t="s">
        <v>403</v>
      </c>
      <c r="B4364" s="162" t="s">
        <v>3100</v>
      </c>
      <c r="C4364" s="174" t="s">
        <v>2509</v>
      </c>
      <c r="D4364" s="175" t="s">
        <v>713</v>
      </c>
      <c r="E4364" s="175">
        <v>2</v>
      </c>
      <c r="F4364" s="176">
        <v>1.413823E-2</v>
      </c>
      <c r="G4364" s="176">
        <f t="shared" si="146"/>
        <v>2.827646E-2</v>
      </c>
      <c r="H4364" s="177"/>
      <c r="I4364" s="178"/>
      <c r="J4364" s="179"/>
    </row>
    <row r="4365" spans="1:39" x14ac:dyDescent="0.2">
      <c r="A4365" s="148" t="s">
        <v>379</v>
      </c>
      <c r="B4365" s="150">
        <v>67</v>
      </c>
      <c r="C4365" s="151" t="s">
        <v>250</v>
      </c>
      <c r="D4365" s="152" t="s">
        <v>251</v>
      </c>
      <c r="E4365" s="105">
        <v>1</v>
      </c>
      <c r="F4365" s="153"/>
      <c r="G4365" s="110"/>
      <c r="H4365" s="154"/>
      <c r="I4365" s="111"/>
      <c r="J4365" s="155"/>
      <c r="K4365" s="124"/>
      <c r="L4365" s="125"/>
      <c r="M4365" s="126"/>
      <c r="N4365" s="127"/>
      <c r="O4365" s="128"/>
      <c r="P4365" s="128"/>
      <c r="Q4365" s="126"/>
      <c r="R4365" s="55"/>
      <c r="S4365" s="129"/>
      <c r="T4365" s="156"/>
      <c r="U4365" s="126"/>
      <c r="AF4365" s="8"/>
      <c r="AG4365" s="8"/>
      <c r="AH4365" s="8"/>
      <c r="AI4365" s="8"/>
      <c r="AJ4365" s="8"/>
      <c r="AK4365" s="8"/>
      <c r="AL4365" s="8"/>
      <c r="AM4365" s="8"/>
    </row>
    <row r="4366" spans="1:39" customFormat="1" x14ac:dyDescent="0.2">
      <c r="A4366" s="148" t="s">
        <v>379</v>
      </c>
      <c r="B4366" s="162" t="s">
        <v>3101</v>
      </c>
      <c r="C4366" s="181" t="s">
        <v>3102</v>
      </c>
      <c r="D4366" s="182" t="s">
        <v>3103</v>
      </c>
      <c r="E4366" s="182">
        <v>1</v>
      </c>
      <c r="F4366" s="183"/>
      <c r="G4366" s="183" t="str">
        <f>""</f>
        <v/>
      </c>
      <c r="H4366" s="184"/>
      <c r="I4366" s="185"/>
      <c r="J4366" s="180"/>
    </row>
    <row r="4367" spans="1:39" customFormat="1" outlineLevel="1" x14ac:dyDescent="0.2">
      <c r="A4367" s="148" t="s">
        <v>379</v>
      </c>
      <c r="B4367" s="162" t="s">
        <v>3104</v>
      </c>
      <c r="C4367" s="181" t="s">
        <v>3105</v>
      </c>
      <c r="D4367" s="182" t="s">
        <v>3106</v>
      </c>
      <c r="E4367" s="182">
        <f>1*1</f>
        <v>1</v>
      </c>
      <c r="F4367" s="183">
        <v>3.48</v>
      </c>
      <c r="G4367" s="183">
        <f t="shared" ref="G4367:G4372" si="147">F4367*E4367</f>
        <v>3.48</v>
      </c>
      <c r="H4367" s="184" t="s">
        <v>390</v>
      </c>
      <c r="I4367" s="185"/>
      <c r="J4367" s="180"/>
    </row>
    <row r="4368" spans="1:39" customFormat="1" outlineLevel="1" x14ac:dyDescent="0.2">
      <c r="A4368" s="148" t="s">
        <v>379</v>
      </c>
      <c r="B4368" s="162" t="s">
        <v>3107</v>
      </c>
      <c r="C4368" s="181" t="s">
        <v>392</v>
      </c>
      <c r="D4368" s="182" t="s">
        <v>393</v>
      </c>
      <c r="E4368" s="182">
        <f>1*1</f>
        <v>1</v>
      </c>
      <c r="F4368" s="183">
        <v>2.65</v>
      </c>
      <c r="G4368" s="183">
        <f t="shared" si="147"/>
        <v>2.65</v>
      </c>
      <c r="H4368" s="184" t="s">
        <v>390</v>
      </c>
      <c r="I4368" s="185"/>
      <c r="J4368" s="180"/>
    </row>
    <row r="4369" spans="1:11" customFormat="1" outlineLevel="1" x14ac:dyDescent="0.2">
      <c r="A4369" s="148" t="s">
        <v>379</v>
      </c>
      <c r="B4369" s="162" t="s">
        <v>3108</v>
      </c>
      <c r="C4369" s="181" t="s">
        <v>2960</v>
      </c>
      <c r="D4369" s="182" t="s">
        <v>2961</v>
      </c>
      <c r="E4369" s="182">
        <f>1*1</f>
        <v>1</v>
      </c>
      <c r="F4369" s="183">
        <v>3.59</v>
      </c>
      <c r="G4369" s="183">
        <f t="shared" si="147"/>
        <v>3.59</v>
      </c>
      <c r="H4369" s="184" t="s">
        <v>390</v>
      </c>
      <c r="I4369" s="185"/>
      <c r="J4369" s="180"/>
    </row>
    <row r="4370" spans="1:11" customFormat="1" outlineLevel="1" x14ac:dyDescent="0.2">
      <c r="A4370" s="148" t="s">
        <v>379</v>
      </c>
      <c r="B4370" s="162" t="s">
        <v>3109</v>
      </c>
      <c r="C4370" s="181" t="s">
        <v>2963</v>
      </c>
      <c r="D4370" s="182" t="s">
        <v>2964</v>
      </c>
      <c r="E4370" s="182">
        <f>1*1</f>
        <v>1</v>
      </c>
      <c r="F4370" s="183">
        <v>26.71</v>
      </c>
      <c r="G4370" s="183">
        <f t="shared" si="147"/>
        <v>26.71</v>
      </c>
      <c r="H4370" s="184" t="s">
        <v>390</v>
      </c>
      <c r="I4370" s="185"/>
      <c r="J4370" s="180"/>
    </row>
    <row r="4371" spans="1:11" customFormat="1" outlineLevel="1" x14ac:dyDescent="0.2">
      <c r="A4371" s="148" t="s">
        <v>379</v>
      </c>
      <c r="B4371" s="162" t="s">
        <v>3110</v>
      </c>
      <c r="C4371" s="181" t="s">
        <v>401</v>
      </c>
      <c r="D4371" s="182" t="s">
        <v>402</v>
      </c>
      <c r="E4371" s="182">
        <f>2*1</f>
        <v>2</v>
      </c>
      <c r="F4371" s="183">
        <v>1.97</v>
      </c>
      <c r="G4371" s="183">
        <f t="shared" si="147"/>
        <v>3.94</v>
      </c>
      <c r="H4371" s="184" t="s">
        <v>390</v>
      </c>
      <c r="I4371" s="185"/>
      <c r="J4371" s="180"/>
    </row>
    <row r="4372" spans="1:11" customFormat="1" outlineLevel="1" x14ac:dyDescent="0.2">
      <c r="A4372" s="148" t="s">
        <v>379</v>
      </c>
      <c r="B4372" s="162" t="s">
        <v>3111</v>
      </c>
      <c r="C4372" s="181" t="s">
        <v>3112</v>
      </c>
      <c r="D4372" s="182" t="s">
        <v>3113</v>
      </c>
      <c r="E4372" s="182">
        <f>1*1</f>
        <v>1</v>
      </c>
      <c r="F4372" s="183">
        <v>5.43</v>
      </c>
      <c r="G4372" s="183">
        <f t="shared" si="147"/>
        <v>5.43</v>
      </c>
      <c r="H4372" s="184"/>
      <c r="I4372" s="185"/>
      <c r="J4372" s="180"/>
    </row>
    <row r="4373" spans="1:11" customFormat="1" x14ac:dyDescent="0.2">
      <c r="A4373" s="161" t="s">
        <v>382</v>
      </c>
      <c r="B4373" s="162" t="s">
        <v>3114</v>
      </c>
      <c r="C4373" s="163" t="s">
        <v>1907</v>
      </c>
      <c r="D4373" s="164" t="s">
        <v>409</v>
      </c>
      <c r="E4373" s="164" t="s">
        <v>410</v>
      </c>
      <c r="F4373" s="167"/>
      <c r="G4373" s="167" t="str">
        <f>""</f>
        <v/>
      </c>
      <c r="H4373" s="161"/>
      <c r="I4373" s="165"/>
      <c r="J4373" s="166"/>
      <c r="K4373" s="200"/>
    </row>
    <row r="4374" spans="1:11" customFormat="1" outlineLevel="1" x14ac:dyDescent="0.2">
      <c r="A4374" s="161" t="s">
        <v>386</v>
      </c>
      <c r="B4374" s="162" t="s">
        <v>3115</v>
      </c>
      <c r="C4374" s="168" t="s">
        <v>1909</v>
      </c>
      <c r="D4374" s="169" t="s">
        <v>1910</v>
      </c>
      <c r="E4374" s="169" t="s">
        <v>410</v>
      </c>
      <c r="F4374" s="170">
        <v>15.77</v>
      </c>
      <c r="G4374" s="170">
        <f>F4374*2</f>
        <v>31.54</v>
      </c>
      <c r="H4374" s="171" t="s">
        <v>414</v>
      </c>
      <c r="I4374" s="172"/>
      <c r="J4374" s="173"/>
      <c r="K4374" s="200"/>
    </row>
    <row r="4375" spans="1:11" customFormat="1" outlineLevel="1" x14ac:dyDescent="0.2">
      <c r="A4375" s="161" t="s">
        <v>386</v>
      </c>
      <c r="B4375" s="162" t="s">
        <v>3116</v>
      </c>
      <c r="C4375" s="168" t="s">
        <v>416</v>
      </c>
      <c r="D4375" s="169" t="s">
        <v>417</v>
      </c>
      <c r="E4375" s="169" t="s">
        <v>410</v>
      </c>
      <c r="F4375" s="170">
        <v>4.05</v>
      </c>
      <c r="G4375" s="170">
        <f>F4375*2</f>
        <v>8.1</v>
      </c>
      <c r="H4375" s="171" t="s">
        <v>414</v>
      </c>
      <c r="I4375" s="172"/>
      <c r="J4375" s="173"/>
      <c r="K4375" s="200"/>
    </row>
    <row r="4376" spans="1:11" customFormat="1" outlineLevel="1" x14ac:dyDescent="0.2">
      <c r="A4376" s="161" t="s">
        <v>386</v>
      </c>
      <c r="B4376" s="162" t="s">
        <v>3117</v>
      </c>
      <c r="C4376" s="168" t="s">
        <v>419</v>
      </c>
      <c r="D4376" s="169" t="s">
        <v>420</v>
      </c>
      <c r="E4376" s="169">
        <v>2</v>
      </c>
      <c r="F4376" s="170">
        <v>0.37</v>
      </c>
      <c r="G4376" s="170">
        <f>F4376*E4376</f>
        <v>0.74</v>
      </c>
      <c r="H4376" s="171" t="s">
        <v>414</v>
      </c>
      <c r="I4376" s="172"/>
      <c r="J4376" s="173"/>
      <c r="K4376" s="200"/>
    </row>
    <row r="4377" spans="1:11" customFormat="1" outlineLevel="1" x14ac:dyDescent="0.2">
      <c r="A4377" s="161" t="s">
        <v>386</v>
      </c>
      <c r="B4377" s="162" t="s">
        <v>3118</v>
      </c>
      <c r="C4377" s="168" t="s">
        <v>422</v>
      </c>
      <c r="D4377" s="169" t="s">
        <v>423</v>
      </c>
      <c r="E4377" s="169">
        <v>2</v>
      </c>
      <c r="F4377" s="170">
        <v>0.04</v>
      </c>
      <c r="G4377" s="170">
        <f>F4377*E4377</f>
        <v>0.08</v>
      </c>
      <c r="H4377" s="171" t="s">
        <v>414</v>
      </c>
      <c r="I4377" s="172"/>
      <c r="J4377" s="173"/>
      <c r="K4377" s="200"/>
    </row>
    <row r="4378" spans="1:11" customFormat="1" outlineLevel="1" x14ac:dyDescent="0.2">
      <c r="A4378" s="161" t="s">
        <v>403</v>
      </c>
      <c r="B4378" s="162" t="s">
        <v>3119</v>
      </c>
      <c r="C4378" s="174" t="s">
        <v>425</v>
      </c>
      <c r="D4378" s="175" t="s">
        <v>426</v>
      </c>
      <c r="E4378" s="175">
        <v>2</v>
      </c>
      <c r="F4378" s="176">
        <v>0.01</v>
      </c>
      <c r="G4378" s="176">
        <f>F4378*E4378</f>
        <v>0.02</v>
      </c>
      <c r="H4378" s="177"/>
      <c r="I4378" s="178"/>
      <c r="J4378" s="179"/>
      <c r="K4378" s="200"/>
    </row>
    <row r="4379" spans="1:11" customFormat="1" collapsed="1" x14ac:dyDescent="0.2">
      <c r="A4379" s="148" t="s">
        <v>379</v>
      </c>
      <c r="B4379" s="162" t="s">
        <v>3120</v>
      </c>
      <c r="C4379" s="181" t="s">
        <v>428</v>
      </c>
      <c r="D4379" s="182" t="s">
        <v>429</v>
      </c>
      <c r="E4379" s="182" t="s">
        <v>410</v>
      </c>
      <c r="F4379" s="183"/>
      <c r="G4379" s="183" t="str">
        <f>""</f>
        <v/>
      </c>
      <c r="H4379" s="184"/>
      <c r="I4379" s="185"/>
      <c r="J4379" s="180"/>
      <c r="K4379" s="200"/>
    </row>
    <row r="4380" spans="1:11" customFormat="1" outlineLevel="1" x14ac:dyDescent="0.2">
      <c r="A4380" s="148" t="s">
        <v>379</v>
      </c>
      <c r="B4380" s="162" t="s">
        <v>3121</v>
      </c>
      <c r="C4380" s="181" t="s">
        <v>431</v>
      </c>
      <c r="D4380" s="182" t="s">
        <v>432</v>
      </c>
      <c r="E4380" s="182" t="s">
        <v>410</v>
      </c>
      <c r="F4380" s="183">
        <v>10.41</v>
      </c>
      <c r="G4380" s="183">
        <f>F4380*2</f>
        <v>20.82</v>
      </c>
      <c r="H4380" s="184" t="s">
        <v>390</v>
      </c>
      <c r="I4380" s="185"/>
      <c r="J4380" s="180"/>
      <c r="K4380" s="200"/>
    </row>
    <row r="4381" spans="1:11" customFormat="1" outlineLevel="1" x14ac:dyDescent="0.2">
      <c r="A4381" s="148" t="s">
        <v>379</v>
      </c>
      <c r="B4381" s="162" t="s">
        <v>3122</v>
      </c>
      <c r="C4381" s="181" t="s">
        <v>434</v>
      </c>
      <c r="D4381" s="182" t="s">
        <v>435</v>
      </c>
      <c r="E4381" s="182">
        <v>4</v>
      </c>
      <c r="F4381" s="183">
        <v>0.03</v>
      </c>
      <c r="G4381" s="183">
        <f>F4381*E4381</f>
        <v>0.12</v>
      </c>
      <c r="H4381" s="184" t="s">
        <v>414</v>
      </c>
      <c r="I4381" s="185"/>
      <c r="J4381" s="180"/>
      <c r="K4381" s="200"/>
    </row>
    <row r="4382" spans="1:11" customFormat="1" outlineLevel="1" x14ac:dyDescent="0.2">
      <c r="A4382" s="148" t="s">
        <v>379</v>
      </c>
      <c r="B4382" s="162" t="s">
        <v>3123</v>
      </c>
      <c r="C4382" s="181" t="s">
        <v>425</v>
      </c>
      <c r="D4382" s="182" t="s">
        <v>437</v>
      </c>
      <c r="E4382" s="182">
        <v>2</v>
      </c>
      <c r="F4382" s="183">
        <v>0.02</v>
      </c>
      <c r="G4382" s="183">
        <f>F4382*E4382</f>
        <v>0.04</v>
      </c>
      <c r="H4382" s="184"/>
      <c r="I4382" s="185"/>
      <c r="J4382" s="180"/>
      <c r="K4382" s="200"/>
    </row>
    <row r="4383" spans="1:11" customFormat="1" x14ac:dyDescent="0.2">
      <c r="A4383" s="161" t="s">
        <v>382</v>
      </c>
      <c r="B4383" s="162" t="s">
        <v>3124</v>
      </c>
      <c r="C4383" s="163" t="s">
        <v>2910</v>
      </c>
      <c r="D4383" s="164" t="s">
        <v>2911</v>
      </c>
      <c r="E4383" s="164">
        <v>1</v>
      </c>
      <c r="F4383" s="167"/>
      <c r="G4383" s="167" t="str">
        <f>""</f>
        <v/>
      </c>
      <c r="H4383" s="161"/>
      <c r="I4383" s="165"/>
      <c r="J4383" s="166"/>
    </row>
    <row r="4384" spans="1:11" customFormat="1" outlineLevel="1" x14ac:dyDescent="0.2">
      <c r="A4384" s="161" t="s">
        <v>386</v>
      </c>
      <c r="B4384" s="162" t="s">
        <v>3125</v>
      </c>
      <c r="C4384" s="168" t="s">
        <v>2913</v>
      </c>
      <c r="D4384" s="169" t="s">
        <v>2914</v>
      </c>
      <c r="E4384" s="169">
        <f>1*1</f>
        <v>1</v>
      </c>
      <c r="F4384" s="170">
        <v>6.59</v>
      </c>
      <c r="G4384" s="170">
        <f>F4384*E4384</f>
        <v>6.59</v>
      </c>
      <c r="H4384" s="171" t="s">
        <v>414</v>
      </c>
      <c r="I4384" s="172"/>
      <c r="J4384" s="173"/>
    </row>
    <row r="4385" spans="1:11" customFormat="1" outlineLevel="1" x14ac:dyDescent="0.2">
      <c r="A4385" s="161" t="s">
        <v>386</v>
      </c>
      <c r="B4385" s="162" t="s">
        <v>3126</v>
      </c>
      <c r="C4385" s="168" t="s">
        <v>445</v>
      </c>
      <c r="D4385" s="169" t="s">
        <v>446</v>
      </c>
      <c r="E4385" s="169">
        <f>2*1</f>
        <v>2</v>
      </c>
      <c r="F4385" s="170">
        <v>2.2200000000000002</v>
      </c>
      <c r="G4385" s="170">
        <f>F4385*E4385</f>
        <v>4.4400000000000004</v>
      </c>
      <c r="H4385" s="171" t="s">
        <v>414</v>
      </c>
      <c r="I4385" s="172"/>
      <c r="J4385" s="173"/>
    </row>
    <row r="4386" spans="1:11" customFormat="1" outlineLevel="1" x14ac:dyDescent="0.2">
      <c r="A4386" s="161" t="s">
        <v>403</v>
      </c>
      <c r="B4386" s="162" t="s">
        <v>3127</v>
      </c>
      <c r="C4386" s="174" t="s">
        <v>425</v>
      </c>
      <c r="D4386" s="175" t="s">
        <v>448</v>
      </c>
      <c r="E4386" s="175">
        <f>4*1</f>
        <v>4</v>
      </c>
      <c r="F4386" s="176">
        <v>0.01</v>
      </c>
      <c r="G4386" s="176">
        <f>F4386*E4386</f>
        <v>0.04</v>
      </c>
      <c r="H4386" s="177"/>
      <c r="I4386" s="178"/>
      <c r="J4386" s="179"/>
    </row>
    <row r="4387" spans="1:11" customFormat="1" outlineLevel="1" x14ac:dyDescent="0.2">
      <c r="A4387" s="161" t="s">
        <v>403</v>
      </c>
      <c r="B4387" s="162" t="s">
        <v>3128</v>
      </c>
      <c r="C4387" s="174" t="s">
        <v>425</v>
      </c>
      <c r="D4387" s="175" t="s">
        <v>450</v>
      </c>
      <c r="E4387" s="175">
        <f>8*1</f>
        <v>8</v>
      </c>
      <c r="F4387" s="176">
        <v>0.04</v>
      </c>
      <c r="G4387" s="176">
        <f>F4387*E4387</f>
        <v>0.32</v>
      </c>
      <c r="H4387" s="177"/>
      <c r="I4387" s="178"/>
      <c r="J4387" s="179"/>
    </row>
    <row r="4388" spans="1:11" customFormat="1" x14ac:dyDescent="0.2">
      <c r="A4388" s="161" t="s">
        <v>382</v>
      </c>
      <c r="B4388" s="162" t="s">
        <v>3129</v>
      </c>
      <c r="C4388" s="163" t="s">
        <v>2919</v>
      </c>
      <c r="D4388" s="164" t="s">
        <v>2920</v>
      </c>
      <c r="E4388" s="164">
        <v>2</v>
      </c>
      <c r="F4388" s="167"/>
      <c r="G4388" s="167" t="str">
        <f>""</f>
        <v/>
      </c>
      <c r="H4388" s="161"/>
      <c r="I4388" s="165"/>
      <c r="J4388" s="166"/>
    </row>
    <row r="4389" spans="1:11" customFormat="1" outlineLevel="1" x14ac:dyDescent="0.2">
      <c r="A4389" s="161" t="s">
        <v>386</v>
      </c>
      <c r="B4389" s="162" t="s">
        <v>3130</v>
      </c>
      <c r="C4389" s="168" t="s">
        <v>2913</v>
      </c>
      <c r="D4389" s="169" t="s">
        <v>2914</v>
      </c>
      <c r="E4389" s="169">
        <f>1*2</f>
        <v>2</v>
      </c>
      <c r="F4389" s="170">
        <v>6.59</v>
      </c>
      <c r="G4389" s="170">
        <f>F4389*E4389</f>
        <v>13.18</v>
      </c>
      <c r="H4389" s="171" t="s">
        <v>414</v>
      </c>
      <c r="I4389" s="172"/>
      <c r="J4389" s="173"/>
    </row>
    <row r="4390" spans="1:11" customFormat="1" outlineLevel="1" x14ac:dyDescent="0.2">
      <c r="A4390" s="161" t="s">
        <v>386</v>
      </c>
      <c r="B4390" s="162" t="s">
        <v>3131</v>
      </c>
      <c r="C4390" s="168" t="s">
        <v>456</v>
      </c>
      <c r="D4390" s="169" t="s">
        <v>457</v>
      </c>
      <c r="E4390" s="169">
        <f>2*2</f>
        <v>4</v>
      </c>
      <c r="F4390" s="170">
        <v>1.28</v>
      </c>
      <c r="G4390" s="170">
        <f>F4390*E4390</f>
        <v>5.12</v>
      </c>
      <c r="H4390" s="171" t="s">
        <v>414</v>
      </c>
      <c r="I4390" s="172"/>
      <c r="J4390" s="173"/>
    </row>
    <row r="4391" spans="1:11" customFormat="1" collapsed="1" x14ac:dyDescent="0.2">
      <c r="A4391" s="148" t="s">
        <v>386</v>
      </c>
      <c r="B4391" s="162" t="s">
        <v>3132</v>
      </c>
      <c r="C4391" s="181" t="s">
        <v>3133</v>
      </c>
      <c r="D4391" s="182" t="s">
        <v>3134</v>
      </c>
      <c r="E4391" s="182">
        <v>1</v>
      </c>
      <c r="F4391" s="183">
        <v>1.1898541199999999</v>
      </c>
      <c r="G4391" s="183">
        <f>F4391*E4391</f>
        <v>1.1898541199999999</v>
      </c>
      <c r="H4391" s="184"/>
      <c r="I4391" s="185"/>
      <c r="J4391" s="180"/>
    </row>
    <row r="4392" spans="1:11" customFormat="1" x14ac:dyDescent="0.2">
      <c r="A4392" s="148" t="s">
        <v>386</v>
      </c>
      <c r="B4392" s="162" t="s">
        <v>3135</v>
      </c>
      <c r="C4392" s="181" t="s">
        <v>462</v>
      </c>
      <c r="D4392" s="182" t="s">
        <v>463</v>
      </c>
      <c r="E4392" s="182">
        <v>1</v>
      </c>
      <c r="F4392" s="183">
        <v>0.65714972000000005</v>
      </c>
      <c r="G4392" s="183">
        <f>F4392*E4392</f>
        <v>0.65714972000000005</v>
      </c>
      <c r="H4392" s="184" t="s">
        <v>414</v>
      </c>
      <c r="I4392" s="185"/>
      <c r="J4392" s="180"/>
    </row>
    <row r="4393" spans="1:11" customFormat="1" x14ac:dyDescent="0.2">
      <c r="A4393" s="161" t="s">
        <v>382</v>
      </c>
      <c r="B4393" s="162" t="s">
        <v>3136</v>
      </c>
      <c r="C4393" s="163" t="s">
        <v>465</v>
      </c>
      <c r="D4393" s="164" t="s">
        <v>466</v>
      </c>
      <c r="E4393" s="164" t="s">
        <v>410</v>
      </c>
      <c r="F4393" s="167"/>
      <c r="G4393" s="167" t="str">
        <f>""</f>
        <v/>
      </c>
      <c r="H4393" s="161"/>
      <c r="I4393" s="165"/>
      <c r="J4393" s="166"/>
      <c r="K4393" s="200"/>
    </row>
    <row r="4394" spans="1:11" customFormat="1" outlineLevel="1" x14ac:dyDescent="0.2">
      <c r="A4394" s="161" t="s">
        <v>386</v>
      </c>
      <c r="B4394" s="162" t="s">
        <v>3137</v>
      </c>
      <c r="C4394" s="168" t="s">
        <v>468</v>
      </c>
      <c r="D4394" s="169" t="s">
        <v>469</v>
      </c>
      <c r="E4394" s="169" t="s">
        <v>410</v>
      </c>
      <c r="F4394" s="170">
        <v>0.5</v>
      </c>
      <c r="G4394" s="170">
        <f>F4394*2</f>
        <v>1</v>
      </c>
      <c r="H4394" s="171" t="s">
        <v>414</v>
      </c>
      <c r="I4394" s="172"/>
      <c r="J4394" s="173"/>
      <c r="K4394" s="200"/>
    </row>
    <row r="4395" spans="1:11" customFormat="1" outlineLevel="1" x14ac:dyDescent="0.2">
      <c r="A4395" s="161" t="s">
        <v>386</v>
      </c>
      <c r="B4395" s="162" t="s">
        <v>3138</v>
      </c>
      <c r="C4395" s="168" t="s">
        <v>471</v>
      </c>
      <c r="D4395" s="169" t="s">
        <v>472</v>
      </c>
      <c r="E4395" s="169">
        <v>2</v>
      </c>
      <c r="F4395" s="170">
        <v>0.01</v>
      </c>
      <c r="G4395" s="170">
        <f>F4395*E4395</f>
        <v>0.02</v>
      </c>
      <c r="H4395" s="171" t="s">
        <v>414</v>
      </c>
      <c r="I4395" s="172"/>
      <c r="J4395" s="173"/>
      <c r="K4395" s="200"/>
    </row>
    <row r="4396" spans="1:11" customFormat="1" x14ac:dyDescent="0.2">
      <c r="A4396" s="161" t="s">
        <v>382</v>
      </c>
      <c r="B4396" s="162" t="s">
        <v>3139</v>
      </c>
      <c r="C4396" s="163" t="s">
        <v>474</v>
      </c>
      <c r="D4396" s="164" t="s">
        <v>475</v>
      </c>
      <c r="E4396" s="164">
        <v>2</v>
      </c>
      <c r="F4396" s="167">
        <v>0.59990093</v>
      </c>
      <c r="G4396" s="167">
        <f>F4396*E4396</f>
        <v>1.19980186</v>
      </c>
      <c r="H4396" s="161" t="s">
        <v>414</v>
      </c>
      <c r="I4396" s="165"/>
      <c r="J4396" s="166"/>
    </row>
    <row r="4397" spans="1:11" customFormat="1" x14ac:dyDescent="0.2">
      <c r="A4397" s="161" t="s">
        <v>382</v>
      </c>
      <c r="B4397" s="162" t="s">
        <v>3140</v>
      </c>
      <c r="C4397" s="163" t="s">
        <v>477</v>
      </c>
      <c r="D4397" s="164" t="s">
        <v>478</v>
      </c>
      <c r="E4397" s="164">
        <v>4</v>
      </c>
      <c r="F4397" s="167">
        <v>2.8096894699999999</v>
      </c>
      <c r="G4397" s="167">
        <f>F4397*E4397</f>
        <v>11.23875788</v>
      </c>
      <c r="H4397" s="161" t="s">
        <v>414</v>
      </c>
      <c r="I4397" s="165"/>
      <c r="J4397" s="166"/>
    </row>
    <row r="4398" spans="1:11" customFormat="1" x14ac:dyDescent="0.2">
      <c r="A4398" s="161" t="s">
        <v>382</v>
      </c>
      <c r="B4398" s="162" t="s">
        <v>3141</v>
      </c>
      <c r="C4398" s="163" t="s">
        <v>1944</v>
      </c>
      <c r="D4398" s="164" t="s">
        <v>1945</v>
      </c>
      <c r="E4398" s="164">
        <v>4</v>
      </c>
      <c r="F4398" s="167">
        <v>0.69946048000000005</v>
      </c>
      <c r="G4398" s="167">
        <f>F4398*E4398</f>
        <v>2.7978419200000002</v>
      </c>
      <c r="H4398" s="161" t="s">
        <v>414</v>
      </c>
      <c r="I4398" s="165"/>
      <c r="J4398" s="166"/>
    </row>
    <row r="4399" spans="1:11" customFormat="1" x14ac:dyDescent="0.2">
      <c r="A4399" s="161" t="s">
        <v>382</v>
      </c>
      <c r="B4399" s="162" t="s">
        <v>3142</v>
      </c>
      <c r="C4399" s="163" t="s">
        <v>483</v>
      </c>
      <c r="D4399" s="164" t="s">
        <v>484</v>
      </c>
      <c r="E4399" s="164">
        <v>5</v>
      </c>
      <c r="F4399" s="167">
        <v>0.33108987000000001</v>
      </c>
      <c r="G4399" s="167">
        <f>F4399*E4399</f>
        <v>1.65544935</v>
      </c>
      <c r="H4399" s="161" t="s">
        <v>414</v>
      </c>
      <c r="I4399" s="165"/>
      <c r="J4399" s="166"/>
    </row>
    <row r="4400" spans="1:11" customFormat="1" x14ac:dyDescent="0.2">
      <c r="A4400" s="161" t="s">
        <v>382</v>
      </c>
      <c r="B4400" s="162" t="s">
        <v>3143</v>
      </c>
      <c r="C4400" s="163" t="s">
        <v>486</v>
      </c>
      <c r="D4400" s="164" t="s">
        <v>487</v>
      </c>
      <c r="E4400" s="164" t="s">
        <v>410</v>
      </c>
      <c r="F4400" s="167">
        <v>1.75006756</v>
      </c>
      <c r="G4400" s="167">
        <f>F4400*2</f>
        <v>3.5001351199999999</v>
      </c>
      <c r="H4400" s="161" t="s">
        <v>414</v>
      </c>
      <c r="I4400" s="165"/>
      <c r="J4400" s="166"/>
    </row>
    <row r="4401" spans="1:10" customFormat="1" x14ac:dyDescent="0.2">
      <c r="A4401" s="161" t="s">
        <v>382</v>
      </c>
      <c r="B4401" s="162" t="s">
        <v>3144</v>
      </c>
      <c r="C4401" s="163" t="s">
        <v>489</v>
      </c>
      <c r="D4401" s="164" t="s">
        <v>490</v>
      </c>
      <c r="E4401" s="164">
        <v>4</v>
      </c>
      <c r="F4401" s="167"/>
      <c r="G4401" s="167" t="str">
        <f>""</f>
        <v/>
      </c>
      <c r="H4401" s="161"/>
      <c r="I4401" s="165"/>
      <c r="J4401" s="166"/>
    </row>
    <row r="4402" spans="1:10" customFormat="1" outlineLevel="1" x14ac:dyDescent="0.2">
      <c r="A4402" s="161" t="s">
        <v>386</v>
      </c>
      <c r="B4402" s="162" t="s">
        <v>3145</v>
      </c>
      <c r="C4402" s="168" t="s">
        <v>492</v>
      </c>
      <c r="D4402" s="169" t="s">
        <v>493</v>
      </c>
      <c r="E4402" s="169">
        <f>1*4</f>
        <v>4</v>
      </c>
      <c r="F4402" s="170">
        <v>0.38</v>
      </c>
      <c r="G4402" s="170">
        <f>F4402*E4402</f>
        <v>1.52</v>
      </c>
      <c r="H4402" s="171" t="s">
        <v>414</v>
      </c>
      <c r="I4402" s="172"/>
      <c r="J4402" s="173"/>
    </row>
    <row r="4403" spans="1:10" customFormat="1" outlineLevel="1" x14ac:dyDescent="0.2">
      <c r="A4403" s="161" t="s">
        <v>386</v>
      </c>
      <c r="B4403" s="162" t="s">
        <v>3146</v>
      </c>
      <c r="C4403" s="168" t="s">
        <v>495</v>
      </c>
      <c r="D4403" s="169" t="s">
        <v>496</v>
      </c>
      <c r="E4403" s="169">
        <f>1*4</f>
        <v>4</v>
      </c>
      <c r="F4403" s="170">
        <v>0.25</v>
      </c>
      <c r="G4403" s="170">
        <f>F4403*E4403</f>
        <v>1</v>
      </c>
      <c r="H4403" s="171" t="s">
        <v>414</v>
      </c>
      <c r="I4403" s="172"/>
      <c r="J4403" s="173"/>
    </row>
    <row r="4404" spans="1:10" customFormat="1" x14ac:dyDescent="0.2">
      <c r="A4404" s="161" t="s">
        <v>382</v>
      </c>
      <c r="B4404" s="162" t="s">
        <v>3147</v>
      </c>
      <c r="C4404" s="163" t="s">
        <v>2930</v>
      </c>
      <c r="D4404" s="164" t="s">
        <v>2931</v>
      </c>
      <c r="E4404" s="164">
        <v>1</v>
      </c>
      <c r="F4404" s="167"/>
      <c r="G4404" s="167" t="str">
        <f>""</f>
        <v/>
      </c>
      <c r="H4404" s="161"/>
      <c r="I4404" s="165"/>
      <c r="J4404" s="166"/>
    </row>
    <row r="4405" spans="1:10" customFormat="1" outlineLevel="1" x14ac:dyDescent="0.2">
      <c r="A4405" s="161" t="s">
        <v>382</v>
      </c>
      <c r="B4405" s="162" t="s">
        <v>3148</v>
      </c>
      <c r="C4405" s="163" t="s">
        <v>2933</v>
      </c>
      <c r="D4405" s="164" t="s">
        <v>2934</v>
      </c>
      <c r="E4405" s="164">
        <f>1*1</f>
        <v>1</v>
      </c>
      <c r="F4405" s="167"/>
      <c r="G4405" s="167" t="str">
        <f>""</f>
        <v/>
      </c>
      <c r="H4405" s="161"/>
      <c r="I4405" s="165"/>
      <c r="J4405" s="166"/>
    </row>
    <row r="4406" spans="1:10" customFormat="1" outlineLevel="2" x14ac:dyDescent="0.2">
      <c r="A4406" s="161" t="s">
        <v>386</v>
      </c>
      <c r="B4406" s="162" t="s">
        <v>3149</v>
      </c>
      <c r="C4406" s="168" t="s">
        <v>2936</v>
      </c>
      <c r="D4406" s="169" t="s">
        <v>2937</v>
      </c>
      <c r="E4406" s="169">
        <f>1*1</f>
        <v>1</v>
      </c>
      <c r="F4406" s="170">
        <v>3.83</v>
      </c>
      <c r="G4406" s="170">
        <f t="shared" ref="G4406:G4412" si="148">F4406*E4406</f>
        <v>3.83</v>
      </c>
      <c r="H4406" s="171" t="s">
        <v>414</v>
      </c>
      <c r="I4406" s="172"/>
      <c r="J4406" s="173"/>
    </row>
    <row r="4407" spans="1:10" customFormat="1" outlineLevel="2" x14ac:dyDescent="0.2">
      <c r="A4407" s="161" t="s">
        <v>386</v>
      </c>
      <c r="B4407" s="162" t="s">
        <v>3150</v>
      </c>
      <c r="C4407" s="168" t="s">
        <v>830</v>
      </c>
      <c r="D4407" s="169" t="s">
        <v>831</v>
      </c>
      <c r="E4407" s="169">
        <f>2*1</f>
        <v>2</v>
      </c>
      <c r="F4407" s="170">
        <v>0.28000000000000003</v>
      </c>
      <c r="G4407" s="170">
        <f t="shared" si="148"/>
        <v>0.56000000000000005</v>
      </c>
      <c r="H4407" s="171" t="s">
        <v>414</v>
      </c>
      <c r="I4407" s="172"/>
      <c r="J4407" s="173"/>
    </row>
    <row r="4408" spans="1:10" customFormat="1" outlineLevel="1" x14ac:dyDescent="0.2">
      <c r="A4408" s="161" t="s">
        <v>382</v>
      </c>
      <c r="B4408" s="162" t="s">
        <v>3151</v>
      </c>
      <c r="C4408" s="163" t="s">
        <v>2940</v>
      </c>
      <c r="D4408" s="164" t="s">
        <v>2941</v>
      </c>
      <c r="E4408" s="164">
        <f>1*1</f>
        <v>1</v>
      </c>
      <c r="F4408" s="167">
        <v>2.15</v>
      </c>
      <c r="G4408" s="167">
        <f t="shared" si="148"/>
        <v>2.15</v>
      </c>
      <c r="H4408" s="161" t="s">
        <v>414</v>
      </c>
      <c r="I4408" s="165"/>
      <c r="J4408" s="166"/>
    </row>
    <row r="4409" spans="1:10" customFormat="1" outlineLevel="1" x14ac:dyDescent="0.2">
      <c r="A4409" s="161" t="s">
        <v>403</v>
      </c>
      <c r="B4409" s="162" t="s">
        <v>3152</v>
      </c>
      <c r="C4409" s="174" t="s">
        <v>2943</v>
      </c>
      <c r="D4409" s="175" t="s">
        <v>2944</v>
      </c>
      <c r="E4409" s="175">
        <f>1*1</f>
        <v>1</v>
      </c>
      <c r="F4409" s="176">
        <v>1.04</v>
      </c>
      <c r="G4409" s="176">
        <f t="shared" si="148"/>
        <v>1.04</v>
      </c>
      <c r="H4409" s="177"/>
      <c r="I4409" s="178"/>
      <c r="J4409" s="179"/>
    </row>
    <row r="4410" spans="1:10" customFormat="1" outlineLevel="1" x14ac:dyDescent="0.2">
      <c r="A4410" s="161" t="s">
        <v>403</v>
      </c>
      <c r="B4410" s="162" t="s">
        <v>3153</v>
      </c>
      <c r="C4410" s="174" t="s">
        <v>677</v>
      </c>
      <c r="D4410" s="175" t="s">
        <v>837</v>
      </c>
      <c r="E4410" s="175">
        <f>4*1</f>
        <v>4</v>
      </c>
      <c r="F4410" s="176">
        <v>0.02</v>
      </c>
      <c r="G4410" s="176">
        <f t="shared" si="148"/>
        <v>0.08</v>
      </c>
      <c r="H4410" s="177"/>
      <c r="I4410" s="178"/>
      <c r="J4410" s="179"/>
    </row>
    <row r="4411" spans="1:10" customFormat="1" outlineLevel="1" x14ac:dyDescent="0.2">
      <c r="A4411" s="161" t="s">
        <v>403</v>
      </c>
      <c r="B4411" s="162" t="s">
        <v>3154</v>
      </c>
      <c r="C4411" s="174" t="s">
        <v>525</v>
      </c>
      <c r="D4411" s="175" t="s">
        <v>526</v>
      </c>
      <c r="E4411" s="175">
        <f>4*1</f>
        <v>4</v>
      </c>
      <c r="F4411" s="176">
        <v>0.01</v>
      </c>
      <c r="G4411" s="176">
        <f t="shared" si="148"/>
        <v>0.04</v>
      </c>
      <c r="H4411" s="177"/>
      <c r="I4411" s="178"/>
      <c r="J4411" s="179"/>
    </row>
    <row r="4412" spans="1:10" customFormat="1" outlineLevel="1" x14ac:dyDescent="0.2">
      <c r="A4412" s="161" t="s">
        <v>403</v>
      </c>
      <c r="B4412" s="162" t="s">
        <v>3155</v>
      </c>
      <c r="C4412" s="174" t="s">
        <v>528</v>
      </c>
      <c r="D4412" s="175" t="s">
        <v>529</v>
      </c>
      <c r="E4412" s="175">
        <f>4*1</f>
        <v>4</v>
      </c>
      <c r="F4412" s="176">
        <v>0</v>
      </c>
      <c r="G4412" s="176">
        <f t="shared" si="148"/>
        <v>0</v>
      </c>
      <c r="H4412" s="177"/>
      <c r="I4412" s="178"/>
      <c r="J4412" s="179"/>
    </row>
    <row r="4413" spans="1:10" customFormat="1" x14ac:dyDescent="0.2">
      <c r="A4413" s="161" t="s">
        <v>382</v>
      </c>
      <c r="B4413" s="162" t="s">
        <v>3156</v>
      </c>
      <c r="C4413" s="163" t="s">
        <v>2956</v>
      </c>
      <c r="D4413" s="164" t="s">
        <v>2957</v>
      </c>
      <c r="E4413" s="164">
        <v>1</v>
      </c>
      <c r="F4413" s="167"/>
      <c r="G4413" s="167" t="str">
        <f>""</f>
        <v/>
      </c>
      <c r="H4413" s="161"/>
      <c r="I4413" s="165"/>
      <c r="J4413" s="166"/>
    </row>
    <row r="4414" spans="1:10" customFormat="1" outlineLevel="1" x14ac:dyDescent="0.2">
      <c r="A4414" s="161" t="s">
        <v>386</v>
      </c>
      <c r="B4414" s="162" t="s">
        <v>3157</v>
      </c>
      <c r="C4414" s="168" t="s">
        <v>534</v>
      </c>
      <c r="D4414" s="169" t="s">
        <v>535</v>
      </c>
      <c r="E4414" s="169">
        <f>2*1</f>
        <v>2</v>
      </c>
      <c r="F4414" s="170">
        <v>2.2200000000000002</v>
      </c>
      <c r="G4414" s="170">
        <f>F4414*E4414</f>
        <v>4.4400000000000004</v>
      </c>
      <c r="H4414" s="171" t="s">
        <v>390</v>
      </c>
      <c r="I4414" s="172"/>
      <c r="J4414" s="173"/>
    </row>
    <row r="4415" spans="1:10" customFormat="1" outlineLevel="1" x14ac:dyDescent="0.2">
      <c r="A4415" s="161" t="s">
        <v>386</v>
      </c>
      <c r="B4415" s="162" t="s">
        <v>3158</v>
      </c>
      <c r="C4415" s="168" t="s">
        <v>2960</v>
      </c>
      <c r="D4415" s="169" t="s">
        <v>2961</v>
      </c>
      <c r="E4415" s="169">
        <f>1*1</f>
        <v>1</v>
      </c>
      <c r="F4415" s="170">
        <v>3.59</v>
      </c>
      <c r="G4415" s="170">
        <f>F4415*E4415</f>
        <v>3.59</v>
      </c>
      <c r="H4415" s="171" t="s">
        <v>390</v>
      </c>
      <c r="I4415" s="172"/>
      <c r="J4415" s="173"/>
    </row>
    <row r="4416" spans="1:10" customFormat="1" outlineLevel="1" x14ac:dyDescent="0.2">
      <c r="A4416" s="161" t="s">
        <v>386</v>
      </c>
      <c r="B4416" s="162" t="s">
        <v>3159</v>
      </c>
      <c r="C4416" s="168" t="s">
        <v>2963</v>
      </c>
      <c r="D4416" s="169" t="s">
        <v>2964</v>
      </c>
      <c r="E4416" s="169">
        <f>1*1</f>
        <v>1</v>
      </c>
      <c r="F4416" s="170">
        <v>26.71</v>
      </c>
      <c r="G4416" s="170">
        <f>F4416*E4416</f>
        <v>26.71</v>
      </c>
      <c r="H4416" s="171" t="s">
        <v>390</v>
      </c>
      <c r="I4416" s="172"/>
      <c r="J4416" s="173"/>
    </row>
    <row r="4417" spans="1:11" customFormat="1" outlineLevel="1" x14ac:dyDescent="0.2">
      <c r="A4417" s="161" t="s">
        <v>386</v>
      </c>
      <c r="B4417" s="162" t="s">
        <v>3160</v>
      </c>
      <c r="C4417" s="168" t="s">
        <v>401</v>
      </c>
      <c r="D4417" s="169" t="s">
        <v>402</v>
      </c>
      <c r="E4417" s="169">
        <f>2*1</f>
        <v>2</v>
      </c>
      <c r="F4417" s="170">
        <v>1.97</v>
      </c>
      <c r="G4417" s="170">
        <f>F4417*E4417</f>
        <v>3.94</v>
      </c>
      <c r="H4417" s="171" t="s">
        <v>390</v>
      </c>
      <c r="I4417" s="172"/>
      <c r="J4417" s="173"/>
    </row>
    <row r="4418" spans="1:11" customFormat="1" x14ac:dyDescent="0.2">
      <c r="A4418" s="161" t="s">
        <v>382</v>
      </c>
      <c r="B4418" s="162" t="s">
        <v>3161</v>
      </c>
      <c r="C4418" s="163" t="s">
        <v>1957</v>
      </c>
      <c r="D4418" s="164" t="s">
        <v>545</v>
      </c>
      <c r="E4418" s="164" t="s">
        <v>410</v>
      </c>
      <c r="F4418" s="167"/>
      <c r="G4418" s="167" t="str">
        <f>""</f>
        <v/>
      </c>
      <c r="H4418" s="161"/>
      <c r="I4418" s="165"/>
      <c r="J4418" s="166"/>
      <c r="K4418" s="200"/>
    </row>
    <row r="4419" spans="1:11" customFormat="1" outlineLevel="1" x14ac:dyDescent="0.2">
      <c r="A4419" s="161" t="s">
        <v>386</v>
      </c>
      <c r="B4419" s="162" t="s">
        <v>3162</v>
      </c>
      <c r="C4419" s="168" t="s">
        <v>1959</v>
      </c>
      <c r="D4419" s="169" t="s">
        <v>1960</v>
      </c>
      <c r="E4419" s="169" t="s">
        <v>410</v>
      </c>
      <c r="F4419" s="170">
        <v>17.82</v>
      </c>
      <c r="G4419" s="170">
        <f>F4419*2</f>
        <v>35.64</v>
      </c>
      <c r="H4419" s="171" t="s">
        <v>414</v>
      </c>
      <c r="I4419" s="172"/>
      <c r="J4419" s="173"/>
      <c r="K4419" s="200"/>
    </row>
    <row r="4420" spans="1:11" customFormat="1" outlineLevel="1" x14ac:dyDescent="0.2">
      <c r="A4420" s="161" t="s">
        <v>386</v>
      </c>
      <c r="B4420" s="162" t="s">
        <v>3163</v>
      </c>
      <c r="C4420" s="168" t="s">
        <v>419</v>
      </c>
      <c r="D4420" s="169" t="s">
        <v>420</v>
      </c>
      <c r="E4420" s="169">
        <v>2</v>
      </c>
      <c r="F4420" s="170">
        <v>0.37</v>
      </c>
      <c r="G4420" s="170">
        <f>F4420*E4420</f>
        <v>0.74</v>
      </c>
      <c r="H4420" s="171" t="s">
        <v>414</v>
      </c>
      <c r="I4420" s="172"/>
      <c r="J4420" s="173"/>
      <c r="K4420" s="200"/>
    </row>
    <row r="4421" spans="1:11" customFormat="1" outlineLevel="1" x14ac:dyDescent="0.2">
      <c r="A4421" s="161" t="s">
        <v>403</v>
      </c>
      <c r="B4421" s="162" t="s">
        <v>3164</v>
      </c>
      <c r="C4421" s="174" t="s">
        <v>425</v>
      </c>
      <c r="D4421" s="175" t="s">
        <v>426</v>
      </c>
      <c r="E4421" s="175">
        <v>4</v>
      </c>
      <c r="F4421" s="176">
        <v>0.01</v>
      </c>
      <c r="G4421" s="176">
        <f>F4421*E4421</f>
        <v>0.04</v>
      </c>
      <c r="H4421" s="177"/>
      <c r="I4421" s="178"/>
      <c r="J4421" s="179"/>
      <c r="K4421" s="200"/>
    </row>
    <row r="4422" spans="1:11" customFormat="1" x14ac:dyDescent="0.2">
      <c r="A4422" s="161" t="s">
        <v>382</v>
      </c>
      <c r="B4422" s="162" t="s">
        <v>3165</v>
      </c>
      <c r="C4422" s="163" t="s">
        <v>2971</v>
      </c>
      <c r="D4422" s="164" t="s">
        <v>2972</v>
      </c>
      <c r="E4422" s="164">
        <v>1</v>
      </c>
      <c r="F4422" s="167">
        <v>11.10931074</v>
      </c>
      <c r="G4422" s="167">
        <f>F4422*E4422</f>
        <v>11.10931074</v>
      </c>
      <c r="H4422" s="161" t="s">
        <v>414</v>
      </c>
      <c r="I4422" s="165"/>
      <c r="J4422" s="166"/>
    </row>
    <row r="4423" spans="1:11" customFormat="1" x14ac:dyDescent="0.2">
      <c r="A4423" s="161" t="s">
        <v>382</v>
      </c>
      <c r="B4423" s="162" t="s">
        <v>3166</v>
      </c>
      <c r="C4423" s="163" t="s">
        <v>2974</v>
      </c>
      <c r="D4423" s="164" t="s">
        <v>2975</v>
      </c>
      <c r="E4423" s="164">
        <v>1</v>
      </c>
      <c r="F4423" s="167"/>
      <c r="G4423" s="167" t="str">
        <f>""</f>
        <v/>
      </c>
      <c r="H4423" s="161"/>
      <c r="I4423" s="165"/>
      <c r="J4423" s="166"/>
    </row>
    <row r="4424" spans="1:11" customFormat="1" outlineLevel="1" x14ac:dyDescent="0.2">
      <c r="A4424" s="161" t="s">
        <v>386</v>
      </c>
      <c r="B4424" s="162" t="s">
        <v>3167</v>
      </c>
      <c r="C4424" s="168" t="s">
        <v>2913</v>
      </c>
      <c r="D4424" s="169" t="s">
        <v>2914</v>
      </c>
      <c r="E4424" s="169">
        <f>1*1</f>
        <v>1</v>
      </c>
      <c r="F4424" s="170">
        <v>6.59</v>
      </c>
      <c r="G4424" s="170">
        <f>F4424*E4424</f>
        <v>6.59</v>
      </c>
      <c r="H4424" s="171" t="s">
        <v>414</v>
      </c>
      <c r="I4424" s="172"/>
      <c r="J4424" s="173"/>
    </row>
    <row r="4425" spans="1:11" customFormat="1" outlineLevel="1" x14ac:dyDescent="0.2">
      <c r="A4425" s="161" t="s">
        <v>386</v>
      </c>
      <c r="B4425" s="162" t="s">
        <v>3168</v>
      </c>
      <c r="C4425" s="168" t="s">
        <v>559</v>
      </c>
      <c r="D4425" s="169" t="s">
        <v>560</v>
      </c>
      <c r="E4425" s="169">
        <f>2*1</f>
        <v>2</v>
      </c>
      <c r="F4425" s="170">
        <v>1.39</v>
      </c>
      <c r="G4425" s="170">
        <f>F4425*E4425</f>
        <v>2.78</v>
      </c>
      <c r="H4425" s="171" t="s">
        <v>414</v>
      </c>
      <c r="I4425" s="172"/>
      <c r="J4425" s="173"/>
    </row>
    <row r="4426" spans="1:11" customFormat="1" x14ac:dyDescent="0.2">
      <c r="A4426" s="161" t="s">
        <v>382</v>
      </c>
      <c r="B4426" s="162" t="s">
        <v>3169</v>
      </c>
      <c r="C4426" s="163" t="s">
        <v>562</v>
      </c>
      <c r="D4426" s="164" t="s">
        <v>563</v>
      </c>
      <c r="E4426" s="164">
        <v>4</v>
      </c>
      <c r="F4426" s="167">
        <v>3.3256407800000001</v>
      </c>
      <c r="G4426" s="167">
        <f>F4426*E4426</f>
        <v>13.30256312</v>
      </c>
      <c r="H4426" s="161" t="s">
        <v>414</v>
      </c>
      <c r="I4426" s="165"/>
      <c r="J4426" s="166"/>
    </row>
    <row r="4427" spans="1:11" customFormat="1" x14ac:dyDescent="0.2">
      <c r="A4427" s="161" t="s">
        <v>382</v>
      </c>
      <c r="B4427" s="162" t="s">
        <v>3170</v>
      </c>
      <c r="C4427" s="163" t="s">
        <v>565</v>
      </c>
      <c r="D4427" s="164" t="s">
        <v>566</v>
      </c>
      <c r="E4427" s="164">
        <v>4</v>
      </c>
      <c r="F4427" s="167">
        <v>0.61767559999999999</v>
      </c>
      <c r="G4427" s="167">
        <f>F4427*E4427</f>
        <v>2.4707024</v>
      </c>
      <c r="H4427" s="161" t="s">
        <v>414</v>
      </c>
      <c r="I4427" s="165"/>
      <c r="J4427" s="166"/>
    </row>
    <row r="4428" spans="1:11" customFormat="1" x14ac:dyDescent="0.2">
      <c r="A4428" s="161" t="s">
        <v>382</v>
      </c>
      <c r="B4428" s="162" t="s">
        <v>3171</v>
      </c>
      <c r="C4428" s="163" t="s">
        <v>568</v>
      </c>
      <c r="D4428" s="164" t="s">
        <v>569</v>
      </c>
      <c r="E4428" s="164">
        <v>2</v>
      </c>
      <c r="F4428" s="167"/>
      <c r="G4428" s="167" t="str">
        <f>""</f>
        <v/>
      </c>
      <c r="H4428" s="161"/>
      <c r="I4428" s="165"/>
      <c r="J4428" s="166"/>
    </row>
    <row r="4429" spans="1:11" customFormat="1" outlineLevel="1" x14ac:dyDescent="0.2">
      <c r="A4429" s="161" t="s">
        <v>386</v>
      </c>
      <c r="B4429" s="162" t="s">
        <v>3172</v>
      </c>
      <c r="C4429" s="168" t="s">
        <v>571</v>
      </c>
      <c r="D4429" s="169" t="s">
        <v>572</v>
      </c>
      <c r="E4429" s="169">
        <f>1*2</f>
        <v>2</v>
      </c>
      <c r="F4429" s="170">
        <v>0.89</v>
      </c>
      <c r="G4429" s="170">
        <f>F4429*E4429</f>
        <v>1.78</v>
      </c>
      <c r="H4429" s="171" t="s">
        <v>414</v>
      </c>
      <c r="I4429" s="172"/>
      <c r="J4429" s="173"/>
    </row>
    <row r="4430" spans="1:11" customFormat="1" outlineLevel="1" x14ac:dyDescent="0.2">
      <c r="A4430" s="161" t="s">
        <v>386</v>
      </c>
      <c r="B4430" s="162" t="s">
        <v>3173</v>
      </c>
      <c r="C4430" s="168" t="s">
        <v>574</v>
      </c>
      <c r="D4430" s="169" t="s">
        <v>575</v>
      </c>
      <c r="E4430" s="169">
        <f>2*2</f>
        <v>4</v>
      </c>
      <c r="F4430" s="170">
        <v>0.09</v>
      </c>
      <c r="G4430" s="170">
        <f>F4430*E4430</f>
        <v>0.36</v>
      </c>
      <c r="H4430" s="171" t="s">
        <v>414</v>
      </c>
      <c r="I4430" s="172"/>
      <c r="J4430" s="173"/>
    </row>
    <row r="4431" spans="1:11" customFormat="1" x14ac:dyDescent="0.2">
      <c r="A4431" s="161" t="s">
        <v>382</v>
      </c>
      <c r="B4431" s="162" t="s">
        <v>3174</v>
      </c>
      <c r="C4431" s="163" t="s">
        <v>2984</v>
      </c>
      <c r="D4431" s="164" t="s">
        <v>2985</v>
      </c>
      <c r="E4431" s="164">
        <v>1</v>
      </c>
      <c r="F4431" s="167">
        <v>3.9123935599999999</v>
      </c>
      <c r="G4431" s="167">
        <f>F4431*E4431</f>
        <v>3.9123935599999999</v>
      </c>
      <c r="H4431" s="161" t="s">
        <v>414</v>
      </c>
      <c r="I4431" s="165"/>
      <c r="J4431" s="166"/>
    </row>
    <row r="4432" spans="1:11" customFormat="1" x14ac:dyDescent="0.2">
      <c r="A4432" s="161" t="s">
        <v>382</v>
      </c>
      <c r="B4432" s="162" t="s">
        <v>3175</v>
      </c>
      <c r="C4432" s="163" t="s">
        <v>2987</v>
      </c>
      <c r="D4432" s="164" t="s">
        <v>2988</v>
      </c>
      <c r="E4432" s="164">
        <v>1</v>
      </c>
      <c r="F4432" s="167">
        <v>8.0517203599999991</v>
      </c>
      <c r="G4432" s="167">
        <f>F4432*E4432</f>
        <v>8.0517203599999991</v>
      </c>
      <c r="H4432" s="161" t="s">
        <v>414</v>
      </c>
      <c r="I4432" s="165"/>
      <c r="J4432" s="166"/>
    </row>
    <row r="4433" spans="1:10" customFormat="1" x14ac:dyDescent="0.2">
      <c r="A4433" s="161" t="s">
        <v>382</v>
      </c>
      <c r="B4433" s="162" t="s">
        <v>3176</v>
      </c>
      <c r="C4433" s="163" t="s">
        <v>583</v>
      </c>
      <c r="D4433" s="164" t="s">
        <v>584</v>
      </c>
      <c r="E4433" s="164" t="s">
        <v>410</v>
      </c>
      <c r="F4433" s="167">
        <v>5.3824199999999998</v>
      </c>
      <c r="G4433" s="167">
        <f>F4433*2</f>
        <v>10.76484</v>
      </c>
      <c r="H4433" s="161" t="s">
        <v>414</v>
      </c>
      <c r="I4433" s="165"/>
      <c r="J4433" s="166"/>
    </row>
    <row r="4434" spans="1:10" customFormat="1" x14ac:dyDescent="0.2">
      <c r="A4434" s="161" t="s">
        <v>403</v>
      </c>
      <c r="B4434" s="162" t="s">
        <v>3177</v>
      </c>
      <c r="C4434" s="174" t="s">
        <v>586</v>
      </c>
      <c r="D4434" s="175" t="s">
        <v>587</v>
      </c>
      <c r="E4434" s="175">
        <v>2</v>
      </c>
      <c r="F4434" s="176">
        <v>1.23280217</v>
      </c>
      <c r="G4434" s="176">
        <f>F4434*E4434</f>
        <v>2.4656043400000001</v>
      </c>
      <c r="H4434" s="177" t="s">
        <v>414</v>
      </c>
      <c r="I4434" s="178"/>
      <c r="J4434" s="179"/>
    </row>
    <row r="4435" spans="1:10" customFormat="1" x14ac:dyDescent="0.2">
      <c r="A4435" s="148" t="s">
        <v>379</v>
      </c>
      <c r="B4435" s="162" t="s">
        <v>3178</v>
      </c>
      <c r="C4435" s="181" t="s">
        <v>2992</v>
      </c>
      <c r="D4435" s="182" t="s">
        <v>2993</v>
      </c>
      <c r="E4435" s="182">
        <v>1</v>
      </c>
      <c r="F4435" s="183">
        <v>6.74396035</v>
      </c>
      <c r="G4435" s="183">
        <f>F4435*E4435</f>
        <v>6.74396035</v>
      </c>
      <c r="H4435" s="184" t="s">
        <v>414</v>
      </c>
      <c r="I4435" s="185"/>
      <c r="J4435" s="180"/>
    </row>
    <row r="4436" spans="1:10" customFormat="1" x14ac:dyDescent="0.2">
      <c r="A4436" s="161" t="s">
        <v>382</v>
      </c>
      <c r="B4436" s="162" t="s">
        <v>3179</v>
      </c>
      <c r="C4436" s="163" t="s">
        <v>3180</v>
      </c>
      <c r="D4436" s="164" t="s">
        <v>3181</v>
      </c>
      <c r="E4436" s="164">
        <v>1</v>
      </c>
      <c r="F4436" s="167">
        <v>4.5874993000000002</v>
      </c>
      <c r="G4436" s="167">
        <f>F4436*E4436</f>
        <v>4.5874993000000002</v>
      </c>
      <c r="H4436" s="161"/>
      <c r="I4436" s="165"/>
      <c r="J4436" s="166"/>
    </row>
    <row r="4437" spans="1:10" customFormat="1" x14ac:dyDescent="0.2">
      <c r="A4437" s="148" t="s">
        <v>379</v>
      </c>
      <c r="B4437" s="162" t="s">
        <v>3182</v>
      </c>
      <c r="C4437" s="181" t="s">
        <v>3183</v>
      </c>
      <c r="D4437" s="182" t="s">
        <v>599</v>
      </c>
      <c r="E4437" s="182">
        <v>1</v>
      </c>
      <c r="F4437" s="183"/>
      <c r="G4437" s="183" t="str">
        <f>""</f>
        <v/>
      </c>
      <c r="H4437" s="184"/>
      <c r="I4437" s="185"/>
      <c r="J4437" s="180"/>
    </row>
    <row r="4438" spans="1:10" customFormat="1" outlineLevel="1" x14ac:dyDescent="0.2">
      <c r="A4438" s="148" t="s">
        <v>379</v>
      </c>
      <c r="B4438" s="162" t="s">
        <v>3184</v>
      </c>
      <c r="C4438" s="181" t="s">
        <v>3185</v>
      </c>
      <c r="D4438" s="182" t="s">
        <v>3181</v>
      </c>
      <c r="E4438" s="182">
        <f>1*1</f>
        <v>1</v>
      </c>
      <c r="F4438" s="183">
        <v>13.55</v>
      </c>
      <c r="G4438" s="183">
        <f t="shared" ref="G4438:G4469" si="149">F4438*E4438</f>
        <v>13.55</v>
      </c>
      <c r="H4438" s="184" t="s">
        <v>414</v>
      </c>
      <c r="I4438" s="185"/>
      <c r="J4438" s="180"/>
    </row>
    <row r="4439" spans="1:10" customFormat="1" outlineLevel="1" x14ac:dyDescent="0.2">
      <c r="A4439" s="148" t="s">
        <v>379</v>
      </c>
      <c r="B4439" s="162" t="s">
        <v>3186</v>
      </c>
      <c r="C4439" s="181" t="s">
        <v>425</v>
      </c>
      <c r="D4439" s="182" t="s">
        <v>3187</v>
      </c>
      <c r="E4439" s="182">
        <f>1*1</f>
        <v>1</v>
      </c>
      <c r="F4439" s="183">
        <v>0.02</v>
      </c>
      <c r="G4439" s="183">
        <f t="shared" si="149"/>
        <v>0.02</v>
      </c>
      <c r="H4439" s="184"/>
      <c r="I4439" s="185"/>
      <c r="J4439" s="180"/>
    </row>
    <row r="4440" spans="1:10" customFormat="1" x14ac:dyDescent="0.2">
      <c r="A4440" s="161" t="s">
        <v>382</v>
      </c>
      <c r="B4440" s="162" t="s">
        <v>3188</v>
      </c>
      <c r="C4440" s="163" t="s">
        <v>3189</v>
      </c>
      <c r="D4440" s="164" t="s">
        <v>3190</v>
      </c>
      <c r="E4440" s="164">
        <v>1</v>
      </c>
      <c r="F4440" s="167">
        <v>1.1240042800000001</v>
      </c>
      <c r="G4440" s="167">
        <f t="shared" si="149"/>
        <v>1.1240042800000001</v>
      </c>
      <c r="H4440" s="161"/>
      <c r="I4440" s="165"/>
      <c r="J4440" s="166"/>
    </row>
    <row r="4441" spans="1:10" customFormat="1" x14ac:dyDescent="0.2">
      <c r="A4441" s="161" t="s">
        <v>382</v>
      </c>
      <c r="B4441" s="162" t="s">
        <v>3191</v>
      </c>
      <c r="C4441" s="163" t="s">
        <v>3192</v>
      </c>
      <c r="D4441" s="164" t="s">
        <v>3193</v>
      </c>
      <c r="E4441" s="164">
        <v>1</v>
      </c>
      <c r="F4441" s="167">
        <v>0.27581708999999999</v>
      </c>
      <c r="G4441" s="167">
        <f t="shared" si="149"/>
        <v>0.27581708999999999</v>
      </c>
      <c r="H4441" s="161"/>
      <c r="I4441" s="165"/>
      <c r="J4441" s="166"/>
    </row>
    <row r="4442" spans="1:10" customFormat="1" x14ac:dyDescent="0.2">
      <c r="A4442" s="161" t="s">
        <v>382</v>
      </c>
      <c r="B4442" s="162" t="s">
        <v>3194</v>
      </c>
      <c r="C4442" s="163" t="s">
        <v>614</v>
      </c>
      <c r="D4442" s="164" t="s">
        <v>615</v>
      </c>
      <c r="E4442" s="164">
        <v>2</v>
      </c>
      <c r="F4442" s="167">
        <v>0.153006</v>
      </c>
      <c r="G4442" s="167">
        <f t="shared" si="149"/>
        <v>0.30601200000000001</v>
      </c>
      <c r="H4442" s="161" t="s">
        <v>414</v>
      </c>
      <c r="I4442" s="165"/>
      <c r="J4442" s="166"/>
    </row>
    <row r="4443" spans="1:10" customFormat="1" x14ac:dyDescent="0.2">
      <c r="A4443" s="161" t="s">
        <v>403</v>
      </c>
      <c r="B4443" s="162" t="s">
        <v>3195</v>
      </c>
      <c r="C4443" s="174" t="s">
        <v>617</v>
      </c>
      <c r="D4443" s="175" t="s">
        <v>618</v>
      </c>
      <c r="E4443" s="175">
        <v>2</v>
      </c>
      <c r="F4443" s="176">
        <v>0.16417498</v>
      </c>
      <c r="G4443" s="176">
        <f t="shared" si="149"/>
        <v>0.32834996</v>
      </c>
      <c r="H4443" s="177" t="s">
        <v>414</v>
      </c>
      <c r="I4443" s="178"/>
      <c r="J4443" s="179"/>
    </row>
    <row r="4444" spans="1:10" customFormat="1" x14ac:dyDescent="0.2">
      <c r="A4444" s="161" t="s">
        <v>403</v>
      </c>
      <c r="B4444" s="162" t="s">
        <v>3196</v>
      </c>
      <c r="C4444" s="174" t="s">
        <v>3197</v>
      </c>
      <c r="D4444" s="175" t="s">
        <v>3198</v>
      </c>
      <c r="E4444" s="175">
        <v>1</v>
      </c>
      <c r="F4444" s="176">
        <v>4.6224925700000004</v>
      </c>
      <c r="G4444" s="176">
        <f t="shared" si="149"/>
        <v>4.6224925700000004</v>
      </c>
      <c r="H4444" s="177"/>
      <c r="I4444" s="178"/>
      <c r="J4444" s="179"/>
    </row>
    <row r="4445" spans="1:10" customFormat="1" x14ac:dyDescent="0.2">
      <c r="A4445" s="161" t="s">
        <v>382</v>
      </c>
      <c r="B4445" s="162" t="s">
        <v>3199</v>
      </c>
      <c r="C4445" s="163" t="s">
        <v>627</v>
      </c>
      <c r="D4445" s="164" t="s">
        <v>628</v>
      </c>
      <c r="E4445" s="164">
        <v>2</v>
      </c>
      <c r="F4445" s="167">
        <v>0.41937333999999998</v>
      </c>
      <c r="G4445" s="167">
        <f t="shared" si="149"/>
        <v>0.83874667999999997</v>
      </c>
      <c r="H4445" s="161" t="s">
        <v>414</v>
      </c>
      <c r="I4445" s="165"/>
      <c r="J4445" s="166"/>
    </row>
    <row r="4446" spans="1:10" customFormat="1" x14ac:dyDescent="0.2">
      <c r="A4446" s="161" t="s">
        <v>382</v>
      </c>
      <c r="B4446" s="162" t="s">
        <v>3200</v>
      </c>
      <c r="C4446" s="163" t="s">
        <v>3014</v>
      </c>
      <c r="D4446" s="164" t="s">
        <v>3015</v>
      </c>
      <c r="E4446" s="164">
        <v>4</v>
      </c>
      <c r="F4446" s="167">
        <v>1.7447846499999999</v>
      </c>
      <c r="G4446" s="167">
        <f t="shared" si="149"/>
        <v>6.9791385999999997</v>
      </c>
      <c r="H4446" s="161" t="s">
        <v>414</v>
      </c>
      <c r="I4446" s="165"/>
      <c r="J4446" s="166"/>
    </row>
    <row r="4447" spans="1:10" customFormat="1" x14ac:dyDescent="0.2">
      <c r="A4447" s="161" t="s">
        <v>382</v>
      </c>
      <c r="B4447" s="162" t="s">
        <v>3201</v>
      </c>
      <c r="C4447" s="163" t="s">
        <v>3017</v>
      </c>
      <c r="D4447" s="164" t="s">
        <v>3018</v>
      </c>
      <c r="E4447" s="164">
        <v>3</v>
      </c>
      <c r="F4447" s="167">
        <v>7.8588986399999996</v>
      </c>
      <c r="G4447" s="167">
        <f t="shared" si="149"/>
        <v>23.576695919999999</v>
      </c>
      <c r="H4447" s="161" t="s">
        <v>414</v>
      </c>
      <c r="I4447" s="165"/>
      <c r="J4447" s="166"/>
    </row>
    <row r="4448" spans="1:10" customFormat="1" x14ac:dyDescent="0.2">
      <c r="A4448" s="161" t="s">
        <v>403</v>
      </c>
      <c r="B4448" s="162" t="s">
        <v>3202</v>
      </c>
      <c r="C4448" s="174" t="s">
        <v>639</v>
      </c>
      <c r="D4448" s="175" t="s">
        <v>640</v>
      </c>
      <c r="E4448" s="175">
        <v>8</v>
      </c>
      <c r="F4448" s="176">
        <v>9.6615160000000005E-2</v>
      </c>
      <c r="G4448" s="176">
        <f t="shared" si="149"/>
        <v>0.77292128000000004</v>
      </c>
      <c r="H4448" s="177" t="s">
        <v>414</v>
      </c>
      <c r="I4448" s="178"/>
      <c r="J4448" s="179"/>
    </row>
    <row r="4449" spans="1:10" customFormat="1" x14ac:dyDescent="0.2">
      <c r="A4449" s="161" t="s">
        <v>382</v>
      </c>
      <c r="B4449" s="162" t="s">
        <v>3203</v>
      </c>
      <c r="C4449" s="163" t="s">
        <v>642</v>
      </c>
      <c r="D4449" s="164" t="s">
        <v>643</v>
      </c>
      <c r="E4449" s="164">
        <v>2</v>
      </c>
      <c r="F4449" s="167">
        <v>1.20161546</v>
      </c>
      <c r="G4449" s="167">
        <f t="shared" si="149"/>
        <v>2.4032309199999999</v>
      </c>
      <c r="H4449" s="161" t="s">
        <v>414</v>
      </c>
      <c r="I4449" s="165"/>
      <c r="J4449" s="166"/>
    </row>
    <row r="4450" spans="1:10" customFormat="1" x14ac:dyDescent="0.2">
      <c r="A4450" s="161" t="s">
        <v>382</v>
      </c>
      <c r="B4450" s="162" t="s">
        <v>3204</v>
      </c>
      <c r="C4450" s="163" t="s">
        <v>645</v>
      </c>
      <c r="D4450" s="164" t="s">
        <v>646</v>
      </c>
      <c r="E4450" s="164">
        <v>2</v>
      </c>
      <c r="F4450" s="167">
        <v>1.0010149699999999</v>
      </c>
      <c r="G4450" s="167">
        <f t="shared" si="149"/>
        <v>2.0020299399999999</v>
      </c>
      <c r="H4450" s="161" t="s">
        <v>414</v>
      </c>
      <c r="I4450" s="165"/>
      <c r="J4450" s="166"/>
    </row>
    <row r="4451" spans="1:10" customFormat="1" x14ac:dyDescent="0.2">
      <c r="A4451" s="161" t="s">
        <v>382</v>
      </c>
      <c r="B4451" s="162" t="s">
        <v>3205</v>
      </c>
      <c r="C4451" s="163" t="s">
        <v>3206</v>
      </c>
      <c r="D4451" s="164" t="s">
        <v>3207</v>
      </c>
      <c r="E4451" s="164">
        <v>2</v>
      </c>
      <c r="F4451" s="167">
        <v>0.32070848000000002</v>
      </c>
      <c r="G4451" s="167">
        <f t="shared" si="149"/>
        <v>0.64141696000000004</v>
      </c>
      <c r="H4451" s="161"/>
      <c r="I4451" s="165"/>
      <c r="J4451" s="166"/>
    </row>
    <row r="4452" spans="1:10" customFormat="1" x14ac:dyDescent="0.2">
      <c r="A4452" s="161" t="s">
        <v>382</v>
      </c>
      <c r="B4452" s="162" t="s">
        <v>3208</v>
      </c>
      <c r="C4452" s="163" t="s">
        <v>3027</v>
      </c>
      <c r="D4452" s="164" t="s">
        <v>3028</v>
      </c>
      <c r="E4452" s="164">
        <v>1</v>
      </c>
      <c r="F4452" s="167">
        <v>1.0186431199999999</v>
      </c>
      <c r="G4452" s="167">
        <f t="shared" si="149"/>
        <v>1.0186431199999999</v>
      </c>
      <c r="H4452" s="161" t="s">
        <v>414</v>
      </c>
      <c r="I4452" s="165"/>
      <c r="J4452" s="166"/>
    </row>
    <row r="4453" spans="1:10" customFormat="1" x14ac:dyDescent="0.2">
      <c r="A4453" s="161" t="s">
        <v>382</v>
      </c>
      <c r="B4453" s="162" t="s">
        <v>3209</v>
      </c>
      <c r="C4453" s="163" t="s">
        <v>654</v>
      </c>
      <c r="D4453" s="164" t="s">
        <v>655</v>
      </c>
      <c r="E4453" s="164">
        <v>2</v>
      </c>
      <c r="F4453" s="167">
        <v>2.8816543999999999</v>
      </c>
      <c r="G4453" s="167">
        <f t="shared" si="149"/>
        <v>5.7633087999999999</v>
      </c>
      <c r="H4453" s="161" t="s">
        <v>414</v>
      </c>
      <c r="I4453" s="165"/>
      <c r="J4453" s="166"/>
    </row>
    <row r="4454" spans="1:10" customFormat="1" x14ac:dyDescent="0.2">
      <c r="A4454" s="161" t="s">
        <v>382</v>
      </c>
      <c r="B4454" s="162" t="s">
        <v>3210</v>
      </c>
      <c r="C4454" s="163" t="s">
        <v>3211</v>
      </c>
      <c r="D4454" s="164" t="s">
        <v>3212</v>
      </c>
      <c r="E4454" s="164">
        <v>2</v>
      </c>
      <c r="F4454" s="167">
        <v>0.73158224999999999</v>
      </c>
      <c r="G4454" s="167">
        <f t="shared" si="149"/>
        <v>1.4631645</v>
      </c>
      <c r="H4454" s="161"/>
      <c r="I4454" s="165"/>
      <c r="J4454" s="166"/>
    </row>
    <row r="4455" spans="1:10" customFormat="1" x14ac:dyDescent="0.2">
      <c r="A4455" s="161" t="s">
        <v>382</v>
      </c>
      <c r="B4455" s="162" t="s">
        <v>3213</v>
      </c>
      <c r="C4455" s="163" t="s">
        <v>3032</v>
      </c>
      <c r="D4455" s="164" t="s">
        <v>3033</v>
      </c>
      <c r="E4455" s="164">
        <v>1</v>
      </c>
      <c r="F4455" s="167">
        <v>2.9635303099999999</v>
      </c>
      <c r="G4455" s="167">
        <f t="shared" si="149"/>
        <v>2.9635303099999999</v>
      </c>
      <c r="H4455" s="161" t="s">
        <v>414</v>
      </c>
      <c r="I4455" s="165"/>
      <c r="J4455" s="166"/>
    </row>
    <row r="4456" spans="1:10" customFormat="1" x14ac:dyDescent="0.2">
      <c r="A4456" s="161" t="s">
        <v>382</v>
      </c>
      <c r="B4456" s="162" t="s">
        <v>3214</v>
      </c>
      <c r="C4456" s="163" t="s">
        <v>3215</v>
      </c>
      <c r="D4456" s="164" t="s">
        <v>3216</v>
      </c>
      <c r="E4456" s="164">
        <v>2</v>
      </c>
      <c r="F4456" s="167">
        <v>0.64004717</v>
      </c>
      <c r="G4456" s="167">
        <f t="shared" si="149"/>
        <v>1.28009434</v>
      </c>
      <c r="H4456" s="161" t="s">
        <v>414</v>
      </c>
      <c r="I4456" s="165"/>
      <c r="J4456" s="166"/>
    </row>
    <row r="4457" spans="1:10" customFormat="1" x14ac:dyDescent="0.2">
      <c r="A4457" s="161" t="s">
        <v>382</v>
      </c>
      <c r="B4457" s="162" t="s">
        <v>3217</v>
      </c>
      <c r="C4457" s="163" t="s">
        <v>3036</v>
      </c>
      <c r="D4457" s="164" t="s">
        <v>3037</v>
      </c>
      <c r="E4457" s="164">
        <v>1</v>
      </c>
      <c r="F4457" s="167">
        <v>0.35680598000000002</v>
      </c>
      <c r="G4457" s="167">
        <f t="shared" si="149"/>
        <v>0.35680598000000002</v>
      </c>
      <c r="H4457" s="161" t="s">
        <v>414</v>
      </c>
      <c r="I4457" s="165"/>
      <c r="J4457" s="166"/>
    </row>
    <row r="4458" spans="1:10" customFormat="1" x14ac:dyDescent="0.2">
      <c r="A4458" s="161" t="s">
        <v>403</v>
      </c>
      <c r="B4458" s="162" t="s">
        <v>3218</v>
      </c>
      <c r="C4458" s="174" t="s">
        <v>3039</v>
      </c>
      <c r="D4458" s="175" t="s">
        <v>3040</v>
      </c>
      <c r="E4458" s="175">
        <v>1</v>
      </c>
      <c r="F4458" s="176">
        <v>1.3032125299999999</v>
      </c>
      <c r="G4458" s="176">
        <f t="shared" si="149"/>
        <v>1.3032125299999999</v>
      </c>
      <c r="H4458" s="177" t="s">
        <v>625</v>
      </c>
      <c r="I4458" s="178"/>
      <c r="J4458" s="179"/>
    </row>
    <row r="4459" spans="1:10" customFormat="1" ht="38.25" x14ac:dyDescent="0.2">
      <c r="A4459" s="148" t="s">
        <v>379</v>
      </c>
      <c r="B4459" s="162" t="s">
        <v>3219</v>
      </c>
      <c r="C4459" s="181" t="s">
        <v>3220</v>
      </c>
      <c r="D4459" s="182" t="s">
        <v>3221</v>
      </c>
      <c r="E4459" s="182">
        <v>1</v>
      </c>
      <c r="F4459" s="183">
        <v>30</v>
      </c>
      <c r="G4459" s="183">
        <f t="shared" si="149"/>
        <v>30</v>
      </c>
      <c r="H4459" s="184"/>
      <c r="I4459" s="185"/>
      <c r="J4459" s="180"/>
    </row>
    <row r="4460" spans="1:10" customFormat="1" ht="25.5" x14ac:dyDescent="0.2">
      <c r="A4460" s="161" t="s">
        <v>403</v>
      </c>
      <c r="B4460" s="162" t="s">
        <v>3222</v>
      </c>
      <c r="C4460" s="174" t="s">
        <v>3223</v>
      </c>
      <c r="D4460" s="175" t="s">
        <v>3224</v>
      </c>
      <c r="E4460" s="175">
        <v>1</v>
      </c>
      <c r="F4460" s="176">
        <v>78.028221560000006</v>
      </c>
      <c r="G4460" s="176">
        <f t="shared" si="149"/>
        <v>78.028221560000006</v>
      </c>
      <c r="H4460" s="177"/>
      <c r="I4460" s="178"/>
      <c r="J4460" s="179"/>
    </row>
    <row r="4461" spans="1:10" customFormat="1" x14ac:dyDescent="0.2">
      <c r="A4461" s="161" t="s">
        <v>403</v>
      </c>
      <c r="B4461" s="162" t="s">
        <v>3225</v>
      </c>
      <c r="C4461" s="174" t="s">
        <v>1125</v>
      </c>
      <c r="D4461" s="175" t="s">
        <v>700</v>
      </c>
      <c r="E4461" s="175">
        <v>2</v>
      </c>
      <c r="F4461" s="176">
        <v>0.32693049000000002</v>
      </c>
      <c r="G4461" s="176">
        <f t="shared" si="149"/>
        <v>0.65386098000000004</v>
      </c>
      <c r="H4461" s="177"/>
      <c r="I4461" s="178"/>
      <c r="J4461" s="179"/>
    </row>
    <row r="4462" spans="1:10" customFormat="1" x14ac:dyDescent="0.2">
      <c r="A4462" s="148" t="s">
        <v>379</v>
      </c>
      <c r="B4462" s="162" t="s">
        <v>3226</v>
      </c>
      <c r="C4462" s="181" t="s">
        <v>1126</v>
      </c>
      <c r="D4462" s="182" t="s">
        <v>696</v>
      </c>
      <c r="E4462" s="182">
        <v>2</v>
      </c>
      <c r="F4462" s="183">
        <v>2.27335121</v>
      </c>
      <c r="G4462" s="183">
        <f t="shared" si="149"/>
        <v>4.5467024199999999</v>
      </c>
      <c r="H4462" s="184"/>
      <c r="I4462" s="185"/>
      <c r="J4462" s="180"/>
    </row>
    <row r="4463" spans="1:10" customFormat="1" x14ac:dyDescent="0.2">
      <c r="A4463" s="161" t="s">
        <v>403</v>
      </c>
      <c r="B4463" s="162" t="s">
        <v>3227</v>
      </c>
      <c r="C4463" s="174" t="s">
        <v>1127</v>
      </c>
      <c r="D4463" s="175" t="s">
        <v>698</v>
      </c>
      <c r="E4463" s="175">
        <v>2</v>
      </c>
      <c r="F4463" s="176">
        <v>3.9519828000000001</v>
      </c>
      <c r="G4463" s="176">
        <f t="shared" si="149"/>
        <v>7.9039656000000003</v>
      </c>
      <c r="H4463" s="177" t="s">
        <v>414</v>
      </c>
      <c r="I4463" s="178"/>
      <c r="J4463" s="179"/>
    </row>
    <row r="4464" spans="1:10" customFormat="1" x14ac:dyDescent="0.2">
      <c r="A4464" s="161" t="s">
        <v>403</v>
      </c>
      <c r="B4464" s="162" t="s">
        <v>3228</v>
      </c>
      <c r="C4464" s="174" t="s">
        <v>3057</v>
      </c>
      <c r="D4464" s="175" t="s">
        <v>3058</v>
      </c>
      <c r="E4464" s="175">
        <v>2</v>
      </c>
      <c r="F4464" s="176">
        <v>12</v>
      </c>
      <c r="G4464" s="176">
        <f t="shared" si="149"/>
        <v>24</v>
      </c>
      <c r="H4464" s="177"/>
      <c r="I4464" s="178"/>
      <c r="J4464" s="179"/>
    </row>
    <row r="4465" spans="1:10" customFormat="1" ht="25.5" x14ac:dyDescent="0.2">
      <c r="A4465" s="161" t="s">
        <v>403</v>
      </c>
      <c r="B4465" s="162" t="s">
        <v>3229</v>
      </c>
      <c r="C4465" s="174" t="s">
        <v>3060</v>
      </c>
      <c r="D4465" s="175" t="s">
        <v>3061</v>
      </c>
      <c r="E4465" s="175">
        <v>1</v>
      </c>
      <c r="F4465" s="176">
        <v>35.841366530000002</v>
      </c>
      <c r="G4465" s="176">
        <f t="shared" si="149"/>
        <v>35.841366530000002</v>
      </c>
      <c r="H4465" s="177" t="s">
        <v>414</v>
      </c>
      <c r="I4465" s="178"/>
      <c r="J4465" s="179"/>
    </row>
    <row r="4466" spans="1:10" customFormat="1" x14ac:dyDescent="0.2">
      <c r="A4466" s="161" t="s">
        <v>403</v>
      </c>
      <c r="B4466" s="162" t="s">
        <v>3230</v>
      </c>
      <c r="C4466" s="174" t="s">
        <v>708</v>
      </c>
      <c r="D4466" s="175" t="s">
        <v>709</v>
      </c>
      <c r="E4466" s="175">
        <v>4</v>
      </c>
      <c r="F4466" s="176">
        <v>1.9</v>
      </c>
      <c r="G4466" s="176">
        <f t="shared" si="149"/>
        <v>7.6</v>
      </c>
      <c r="H4466" s="177" t="s">
        <v>3231</v>
      </c>
      <c r="I4466" s="178"/>
      <c r="J4466" s="179"/>
    </row>
    <row r="4467" spans="1:10" customFormat="1" ht="25.5" x14ac:dyDescent="0.2">
      <c r="A4467" s="161" t="s">
        <v>403</v>
      </c>
      <c r="B4467" s="162" t="s">
        <v>3232</v>
      </c>
      <c r="C4467" s="174" t="s">
        <v>3233</v>
      </c>
      <c r="D4467" s="175" t="s">
        <v>711</v>
      </c>
      <c r="E4467" s="175">
        <v>2</v>
      </c>
      <c r="F4467" s="176">
        <v>1.8403369999999999E-2</v>
      </c>
      <c r="G4467" s="176">
        <f t="shared" si="149"/>
        <v>3.6806739999999998E-2</v>
      </c>
      <c r="H4467" s="177"/>
      <c r="I4467" s="178"/>
      <c r="J4467" s="179"/>
    </row>
    <row r="4468" spans="1:10" customFormat="1" x14ac:dyDescent="0.2">
      <c r="A4468" s="161" t="s">
        <v>403</v>
      </c>
      <c r="B4468" s="162" t="s">
        <v>3234</v>
      </c>
      <c r="C4468" s="174">
        <v>12629</v>
      </c>
      <c r="D4468" s="175" t="s">
        <v>718</v>
      </c>
      <c r="E4468" s="175">
        <v>2</v>
      </c>
      <c r="F4468" s="176">
        <v>2.9523020000000001E-2</v>
      </c>
      <c r="G4468" s="176">
        <f t="shared" si="149"/>
        <v>5.9046040000000001E-2</v>
      </c>
      <c r="H4468" s="177" t="s">
        <v>688</v>
      </c>
      <c r="I4468" s="178"/>
      <c r="J4468" s="179"/>
    </row>
    <row r="4469" spans="1:10" customFormat="1" x14ac:dyDescent="0.2">
      <c r="A4469" s="161" t="s">
        <v>403</v>
      </c>
      <c r="B4469" s="162" t="s">
        <v>3235</v>
      </c>
      <c r="C4469" s="174">
        <v>111203</v>
      </c>
      <c r="D4469" s="175" t="s">
        <v>720</v>
      </c>
      <c r="E4469" s="175">
        <v>2</v>
      </c>
      <c r="F4469" s="176">
        <v>9.6445200000000002E-3</v>
      </c>
      <c r="G4469" s="176">
        <f t="shared" si="149"/>
        <v>1.928904E-2</v>
      </c>
      <c r="H4469" s="177" t="s">
        <v>688</v>
      </c>
      <c r="I4469" s="178"/>
      <c r="J4469" s="179"/>
    </row>
    <row r="4470" spans="1:10" customFormat="1" x14ac:dyDescent="0.2">
      <c r="A4470" s="161" t="s">
        <v>403</v>
      </c>
      <c r="B4470" s="162" t="s">
        <v>3236</v>
      </c>
      <c r="C4470" s="174"/>
      <c r="D4470" s="175" t="s">
        <v>3237</v>
      </c>
      <c r="E4470" s="175">
        <v>2</v>
      </c>
      <c r="F4470" s="176">
        <v>0.72852516</v>
      </c>
      <c r="G4470" s="176">
        <f t="shared" ref="G4470:G4501" si="150">F4470*E4470</f>
        <v>1.45705032</v>
      </c>
      <c r="H4470" s="177" t="s">
        <v>625</v>
      </c>
      <c r="I4470" s="178"/>
      <c r="J4470" s="179"/>
    </row>
    <row r="4471" spans="1:10" customFormat="1" x14ac:dyDescent="0.2">
      <c r="A4471" s="161" t="s">
        <v>403</v>
      </c>
      <c r="B4471" s="162" t="s">
        <v>3238</v>
      </c>
      <c r="C4471" s="174"/>
      <c r="D4471" s="175" t="s">
        <v>3047</v>
      </c>
      <c r="E4471" s="175">
        <v>1</v>
      </c>
      <c r="F4471" s="176">
        <v>0.24800857000000001</v>
      </c>
      <c r="G4471" s="176">
        <f t="shared" si="150"/>
        <v>0.24800857000000001</v>
      </c>
      <c r="H4471" s="177" t="s">
        <v>625</v>
      </c>
      <c r="I4471" s="178"/>
      <c r="J4471" s="179"/>
    </row>
    <row r="4472" spans="1:10" customFormat="1" x14ac:dyDescent="0.2">
      <c r="A4472" s="161" t="s">
        <v>403</v>
      </c>
      <c r="B4472" s="162" t="s">
        <v>3239</v>
      </c>
      <c r="C4472" s="174"/>
      <c r="D4472" s="175" t="s">
        <v>3240</v>
      </c>
      <c r="E4472" s="175">
        <v>2</v>
      </c>
      <c r="F4472" s="176">
        <v>6.71180924</v>
      </c>
      <c r="G4472" s="176">
        <f t="shared" si="150"/>
        <v>13.42361848</v>
      </c>
      <c r="H4472" s="177"/>
      <c r="I4472" s="178"/>
      <c r="J4472" s="179"/>
    </row>
    <row r="4473" spans="1:10" customFormat="1" x14ac:dyDescent="0.2">
      <c r="A4473" s="148" t="s">
        <v>379</v>
      </c>
      <c r="B4473" s="162" t="s">
        <v>3241</v>
      </c>
      <c r="C4473" s="181" t="s">
        <v>722</v>
      </c>
      <c r="D4473" s="182" t="s">
        <v>3242</v>
      </c>
      <c r="E4473" s="182">
        <v>1</v>
      </c>
      <c r="F4473" s="183">
        <v>3.4127570000000003E-2</v>
      </c>
      <c r="G4473" s="183">
        <f t="shared" si="150"/>
        <v>3.4127570000000003E-2</v>
      </c>
      <c r="H4473" s="184" t="s">
        <v>3231</v>
      </c>
      <c r="I4473" s="185"/>
      <c r="J4473" s="180"/>
    </row>
    <row r="4474" spans="1:10" customFormat="1" x14ac:dyDescent="0.2">
      <c r="A4474" s="161" t="s">
        <v>403</v>
      </c>
      <c r="B4474" s="162" t="s">
        <v>3243</v>
      </c>
      <c r="C4474" s="174" t="s">
        <v>684</v>
      </c>
      <c r="D4474" s="175" t="s">
        <v>728</v>
      </c>
      <c r="E4474" s="175">
        <v>4</v>
      </c>
      <c r="F4474" s="176">
        <v>3.5662310000000003E-2</v>
      </c>
      <c r="G4474" s="176">
        <f t="shared" si="150"/>
        <v>0.14264924000000001</v>
      </c>
      <c r="H4474" s="177"/>
      <c r="I4474" s="178"/>
      <c r="J4474" s="179"/>
    </row>
    <row r="4475" spans="1:10" customFormat="1" x14ac:dyDescent="0.2">
      <c r="A4475" s="161" t="s">
        <v>403</v>
      </c>
      <c r="B4475" s="162" t="s">
        <v>3244</v>
      </c>
      <c r="C4475" s="174" t="s">
        <v>684</v>
      </c>
      <c r="D4475" s="175" t="s">
        <v>730</v>
      </c>
      <c r="E4475" s="175">
        <v>4</v>
      </c>
      <c r="F4475" s="176">
        <v>3.3686880000000002E-2</v>
      </c>
      <c r="G4475" s="176">
        <f t="shared" si="150"/>
        <v>0.13474752000000001</v>
      </c>
      <c r="H4475" s="177"/>
      <c r="I4475" s="178"/>
      <c r="J4475" s="179"/>
    </row>
    <row r="4476" spans="1:10" customFormat="1" x14ac:dyDescent="0.2">
      <c r="A4476" s="161" t="s">
        <v>403</v>
      </c>
      <c r="B4476" s="162" t="s">
        <v>3245</v>
      </c>
      <c r="C4476" s="174" t="s">
        <v>677</v>
      </c>
      <c r="D4476" s="175" t="s">
        <v>732</v>
      </c>
      <c r="E4476" s="175">
        <v>12</v>
      </c>
      <c r="F4476" s="176">
        <v>0.12559807000000001</v>
      </c>
      <c r="G4476" s="176">
        <f t="shared" si="150"/>
        <v>1.5071768400000001</v>
      </c>
      <c r="H4476" s="177"/>
      <c r="I4476" s="178"/>
      <c r="J4476" s="179"/>
    </row>
    <row r="4477" spans="1:10" customFormat="1" x14ac:dyDescent="0.2">
      <c r="A4477" s="161" t="s">
        <v>403</v>
      </c>
      <c r="B4477" s="162" t="s">
        <v>3246</v>
      </c>
      <c r="C4477" s="174" t="s">
        <v>677</v>
      </c>
      <c r="D4477" s="175" t="s">
        <v>734</v>
      </c>
      <c r="E4477" s="175">
        <v>4</v>
      </c>
      <c r="F4477" s="176">
        <v>0.10981471</v>
      </c>
      <c r="G4477" s="176">
        <f t="shared" si="150"/>
        <v>0.43925883999999998</v>
      </c>
      <c r="H4477" s="177"/>
      <c r="I4477" s="178"/>
      <c r="J4477" s="179"/>
    </row>
    <row r="4478" spans="1:10" customFormat="1" x14ac:dyDescent="0.2">
      <c r="A4478" s="161" t="s">
        <v>403</v>
      </c>
      <c r="B4478" s="162" t="s">
        <v>3247</v>
      </c>
      <c r="C4478" s="174" t="s">
        <v>677</v>
      </c>
      <c r="D4478" s="175" t="s">
        <v>736</v>
      </c>
      <c r="E4478" s="175">
        <v>2</v>
      </c>
      <c r="F4478" s="176">
        <v>7.4135400000000004E-2</v>
      </c>
      <c r="G4478" s="176">
        <f t="shared" si="150"/>
        <v>0.14827080000000001</v>
      </c>
      <c r="H4478" s="177"/>
      <c r="I4478" s="178"/>
      <c r="J4478" s="179"/>
    </row>
    <row r="4479" spans="1:10" customFormat="1" x14ac:dyDescent="0.2">
      <c r="A4479" s="161" t="s">
        <v>403</v>
      </c>
      <c r="B4479" s="162" t="s">
        <v>3248</v>
      </c>
      <c r="C4479" s="174" t="s">
        <v>677</v>
      </c>
      <c r="D4479" s="175" t="s">
        <v>678</v>
      </c>
      <c r="E4479" s="175">
        <v>4</v>
      </c>
      <c r="F4479" s="176">
        <v>4.296759E-2</v>
      </c>
      <c r="G4479" s="176">
        <f t="shared" si="150"/>
        <v>0.17187036</v>
      </c>
      <c r="H4479" s="177"/>
      <c r="I4479" s="178"/>
      <c r="J4479" s="179"/>
    </row>
    <row r="4480" spans="1:10" customFormat="1" x14ac:dyDescent="0.2">
      <c r="A4480" s="161" t="s">
        <v>403</v>
      </c>
      <c r="B4480" s="162" t="s">
        <v>3249</v>
      </c>
      <c r="C4480" s="174" t="s">
        <v>677</v>
      </c>
      <c r="D4480" s="175" t="s">
        <v>739</v>
      </c>
      <c r="E4480" s="175">
        <v>3</v>
      </c>
      <c r="F4480" s="176">
        <v>5.4240669999999998E-2</v>
      </c>
      <c r="G4480" s="176">
        <f t="shared" si="150"/>
        <v>0.16272201</v>
      </c>
      <c r="H4480" s="177"/>
      <c r="I4480" s="178"/>
      <c r="J4480" s="179"/>
    </row>
    <row r="4481" spans="1:10" customFormat="1" x14ac:dyDescent="0.2">
      <c r="A4481" s="161" t="s">
        <v>403</v>
      </c>
      <c r="B4481" s="162" t="s">
        <v>3250</v>
      </c>
      <c r="C4481" s="174" t="s">
        <v>677</v>
      </c>
      <c r="D4481" s="175" t="s">
        <v>741</v>
      </c>
      <c r="E4481" s="175">
        <v>8</v>
      </c>
      <c r="F4481" s="176">
        <v>2.6461140000000001E-2</v>
      </c>
      <c r="G4481" s="176">
        <f t="shared" si="150"/>
        <v>0.21168912000000001</v>
      </c>
      <c r="H4481" s="177"/>
      <c r="I4481" s="178"/>
      <c r="J4481" s="179"/>
    </row>
    <row r="4482" spans="1:10" customFormat="1" x14ac:dyDescent="0.2">
      <c r="A4482" s="161" t="s">
        <v>403</v>
      </c>
      <c r="B4482" s="162" t="s">
        <v>3251</v>
      </c>
      <c r="C4482" s="174" t="s">
        <v>677</v>
      </c>
      <c r="D4482" s="175" t="s">
        <v>743</v>
      </c>
      <c r="E4482" s="175">
        <v>9</v>
      </c>
      <c r="F4482" s="176">
        <v>1.393254E-2</v>
      </c>
      <c r="G4482" s="176">
        <f t="shared" si="150"/>
        <v>0.12539285999999999</v>
      </c>
      <c r="H4482" s="177"/>
      <c r="I4482" s="178"/>
      <c r="J4482" s="179"/>
    </row>
    <row r="4483" spans="1:10" customFormat="1" x14ac:dyDescent="0.2">
      <c r="A4483" s="161" t="s">
        <v>403</v>
      </c>
      <c r="B4483" s="162" t="s">
        <v>3252</v>
      </c>
      <c r="C4483" s="174" t="s">
        <v>677</v>
      </c>
      <c r="D4483" s="175" t="s">
        <v>745</v>
      </c>
      <c r="E4483" s="175">
        <v>8</v>
      </c>
      <c r="F4483" s="176">
        <v>1.1562019999999999E-2</v>
      </c>
      <c r="G4483" s="176">
        <f t="shared" si="150"/>
        <v>9.2496159999999994E-2</v>
      </c>
      <c r="H4483" s="177"/>
      <c r="I4483" s="178"/>
      <c r="J4483" s="179"/>
    </row>
    <row r="4484" spans="1:10" customFormat="1" x14ac:dyDescent="0.2">
      <c r="A4484" s="161" t="s">
        <v>403</v>
      </c>
      <c r="B4484" s="162" t="s">
        <v>3253</v>
      </c>
      <c r="C4484" s="174" t="s">
        <v>677</v>
      </c>
      <c r="D4484" s="175" t="s">
        <v>747</v>
      </c>
      <c r="E4484" s="175">
        <v>4</v>
      </c>
      <c r="F4484" s="176">
        <v>1.9086800000000001E-3</v>
      </c>
      <c r="G4484" s="176">
        <f t="shared" si="150"/>
        <v>7.6347200000000002E-3</v>
      </c>
      <c r="H4484" s="177"/>
      <c r="I4484" s="178"/>
      <c r="J4484" s="179"/>
    </row>
    <row r="4485" spans="1:10" customFormat="1" ht="25.5" x14ac:dyDescent="0.2">
      <c r="A4485" s="161" t="s">
        <v>403</v>
      </c>
      <c r="B4485" s="162" t="s">
        <v>3254</v>
      </c>
      <c r="C4485" s="174" t="s">
        <v>1129</v>
      </c>
      <c r="D4485" s="175" t="s">
        <v>749</v>
      </c>
      <c r="E4485" s="175">
        <v>36</v>
      </c>
      <c r="F4485" s="176">
        <v>5.7602159999999999E-2</v>
      </c>
      <c r="G4485" s="176">
        <f t="shared" si="150"/>
        <v>2.0736777599999998</v>
      </c>
      <c r="H4485" s="177"/>
      <c r="I4485" s="178"/>
      <c r="J4485" s="179"/>
    </row>
    <row r="4486" spans="1:10" customFormat="1" ht="25.5" x14ac:dyDescent="0.2">
      <c r="A4486" s="161" t="s">
        <v>403</v>
      </c>
      <c r="B4486" s="162" t="s">
        <v>3255</v>
      </c>
      <c r="C4486" s="174" t="s">
        <v>1130</v>
      </c>
      <c r="D4486" s="175" t="s">
        <v>751</v>
      </c>
      <c r="E4486" s="175">
        <v>8</v>
      </c>
      <c r="F4486" s="176">
        <v>2.8221969999999999E-2</v>
      </c>
      <c r="G4486" s="176">
        <f t="shared" si="150"/>
        <v>0.22577575999999999</v>
      </c>
      <c r="H4486" s="177"/>
      <c r="I4486" s="178"/>
      <c r="J4486" s="179"/>
    </row>
    <row r="4487" spans="1:10" customFormat="1" ht="25.5" x14ac:dyDescent="0.2">
      <c r="A4487" s="161" t="s">
        <v>403</v>
      </c>
      <c r="B4487" s="162" t="s">
        <v>3256</v>
      </c>
      <c r="C4487" s="174" t="s">
        <v>1131</v>
      </c>
      <c r="D4487" s="175" t="s">
        <v>753</v>
      </c>
      <c r="E4487" s="175">
        <v>32</v>
      </c>
      <c r="F4487" s="176">
        <v>2.2449110000000001E-2</v>
      </c>
      <c r="G4487" s="176">
        <f t="shared" si="150"/>
        <v>0.71837152000000004</v>
      </c>
      <c r="H4487" s="177"/>
      <c r="I4487" s="178"/>
      <c r="J4487" s="179"/>
    </row>
    <row r="4488" spans="1:10" customFormat="1" ht="25.5" x14ac:dyDescent="0.2">
      <c r="A4488" s="161" t="s">
        <v>403</v>
      </c>
      <c r="B4488" s="162" t="s">
        <v>3257</v>
      </c>
      <c r="C4488" s="174" t="s">
        <v>1132</v>
      </c>
      <c r="D4488" s="175" t="s">
        <v>755</v>
      </c>
      <c r="E4488" s="175">
        <v>16</v>
      </c>
      <c r="F4488" s="176">
        <v>1.8321469999999999E-2</v>
      </c>
      <c r="G4488" s="176">
        <f t="shared" si="150"/>
        <v>0.29314351999999999</v>
      </c>
      <c r="H4488" s="177"/>
      <c r="I4488" s="178"/>
      <c r="J4488" s="179"/>
    </row>
    <row r="4489" spans="1:10" customFormat="1" ht="25.5" x14ac:dyDescent="0.2">
      <c r="A4489" s="161" t="s">
        <v>403</v>
      </c>
      <c r="B4489" s="162" t="s">
        <v>3258</v>
      </c>
      <c r="C4489" s="174" t="s">
        <v>1133</v>
      </c>
      <c r="D4489" s="175" t="s">
        <v>1134</v>
      </c>
      <c r="E4489" s="175">
        <v>58</v>
      </c>
      <c r="F4489" s="176">
        <v>1.6348540000000002E-2</v>
      </c>
      <c r="G4489" s="176">
        <f t="shared" si="150"/>
        <v>0.94821532000000008</v>
      </c>
      <c r="H4489" s="177"/>
      <c r="I4489" s="178"/>
      <c r="J4489" s="179"/>
    </row>
    <row r="4490" spans="1:10" customFormat="1" x14ac:dyDescent="0.2">
      <c r="A4490" s="161" t="s">
        <v>403</v>
      </c>
      <c r="B4490" s="162" t="s">
        <v>3259</v>
      </c>
      <c r="C4490" s="174" t="s">
        <v>3260</v>
      </c>
      <c r="D4490" s="175" t="s">
        <v>760</v>
      </c>
      <c r="E4490" s="175">
        <v>15</v>
      </c>
      <c r="F4490" s="176">
        <v>1.7374069999999998E-2</v>
      </c>
      <c r="G4490" s="176">
        <f t="shared" si="150"/>
        <v>0.26061104999999996</v>
      </c>
      <c r="H4490" s="177" t="s">
        <v>414</v>
      </c>
      <c r="I4490" s="178"/>
      <c r="J4490" s="179"/>
    </row>
    <row r="4491" spans="1:10" customFormat="1" x14ac:dyDescent="0.2">
      <c r="A4491" s="161" t="s">
        <v>403</v>
      </c>
      <c r="B4491" s="162" t="s">
        <v>3261</v>
      </c>
      <c r="C4491" s="174" t="s">
        <v>525</v>
      </c>
      <c r="D4491" s="175" t="s">
        <v>762</v>
      </c>
      <c r="E4491" s="175">
        <v>12</v>
      </c>
      <c r="F4491" s="176">
        <v>7.6006699999999996E-2</v>
      </c>
      <c r="G4491" s="176">
        <f t="shared" si="150"/>
        <v>0.91208040000000001</v>
      </c>
      <c r="H4491" s="177"/>
      <c r="I4491" s="178"/>
      <c r="J4491" s="179"/>
    </row>
    <row r="4492" spans="1:10" customFormat="1" x14ac:dyDescent="0.2">
      <c r="A4492" s="161" t="s">
        <v>403</v>
      </c>
      <c r="B4492" s="162" t="s">
        <v>3262</v>
      </c>
      <c r="C4492" s="174" t="s">
        <v>525</v>
      </c>
      <c r="D4492" s="175" t="s">
        <v>764</v>
      </c>
      <c r="E4492" s="175">
        <v>16</v>
      </c>
      <c r="F4492" s="176">
        <v>4.0010209999999997E-2</v>
      </c>
      <c r="G4492" s="176">
        <f t="shared" si="150"/>
        <v>0.64016335999999996</v>
      </c>
      <c r="H4492" s="177"/>
      <c r="I4492" s="178"/>
      <c r="J4492" s="179"/>
    </row>
    <row r="4493" spans="1:10" customFormat="1" x14ac:dyDescent="0.2">
      <c r="A4493" s="161" t="s">
        <v>403</v>
      </c>
      <c r="B4493" s="162" t="s">
        <v>3263</v>
      </c>
      <c r="C4493" s="174" t="s">
        <v>525</v>
      </c>
      <c r="D4493" s="175" t="s">
        <v>679</v>
      </c>
      <c r="E4493" s="175">
        <v>48</v>
      </c>
      <c r="F4493" s="176">
        <v>1.6751530000000001E-2</v>
      </c>
      <c r="G4493" s="176">
        <f t="shared" si="150"/>
        <v>0.80407344000000003</v>
      </c>
      <c r="H4493" s="177"/>
      <c r="I4493" s="178"/>
      <c r="J4493" s="179"/>
    </row>
    <row r="4494" spans="1:10" customFormat="1" x14ac:dyDescent="0.2">
      <c r="A4494" s="161" t="s">
        <v>403</v>
      </c>
      <c r="B4494" s="162" t="s">
        <v>3264</v>
      </c>
      <c r="C4494" s="174" t="s">
        <v>525</v>
      </c>
      <c r="D4494" s="175" t="s">
        <v>767</v>
      </c>
      <c r="E4494" s="175">
        <v>9</v>
      </c>
      <c r="F4494" s="176">
        <v>1.084597E-2</v>
      </c>
      <c r="G4494" s="176">
        <f t="shared" si="150"/>
        <v>9.7613729999999996E-2</v>
      </c>
      <c r="H4494" s="177"/>
      <c r="I4494" s="178"/>
      <c r="J4494" s="179"/>
    </row>
    <row r="4495" spans="1:10" customFormat="1" x14ac:dyDescent="0.2">
      <c r="A4495" s="161" t="s">
        <v>403</v>
      </c>
      <c r="B4495" s="162" t="s">
        <v>3265</v>
      </c>
      <c r="C4495" s="174" t="s">
        <v>525</v>
      </c>
      <c r="D4495" s="175" t="s">
        <v>526</v>
      </c>
      <c r="E4495" s="175">
        <v>180</v>
      </c>
      <c r="F4495" s="176">
        <v>5.88405E-3</v>
      </c>
      <c r="G4495" s="176">
        <f t="shared" si="150"/>
        <v>1.059129</v>
      </c>
      <c r="H4495" s="177"/>
      <c r="I4495" s="178"/>
      <c r="J4495" s="179"/>
    </row>
    <row r="4496" spans="1:10" customFormat="1" x14ac:dyDescent="0.2">
      <c r="A4496" s="161" t="s">
        <v>403</v>
      </c>
      <c r="B4496" s="162" t="s">
        <v>3266</v>
      </c>
      <c r="C4496" s="174" t="s">
        <v>525</v>
      </c>
      <c r="D4496" s="175" t="s">
        <v>770</v>
      </c>
      <c r="E4496" s="175">
        <v>4</v>
      </c>
      <c r="F4496" s="176">
        <v>8.4562000000000005E-4</v>
      </c>
      <c r="G4496" s="176">
        <f t="shared" si="150"/>
        <v>3.3824800000000002E-3</v>
      </c>
      <c r="H4496" s="177"/>
      <c r="I4496" s="178"/>
      <c r="J4496" s="179"/>
    </row>
    <row r="4497" spans="1:39" customFormat="1" x14ac:dyDescent="0.2">
      <c r="A4497" s="161" t="s">
        <v>403</v>
      </c>
      <c r="B4497" s="162" t="s">
        <v>3267</v>
      </c>
      <c r="C4497" s="174" t="s">
        <v>528</v>
      </c>
      <c r="D4497" s="175" t="s">
        <v>772</v>
      </c>
      <c r="E4497" s="175">
        <v>16</v>
      </c>
      <c r="F4497" s="176">
        <v>6.9577099999999998E-3</v>
      </c>
      <c r="G4497" s="176">
        <f t="shared" si="150"/>
        <v>0.11132336</v>
      </c>
      <c r="H4497" s="177"/>
      <c r="I4497" s="178"/>
      <c r="J4497" s="179"/>
    </row>
    <row r="4498" spans="1:39" customFormat="1" x14ac:dyDescent="0.2">
      <c r="A4498" s="161" t="s">
        <v>403</v>
      </c>
      <c r="B4498" s="162" t="s">
        <v>3268</v>
      </c>
      <c r="C4498" s="174" t="s">
        <v>528</v>
      </c>
      <c r="D4498" s="175" t="s">
        <v>680</v>
      </c>
      <c r="E4498" s="175">
        <v>40</v>
      </c>
      <c r="F4498" s="176">
        <v>3.9662300000000003E-3</v>
      </c>
      <c r="G4498" s="176">
        <f t="shared" si="150"/>
        <v>0.15864920000000002</v>
      </c>
      <c r="H4498" s="177"/>
      <c r="I4498" s="178"/>
      <c r="J4498" s="179"/>
    </row>
    <row r="4499" spans="1:39" customFormat="1" x14ac:dyDescent="0.2">
      <c r="A4499" s="161" t="s">
        <v>403</v>
      </c>
      <c r="B4499" s="162" t="s">
        <v>3269</v>
      </c>
      <c r="C4499" s="174" t="s">
        <v>528</v>
      </c>
      <c r="D4499" s="175" t="s">
        <v>775</v>
      </c>
      <c r="E4499" s="175">
        <v>9</v>
      </c>
      <c r="F4499" s="176">
        <v>2.3824300000000001E-3</v>
      </c>
      <c r="G4499" s="176">
        <f t="shared" si="150"/>
        <v>2.1441870000000002E-2</v>
      </c>
      <c r="H4499" s="177"/>
      <c r="I4499" s="178"/>
      <c r="J4499" s="179"/>
    </row>
    <row r="4500" spans="1:39" customFormat="1" x14ac:dyDescent="0.2">
      <c r="A4500" s="161" t="s">
        <v>403</v>
      </c>
      <c r="B4500" s="162" t="s">
        <v>3270</v>
      </c>
      <c r="C4500" s="174" t="s">
        <v>528</v>
      </c>
      <c r="D4500" s="175" t="s">
        <v>529</v>
      </c>
      <c r="E4500" s="175">
        <v>131</v>
      </c>
      <c r="F4500" s="176">
        <v>1.25136E-3</v>
      </c>
      <c r="G4500" s="176">
        <f t="shared" si="150"/>
        <v>0.16392815999999999</v>
      </c>
      <c r="H4500" s="177"/>
      <c r="I4500" s="178"/>
      <c r="J4500" s="179"/>
    </row>
    <row r="4501" spans="1:39" customFormat="1" x14ac:dyDescent="0.2">
      <c r="A4501" s="161" t="s">
        <v>403</v>
      </c>
      <c r="B4501" s="162" t="s">
        <v>3271</v>
      </c>
      <c r="C4501" s="174" t="s">
        <v>528</v>
      </c>
      <c r="D4501" s="175" t="s">
        <v>778</v>
      </c>
      <c r="E4501" s="175">
        <v>4</v>
      </c>
      <c r="F4501" s="176">
        <v>1.8382000000000001E-4</v>
      </c>
      <c r="G4501" s="176">
        <f t="shared" si="150"/>
        <v>7.3528000000000005E-4</v>
      </c>
      <c r="H4501" s="177"/>
      <c r="I4501" s="178"/>
      <c r="J4501" s="179"/>
    </row>
    <row r="4502" spans="1:39" customFormat="1" x14ac:dyDescent="0.2">
      <c r="A4502" s="161" t="s">
        <v>403</v>
      </c>
      <c r="B4502" s="162" t="s">
        <v>3272</v>
      </c>
      <c r="C4502" s="174" t="s">
        <v>681</v>
      </c>
      <c r="D4502" s="175" t="s">
        <v>780</v>
      </c>
      <c r="E4502" s="175">
        <v>2</v>
      </c>
      <c r="F4502" s="176">
        <v>1.7164410000000001E-2</v>
      </c>
      <c r="G4502" s="176">
        <f t="shared" ref="G4502:G4506" si="151">F4502*E4502</f>
        <v>3.4328820000000003E-2</v>
      </c>
      <c r="H4502" s="177"/>
      <c r="I4502" s="178"/>
      <c r="J4502" s="179"/>
    </row>
    <row r="4503" spans="1:39" customFormat="1" x14ac:dyDescent="0.2">
      <c r="A4503" s="161" t="s">
        <v>403</v>
      </c>
      <c r="B4503" s="162" t="s">
        <v>3273</v>
      </c>
      <c r="C4503" s="174" t="s">
        <v>681</v>
      </c>
      <c r="D4503" s="175" t="s">
        <v>782</v>
      </c>
      <c r="E4503" s="175">
        <v>8</v>
      </c>
      <c r="F4503" s="176">
        <v>1.130113E-2</v>
      </c>
      <c r="G4503" s="176">
        <f t="shared" si="151"/>
        <v>9.0409039999999996E-2</v>
      </c>
      <c r="H4503" s="177"/>
      <c r="I4503" s="178"/>
      <c r="J4503" s="179"/>
    </row>
    <row r="4504" spans="1:39" customFormat="1" x14ac:dyDescent="0.2">
      <c r="A4504" s="161" t="s">
        <v>403</v>
      </c>
      <c r="B4504" s="162" t="s">
        <v>3274</v>
      </c>
      <c r="C4504" s="174" t="s">
        <v>681</v>
      </c>
      <c r="D4504" s="175" t="s">
        <v>784</v>
      </c>
      <c r="E4504" s="175">
        <v>4</v>
      </c>
      <c r="F4504" s="176">
        <v>4.0784000000000003E-3</v>
      </c>
      <c r="G4504" s="176">
        <f t="shared" si="151"/>
        <v>1.6313600000000001E-2</v>
      </c>
      <c r="H4504" s="177"/>
      <c r="I4504" s="178"/>
      <c r="J4504" s="179"/>
    </row>
    <row r="4505" spans="1:39" customFormat="1" x14ac:dyDescent="0.2">
      <c r="A4505" s="161" t="s">
        <v>403</v>
      </c>
      <c r="B4505" s="162" t="s">
        <v>3275</v>
      </c>
      <c r="C4505" s="174" t="s">
        <v>681</v>
      </c>
      <c r="D4505" s="175" t="s">
        <v>786</v>
      </c>
      <c r="E4505" s="175">
        <v>21</v>
      </c>
      <c r="F4505" s="176">
        <v>2.1575700000000001E-3</v>
      </c>
      <c r="G4505" s="176">
        <f t="shared" si="151"/>
        <v>4.5308970000000004E-2</v>
      </c>
      <c r="H4505" s="177"/>
      <c r="I4505" s="178"/>
      <c r="J4505" s="179"/>
    </row>
    <row r="4506" spans="1:39" customFormat="1" ht="25.5" x14ac:dyDescent="0.2">
      <c r="A4506" s="161" t="s">
        <v>403</v>
      </c>
      <c r="B4506" s="162" t="s">
        <v>3276</v>
      </c>
      <c r="C4506" s="174" t="s">
        <v>2509</v>
      </c>
      <c r="D4506" s="175" t="s">
        <v>713</v>
      </c>
      <c r="E4506" s="175">
        <v>2</v>
      </c>
      <c r="F4506" s="176">
        <v>1.413823E-2</v>
      </c>
      <c r="G4506" s="176">
        <f t="shared" si="151"/>
        <v>2.827646E-2</v>
      </c>
      <c r="H4506" s="177"/>
      <c r="I4506" s="178"/>
      <c r="J4506" s="179"/>
    </row>
    <row r="4507" spans="1:39" x14ac:dyDescent="0.2">
      <c r="A4507" s="148" t="s">
        <v>379</v>
      </c>
      <c r="B4507" s="150">
        <v>68</v>
      </c>
      <c r="C4507" s="151"/>
      <c r="D4507" s="152" t="s">
        <v>252</v>
      </c>
      <c r="E4507" s="105">
        <v>1</v>
      </c>
      <c r="F4507" s="153"/>
      <c r="G4507" s="110"/>
      <c r="H4507" s="154"/>
      <c r="I4507" s="111"/>
      <c r="J4507" s="155"/>
      <c r="K4507" s="124"/>
      <c r="L4507" s="125"/>
      <c r="M4507" s="126"/>
      <c r="N4507" s="127"/>
      <c r="O4507" s="128"/>
      <c r="P4507" s="128"/>
      <c r="Q4507" s="126"/>
      <c r="R4507" s="55"/>
      <c r="S4507" s="129"/>
      <c r="T4507" s="156"/>
      <c r="U4507" s="126"/>
      <c r="AF4507" s="8"/>
      <c r="AG4507" s="8"/>
      <c r="AH4507" s="8"/>
      <c r="AI4507" s="8"/>
      <c r="AJ4507" s="8"/>
      <c r="AK4507" s="8"/>
      <c r="AL4507" s="8"/>
      <c r="AM4507" s="8"/>
    </row>
    <row r="4508" spans="1:39" ht="25.5" x14ac:dyDescent="0.2">
      <c r="A4508" s="148" t="s">
        <v>379</v>
      </c>
      <c r="B4508" s="150" t="s">
        <v>253</v>
      </c>
      <c r="C4508" s="151" t="s">
        <v>254</v>
      </c>
      <c r="D4508" s="152" t="s">
        <v>255</v>
      </c>
      <c r="E4508" s="105">
        <v>1</v>
      </c>
      <c r="F4508" s="153"/>
      <c r="G4508" s="110"/>
      <c r="H4508" s="154"/>
      <c r="I4508" s="111"/>
      <c r="J4508" s="155"/>
      <c r="K4508" s="124"/>
      <c r="L4508" s="125"/>
      <c r="M4508" s="126"/>
      <c r="N4508" s="127"/>
      <c r="O4508" s="128"/>
      <c r="P4508" s="128"/>
      <c r="Q4508" s="126"/>
      <c r="R4508" s="55"/>
      <c r="S4508" s="129"/>
      <c r="T4508" s="156"/>
      <c r="U4508" s="126"/>
      <c r="AF4508" s="8"/>
      <c r="AG4508" s="8"/>
      <c r="AH4508" s="8"/>
      <c r="AI4508" s="8"/>
      <c r="AJ4508" s="8"/>
      <c r="AK4508" s="8"/>
      <c r="AL4508" s="8"/>
      <c r="AM4508" s="8"/>
    </row>
    <row r="4509" spans="1:39" customFormat="1" x14ac:dyDescent="0.2">
      <c r="A4509" s="148" t="s">
        <v>379</v>
      </c>
      <c r="B4509" s="162" t="s">
        <v>7322</v>
      </c>
      <c r="C4509" s="181" t="s">
        <v>7323</v>
      </c>
      <c r="D4509" s="182" t="s">
        <v>7324</v>
      </c>
      <c r="E4509" s="182">
        <v>1</v>
      </c>
      <c r="F4509" s="183"/>
      <c r="G4509" s="183" t="str">
        <f>""</f>
        <v/>
      </c>
      <c r="H4509" s="184"/>
      <c r="I4509" s="185"/>
      <c r="J4509" s="180"/>
    </row>
    <row r="4510" spans="1:39" customFormat="1" outlineLevel="1" x14ac:dyDescent="0.2">
      <c r="A4510" s="148" t="s">
        <v>379</v>
      </c>
      <c r="B4510" s="162" t="s">
        <v>7325</v>
      </c>
      <c r="C4510" s="181" t="s">
        <v>7326</v>
      </c>
      <c r="D4510" s="182" t="s">
        <v>7327</v>
      </c>
      <c r="E4510" s="182">
        <f>1*1</f>
        <v>1</v>
      </c>
      <c r="F4510" s="183">
        <v>82.87</v>
      </c>
      <c r="G4510" s="183">
        <f>F4510*E4510</f>
        <v>82.87</v>
      </c>
      <c r="H4510" s="184" t="s">
        <v>390</v>
      </c>
      <c r="I4510" s="185"/>
      <c r="J4510" s="180"/>
    </row>
    <row r="4511" spans="1:39" customFormat="1" outlineLevel="1" x14ac:dyDescent="0.2">
      <c r="A4511" s="148" t="s">
        <v>379</v>
      </c>
      <c r="B4511" s="162" t="s">
        <v>7328</v>
      </c>
      <c r="C4511" s="181" t="s">
        <v>5934</v>
      </c>
      <c r="D4511" s="182" t="s">
        <v>5935</v>
      </c>
      <c r="E4511" s="182">
        <f>1*1</f>
        <v>1</v>
      </c>
      <c r="F4511" s="183">
        <v>115.92</v>
      </c>
      <c r="G4511" s="183">
        <f>F4511*E4511</f>
        <v>115.92</v>
      </c>
      <c r="H4511" s="184" t="s">
        <v>390</v>
      </c>
      <c r="I4511" s="185"/>
      <c r="J4511" s="180"/>
    </row>
    <row r="4512" spans="1:39" customFormat="1" outlineLevel="1" x14ac:dyDescent="0.2">
      <c r="A4512" s="148" t="s">
        <v>379</v>
      </c>
      <c r="B4512" s="162" t="s">
        <v>7329</v>
      </c>
      <c r="C4512" s="181" t="s">
        <v>5468</v>
      </c>
      <c r="D4512" s="182" t="s">
        <v>5469</v>
      </c>
      <c r="E4512" s="182">
        <f>2*1</f>
        <v>2</v>
      </c>
      <c r="F4512" s="183">
        <v>3.68</v>
      </c>
      <c r="G4512" s="183">
        <f>F4512*E4512</f>
        <v>7.36</v>
      </c>
      <c r="H4512" s="184" t="s">
        <v>390</v>
      </c>
      <c r="I4512" s="185"/>
      <c r="J4512" s="180"/>
    </row>
    <row r="4513" spans="1:11" customFormat="1" outlineLevel="1" x14ac:dyDescent="0.2">
      <c r="A4513" s="148" t="s">
        <v>379</v>
      </c>
      <c r="B4513" s="162" t="s">
        <v>7330</v>
      </c>
      <c r="C4513" s="181" t="s">
        <v>7331</v>
      </c>
      <c r="D4513" s="182" t="s">
        <v>5472</v>
      </c>
      <c r="E4513" s="182">
        <f>2*1</f>
        <v>2</v>
      </c>
      <c r="F4513" s="183">
        <v>4.5599999999999996</v>
      </c>
      <c r="G4513" s="183">
        <f>F4513*E4513</f>
        <v>9.1199999999999992</v>
      </c>
      <c r="H4513" s="184" t="s">
        <v>390</v>
      </c>
      <c r="I4513" s="185"/>
      <c r="J4513" s="180"/>
    </row>
    <row r="4514" spans="1:11" customFormat="1" outlineLevel="1" x14ac:dyDescent="0.2">
      <c r="A4514" s="148" t="s">
        <v>379</v>
      </c>
      <c r="B4514" s="162" t="s">
        <v>7332</v>
      </c>
      <c r="C4514" s="181" t="s">
        <v>5941</v>
      </c>
      <c r="D4514" s="182" t="s">
        <v>5942</v>
      </c>
      <c r="E4514" s="182">
        <f>1*1</f>
        <v>1</v>
      </c>
      <c r="F4514" s="183">
        <v>18.09</v>
      </c>
      <c r="G4514" s="183">
        <f>F4514*E4514</f>
        <v>18.09</v>
      </c>
      <c r="H4514" s="184"/>
      <c r="I4514" s="185"/>
      <c r="J4514" s="180"/>
    </row>
    <row r="4515" spans="1:11" customFormat="1" x14ac:dyDescent="0.2">
      <c r="A4515" s="148" t="s">
        <v>379</v>
      </c>
      <c r="B4515" s="162" t="s">
        <v>7333</v>
      </c>
      <c r="C4515" s="181" t="s">
        <v>5477</v>
      </c>
      <c r="D4515" s="182" t="s">
        <v>409</v>
      </c>
      <c r="E4515" s="182" t="s">
        <v>410</v>
      </c>
      <c r="F4515" s="183"/>
      <c r="G4515" s="183" t="str">
        <f>""</f>
        <v/>
      </c>
      <c r="H4515" s="184"/>
      <c r="I4515" s="185"/>
      <c r="J4515" s="180"/>
      <c r="K4515" s="200"/>
    </row>
    <row r="4516" spans="1:11" customFormat="1" outlineLevel="1" x14ac:dyDescent="0.2">
      <c r="A4516" s="148" t="s">
        <v>379</v>
      </c>
      <c r="B4516" s="162" t="s">
        <v>7334</v>
      </c>
      <c r="C4516" s="181" t="s">
        <v>5479</v>
      </c>
      <c r="D4516" s="182" t="s">
        <v>5480</v>
      </c>
      <c r="E4516" s="182" t="s">
        <v>410</v>
      </c>
      <c r="F4516" s="183">
        <v>13.83</v>
      </c>
      <c r="G4516" s="183">
        <f>F4516*2</f>
        <v>27.66</v>
      </c>
      <c r="H4516" s="184" t="s">
        <v>414</v>
      </c>
      <c r="I4516" s="185"/>
      <c r="J4516" s="180"/>
      <c r="K4516" s="200"/>
    </row>
    <row r="4517" spans="1:11" customFormat="1" outlineLevel="1" x14ac:dyDescent="0.2">
      <c r="A4517" s="148" t="s">
        <v>379</v>
      </c>
      <c r="B4517" s="162" t="s">
        <v>7335</v>
      </c>
      <c r="C4517" s="181" t="s">
        <v>416</v>
      </c>
      <c r="D4517" s="182" t="s">
        <v>417</v>
      </c>
      <c r="E4517" s="182" t="s">
        <v>410</v>
      </c>
      <c r="F4517" s="183">
        <v>4.05</v>
      </c>
      <c r="G4517" s="183">
        <f>F4517*2</f>
        <v>8.1</v>
      </c>
      <c r="H4517" s="184" t="s">
        <v>414</v>
      </c>
      <c r="I4517" s="185"/>
      <c r="J4517" s="180"/>
      <c r="K4517" s="200"/>
    </row>
    <row r="4518" spans="1:11" customFormat="1" outlineLevel="1" x14ac:dyDescent="0.2">
      <c r="A4518" s="148" t="s">
        <v>379</v>
      </c>
      <c r="B4518" s="162" t="s">
        <v>7336</v>
      </c>
      <c r="C4518" s="181" t="s">
        <v>419</v>
      </c>
      <c r="D4518" s="182" t="s">
        <v>420</v>
      </c>
      <c r="E4518" s="182">
        <v>2</v>
      </c>
      <c r="F4518" s="183">
        <v>0.37</v>
      </c>
      <c r="G4518" s="183">
        <f>F4518*E4518</f>
        <v>0.74</v>
      </c>
      <c r="H4518" s="184" t="s">
        <v>414</v>
      </c>
      <c r="I4518" s="185"/>
      <c r="J4518" s="180"/>
      <c r="K4518" s="200"/>
    </row>
    <row r="4519" spans="1:11" customFormat="1" outlineLevel="1" x14ac:dyDescent="0.2">
      <c r="A4519" s="148" t="s">
        <v>379</v>
      </c>
      <c r="B4519" s="162" t="s">
        <v>7337</v>
      </c>
      <c r="C4519" s="181" t="s">
        <v>422</v>
      </c>
      <c r="D4519" s="182" t="s">
        <v>423</v>
      </c>
      <c r="E4519" s="182">
        <v>2</v>
      </c>
      <c r="F4519" s="183">
        <v>0.04</v>
      </c>
      <c r="G4519" s="183">
        <f>F4519*E4519</f>
        <v>0.08</v>
      </c>
      <c r="H4519" s="184" t="s">
        <v>414</v>
      </c>
      <c r="I4519" s="185"/>
      <c r="J4519" s="180"/>
      <c r="K4519" s="200"/>
    </row>
    <row r="4520" spans="1:11" customFormat="1" ht="25.5" outlineLevel="1" x14ac:dyDescent="0.2">
      <c r="A4520" s="148" t="s">
        <v>379</v>
      </c>
      <c r="B4520" s="162" t="s">
        <v>7338</v>
      </c>
      <c r="C4520" s="181" t="s">
        <v>522</v>
      </c>
      <c r="D4520" s="182" t="s">
        <v>5485</v>
      </c>
      <c r="E4520" s="182">
        <v>4</v>
      </c>
      <c r="F4520" s="183">
        <v>0.02</v>
      </c>
      <c r="G4520" s="183">
        <f>F4520*E4520</f>
        <v>0.08</v>
      </c>
      <c r="H4520" s="184"/>
      <c r="I4520" s="185"/>
      <c r="J4520" s="180"/>
      <c r="K4520" s="200"/>
    </row>
    <row r="4521" spans="1:11" customFormat="1" x14ac:dyDescent="0.2">
      <c r="A4521" s="148" t="s">
        <v>379</v>
      </c>
      <c r="B4521" s="162" t="s">
        <v>7339</v>
      </c>
      <c r="C4521" s="181" t="s">
        <v>7340</v>
      </c>
      <c r="D4521" s="182" t="s">
        <v>429</v>
      </c>
      <c r="E4521" s="182" t="s">
        <v>410</v>
      </c>
      <c r="F4521" s="183"/>
      <c r="G4521" s="183" t="str">
        <f>""</f>
        <v/>
      </c>
      <c r="H4521" s="184"/>
      <c r="I4521" s="185"/>
      <c r="J4521" s="180"/>
      <c r="K4521" s="200"/>
    </row>
    <row r="4522" spans="1:11" customFormat="1" outlineLevel="1" x14ac:dyDescent="0.2">
      <c r="A4522" s="148" t="s">
        <v>379</v>
      </c>
      <c r="B4522" s="162" t="s">
        <v>7341</v>
      </c>
      <c r="C4522" s="181" t="s">
        <v>7342</v>
      </c>
      <c r="D4522" s="182" t="s">
        <v>7343</v>
      </c>
      <c r="E4522" s="182" t="s">
        <v>410</v>
      </c>
      <c r="F4522" s="183">
        <v>11.57</v>
      </c>
      <c r="G4522" s="183">
        <f>F4522*2</f>
        <v>23.14</v>
      </c>
      <c r="H4522" s="184" t="s">
        <v>390</v>
      </c>
      <c r="I4522" s="185"/>
      <c r="J4522" s="180"/>
      <c r="K4522" s="200"/>
    </row>
    <row r="4523" spans="1:11" customFormat="1" outlineLevel="1" x14ac:dyDescent="0.2">
      <c r="A4523" s="148" t="s">
        <v>379</v>
      </c>
      <c r="B4523" s="162" t="s">
        <v>7344</v>
      </c>
      <c r="C4523" s="181" t="s">
        <v>434</v>
      </c>
      <c r="D4523" s="182" t="s">
        <v>435</v>
      </c>
      <c r="E4523" s="182">
        <v>4</v>
      </c>
      <c r="F4523" s="183">
        <v>0.03</v>
      </c>
      <c r="G4523" s="183">
        <f>F4523*E4523</f>
        <v>0.12</v>
      </c>
      <c r="H4523" s="184" t="s">
        <v>414</v>
      </c>
      <c r="I4523" s="185"/>
      <c r="J4523" s="180"/>
      <c r="K4523" s="200"/>
    </row>
    <row r="4524" spans="1:11" customFormat="1" outlineLevel="1" x14ac:dyDescent="0.2">
      <c r="A4524" s="148" t="s">
        <v>379</v>
      </c>
      <c r="B4524" s="162" t="s">
        <v>7345</v>
      </c>
      <c r="C4524" s="181" t="s">
        <v>425</v>
      </c>
      <c r="D4524" s="182" t="s">
        <v>5493</v>
      </c>
      <c r="E4524" s="182">
        <v>2</v>
      </c>
      <c r="F4524" s="183">
        <v>0.02</v>
      </c>
      <c r="G4524" s="183">
        <f>F4524*E4524</f>
        <v>0.04</v>
      </c>
      <c r="H4524" s="184"/>
      <c r="I4524" s="185"/>
      <c r="J4524" s="180"/>
      <c r="K4524" s="200"/>
    </row>
    <row r="4525" spans="1:11" customFormat="1" x14ac:dyDescent="0.2">
      <c r="A4525" s="161" t="s">
        <v>382</v>
      </c>
      <c r="B4525" s="162" t="s">
        <v>7346</v>
      </c>
      <c r="C4525" s="163" t="s">
        <v>5956</v>
      </c>
      <c r="D4525" s="164" t="s">
        <v>5957</v>
      </c>
      <c r="E4525" s="164">
        <v>1</v>
      </c>
      <c r="F4525" s="167"/>
      <c r="G4525" s="167" t="str">
        <f>""</f>
        <v/>
      </c>
      <c r="H4525" s="161"/>
      <c r="I4525" s="165"/>
      <c r="J4525" s="166"/>
    </row>
    <row r="4526" spans="1:11" customFormat="1" outlineLevel="1" x14ac:dyDescent="0.2">
      <c r="A4526" s="161" t="s">
        <v>386</v>
      </c>
      <c r="B4526" s="162" t="s">
        <v>7347</v>
      </c>
      <c r="C4526" s="168" t="s">
        <v>5959</v>
      </c>
      <c r="D4526" s="169" t="s">
        <v>5960</v>
      </c>
      <c r="E4526" s="169">
        <f>1*1</f>
        <v>1</v>
      </c>
      <c r="F4526" s="170">
        <v>15.99</v>
      </c>
      <c r="G4526" s="170">
        <f>F4526*E4526</f>
        <v>15.99</v>
      </c>
      <c r="H4526" s="171" t="s">
        <v>414</v>
      </c>
      <c r="I4526" s="172"/>
      <c r="J4526" s="173"/>
    </row>
    <row r="4527" spans="1:11" customFormat="1" outlineLevel="1" x14ac:dyDescent="0.2">
      <c r="A4527" s="161" t="s">
        <v>386</v>
      </c>
      <c r="B4527" s="162" t="s">
        <v>7348</v>
      </c>
      <c r="C4527" s="168" t="s">
        <v>445</v>
      </c>
      <c r="D4527" s="169" t="s">
        <v>446</v>
      </c>
      <c r="E4527" s="169">
        <f>2*1</f>
        <v>2</v>
      </c>
      <c r="F4527" s="170">
        <v>2.21</v>
      </c>
      <c r="G4527" s="170">
        <f>F4527*E4527</f>
        <v>4.42</v>
      </c>
      <c r="H4527" s="171" t="s">
        <v>414</v>
      </c>
      <c r="I4527" s="172"/>
      <c r="J4527" s="173"/>
    </row>
    <row r="4528" spans="1:11" customFormat="1" outlineLevel="1" x14ac:dyDescent="0.2">
      <c r="A4528" s="161" t="s">
        <v>403</v>
      </c>
      <c r="B4528" s="162" t="s">
        <v>7349</v>
      </c>
      <c r="C4528" s="174" t="s">
        <v>425</v>
      </c>
      <c r="D4528" s="175" t="s">
        <v>5963</v>
      </c>
      <c r="E4528" s="175">
        <f>4*1</f>
        <v>4</v>
      </c>
      <c r="F4528" s="176">
        <v>0.01</v>
      </c>
      <c r="G4528" s="176">
        <f>F4528*E4528</f>
        <v>0.04</v>
      </c>
      <c r="H4528" s="177"/>
      <c r="I4528" s="178"/>
      <c r="J4528" s="179"/>
    </row>
    <row r="4529" spans="1:11" customFormat="1" outlineLevel="1" x14ac:dyDescent="0.2">
      <c r="A4529" s="161" t="s">
        <v>403</v>
      </c>
      <c r="B4529" s="162" t="s">
        <v>7350</v>
      </c>
      <c r="C4529" s="174" t="s">
        <v>425</v>
      </c>
      <c r="D4529" s="175" t="s">
        <v>5965</v>
      </c>
      <c r="E4529" s="175">
        <f>8*1</f>
        <v>8</v>
      </c>
      <c r="F4529" s="176">
        <v>0.04</v>
      </c>
      <c r="G4529" s="176">
        <f>F4529*E4529</f>
        <v>0.32</v>
      </c>
      <c r="H4529" s="177"/>
      <c r="I4529" s="178"/>
      <c r="J4529" s="179"/>
    </row>
    <row r="4530" spans="1:11" customFormat="1" x14ac:dyDescent="0.2">
      <c r="A4530" s="161" t="s">
        <v>382</v>
      </c>
      <c r="B4530" s="162" t="s">
        <v>7351</v>
      </c>
      <c r="C4530" s="163" t="s">
        <v>5967</v>
      </c>
      <c r="D4530" s="164" t="s">
        <v>5968</v>
      </c>
      <c r="E4530" s="164">
        <v>6</v>
      </c>
      <c r="F4530" s="167"/>
      <c r="G4530" s="167" t="str">
        <f>""</f>
        <v/>
      </c>
      <c r="H4530" s="161"/>
      <c r="I4530" s="165"/>
      <c r="J4530" s="166"/>
    </row>
    <row r="4531" spans="1:11" customFormat="1" outlineLevel="1" x14ac:dyDescent="0.2">
      <c r="A4531" s="161" t="s">
        <v>386</v>
      </c>
      <c r="B4531" s="162" t="s">
        <v>7352</v>
      </c>
      <c r="C4531" s="168" t="s">
        <v>5970</v>
      </c>
      <c r="D4531" s="169" t="s">
        <v>5960</v>
      </c>
      <c r="E4531" s="169">
        <f>1*6</f>
        <v>6</v>
      </c>
      <c r="F4531" s="170">
        <v>16.02</v>
      </c>
      <c r="G4531" s="170">
        <f>F4531*E4531</f>
        <v>96.12</v>
      </c>
      <c r="H4531" s="171" t="s">
        <v>414</v>
      </c>
      <c r="I4531" s="172"/>
      <c r="J4531" s="173"/>
    </row>
    <row r="4532" spans="1:11" customFormat="1" outlineLevel="1" x14ac:dyDescent="0.2">
      <c r="A4532" s="161" t="s">
        <v>386</v>
      </c>
      <c r="B4532" s="162" t="s">
        <v>7353</v>
      </c>
      <c r="C4532" s="168" t="s">
        <v>456</v>
      </c>
      <c r="D4532" s="169" t="s">
        <v>457</v>
      </c>
      <c r="E4532" s="169">
        <f>2*6</f>
        <v>12</v>
      </c>
      <c r="F4532" s="170">
        <v>1.28</v>
      </c>
      <c r="G4532" s="170">
        <f>F4532*E4532</f>
        <v>15.36</v>
      </c>
      <c r="H4532" s="171" t="s">
        <v>414</v>
      </c>
      <c r="I4532" s="172"/>
      <c r="J4532" s="173"/>
    </row>
    <row r="4533" spans="1:11" customFormat="1" x14ac:dyDescent="0.2">
      <c r="A4533" s="148" t="s">
        <v>379</v>
      </c>
      <c r="B4533" s="162" t="s">
        <v>7354</v>
      </c>
      <c r="C4533" s="181" t="s">
        <v>5512</v>
      </c>
      <c r="D4533" s="182" t="s">
        <v>5513</v>
      </c>
      <c r="E4533" s="182">
        <v>1</v>
      </c>
      <c r="F4533" s="183">
        <v>12.299064359999999</v>
      </c>
      <c r="G4533" s="183">
        <f>F4533*E4533</f>
        <v>12.299064359999999</v>
      </c>
      <c r="H4533" s="184" t="s">
        <v>390</v>
      </c>
      <c r="I4533" s="185"/>
      <c r="J4533" s="180"/>
    </row>
    <row r="4534" spans="1:11" customFormat="1" x14ac:dyDescent="0.2">
      <c r="A4534" s="148" t="s">
        <v>379</v>
      </c>
      <c r="B4534" s="162" t="s">
        <v>7355</v>
      </c>
      <c r="C4534" s="181" t="s">
        <v>5515</v>
      </c>
      <c r="D4534" s="182" t="s">
        <v>5516</v>
      </c>
      <c r="E4534" s="182">
        <v>1</v>
      </c>
      <c r="F4534" s="183">
        <v>1.7719923799999999</v>
      </c>
      <c r="G4534" s="183">
        <f>F4534*E4534</f>
        <v>1.7719923799999999</v>
      </c>
      <c r="H4534" s="184" t="s">
        <v>414</v>
      </c>
      <c r="I4534" s="185"/>
      <c r="J4534" s="180"/>
    </row>
    <row r="4535" spans="1:11" customFormat="1" x14ac:dyDescent="0.2">
      <c r="A4535" s="161" t="s">
        <v>382</v>
      </c>
      <c r="B4535" s="162" t="s">
        <v>7356</v>
      </c>
      <c r="C4535" s="163" t="s">
        <v>5518</v>
      </c>
      <c r="D4535" s="164" t="s">
        <v>466</v>
      </c>
      <c r="E4535" s="164" t="s">
        <v>410</v>
      </c>
      <c r="F4535" s="167"/>
      <c r="G4535" s="167" t="str">
        <f>""</f>
        <v/>
      </c>
      <c r="H4535" s="161"/>
      <c r="I4535" s="165"/>
      <c r="J4535" s="166"/>
      <c r="K4535" s="200"/>
    </row>
    <row r="4536" spans="1:11" customFormat="1" outlineLevel="1" x14ac:dyDescent="0.2">
      <c r="A4536" s="161" t="s">
        <v>386</v>
      </c>
      <c r="B4536" s="162" t="s">
        <v>7357</v>
      </c>
      <c r="C4536" s="168" t="s">
        <v>5520</v>
      </c>
      <c r="D4536" s="169" t="s">
        <v>5521</v>
      </c>
      <c r="E4536" s="169" t="s">
        <v>410</v>
      </c>
      <c r="F4536" s="170">
        <v>0.88</v>
      </c>
      <c r="G4536" s="170">
        <f>F4536*2</f>
        <v>1.76</v>
      </c>
      <c r="H4536" s="171" t="s">
        <v>414</v>
      </c>
      <c r="I4536" s="172"/>
      <c r="J4536" s="173"/>
      <c r="K4536" s="200"/>
    </row>
    <row r="4537" spans="1:11" customFormat="1" outlineLevel="1" x14ac:dyDescent="0.2">
      <c r="A4537" s="161" t="s">
        <v>386</v>
      </c>
      <c r="B4537" s="162" t="s">
        <v>7358</v>
      </c>
      <c r="C4537" s="168" t="s">
        <v>5523</v>
      </c>
      <c r="D4537" s="169" t="s">
        <v>5524</v>
      </c>
      <c r="E4537" s="169">
        <v>2</v>
      </c>
      <c r="F4537" s="170">
        <v>0.03</v>
      </c>
      <c r="G4537" s="170">
        <f>F4537*E4537</f>
        <v>0.06</v>
      </c>
      <c r="H4537" s="171" t="s">
        <v>414</v>
      </c>
      <c r="I4537" s="172"/>
      <c r="J4537" s="173"/>
      <c r="K4537" s="200"/>
    </row>
    <row r="4538" spans="1:11" customFormat="1" outlineLevel="1" x14ac:dyDescent="0.2">
      <c r="A4538" s="161" t="s">
        <v>403</v>
      </c>
      <c r="B4538" s="162" t="s">
        <v>7359</v>
      </c>
      <c r="C4538" s="174" t="s">
        <v>5526</v>
      </c>
      <c r="D4538" s="175" t="s">
        <v>437</v>
      </c>
      <c r="E4538" s="175">
        <v>2</v>
      </c>
      <c r="F4538" s="176">
        <v>0.02</v>
      </c>
      <c r="G4538" s="176">
        <f>F4538*E4538</f>
        <v>0.04</v>
      </c>
      <c r="H4538" s="177" t="s">
        <v>5527</v>
      </c>
      <c r="I4538" s="178"/>
      <c r="J4538" s="179"/>
      <c r="K4538" s="200"/>
    </row>
    <row r="4539" spans="1:11" customFormat="1" x14ac:dyDescent="0.2">
      <c r="A4539" s="161" t="s">
        <v>386</v>
      </c>
      <c r="B4539" s="162" t="s">
        <v>7360</v>
      </c>
      <c r="C4539" s="168" t="s">
        <v>5529</v>
      </c>
      <c r="D4539" s="169" t="s">
        <v>5530</v>
      </c>
      <c r="E4539" s="169">
        <v>2</v>
      </c>
      <c r="F4539" s="170">
        <v>0.69716634</v>
      </c>
      <c r="G4539" s="170">
        <f>F4539*E4539</f>
        <v>1.39433268</v>
      </c>
      <c r="H4539" s="171" t="s">
        <v>414</v>
      </c>
      <c r="I4539" s="172"/>
      <c r="J4539" s="173"/>
    </row>
    <row r="4540" spans="1:11" customFormat="1" x14ac:dyDescent="0.2">
      <c r="A4540" s="161" t="s">
        <v>382</v>
      </c>
      <c r="B4540" s="162" t="s">
        <v>7361</v>
      </c>
      <c r="C4540" s="163" t="s">
        <v>5984</v>
      </c>
      <c r="D4540" s="164" t="s">
        <v>5985</v>
      </c>
      <c r="E4540" s="164">
        <v>1</v>
      </c>
      <c r="F4540" s="167"/>
      <c r="G4540" s="167" t="str">
        <f>""</f>
        <v/>
      </c>
      <c r="H4540" s="161"/>
      <c r="I4540" s="165"/>
      <c r="J4540" s="166"/>
    </row>
    <row r="4541" spans="1:11" customFormat="1" outlineLevel="1" x14ac:dyDescent="0.2">
      <c r="A4541" s="161" t="s">
        <v>382</v>
      </c>
      <c r="B4541" s="162" t="s">
        <v>7362</v>
      </c>
      <c r="C4541" s="163" t="s">
        <v>5987</v>
      </c>
      <c r="D4541" s="164" t="s">
        <v>5988</v>
      </c>
      <c r="E4541" s="164">
        <f>1*1</f>
        <v>1</v>
      </c>
      <c r="F4541" s="167"/>
      <c r="G4541" s="167" t="str">
        <f>""</f>
        <v/>
      </c>
      <c r="H4541" s="161"/>
      <c r="I4541" s="165"/>
      <c r="J4541" s="166"/>
    </row>
    <row r="4542" spans="1:11" customFormat="1" ht="25.5" outlineLevel="2" x14ac:dyDescent="0.2">
      <c r="A4542" s="161" t="s">
        <v>386</v>
      </c>
      <c r="B4542" s="162" t="s">
        <v>7363</v>
      </c>
      <c r="C4542" s="168" t="s">
        <v>5990</v>
      </c>
      <c r="D4542" s="169" t="s">
        <v>5991</v>
      </c>
      <c r="E4542" s="169">
        <f>1*1</f>
        <v>1</v>
      </c>
      <c r="F4542" s="170">
        <v>16.36</v>
      </c>
      <c r="G4542" s="170">
        <f t="shared" ref="G4542:G4550" si="152">F4542*E4542</f>
        <v>16.36</v>
      </c>
      <c r="H4542" s="171" t="s">
        <v>414</v>
      </c>
      <c r="I4542" s="172"/>
      <c r="J4542" s="173"/>
    </row>
    <row r="4543" spans="1:11" customFormat="1" outlineLevel="2" x14ac:dyDescent="0.2">
      <c r="A4543" s="161" t="s">
        <v>386</v>
      </c>
      <c r="B4543" s="162" t="s">
        <v>7364</v>
      </c>
      <c r="C4543" s="168" t="s">
        <v>5541</v>
      </c>
      <c r="D4543" s="169" t="s">
        <v>5542</v>
      </c>
      <c r="E4543" s="169">
        <f>2*1</f>
        <v>2</v>
      </c>
      <c r="F4543" s="170">
        <v>0.81</v>
      </c>
      <c r="G4543" s="170">
        <f t="shared" si="152"/>
        <v>1.62</v>
      </c>
      <c r="H4543" s="171" t="s">
        <v>414</v>
      </c>
      <c r="I4543" s="172"/>
      <c r="J4543" s="173"/>
    </row>
    <row r="4544" spans="1:11" customFormat="1" outlineLevel="1" x14ac:dyDescent="0.2">
      <c r="A4544" s="161" t="s">
        <v>386</v>
      </c>
      <c r="B4544" s="162" t="s">
        <v>7365</v>
      </c>
      <c r="C4544" s="168" t="s">
        <v>5994</v>
      </c>
      <c r="D4544" s="169" t="s">
        <v>5995</v>
      </c>
      <c r="E4544" s="169">
        <f>1*1</f>
        <v>1</v>
      </c>
      <c r="F4544" s="170">
        <v>7.53</v>
      </c>
      <c r="G4544" s="170">
        <f t="shared" si="152"/>
        <v>7.53</v>
      </c>
      <c r="H4544" s="171" t="s">
        <v>414</v>
      </c>
      <c r="I4544" s="172"/>
      <c r="J4544" s="173"/>
    </row>
    <row r="4545" spans="1:10" customFormat="1" outlineLevel="1" x14ac:dyDescent="0.2">
      <c r="A4545" s="161" t="s">
        <v>403</v>
      </c>
      <c r="B4545" s="162" t="s">
        <v>7366</v>
      </c>
      <c r="C4545" s="174" t="s">
        <v>5997</v>
      </c>
      <c r="D4545" s="175" t="s">
        <v>5998</v>
      </c>
      <c r="E4545" s="175">
        <f>1*1</f>
        <v>1</v>
      </c>
      <c r="F4545" s="176">
        <v>3.71</v>
      </c>
      <c r="G4545" s="176">
        <f t="shared" si="152"/>
        <v>3.71</v>
      </c>
      <c r="H4545" s="177" t="s">
        <v>625</v>
      </c>
      <c r="I4545" s="178"/>
      <c r="J4545" s="179"/>
    </row>
    <row r="4546" spans="1:10" customFormat="1" outlineLevel="1" x14ac:dyDescent="0.2">
      <c r="A4546" s="161" t="s">
        <v>403</v>
      </c>
      <c r="B4546" s="162" t="s">
        <v>7367</v>
      </c>
      <c r="C4546" s="174" t="s">
        <v>677</v>
      </c>
      <c r="D4546" s="175" t="s">
        <v>6000</v>
      </c>
      <c r="E4546" s="175">
        <f>8*1</f>
        <v>8</v>
      </c>
      <c r="F4546" s="176">
        <v>0.02</v>
      </c>
      <c r="G4546" s="176">
        <f t="shared" si="152"/>
        <v>0.16</v>
      </c>
      <c r="H4546" s="177"/>
      <c r="I4546" s="178"/>
      <c r="J4546" s="179"/>
    </row>
    <row r="4547" spans="1:10" customFormat="1" outlineLevel="1" x14ac:dyDescent="0.2">
      <c r="A4547" s="161" t="s">
        <v>403</v>
      </c>
      <c r="B4547" s="162" t="s">
        <v>7368</v>
      </c>
      <c r="C4547" s="174" t="s">
        <v>525</v>
      </c>
      <c r="D4547" s="175" t="s">
        <v>526</v>
      </c>
      <c r="E4547" s="175">
        <f>8*1</f>
        <v>8</v>
      </c>
      <c r="F4547" s="176">
        <v>0.01</v>
      </c>
      <c r="G4547" s="176">
        <f t="shared" si="152"/>
        <v>0.08</v>
      </c>
      <c r="H4547" s="177"/>
      <c r="I4547" s="178"/>
      <c r="J4547" s="179"/>
    </row>
    <row r="4548" spans="1:10" customFormat="1" outlineLevel="1" x14ac:dyDescent="0.2">
      <c r="A4548" s="161" t="s">
        <v>403</v>
      </c>
      <c r="B4548" s="162" t="s">
        <v>7369</v>
      </c>
      <c r="C4548" s="174" t="s">
        <v>528</v>
      </c>
      <c r="D4548" s="175" t="s">
        <v>529</v>
      </c>
      <c r="E4548" s="175">
        <f>8*1</f>
        <v>8</v>
      </c>
      <c r="F4548" s="176">
        <v>0</v>
      </c>
      <c r="G4548" s="176">
        <f t="shared" si="152"/>
        <v>0</v>
      </c>
      <c r="H4548" s="177"/>
      <c r="I4548" s="178"/>
      <c r="J4548" s="179"/>
    </row>
    <row r="4549" spans="1:10" customFormat="1" x14ac:dyDescent="0.2">
      <c r="A4549" s="161" t="s">
        <v>386</v>
      </c>
      <c r="B4549" s="162" t="s">
        <v>7370</v>
      </c>
      <c r="C4549" s="168" t="s">
        <v>477</v>
      </c>
      <c r="D4549" s="169" t="s">
        <v>478</v>
      </c>
      <c r="E4549" s="169">
        <v>12</v>
      </c>
      <c r="F4549" s="170">
        <v>2.8096894699999999</v>
      </c>
      <c r="G4549" s="170">
        <f t="shared" si="152"/>
        <v>33.716273639999997</v>
      </c>
      <c r="H4549" s="171" t="s">
        <v>414</v>
      </c>
      <c r="I4549" s="172"/>
      <c r="J4549" s="173"/>
    </row>
    <row r="4550" spans="1:10" customFormat="1" x14ac:dyDescent="0.2">
      <c r="A4550" s="161" t="s">
        <v>386</v>
      </c>
      <c r="B4550" s="162" t="s">
        <v>7371</v>
      </c>
      <c r="C4550" s="168" t="s">
        <v>1944</v>
      </c>
      <c r="D4550" s="169" t="s">
        <v>1945</v>
      </c>
      <c r="E4550" s="169">
        <v>12</v>
      </c>
      <c r="F4550" s="170">
        <v>0.69946048000000005</v>
      </c>
      <c r="G4550" s="170">
        <f t="shared" si="152"/>
        <v>8.3935257600000011</v>
      </c>
      <c r="H4550" s="171" t="s">
        <v>414</v>
      </c>
      <c r="I4550" s="172"/>
      <c r="J4550" s="173"/>
    </row>
    <row r="4551" spans="1:10" customFormat="1" x14ac:dyDescent="0.2">
      <c r="A4551" s="161" t="s">
        <v>386</v>
      </c>
      <c r="B4551" s="162" t="s">
        <v>7372</v>
      </c>
      <c r="C4551" s="168" t="s">
        <v>5556</v>
      </c>
      <c r="D4551" s="169" t="s">
        <v>487</v>
      </c>
      <c r="E4551" s="169" t="s">
        <v>410</v>
      </c>
      <c r="F4551" s="170">
        <v>1.61800392</v>
      </c>
      <c r="G4551" s="170">
        <f>F4551*2</f>
        <v>3.2360078400000001</v>
      </c>
      <c r="H4551" s="171" t="s">
        <v>414</v>
      </c>
      <c r="I4551" s="172"/>
      <c r="J4551" s="173"/>
    </row>
    <row r="4552" spans="1:10" customFormat="1" x14ac:dyDescent="0.2">
      <c r="A4552" s="161" t="s">
        <v>382</v>
      </c>
      <c r="B4552" s="162" t="s">
        <v>7373</v>
      </c>
      <c r="C4552" s="163" t="s">
        <v>489</v>
      </c>
      <c r="D4552" s="164" t="s">
        <v>490</v>
      </c>
      <c r="E4552" s="164">
        <v>6</v>
      </c>
      <c r="F4552" s="167"/>
      <c r="G4552" s="167" t="str">
        <f>""</f>
        <v/>
      </c>
      <c r="H4552" s="161"/>
      <c r="I4552" s="165"/>
      <c r="J4552" s="166"/>
    </row>
    <row r="4553" spans="1:10" customFormat="1" outlineLevel="1" x14ac:dyDescent="0.2">
      <c r="A4553" s="161" t="s">
        <v>386</v>
      </c>
      <c r="B4553" s="162" t="s">
        <v>7374</v>
      </c>
      <c r="C4553" s="168" t="s">
        <v>492</v>
      </c>
      <c r="D4553" s="169" t="s">
        <v>493</v>
      </c>
      <c r="E4553" s="169">
        <f>1*6</f>
        <v>6</v>
      </c>
      <c r="F4553" s="170">
        <v>0.38</v>
      </c>
      <c r="G4553" s="170">
        <f>F4553*E4553</f>
        <v>2.2800000000000002</v>
      </c>
      <c r="H4553" s="171" t="s">
        <v>414</v>
      </c>
      <c r="I4553" s="172"/>
      <c r="J4553" s="173"/>
    </row>
    <row r="4554" spans="1:10" customFormat="1" outlineLevel="1" x14ac:dyDescent="0.2">
      <c r="A4554" s="161" t="s">
        <v>386</v>
      </c>
      <c r="B4554" s="162" t="s">
        <v>7375</v>
      </c>
      <c r="C4554" s="168" t="s">
        <v>495</v>
      </c>
      <c r="D4554" s="169" t="s">
        <v>496</v>
      </c>
      <c r="E4554" s="169">
        <f>1*6</f>
        <v>6</v>
      </c>
      <c r="F4554" s="170">
        <v>0.25</v>
      </c>
      <c r="G4554" s="170">
        <f>F4554*E4554</f>
        <v>1.5</v>
      </c>
      <c r="H4554" s="171" t="s">
        <v>414</v>
      </c>
      <c r="I4554" s="172"/>
      <c r="J4554" s="173"/>
    </row>
    <row r="4555" spans="1:10" customFormat="1" x14ac:dyDescent="0.2">
      <c r="A4555" s="161" t="s">
        <v>382</v>
      </c>
      <c r="B4555" s="162" t="s">
        <v>7376</v>
      </c>
      <c r="C4555" s="163" t="s">
        <v>6010</v>
      </c>
      <c r="D4555" s="164" t="s">
        <v>5562</v>
      </c>
      <c r="E4555" s="164">
        <v>1</v>
      </c>
      <c r="F4555" s="167"/>
      <c r="G4555" s="167" t="str">
        <f>""</f>
        <v/>
      </c>
      <c r="H4555" s="161"/>
      <c r="I4555" s="165"/>
      <c r="J4555" s="166"/>
    </row>
    <row r="4556" spans="1:10" customFormat="1" outlineLevel="1" x14ac:dyDescent="0.2">
      <c r="A4556" s="161" t="s">
        <v>386</v>
      </c>
      <c r="B4556" s="162" t="s">
        <v>7377</v>
      </c>
      <c r="C4556" s="168" t="s">
        <v>6012</v>
      </c>
      <c r="D4556" s="169" t="s">
        <v>6013</v>
      </c>
      <c r="E4556" s="169">
        <f>1*1</f>
        <v>1</v>
      </c>
      <c r="F4556" s="170">
        <v>18.829999999999998</v>
      </c>
      <c r="G4556" s="170">
        <f>F4556*E4556</f>
        <v>18.829999999999998</v>
      </c>
      <c r="H4556" s="171" t="s">
        <v>414</v>
      </c>
      <c r="I4556" s="172"/>
      <c r="J4556" s="173"/>
    </row>
    <row r="4557" spans="1:10" customFormat="1" outlineLevel="1" x14ac:dyDescent="0.2">
      <c r="A4557" s="161" t="s">
        <v>386</v>
      </c>
      <c r="B4557" s="162" t="s">
        <v>7378</v>
      </c>
      <c r="C4557" s="168" t="s">
        <v>6015</v>
      </c>
      <c r="D4557" s="169" t="s">
        <v>6016</v>
      </c>
      <c r="E4557" s="169">
        <f>1*1</f>
        <v>1</v>
      </c>
      <c r="F4557" s="170">
        <v>2.87</v>
      </c>
      <c r="G4557" s="170">
        <f>F4557*E4557</f>
        <v>2.87</v>
      </c>
      <c r="H4557" s="171" t="s">
        <v>414</v>
      </c>
      <c r="I4557" s="172"/>
      <c r="J4557" s="173"/>
    </row>
    <row r="4558" spans="1:10" customFormat="1" outlineLevel="1" x14ac:dyDescent="0.2">
      <c r="A4558" s="161" t="s">
        <v>386</v>
      </c>
      <c r="B4558" s="162" t="s">
        <v>7379</v>
      </c>
      <c r="C4558" s="168" t="s">
        <v>5570</v>
      </c>
      <c r="D4558" s="169" t="s">
        <v>5571</v>
      </c>
      <c r="E4558" s="169">
        <f>2*1</f>
        <v>2</v>
      </c>
      <c r="F4558" s="170">
        <v>0.45</v>
      </c>
      <c r="G4558" s="170">
        <f>F4558*E4558</f>
        <v>0.9</v>
      </c>
      <c r="H4558" s="171" t="s">
        <v>414</v>
      </c>
      <c r="I4558" s="172"/>
      <c r="J4558" s="173"/>
    </row>
    <row r="4559" spans="1:10" customFormat="1" outlineLevel="1" x14ac:dyDescent="0.2">
      <c r="A4559" s="161" t="s">
        <v>386</v>
      </c>
      <c r="B4559" s="162" t="s">
        <v>7380</v>
      </c>
      <c r="C4559" s="168" t="s">
        <v>5573</v>
      </c>
      <c r="D4559" s="169" t="s">
        <v>5574</v>
      </c>
      <c r="E4559" s="169">
        <f>2*1</f>
        <v>2</v>
      </c>
      <c r="F4559" s="170">
        <v>0.76</v>
      </c>
      <c r="G4559" s="170">
        <f>F4559*E4559</f>
        <v>1.52</v>
      </c>
      <c r="H4559" s="171" t="s">
        <v>414</v>
      </c>
      <c r="I4559" s="172"/>
      <c r="J4559" s="173"/>
    </row>
    <row r="4560" spans="1:10" customFormat="1" outlineLevel="1" x14ac:dyDescent="0.2">
      <c r="A4560" s="161" t="s">
        <v>386</v>
      </c>
      <c r="B4560" s="162" t="s">
        <v>7381</v>
      </c>
      <c r="C4560" s="168" t="s">
        <v>5576</v>
      </c>
      <c r="D4560" s="169" t="s">
        <v>5574</v>
      </c>
      <c r="E4560" s="169">
        <f>2*1</f>
        <v>2</v>
      </c>
      <c r="F4560" s="170">
        <v>0.76</v>
      </c>
      <c r="G4560" s="170">
        <f>F4560*E4560</f>
        <v>1.52</v>
      </c>
      <c r="H4560" s="171" t="s">
        <v>414</v>
      </c>
      <c r="I4560" s="172"/>
      <c r="J4560" s="173"/>
    </row>
    <row r="4561" spans="1:10" customFormat="1" x14ac:dyDescent="0.2">
      <c r="A4561" s="161" t="s">
        <v>382</v>
      </c>
      <c r="B4561" s="162" t="s">
        <v>7382</v>
      </c>
      <c r="C4561" s="163" t="s">
        <v>5578</v>
      </c>
      <c r="D4561" s="164" t="s">
        <v>5579</v>
      </c>
      <c r="E4561" s="164">
        <v>1</v>
      </c>
      <c r="F4561" s="167"/>
      <c r="G4561" s="167" t="str">
        <f>""</f>
        <v/>
      </c>
      <c r="H4561" s="161"/>
      <c r="I4561" s="165"/>
      <c r="J4561" s="166"/>
    </row>
    <row r="4562" spans="1:10" customFormat="1" outlineLevel="1" x14ac:dyDescent="0.2">
      <c r="A4562" s="161" t="s">
        <v>386</v>
      </c>
      <c r="B4562" s="162" t="s">
        <v>7383</v>
      </c>
      <c r="C4562" s="168" t="s">
        <v>5581</v>
      </c>
      <c r="D4562" s="169" t="s">
        <v>5582</v>
      </c>
      <c r="E4562" s="169">
        <f>1*1</f>
        <v>1</v>
      </c>
      <c r="F4562" s="170">
        <v>2.0099999999999998</v>
      </c>
      <c r="G4562" s="170">
        <f>F4562*E4562</f>
        <v>2.0099999999999998</v>
      </c>
      <c r="H4562" s="171" t="s">
        <v>414</v>
      </c>
      <c r="I4562" s="172"/>
      <c r="J4562" s="173"/>
    </row>
    <row r="4563" spans="1:10" customFormat="1" outlineLevel="1" x14ac:dyDescent="0.2">
      <c r="A4563" s="161" t="s">
        <v>386</v>
      </c>
      <c r="B4563" s="162" t="s">
        <v>7384</v>
      </c>
      <c r="C4563" s="168" t="s">
        <v>5584</v>
      </c>
      <c r="D4563" s="169" t="s">
        <v>5585</v>
      </c>
      <c r="E4563" s="169">
        <f>1*1</f>
        <v>1</v>
      </c>
      <c r="F4563" s="170">
        <v>0.51</v>
      </c>
      <c r="G4563" s="170">
        <f>F4563*E4563</f>
        <v>0.51</v>
      </c>
      <c r="H4563" s="171" t="s">
        <v>414</v>
      </c>
      <c r="I4563" s="172"/>
      <c r="J4563" s="173"/>
    </row>
    <row r="4564" spans="1:10" customFormat="1" outlineLevel="1" x14ac:dyDescent="0.2">
      <c r="A4564" s="161" t="s">
        <v>403</v>
      </c>
      <c r="B4564" s="162" t="s">
        <v>7385</v>
      </c>
      <c r="C4564" s="174" t="s">
        <v>425</v>
      </c>
      <c r="D4564" s="175" t="s">
        <v>426</v>
      </c>
      <c r="E4564" s="175">
        <f>1*1</f>
        <v>1</v>
      </c>
      <c r="F4564" s="176">
        <v>0.01</v>
      </c>
      <c r="G4564" s="176">
        <f>F4564*E4564</f>
        <v>0.01</v>
      </c>
      <c r="H4564" s="177"/>
      <c r="I4564" s="178"/>
      <c r="J4564" s="179"/>
    </row>
    <row r="4565" spans="1:10" customFormat="1" x14ac:dyDescent="0.2">
      <c r="A4565" s="161" t="s">
        <v>382</v>
      </c>
      <c r="B4565" s="162" t="s">
        <v>7386</v>
      </c>
      <c r="C4565" s="163" t="s">
        <v>5588</v>
      </c>
      <c r="D4565" s="164" t="s">
        <v>5579</v>
      </c>
      <c r="E4565" s="164">
        <v>1</v>
      </c>
      <c r="F4565" s="167"/>
      <c r="G4565" s="167" t="str">
        <f>""</f>
        <v/>
      </c>
      <c r="H4565" s="161"/>
      <c r="I4565" s="165"/>
      <c r="J4565" s="166"/>
    </row>
    <row r="4566" spans="1:10" customFormat="1" outlineLevel="1" x14ac:dyDescent="0.2">
      <c r="A4566" s="161" t="s">
        <v>386</v>
      </c>
      <c r="B4566" s="162" t="s">
        <v>7387</v>
      </c>
      <c r="C4566" s="168" t="s">
        <v>5590</v>
      </c>
      <c r="D4566" s="169" t="s">
        <v>5582</v>
      </c>
      <c r="E4566" s="169">
        <f>1*1</f>
        <v>1</v>
      </c>
      <c r="F4566" s="170">
        <v>2.0099999999999998</v>
      </c>
      <c r="G4566" s="170">
        <f>F4566*E4566</f>
        <v>2.0099999999999998</v>
      </c>
      <c r="H4566" s="171" t="s">
        <v>414</v>
      </c>
      <c r="I4566" s="172"/>
      <c r="J4566" s="173"/>
    </row>
    <row r="4567" spans="1:10" customFormat="1" outlineLevel="1" x14ac:dyDescent="0.2">
      <c r="A4567" s="161" t="s">
        <v>386</v>
      </c>
      <c r="B4567" s="162" t="s">
        <v>7388</v>
      </c>
      <c r="C4567" s="168" t="s">
        <v>5592</v>
      </c>
      <c r="D4567" s="169" t="s">
        <v>5593</v>
      </c>
      <c r="E4567" s="169">
        <f>1*1</f>
        <v>1</v>
      </c>
      <c r="F4567" s="170">
        <v>0.4</v>
      </c>
      <c r="G4567" s="170">
        <f>F4567*E4567</f>
        <v>0.4</v>
      </c>
      <c r="H4567" s="171" t="s">
        <v>414</v>
      </c>
      <c r="I4567" s="172"/>
      <c r="J4567" s="173"/>
    </row>
    <row r="4568" spans="1:10" customFormat="1" outlineLevel="1" x14ac:dyDescent="0.2">
      <c r="A4568" s="161" t="s">
        <v>403</v>
      </c>
      <c r="B4568" s="162" t="s">
        <v>7389</v>
      </c>
      <c r="C4568" s="174" t="s">
        <v>425</v>
      </c>
      <c r="D4568" s="175" t="s">
        <v>426</v>
      </c>
      <c r="E4568" s="175">
        <f>1*1</f>
        <v>1</v>
      </c>
      <c r="F4568" s="176">
        <v>0.01</v>
      </c>
      <c r="G4568" s="176">
        <f>F4568*E4568</f>
        <v>0.01</v>
      </c>
      <c r="H4568" s="177"/>
      <c r="I4568" s="178"/>
      <c r="J4568" s="179"/>
    </row>
    <row r="4569" spans="1:10" customFormat="1" x14ac:dyDescent="0.2">
      <c r="A4569" s="161" t="s">
        <v>382</v>
      </c>
      <c r="B4569" s="162" t="s">
        <v>7390</v>
      </c>
      <c r="C4569" s="163" t="s">
        <v>5596</v>
      </c>
      <c r="D4569" s="164" t="s">
        <v>5597</v>
      </c>
      <c r="E4569" s="164">
        <v>1</v>
      </c>
      <c r="F4569" s="167"/>
      <c r="G4569" s="167" t="str">
        <f>""</f>
        <v/>
      </c>
      <c r="H4569" s="161"/>
      <c r="I4569" s="165"/>
      <c r="J4569" s="166"/>
    </row>
    <row r="4570" spans="1:10" customFormat="1" outlineLevel="1" x14ac:dyDescent="0.2">
      <c r="A4570" s="161" t="s">
        <v>386</v>
      </c>
      <c r="B4570" s="162" t="s">
        <v>7391</v>
      </c>
      <c r="C4570" s="168" t="s">
        <v>5599</v>
      </c>
      <c r="D4570" s="169" t="s">
        <v>5600</v>
      </c>
      <c r="E4570" s="169">
        <f>1*1</f>
        <v>1</v>
      </c>
      <c r="F4570" s="170">
        <v>0.33</v>
      </c>
      <c r="G4570" s="170">
        <f>F4570*E4570</f>
        <v>0.33</v>
      </c>
      <c r="H4570" s="171" t="s">
        <v>414</v>
      </c>
      <c r="I4570" s="172"/>
      <c r="J4570" s="173"/>
    </row>
    <row r="4571" spans="1:10" customFormat="1" outlineLevel="1" x14ac:dyDescent="0.2">
      <c r="A4571" s="161" t="s">
        <v>386</v>
      </c>
      <c r="B4571" s="162" t="s">
        <v>7392</v>
      </c>
      <c r="C4571" s="168" t="s">
        <v>5602</v>
      </c>
      <c r="D4571" s="169" t="s">
        <v>5603</v>
      </c>
      <c r="E4571" s="169">
        <f>1*1</f>
        <v>1</v>
      </c>
      <c r="F4571" s="170">
        <v>0.25</v>
      </c>
      <c r="G4571" s="170">
        <f>F4571*E4571</f>
        <v>0.25</v>
      </c>
      <c r="H4571" s="171" t="s">
        <v>414</v>
      </c>
      <c r="I4571" s="172"/>
      <c r="J4571" s="173"/>
    </row>
    <row r="4572" spans="1:10" customFormat="1" outlineLevel="1" x14ac:dyDescent="0.2">
      <c r="A4572" s="161" t="s">
        <v>386</v>
      </c>
      <c r="B4572" s="162" t="s">
        <v>7393</v>
      </c>
      <c r="C4572" s="168" t="s">
        <v>5605</v>
      </c>
      <c r="D4572" s="169" t="s">
        <v>5606</v>
      </c>
      <c r="E4572" s="169">
        <f>1*1</f>
        <v>1</v>
      </c>
      <c r="F4572" s="170">
        <v>1.92</v>
      </c>
      <c r="G4572" s="170">
        <f>F4572*E4572</f>
        <v>1.92</v>
      </c>
      <c r="H4572" s="171" t="s">
        <v>414</v>
      </c>
      <c r="I4572" s="172"/>
      <c r="J4572" s="173"/>
    </row>
    <row r="4573" spans="1:10" customFormat="1" outlineLevel="1" x14ac:dyDescent="0.2">
      <c r="A4573" s="161" t="s">
        <v>386</v>
      </c>
      <c r="B4573" s="162" t="s">
        <v>7394</v>
      </c>
      <c r="C4573" s="168" t="s">
        <v>5608</v>
      </c>
      <c r="D4573" s="169" t="s">
        <v>5606</v>
      </c>
      <c r="E4573" s="169">
        <f>1*1</f>
        <v>1</v>
      </c>
      <c r="F4573" s="170">
        <v>1.92</v>
      </c>
      <c r="G4573" s="170">
        <f>F4573*E4573</f>
        <v>1.92</v>
      </c>
      <c r="H4573" s="171" t="s">
        <v>414</v>
      </c>
      <c r="I4573" s="172"/>
      <c r="J4573" s="173"/>
    </row>
    <row r="4574" spans="1:10" customFormat="1" x14ac:dyDescent="0.2">
      <c r="A4574" s="161" t="s">
        <v>382</v>
      </c>
      <c r="B4574" s="162" t="s">
        <v>7395</v>
      </c>
      <c r="C4574" s="163" t="s">
        <v>6034</v>
      </c>
      <c r="D4574" s="164" t="s">
        <v>6035</v>
      </c>
      <c r="E4574" s="164">
        <v>1</v>
      </c>
      <c r="F4574" s="167"/>
      <c r="G4574" s="167" t="str">
        <f>""</f>
        <v/>
      </c>
      <c r="H4574" s="161"/>
      <c r="I4574" s="165"/>
      <c r="J4574" s="166"/>
    </row>
    <row r="4575" spans="1:10" customFormat="1" outlineLevel="1" x14ac:dyDescent="0.2">
      <c r="A4575" s="161" t="s">
        <v>386</v>
      </c>
      <c r="B4575" s="162" t="s">
        <v>7396</v>
      </c>
      <c r="C4575" s="168" t="s">
        <v>6037</v>
      </c>
      <c r="D4575" s="169" t="s">
        <v>6038</v>
      </c>
      <c r="E4575" s="169">
        <f>1*1</f>
        <v>1</v>
      </c>
      <c r="F4575" s="170">
        <v>65.81</v>
      </c>
      <c r="G4575" s="170">
        <f>F4575*E4575</f>
        <v>65.81</v>
      </c>
      <c r="H4575" s="171" t="s">
        <v>390</v>
      </c>
      <c r="I4575" s="172"/>
      <c r="J4575" s="173"/>
    </row>
    <row r="4576" spans="1:10" customFormat="1" outlineLevel="1" x14ac:dyDescent="0.2">
      <c r="A4576" s="161" t="s">
        <v>386</v>
      </c>
      <c r="B4576" s="162" t="s">
        <v>7397</v>
      </c>
      <c r="C4576" s="168" t="s">
        <v>5620</v>
      </c>
      <c r="D4576" s="169" t="s">
        <v>402</v>
      </c>
      <c r="E4576" s="169">
        <f>2*1</f>
        <v>2</v>
      </c>
      <c r="F4576" s="170">
        <v>1.92</v>
      </c>
      <c r="G4576" s="170">
        <f>F4576*E4576</f>
        <v>3.84</v>
      </c>
      <c r="H4576" s="171" t="s">
        <v>390</v>
      </c>
      <c r="I4576" s="172"/>
      <c r="J4576" s="173"/>
    </row>
    <row r="4577" spans="1:11" customFormat="1" outlineLevel="1" x14ac:dyDescent="0.2">
      <c r="A4577" s="161" t="s">
        <v>386</v>
      </c>
      <c r="B4577" s="162" t="s">
        <v>7398</v>
      </c>
      <c r="C4577" s="168" t="s">
        <v>401</v>
      </c>
      <c r="D4577" s="169" t="s">
        <v>402</v>
      </c>
      <c r="E4577" s="169">
        <f>2*1</f>
        <v>2</v>
      </c>
      <c r="F4577" s="170">
        <v>1.97</v>
      </c>
      <c r="G4577" s="170">
        <f>F4577*E4577</f>
        <v>3.94</v>
      </c>
      <c r="H4577" s="171" t="s">
        <v>390</v>
      </c>
      <c r="I4577" s="172"/>
      <c r="J4577" s="173"/>
    </row>
    <row r="4578" spans="1:11" customFormat="1" outlineLevel="1" x14ac:dyDescent="0.2">
      <c r="A4578" s="161" t="s">
        <v>386</v>
      </c>
      <c r="B4578" s="162" t="s">
        <v>7399</v>
      </c>
      <c r="C4578" s="168" t="s">
        <v>6042</v>
      </c>
      <c r="D4578" s="169" t="s">
        <v>6043</v>
      </c>
      <c r="E4578" s="169">
        <f>1*1</f>
        <v>1</v>
      </c>
      <c r="F4578" s="170">
        <v>47.17</v>
      </c>
      <c r="G4578" s="170">
        <f>F4578*E4578</f>
        <v>47.17</v>
      </c>
      <c r="H4578" s="171" t="s">
        <v>390</v>
      </c>
      <c r="I4578" s="172"/>
      <c r="J4578" s="173"/>
    </row>
    <row r="4579" spans="1:11" customFormat="1" x14ac:dyDescent="0.2">
      <c r="A4579" s="161" t="s">
        <v>382</v>
      </c>
      <c r="B4579" s="162" t="s">
        <v>7400</v>
      </c>
      <c r="C4579" s="163" t="s">
        <v>5622</v>
      </c>
      <c r="D4579" s="164" t="s">
        <v>545</v>
      </c>
      <c r="E4579" s="164" t="s">
        <v>410</v>
      </c>
      <c r="F4579" s="167"/>
      <c r="G4579" s="167" t="str">
        <f>""</f>
        <v/>
      </c>
      <c r="H4579" s="161"/>
      <c r="I4579" s="165"/>
      <c r="J4579" s="166"/>
      <c r="K4579" s="200"/>
    </row>
    <row r="4580" spans="1:11" customFormat="1" outlineLevel="1" x14ac:dyDescent="0.2">
      <c r="A4580" s="161" t="s">
        <v>386</v>
      </c>
      <c r="B4580" s="162" t="s">
        <v>7401</v>
      </c>
      <c r="C4580" s="168" t="s">
        <v>5624</v>
      </c>
      <c r="D4580" s="169" t="s">
        <v>1960</v>
      </c>
      <c r="E4580" s="169" t="s">
        <v>410</v>
      </c>
      <c r="F4580" s="170">
        <v>17.309999999999999</v>
      </c>
      <c r="G4580" s="170">
        <f>F4580*2</f>
        <v>34.619999999999997</v>
      </c>
      <c r="H4580" s="171" t="s">
        <v>414</v>
      </c>
      <c r="I4580" s="172"/>
      <c r="J4580" s="173"/>
      <c r="K4580" s="200"/>
    </row>
    <row r="4581" spans="1:11" customFormat="1" outlineLevel="1" x14ac:dyDescent="0.2">
      <c r="A4581" s="161" t="s">
        <v>386</v>
      </c>
      <c r="B4581" s="162" t="s">
        <v>7402</v>
      </c>
      <c r="C4581" s="168" t="s">
        <v>419</v>
      </c>
      <c r="D4581" s="169" t="s">
        <v>420</v>
      </c>
      <c r="E4581" s="169">
        <v>2</v>
      </c>
      <c r="F4581" s="170">
        <v>0.37</v>
      </c>
      <c r="G4581" s="170">
        <f>F4581*E4581</f>
        <v>0.74</v>
      </c>
      <c r="H4581" s="171" t="s">
        <v>414</v>
      </c>
      <c r="I4581" s="172"/>
      <c r="J4581" s="173"/>
      <c r="K4581" s="200"/>
    </row>
    <row r="4582" spans="1:11" customFormat="1" outlineLevel="1" x14ac:dyDescent="0.2">
      <c r="A4582" s="161" t="s">
        <v>403</v>
      </c>
      <c r="B4582" s="162" t="s">
        <v>7403</v>
      </c>
      <c r="C4582" s="174" t="s">
        <v>425</v>
      </c>
      <c r="D4582" s="175" t="s">
        <v>426</v>
      </c>
      <c r="E4582" s="175">
        <v>4</v>
      </c>
      <c r="F4582" s="176">
        <v>0.01</v>
      </c>
      <c r="G4582" s="176">
        <f>F4582*E4582</f>
        <v>0.04</v>
      </c>
      <c r="H4582" s="177"/>
      <c r="I4582" s="178"/>
      <c r="J4582" s="179"/>
      <c r="K4582" s="200"/>
    </row>
    <row r="4583" spans="1:11" customFormat="1" ht="25.5" outlineLevel="1" x14ac:dyDescent="0.2">
      <c r="A4583" s="161" t="s">
        <v>403</v>
      </c>
      <c r="B4583" s="162" t="s">
        <v>7404</v>
      </c>
      <c r="C4583" s="174" t="s">
        <v>522</v>
      </c>
      <c r="D4583" s="175" t="s">
        <v>5485</v>
      </c>
      <c r="E4583" s="175">
        <v>6</v>
      </c>
      <c r="F4583" s="176">
        <v>0.02</v>
      </c>
      <c r="G4583" s="176">
        <f>F4583*E4583</f>
        <v>0.12</v>
      </c>
      <c r="H4583" s="177"/>
      <c r="I4583" s="178"/>
      <c r="J4583" s="179"/>
      <c r="K4583" s="200"/>
    </row>
    <row r="4584" spans="1:11" customFormat="1" x14ac:dyDescent="0.2">
      <c r="A4584" s="161" t="s">
        <v>386</v>
      </c>
      <c r="B4584" s="162" t="s">
        <v>7405</v>
      </c>
      <c r="C4584" s="168" t="s">
        <v>6684</v>
      </c>
      <c r="D4584" s="169" t="s">
        <v>6685</v>
      </c>
      <c r="E4584" s="169">
        <v>1</v>
      </c>
      <c r="F4584" s="170">
        <v>26.726238339999998</v>
      </c>
      <c r="G4584" s="170">
        <f>F4584*E4584</f>
        <v>26.726238339999998</v>
      </c>
      <c r="H4584" s="171" t="s">
        <v>414</v>
      </c>
      <c r="I4584" s="172"/>
      <c r="J4584" s="173"/>
    </row>
    <row r="4585" spans="1:11" customFormat="1" x14ac:dyDescent="0.2">
      <c r="A4585" s="161" t="s">
        <v>382</v>
      </c>
      <c r="B4585" s="162" t="s">
        <v>7406</v>
      </c>
      <c r="C4585" s="163" t="s">
        <v>6053</v>
      </c>
      <c r="D4585" s="164" t="s">
        <v>6054</v>
      </c>
      <c r="E4585" s="164">
        <v>1</v>
      </c>
      <c r="F4585" s="167"/>
      <c r="G4585" s="167" t="str">
        <f>""</f>
        <v/>
      </c>
      <c r="H4585" s="161"/>
      <c r="I4585" s="165"/>
      <c r="J4585" s="166"/>
    </row>
    <row r="4586" spans="1:11" customFormat="1" outlineLevel="1" x14ac:dyDescent="0.2">
      <c r="A4586" s="161" t="s">
        <v>386</v>
      </c>
      <c r="B4586" s="162" t="s">
        <v>7407</v>
      </c>
      <c r="C4586" s="168" t="s">
        <v>559</v>
      </c>
      <c r="D4586" s="169" t="s">
        <v>560</v>
      </c>
      <c r="E4586" s="169">
        <f>2*1</f>
        <v>2</v>
      </c>
      <c r="F4586" s="170">
        <v>1.39</v>
      </c>
      <c r="G4586" s="170">
        <f>F4586*E4586</f>
        <v>2.78</v>
      </c>
      <c r="H4586" s="171" t="s">
        <v>414</v>
      </c>
      <c r="I4586" s="172"/>
      <c r="J4586" s="173"/>
    </row>
    <row r="4587" spans="1:11" customFormat="1" outlineLevel="1" x14ac:dyDescent="0.2">
      <c r="A4587" s="161" t="s">
        <v>386</v>
      </c>
      <c r="B4587" s="162" t="s">
        <v>7408</v>
      </c>
      <c r="C4587" s="168" t="s">
        <v>6057</v>
      </c>
      <c r="D4587" s="169" t="s">
        <v>5960</v>
      </c>
      <c r="E4587" s="169">
        <f>1*1</f>
        <v>1</v>
      </c>
      <c r="F4587" s="170">
        <v>15.99</v>
      </c>
      <c r="G4587" s="170">
        <f>F4587*E4587</f>
        <v>15.99</v>
      </c>
      <c r="H4587" s="171" t="s">
        <v>414</v>
      </c>
      <c r="I4587" s="172"/>
      <c r="J4587" s="173"/>
    </row>
    <row r="4588" spans="1:11" customFormat="1" x14ac:dyDescent="0.2">
      <c r="A4588" s="161" t="s">
        <v>386</v>
      </c>
      <c r="B4588" s="162" t="s">
        <v>7409</v>
      </c>
      <c r="C4588" s="168" t="s">
        <v>562</v>
      </c>
      <c r="D4588" s="169" t="s">
        <v>563</v>
      </c>
      <c r="E4588" s="169">
        <v>4</v>
      </c>
      <c r="F4588" s="170">
        <v>3.3256407800000001</v>
      </c>
      <c r="G4588" s="170">
        <f>F4588*E4588</f>
        <v>13.30256312</v>
      </c>
      <c r="H4588" s="171" t="s">
        <v>414</v>
      </c>
      <c r="I4588" s="172"/>
      <c r="J4588" s="173"/>
    </row>
    <row r="4589" spans="1:11" customFormat="1" x14ac:dyDescent="0.2">
      <c r="A4589" s="161" t="s">
        <v>386</v>
      </c>
      <c r="B4589" s="162" t="s">
        <v>7410</v>
      </c>
      <c r="C4589" s="168" t="s">
        <v>565</v>
      </c>
      <c r="D4589" s="169" t="s">
        <v>566</v>
      </c>
      <c r="E4589" s="169">
        <v>4</v>
      </c>
      <c r="F4589" s="170">
        <v>0.61767559999999999</v>
      </c>
      <c r="G4589" s="170">
        <f>F4589*E4589</f>
        <v>2.4707024</v>
      </c>
      <c r="H4589" s="171" t="s">
        <v>414</v>
      </c>
      <c r="I4589" s="172"/>
      <c r="J4589" s="173"/>
    </row>
    <row r="4590" spans="1:11" customFormat="1" x14ac:dyDescent="0.2">
      <c r="A4590" s="161" t="s">
        <v>382</v>
      </c>
      <c r="B4590" s="162" t="s">
        <v>7411</v>
      </c>
      <c r="C4590" s="163" t="s">
        <v>568</v>
      </c>
      <c r="D4590" s="164" t="s">
        <v>569</v>
      </c>
      <c r="E4590" s="164">
        <v>2</v>
      </c>
      <c r="F4590" s="167"/>
      <c r="G4590" s="167" t="str">
        <f>""</f>
        <v/>
      </c>
      <c r="H4590" s="161"/>
      <c r="I4590" s="165"/>
      <c r="J4590" s="166"/>
    </row>
    <row r="4591" spans="1:11" customFormat="1" outlineLevel="1" x14ac:dyDescent="0.2">
      <c r="A4591" s="161" t="s">
        <v>386</v>
      </c>
      <c r="B4591" s="162" t="s">
        <v>7412</v>
      </c>
      <c r="C4591" s="168" t="s">
        <v>571</v>
      </c>
      <c r="D4591" s="169" t="s">
        <v>572</v>
      </c>
      <c r="E4591" s="169">
        <f>1*2</f>
        <v>2</v>
      </c>
      <c r="F4591" s="170">
        <v>0.89</v>
      </c>
      <c r="G4591" s="170">
        <f t="shared" ref="G4591:G4598" si="153">F4591*E4591</f>
        <v>1.78</v>
      </c>
      <c r="H4591" s="171" t="s">
        <v>414</v>
      </c>
      <c r="I4591" s="172"/>
      <c r="J4591" s="173"/>
    </row>
    <row r="4592" spans="1:11" customFormat="1" outlineLevel="1" x14ac:dyDescent="0.2">
      <c r="A4592" s="161" t="s">
        <v>386</v>
      </c>
      <c r="B4592" s="162" t="s">
        <v>7413</v>
      </c>
      <c r="C4592" s="168" t="s">
        <v>574</v>
      </c>
      <c r="D4592" s="169" t="s">
        <v>575</v>
      </c>
      <c r="E4592" s="169">
        <f>2*2</f>
        <v>4</v>
      </c>
      <c r="F4592" s="170">
        <v>0.09</v>
      </c>
      <c r="G4592" s="170">
        <f t="shared" si="153"/>
        <v>0.36</v>
      </c>
      <c r="H4592" s="171" t="s">
        <v>414</v>
      </c>
      <c r="I4592" s="172"/>
      <c r="J4592" s="173"/>
    </row>
    <row r="4593" spans="1:10" customFormat="1" x14ac:dyDescent="0.2">
      <c r="A4593" s="161" t="s">
        <v>386</v>
      </c>
      <c r="B4593" s="162" t="s">
        <v>7414</v>
      </c>
      <c r="C4593" s="168" t="s">
        <v>6064</v>
      </c>
      <c r="D4593" s="169" t="s">
        <v>6065</v>
      </c>
      <c r="E4593" s="169">
        <v>1</v>
      </c>
      <c r="F4593" s="170">
        <v>8.8966458799999995</v>
      </c>
      <c r="G4593" s="170">
        <f t="shared" si="153"/>
        <v>8.8966458799999995</v>
      </c>
      <c r="H4593" s="171" t="s">
        <v>414</v>
      </c>
      <c r="I4593" s="172"/>
      <c r="J4593" s="173"/>
    </row>
    <row r="4594" spans="1:10" customFormat="1" x14ac:dyDescent="0.2">
      <c r="A4594" s="161" t="s">
        <v>386</v>
      </c>
      <c r="B4594" s="162" t="s">
        <v>7415</v>
      </c>
      <c r="C4594" s="168" t="s">
        <v>6067</v>
      </c>
      <c r="D4594" s="169" t="s">
        <v>6068</v>
      </c>
      <c r="E4594" s="169">
        <v>1</v>
      </c>
      <c r="F4594" s="170">
        <v>18.87591068</v>
      </c>
      <c r="G4594" s="170">
        <f t="shared" si="153"/>
        <v>18.87591068</v>
      </c>
      <c r="H4594" s="171" t="s">
        <v>414</v>
      </c>
      <c r="I4594" s="172"/>
      <c r="J4594" s="173"/>
    </row>
    <row r="4595" spans="1:10" customFormat="1" x14ac:dyDescent="0.2">
      <c r="A4595" s="148" t="s">
        <v>379</v>
      </c>
      <c r="B4595" s="162" t="s">
        <v>7416</v>
      </c>
      <c r="C4595" s="181" t="s">
        <v>7417</v>
      </c>
      <c r="D4595" s="182" t="s">
        <v>584</v>
      </c>
      <c r="E4595" s="182">
        <v>1</v>
      </c>
      <c r="F4595" s="183">
        <v>5.3630844</v>
      </c>
      <c r="G4595" s="183">
        <f t="shared" si="153"/>
        <v>5.3630844</v>
      </c>
      <c r="H4595" s="184" t="s">
        <v>414</v>
      </c>
      <c r="I4595" s="185"/>
      <c r="J4595" s="180"/>
    </row>
    <row r="4596" spans="1:10" customFormat="1" x14ac:dyDescent="0.2">
      <c r="A4596" s="148" t="s">
        <v>379</v>
      </c>
      <c r="B4596" s="162" t="s">
        <v>7418</v>
      </c>
      <c r="C4596" s="181" t="s">
        <v>7419</v>
      </c>
      <c r="D4596" s="182" t="s">
        <v>5652</v>
      </c>
      <c r="E4596" s="182">
        <v>1</v>
      </c>
      <c r="F4596" s="183">
        <v>6.8207869099999998</v>
      </c>
      <c r="G4596" s="183">
        <f t="shared" si="153"/>
        <v>6.8207869099999998</v>
      </c>
      <c r="H4596" s="184" t="s">
        <v>414</v>
      </c>
      <c r="I4596" s="185"/>
      <c r="J4596" s="180"/>
    </row>
    <row r="4597" spans="1:10" customFormat="1" x14ac:dyDescent="0.2">
      <c r="A4597" s="161" t="s">
        <v>403</v>
      </c>
      <c r="B4597" s="162" t="s">
        <v>7420</v>
      </c>
      <c r="C4597" s="174" t="s">
        <v>586</v>
      </c>
      <c r="D4597" s="175" t="s">
        <v>587</v>
      </c>
      <c r="E4597" s="175">
        <v>2</v>
      </c>
      <c r="F4597" s="176">
        <v>1.23280217</v>
      </c>
      <c r="G4597" s="176">
        <f t="shared" si="153"/>
        <v>2.4656043400000001</v>
      </c>
      <c r="H4597" s="177" t="s">
        <v>414</v>
      </c>
      <c r="I4597" s="178"/>
      <c r="J4597" s="179"/>
    </row>
    <row r="4598" spans="1:10" customFormat="1" x14ac:dyDescent="0.2">
      <c r="A4598" s="148" t="s">
        <v>379</v>
      </c>
      <c r="B4598" s="162" t="s">
        <v>7421</v>
      </c>
      <c r="C4598" s="181" t="s">
        <v>6700</v>
      </c>
      <c r="D4598" s="182" t="s">
        <v>6701</v>
      </c>
      <c r="E4598" s="182">
        <v>1</v>
      </c>
      <c r="F4598" s="183">
        <v>15.585279679999999</v>
      </c>
      <c r="G4598" s="183">
        <f t="shared" si="153"/>
        <v>15.585279679999999</v>
      </c>
      <c r="H4598" s="184" t="s">
        <v>414</v>
      </c>
      <c r="I4598" s="185"/>
      <c r="J4598" s="180"/>
    </row>
    <row r="4599" spans="1:10" customFormat="1" x14ac:dyDescent="0.2">
      <c r="A4599" s="161" t="s">
        <v>386</v>
      </c>
      <c r="B4599" s="162" t="s">
        <v>7422</v>
      </c>
      <c r="C4599" s="168" t="s">
        <v>592</v>
      </c>
      <c r="D4599" s="169" t="s">
        <v>593</v>
      </c>
      <c r="E4599" s="169" t="s">
        <v>410</v>
      </c>
      <c r="F4599" s="170">
        <v>0.26693822</v>
      </c>
      <c r="G4599" s="170">
        <f>F4599*2</f>
        <v>0.53387644000000001</v>
      </c>
      <c r="H4599" s="171" t="s">
        <v>414</v>
      </c>
      <c r="I4599" s="172"/>
      <c r="J4599" s="173"/>
    </row>
    <row r="4600" spans="1:10" customFormat="1" x14ac:dyDescent="0.2">
      <c r="A4600" s="161" t="s">
        <v>382</v>
      </c>
      <c r="B4600" s="162" t="s">
        <v>7423</v>
      </c>
      <c r="C4600" s="163" t="s">
        <v>5659</v>
      </c>
      <c r="D4600" s="164" t="s">
        <v>5579</v>
      </c>
      <c r="E4600" s="164">
        <v>1</v>
      </c>
      <c r="F4600" s="167"/>
      <c r="G4600" s="167" t="str">
        <f>""</f>
        <v/>
      </c>
      <c r="H4600" s="161"/>
      <c r="I4600" s="165"/>
      <c r="J4600" s="166"/>
    </row>
    <row r="4601" spans="1:10" customFormat="1" outlineLevel="1" x14ac:dyDescent="0.2">
      <c r="A4601" s="161" t="s">
        <v>386</v>
      </c>
      <c r="B4601" s="162" t="s">
        <v>7424</v>
      </c>
      <c r="C4601" s="168" t="s">
        <v>5661</v>
      </c>
      <c r="D4601" s="169" t="s">
        <v>5582</v>
      </c>
      <c r="E4601" s="169">
        <f>1*1</f>
        <v>1</v>
      </c>
      <c r="F4601" s="170">
        <v>1.71</v>
      </c>
      <c r="G4601" s="170">
        <f>F4601*E4601</f>
        <v>1.71</v>
      </c>
      <c r="H4601" s="171" t="s">
        <v>414</v>
      </c>
      <c r="I4601" s="172"/>
      <c r="J4601" s="173"/>
    </row>
    <row r="4602" spans="1:10" customFormat="1" outlineLevel="1" x14ac:dyDescent="0.2">
      <c r="A4602" s="161" t="s">
        <v>386</v>
      </c>
      <c r="B4602" s="162" t="s">
        <v>7425</v>
      </c>
      <c r="C4602" s="168" t="s">
        <v>5663</v>
      </c>
      <c r="D4602" s="169" t="s">
        <v>5664</v>
      </c>
      <c r="E4602" s="169">
        <f>1*1</f>
        <v>1</v>
      </c>
      <c r="F4602" s="170">
        <v>0.61</v>
      </c>
      <c r="G4602" s="170">
        <f>F4602*E4602</f>
        <v>0.61</v>
      </c>
      <c r="H4602" s="171" t="s">
        <v>414</v>
      </c>
      <c r="I4602" s="172"/>
      <c r="J4602" s="173"/>
    </row>
    <row r="4603" spans="1:10" customFormat="1" x14ac:dyDescent="0.2">
      <c r="A4603" s="161" t="s">
        <v>382</v>
      </c>
      <c r="B4603" s="162" t="s">
        <v>7426</v>
      </c>
      <c r="C4603" s="163" t="s">
        <v>5666</v>
      </c>
      <c r="D4603" s="164" t="s">
        <v>5579</v>
      </c>
      <c r="E4603" s="164">
        <v>1</v>
      </c>
      <c r="F4603" s="167"/>
      <c r="G4603" s="167" t="str">
        <f>""</f>
        <v/>
      </c>
      <c r="H4603" s="161"/>
      <c r="I4603" s="165"/>
      <c r="J4603" s="166"/>
    </row>
    <row r="4604" spans="1:10" customFormat="1" outlineLevel="1" x14ac:dyDescent="0.2">
      <c r="A4604" s="161" t="s">
        <v>386</v>
      </c>
      <c r="B4604" s="162" t="s">
        <v>7427</v>
      </c>
      <c r="C4604" s="168" t="s">
        <v>5668</v>
      </c>
      <c r="D4604" s="169" t="s">
        <v>5582</v>
      </c>
      <c r="E4604" s="169">
        <f>1*1</f>
        <v>1</v>
      </c>
      <c r="F4604" s="170">
        <v>1.71</v>
      </c>
      <c r="G4604" s="170">
        <f>F4604*E4604</f>
        <v>1.71</v>
      </c>
      <c r="H4604" s="171" t="s">
        <v>414</v>
      </c>
      <c r="I4604" s="172"/>
      <c r="J4604" s="173"/>
    </row>
    <row r="4605" spans="1:10" customFormat="1" outlineLevel="1" x14ac:dyDescent="0.2">
      <c r="A4605" s="161" t="s">
        <v>386</v>
      </c>
      <c r="B4605" s="162" t="s">
        <v>7428</v>
      </c>
      <c r="C4605" s="168" t="s">
        <v>5670</v>
      </c>
      <c r="D4605" s="169" t="s">
        <v>5664</v>
      </c>
      <c r="E4605" s="169">
        <f>1*1</f>
        <v>1</v>
      </c>
      <c r="F4605" s="170">
        <v>0.49</v>
      </c>
      <c r="G4605" s="170">
        <f>F4605*E4605</f>
        <v>0.49</v>
      </c>
      <c r="H4605" s="171" t="s">
        <v>414</v>
      </c>
      <c r="I4605" s="172"/>
      <c r="J4605" s="173"/>
    </row>
    <row r="4606" spans="1:10" customFormat="1" x14ac:dyDescent="0.2">
      <c r="A4606" s="161" t="s">
        <v>382</v>
      </c>
      <c r="B4606" s="162" t="s">
        <v>7429</v>
      </c>
      <c r="C4606" s="163" t="s">
        <v>5672</v>
      </c>
      <c r="D4606" s="164" t="s">
        <v>5673</v>
      </c>
      <c r="E4606" s="164">
        <v>1</v>
      </c>
      <c r="F4606" s="167"/>
      <c r="G4606" s="167" t="str">
        <f>""</f>
        <v/>
      </c>
      <c r="H4606" s="161"/>
      <c r="I4606" s="165"/>
      <c r="J4606" s="166"/>
    </row>
    <row r="4607" spans="1:10" customFormat="1" outlineLevel="1" x14ac:dyDescent="0.2">
      <c r="A4607" s="161" t="s">
        <v>386</v>
      </c>
      <c r="B4607" s="162" t="s">
        <v>7430</v>
      </c>
      <c r="C4607" s="168" t="s">
        <v>5599</v>
      </c>
      <c r="D4607" s="169" t="s">
        <v>5600</v>
      </c>
      <c r="E4607" s="169">
        <f>2*1</f>
        <v>2</v>
      </c>
      <c r="F4607" s="170">
        <v>0.33</v>
      </c>
      <c r="G4607" s="170">
        <f>F4607*E4607</f>
        <v>0.66</v>
      </c>
      <c r="H4607" s="171" t="s">
        <v>414</v>
      </c>
      <c r="I4607" s="172"/>
      <c r="J4607" s="173"/>
    </row>
    <row r="4608" spans="1:10" customFormat="1" outlineLevel="1" x14ac:dyDescent="0.2">
      <c r="A4608" s="161" t="s">
        <v>386</v>
      </c>
      <c r="B4608" s="162" t="s">
        <v>7431</v>
      </c>
      <c r="C4608" s="168" t="s">
        <v>5676</v>
      </c>
      <c r="D4608" s="169" t="s">
        <v>5677</v>
      </c>
      <c r="E4608" s="169">
        <f>1*1</f>
        <v>1</v>
      </c>
      <c r="F4608" s="170">
        <v>1.77</v>
      </c>
      <c r="G4608" s="170">
        <f>F4608*E4608</f>
        <v>1.77</v>
      </c>
      <c r="H4608" s="171" t="s">
        <v>414</v>
      </c>
      <c r="I4608" s="172"/>
      <c r="J4608" s="173"/>
    </row>
    <row r="4609" spans="1:10" customFormat="1" outlineLevel="1" x14ac:dyDescent="0.2">
      <c r="A4609" s="161" t="s">
        <v>386</v>
      </c>
      <c r="B4609" s="162" t="s">
        <v>7432</v>
      </c>
      <c r="C4609" s="168" t="s">
        <v>5679</v>
      </c>
      <c r="D4609" s="169" t="s">
        <v>5677</v>
      </c>
      <c r="E4609" s="169">
        <f>1*1</f>
        <v>1</v>
      </c>
      <c r="F4609" s="170">
        <v>1.77</v>
      </c>
      <c r="G4609" s="170">
        <f>F4609*E4609</f>
        <v>1.77</v>
      </c>
      <c r="H4609" s="171" t="s">
        <v>414</v>
      </c>
      <c r="I4609" s="172"/>
      <c r="J4609" s="173"/>
    </row>
    <row r="4610" spans="1:10" customFormat="1" x14ac:dyDescent="0.2">
      <c r="A4610" s="161" t="s">
        <v>386</v>
      </c>
      <c r="B4610" s="162" t="s">
        <v>7433</v>
      </c>
      <c r="C4610" s="168" t="s">
        <v>5681</v>
      </c>
      <c r="D4610" s="169" t="s">
        <v>5682</v>
      </c>
      <c r="E4610" s="169">
        <v>1</v>
      </c>
      <c r="F4610" s="170">
        <v>3.3519420000000001E-2</v>
      </c>
      <c r="G4610" s="170">
        <f>F4610*E4610</f>
        <v>3.3519420000000001E-2</v>
      </c>
      <c r="H4610" s="171" t="s">
        <v>414</v>
      </c>
      <c r="I4610" s="172"/>
      <c r="J4610" s="173"/>
    </row>
    <row r="4611" spans="1:10" customFormat="1" x14ac:dyDescent="0.2">
      <c r="A4611" s="161" t="s">
        <v>386</v>
      </c>
      <c r="B4611" s="162" t="s">
        <v>7434</v>
      </c>
      <c r="C4611" s="168" t="s">
        <v>7435</v>
      </c>
      <c r="D4611" s="169" t="s">
        <v>5685</v>
      </c>
      <c r="E4611" s="169">
        <v>1</v>
      </c>
      <c r="F4611" s="170">
        <v>0.18851112</v>
      </c>
      <c r="G4611" s="170">
        <f>F4611*E4611</f>
        <v>0.18851112</v>
      </c>
      <c r="H4611" s="171" t="s">
        <v>414</v>
      </c>
      <c r="I4611" s="172"/>
      <c r="J4611" s="173"/>
    </row>
    <row r="4612" spans="1:10" customFormat="1" x14ac:dyDescent="0.2">
      <c r="A4612" s="161" t="s">
        <v>382</v>
      </c>
      <c r="B4612" s="162" t="s">
        <v>7436</v>
      </c>
      <c r="C4612" s="163" t="s">
        <v>6089</v>
      </c>
      <c r="D4612" s="164" t="s">
        <v>5562</v>
      </c>
      <c r="E4612" s="164">
        <v>1</v>
      </c>
      <c r="F4612" s="167"/>
      <c r="G4612" s="167" t="str">
        <f>""</f>
        <v/>
      </c>
      <c r="H4612" s="161"/>
      <c r="I4612" s="165"/>
      <c r="J4612" s="166"/>
    </row>
    <row r="4613" spans="1:10" customFormat="1" outlineLevel="1" x14ac:dyDescent="0.2">
      <c r="A4613" s="161" t="s">
        <v>386</v>
      </c>
      <c r="B4613" s="162" t="s">
        <v>7437</v>
      </c>
      <c r="C4613" s="168" t="s">
        <v>6015</v>
      </c>
      <c r="D4613" s="169" t="s">
        <v>6016</v>
      </c>
      <c r="E4613" s="169">
        <f>1*1</f>
        <v>1</v>
      </c>
      <c r="F4613" s="170">
        <v>2.87</v>
      </c>
      <c r="G4613" s="170">
        <f t="shared" ref="G4613:G4620" si="154">F4613*E4613</f>
        <v>2.87</v>
      </c>
      <c r="H4613" s="171" t="s">
        <v>414</v>
      </c>
      <c r="I4613" s="172"/>
      <c r="J4613" s="173"/>
    </row>
    <row r="4614" spans="1:10" customFormat="1" outlineLevel="1" x14ac:dyDescent="0.2">
      <c r="A4614" s="161" t="s">
        <v>386</v>
      </c>
      <c r="B4614" s="162" t="s">
        <v>7438</v>
      </c>
      <c r="C4614" s="168" t="s">
        <v>5693</v>
      </c>
      <c r="D4614" s="169" t="s">
        <v>5694</v>
      </c>
      <c r="E4614" s="169">
        <f>2*1</f>
        <v>2</v>
      </c>
      <c r="F4614" s="170">
        <v>0.48</v>
      </c>
      <c r="G4614" s="170">
        <f t="shared" si="154"/>
        <v>0.96</v>
      </c>
      <c r="H4614" s="171" t="s">
        <v>414</v>
      </c>
      <c r="I4614" s="172"/>
      <c r="J4614" s="173"/>
    </row>
    <row r="4615" spans="1:10" customFormat="1" outlineLevel="1" x14ac:dyDescent="0.2">
      <c r="A4615" s="161" t="s">
        <v>386</v>
      </c>
      <c r="B4615" s="162" t="s">
        <v>7439</v>
      </c>
      <c r="C4615" s="168" t="s">
        <v>6093</v>
      </c>
      <c r="D4615" s="169" t="s">
        <v>6094</v>
      </c>
      <c r="E4615" s="169">
        <f>1*1</f>
        <v>1</v>
      </c>
      <c r="F4615" s="170">
        <v>18.96</v>
      </c>
      <c r="G4615" s="170">
        <f t="shared" si="154"/>
        <v>18.96</v>
      </c>
      <c r="H4615" s="171" t="s">
        <v>414</v>
      </c>
      <c r="I4615" s="172"/>
      <c r="J4615" s="173"/>
    </row>
    <row r="4616" spans="1:10" customFormat="1" outlineLevel="1" x14ac:dyDescent="0.2">
      <c r="A4616" s="161" t="s">
        <v>386</v>
      </c>
      <c r="B4616" s="162" t="s">
        <v>7440</v>
      </c>
      <c r="C4616" s="168" t="s">
        <v>5696</v>
      </c>
      <c r="D4616" s="169" t="s">
        <v>5697</v>
      </c>
      <c r="E4616" s="169">
        <f>2*1</f>
        <v>2</v>
      </c>
      <c r="F4616" s="170">
        <v>0.81</v>
      </c>
      <c r="G4616" s="170">
        <f t="shared" si="154"/>
        <v>1.62</v>
      </c>
      <c r="H4616" s="171" t="s">
        <v>414</v>
      </c>
      <c r="I4616" s="172"/>
      <c r="J4616" s="173"/>
    </row>
    <row r="4617" spans="1:10" customFormat="1" outlineLevel="1" x14ac:dyDescent="0.2">
      <c r="A4617" s="161" t="s">
        <v>386</v>
      </c>
      <c r="B4617" s="162" t="s">
        <v>7441</v>
      </c>
      <c r="C4617" s="168" t="s">
        <v>5699</v>
      </c>
      <c r="D4617" s="169" t="s">
        <v>5697</v>
      </c>
      <c r="E4617" s="169">
        <f>2*1</f>
        <v>2</v>
      </c>
      <c r="F4617" s="170">
        <v>0.81</v>
      </c>
      <c r="G4617" s="170">
        <f t="shared" si="154"/>
        <v>1.62</v>
      </c>
      <c r="H4617" s="171" t="s">
        <v>414</v>
      </c>
      <c r="I4617" s="172"/>
      <c r="J4617" s="173"/>
    </row>
    <row r="4618" spans="1:10" customFormat="1" outlineLevel="1" x14ac:dyDescent="0.2">
      <c r="A4618" s="161" t="s">
        <v>386</v>
      </c>
      <c r="B4618" s="162" t="s">
        <v>7442</v>
      </c>
      <c r="C4618" s="168" t="s">
        <v>5701</v>
      </c>
      <c r="D4618" s="169" t="s">
        <v>5702</v>
      </c>
      <c r="E4618" s="169">
        <f>2*1</f>
        <v>2</v>
      </c>
      <c r="F4618" s="170">
        <v>0.16</v>
      </c>
      <c r="G4618" s="170">
        <f t="shared" si="154"/>
        <v>0.32</v>
      </c>
      <c r="H4618" s="171" t="s">
        <v>414</v>
      </c>
      <c r="I4618" s="172"/>
      <c r="J4618" s="173"/>
    </row>
    <row r="4619" spans="1:10" customFormat="1" outlineLevel="1" x14ac:dyDescent="0.2">
      <c r="A4619" s="161" t="s">
        <v>386</v>
      </c>
      <c r="B4619" s="162" t="s">
        <v>7443</v>
      </c>
      <c r="C4619" s="168" t="s">
        <v>5704</v>
      </c>
      <c r="D4619" s="169" t="s">
        <v>5702</v>
      </c>
      <c r="E4619" s="169">
        <f>2*1</f>
        <v>2</v>
      </c>
      <c r="F4619" s="170">
        <v>0.16</v>
      </c>
      <c r="G4619" s="170">
        <f t="shared" si="154"/>
        <v>0.32</v>
      </c>
      <c r="H4619" s="171" t="s">
        <v>414</v>
      </c>
      <c r="I4619" s="172"/>
      <c r="J4619" s="173"/>
    </row>
    <row r="4620" spans="1:10" customFormat="1" x14ac:dyDescent="0.2">
      <c r="A4620" s="161" t="s">
        <v>386</v>
      </c>
      <c r="B4620" s="162" t="s">
        <v>7444</v>
      </c>
      <c r="C4620" s="168" t="s">
        <v>5706</v>
      </c>
      <c r="D4620" s="169" t="s">
        <v>1982</v>
      </c>
      <c r="E4620" s="169">
        <v>1</v>
      </c>
      <c r="F4620" s="170">
        <v>28.87177144</v>
      </c>
      <c r="G4620" s="170">
        <f t="shared" si="154"/>
        <v>28.87177144</v>
      </c>
      <c r="H4620" s="171" t="s">
        <v>414</v>
      </c>
      <c r="I4620" s="172"/>
      <c r="J4620" s="173"/>
    </row>
    <row r="4621" spans="1:10" customFormat="1" x14ac:dyDescent="0.2">
      <c r="A4621" s="148" t="s">
        <v>379</v>
      </c>
      <c r="B4621" s="162" t="s">
        <v>7445</v>
      </c>
      <c r="C4621" s="181" t="s">
        <v>5708</v>
      </c>
      <c r="D4621" s="182" t="s">
        <v>599</v>
      </c>
      <c r="E4621" s="182">
        <v>1</v>
      </c>
      <c r="F4621" s="183"/>
      <c r="G4621" s="183" t="str">
        <f>""</f>
        <v/>
      </c>
      <c r="H4621" s="184"/>
      <c r="I4621" s="185"/>
      <c r="J4621" s="180"/>
    </row>
    <row r="4622" spans="1:10" customFormat="1" outlineLevel="1" x14ac:dyDescent="0.2">
      <c r="A4622" s="148" t="s">
        <v>379</v>
      </c>
      <c r="B4622" s="162" t="s">
        <v>7446</v>
      </c>
      <c r="C4622" s="181" t="s">
        <v>5710</v>
      </c>
      <c r="D4622" s="182" t="s">
        <v>1982</v>
      </c>
      <c r="E4622" s="182">
        <f>1*1</f>
        <v>1</v>
      </c>
      <c r="F4622" s="183">
        <v>28.87</v>
      </c>
      <c r="G4622" s="183">
        <f t="shared" ref="G4622:G4631" si="155">F4622*E4622</f>
        <v>28.87</v>
      </c>
      <c r="H4622" s="184" t="s">
        <v>414</v>
      </c>
      <c r="I4622" s="185"/>
      <c r="J4622" s="180"/>
    </row>
    <row r="4623" spans="1:10" customFormat="1" outlineLevel="1" x14ac:dyDescent="0.2">
      <c r="A4623" s="148" t="s">
        <v>379</v>
      </c>
      <c r="B4623" s="162" t="s">
        <v>7447</v>
      </c>
      <c r="C4623" s="181" t="s">
        <v>425</v>
      </c>
      <c r="D4623" s="182" t="s">
        <v>5493</v>
      </c>
      <c r="E4623" s="182">
        <f>1*1</f>
        <v>1</v>
      </c>
      <c r="F4623" s="183">
        <v>0.02</v>
      </c>
      <c r="G4623" s="183">
        <f t="shared" si="155"/>
        <v>0.02</v>
      </c>
      <c r="H4623" s="184"/>
      <c r="I4623" s="185"/>
      <c r="J4623" s="180"/>
    </row>
    <row r="4624" spans="1:10" customFormat="1" x14ac:dyDescent="0.2">
      <c r="A4624" s="161" t="s">
        <v>386</v>
      </c>
      <c r="B4624" s="162" t="s">
        <v>7448</v>
      </c>
      <c r="C4624" s="168" t="s">
        <v>5713</v>
      </c>
      <c r="D4624" s="169" t="s">
        <v>1982</v>
      </c>
      <c r="E4624" s="169">
        <v>6</v>
      </c>
      <c r="F4624" s="170">
        <v>29.045584420000001</v>
      </c>
      <c r="G4624" s="170">
        <f t="shared" si="155"/>
        <v>174.27350652000001</v>
      </c>
      <c r="H4624" s="171" t="s">
        <v>414</v>
      </c>
      <c r="I4624" s="172"/>
      <c r="J4624" s="173"/>
    </row>
    <row r="4625" spans="1:10" customFormat="1" x14ac:dyDescent="0.2">
      <c r="A4625" s="161" t="s">
        <v>386</v>
      </c>
      <c r="B4625" s="162" t="s">
        <v>7449</v>
      </c>
      <c r="C4625" s="168" t="s">
        <v>5715</v>
      </c>
      <c r="D4625" s="169" t="s">
        <v>1982</v>
      </c>
      <c r="E4625" s="169">
        <v>1</v>
      </c>
      <c r="F4625" s="170">
        <v>28.6700053</v>
      </c>
      <c r="G4625" s="170">
        <f t="shared" si="155"/>
        <v>28.6700053</v>
      </c>
      <c r="H4625" s="171" t="s">
        <v>414</v>
      </c>
      <c r="I4625" s="172"/>
      <c r="J4625" s="173"/>
    </row>
    <row r="4626" spans="1:10" customFormat="1" x14ac:dyDescent="0.2">
      <c r="A4626" s="161" t="s">
        <v>386</v>
      </c>
      <c r="B4626" s="162" t="s">
        <v>7450</v>
      </c>
      <c r="C4626" s="168" t="s">
        <v>5717</v>
      </c>
      <c r="D4626" s="169" t="s">
        <v>1982</v>
      </c>
      <c r="E4626" s="169">
        <v>1</v>
      </c>
      <c r="F4626" s="170">
        <v>28.6700053</v>
      </c>
      <c r="G4626" s="170">
        <f t="shared" si="155"/>
        <v>28.6700053</v>
      </c>
      <c r="H4626" s="171" t="s">
        <v>414</v>
      </c>
      <c r="I4626" s="172"/>
      <c r="J4626" s="173"/>
    </row>
    <row r="4627" spans="1:10" customFormat="1" x14ac:dyDescent="0.2">
      <c r="A4627" s="161" t="s">
        <v>386</v>
      </c>
      <c r="B4627" s="162" t="s">
        <v>7451</v>
      </c>
      <c r="C4627" s="168" t="s">
        <v>6118</v>
      </c>
      <c r="D4627" s="169" t="s">
        <v>6119</v>
      </c>
      <c r="E4627" s="169">
        <v>1</v>
      </c>
      <c r="F4627" s="170">
        <v>7.1919724699999996</v>
      </c>
      <c r="G4627" s="170">
        <f t="shared" si="155"/>
        <v>7.1919724699999996</v>
      </c>
      <c r="H4627" s="171" t="s">
        <v>414</v>
      </c>
      <c r="I4627" s="172"/>
      <c r="J4627" s="173"/>
    </row>
    <row r="4628" spans="1:10" customFormat="1" x14ac:dyDescent="0.2">
      <c r="A4628" s="161" t="s">
        <v>386</v>
      </c>
      <c r="B4628" s="162" t="s">
        <v>7452</v>
      </c>
      <c r="C4628" s="168" t="s">
        <v>6121</v>
      </c>
      <c r="D4628" s="169" t="s">
        <v>6122</v>
      </c>
      <c r="E4628" s="169">
        <v>1</v>
      </c>
      <c r="F4628" s="170">
        <v>1.9470402499999999</v>
      </c>
      <c r="G4628" s="170">
        <f t="shared" si="155"/>
        <v>1.9470402499999999</v>
      </c>
      <c r="H4628" s="171" t="s">
        <v>414</v>
      </c>
      <c r="I4628" s="172"/>
      <c r="J4628" s="173"/>
    </row>
    <row r="4629" spans="1:10" customFormat="1" x14ac:dyDescent="0.2">
      <c r="A4629" s="161" t="s">
        <v>386</v>
      </c>
      <c r="B4629" s="162" t="s">
        <v>7453</v>
      </c>
      <c r="C4629" s="168" t="s">
        <v>614</v>
      </c>
      <c r="D4629" s="169" t="s">
        <v>615</v>
      </c>
      <c r="E4629" s="169">
        <v>2</v>
      </c>
      <c r="F4629" s="170">
        <v>0.153006</v>
      </c>
      <c r="G4629" s="170">
        <f t="shared" si="155"/>
        <v>0.30601200000000001</v>
      </c>
      <c r="H4629" s="171" t="s">
        <v>414</v>
      </c>
      <c r="I4629" s="172"/>
      <c r="J4629" s="173"/>
    </row>
    <row r="4630" spans="1:10" customFormat="1" x14ac:dyDescent="0.2">
      <c r="A4630" s="161" t="s">
        <v>403</v>
      </c>
      <c r="B4630" s="162" t="s">
        <v>7454</v>
      </c>
      <c r="C4630" s="174" t="s">
        <v>617</v>
      </c>
      <c r="D4630" s="175" t="s">
        <v>618</v>
      </c>
      <c r="E4630" s="175">
        <v>2</v>
      </c>
      <c r="F4630" s="176">
        <v>0.16417498</v>
      </c>
      <c r="G4630" s="176">
        <f t="shared" si="155"/>
        <v>0.32834996</v>
      </c>
      <c r="H4630" s="177" t="s">
        <v>414</v>
      </c>
      <c r="I4630" s="178"/>
      <c r="J4630" s="179"/>
    </row>
    <row r="4631" spans="1:10" customFormat="1" x14ac:dyDescent="0.2">
      <c r="A4631" s="161" t="s">
        <v>403</v>
      </c>
      <c r="B4631" s="162" t="s">
        <v>7455</v>
      </c>
      <c r="C4631" s="174" t="s">
        <v>6126</v>
      </c>
      <c r="D4631" s="175" t="s">
        <v>6127</v>
      </c>
      <c r="E4631" s="175">
        <v>1</v>
      </c>
      <c r="F4631" s="176">
        <v>3.8533932800000001</v>
      </c>
      <c r="G4631" s="176">
        <f t="shared" si="155"/>
        <v>3.8533932800000001</v>
      </c>
      <c r="H4631" s="177"/>
      <c r="I4631" s="178"/>
      <c r="J4631" s="179"/>
    </row>
    <row r="4632" spans="1:10" customFormat="1" x14ac:dyDescent="0.2">
      <c r="A4632" s="161" t="s">
        <v>382</v>
      </c>
      <c r="B4632" s="162" t="s">
        <v>7456</v>
      </c>
      <c r="C4632" s="163" t="s">
        <v>6129</v>
      </c>
      <c r="D4632" s="164" t="s">
        <v>5731</v>
      </c>
      <c r="E4632" s="164">
        <v>5</v>
      </c>
      <c r="F4632" s="167"/>
      <c r="G4632" s="167" t="str">
        <f>""</f>
        <v/>
      </c>
      <c r="H4632" s="161"/>
      <c r="I4632" s="165"/>
      <c r="J4632" s="166"/>
    </row>
    <row r="4633" spans="1:10" customFormat="1" outlineLevel="1" x14ac:dyDescent="0.2">
      <c r="A4633" s="161" t="s">
        <v>386</v>
      </c>
      <c r="B4633" s="162" t="s">
        <v>7457</v>
      </c>
      <c r="C4633" s="168" t="s">
        <v>6131</v>
      </c>
      <c r="D4633" s="169" t="s">
        <v>6132</v>
      </c>
      <c r="E4633" s="169">
        <f>2*5</f>
        <v>10</v>
      </c>
      <c r="F4633" s="170">
        <v>8.9499999999999993</v>
      </c>
      <c r="G4633" s="170">
        <f t="shared" ref="G4633:G4640" si="156">F4633*E4633</f>
        <v>89.5</v>
      </c>
      <c r="H4633" s="171" t="s">
        <v>414</v>
      </c>
      <c r="I4633" s="172"/>
      <c r="J4633" s="173"/>
    </row>
    <row r="4634" spans="1:10" customFormat="1" outlineLevel="1" x14ac:dyDescent="0.2">
      <c r="A4634" s="161" t="s">
        <v>386</v>
      </c>
      <c r="B4634" s="162" t="s">
        <v>7458</v>
      </c>
      <c r="C4634" s="168" t="s">
        <v>5736</v>
      </c>
      <c r="D4634" s="169" t="s">
        <v>5737</v>
      </c>
      <c r="E4634" s="169">
        <f>2*5</f>
        <v>10</v>
      </c>
      <c r="F4634" s="170">
        <v>0.66</v>
      </c>
      <c r="G4634" s="170">
        <f t="shared" si="156"/>
        <v>6.6000000000000005</v>
      </c>
      <c r="H4634" s="171" t="s">
        <v>414</v>
      </c>
      <c r="I4634" s="172"/>
      <c r="J4634" s="173"/>
    </row>
    <row r="4635" spans="1:10" customFormat="1" outlineLevel="1" x14ac:dyDescent="0.2">
      <c r="A4635" s="161" t="s">
        <v>386</v>
      </c>
      <c r="B4635" s="162" t="s">
        <v>7459</v>
      </c>
      <c r="C4635" s="168" t="s">
        <v>5739</v>
      </c>
      <c r="D4635" s="169" t="s">
        <v>5740</v>
      </c>
      <c r="E4635" s="169">
        <f>1*5</f>
        <v>5</v>
      </c>
      <c r="F4635" s="170">
        <v>1.9</v>
      </c>
      <c r="G4635" s="170">
        <f t="shared" si="156"/>
        <v>9.5</v>
      </c>
      <c r="H4635" s="171" t="s">
        <v>414</v>
      </c>
      <c r="I4635" s="172"/>
      <c r="J4635" s="173"/>
    </row>
    <row r="4636" spans="1:10" customFormat="1" outlineLevel="1" x14ac:dyDescent="0.2">
      <c r="A4636" s="161" t="s">
        <v>386</v>
      </c>
      <c r="B4636" s="162" t="s">
        <v>7460</v>
      </c>
      <c r="C4636" s="168" t="s">
        <v>5742</v>
      </c>
      <c r="D4636" s="169" t="s">
        <v>5743</v>
      </c>
      <c r="E4636" s="169">
        <f>4*5</f>
        <v>20</v>
      </c>
      <c r="F4636" s="170">
        <v>0.03</v>
      </c>
      <c r="G4636" s="170">
        <f t="shared" si="156"/>
        <v>0.6</v>
      </c>
      <c r="H4636" s="171" t="s">
        <v>414</v>
      </c>
      <c r="I4636" s="172"/>
      <c r="J4636" s="173"/>
    </row>
    <row r="4637" spans="1:10" customFormat="1" x14ac:dyDescent="0.2">
      <c r="A4637" s="161" t="s">
        <v>386</v>
      </c>
      <c r="B4637" s="162" t="s">
        <v>7461</v>
      </c>
      <c r="C4637" s="168" t="s">
        <v>6137</v>
      </c>
      <c r="D4637" s="169" t="s">
        <v>6138</v>
      </c>
      <c r="E4637" s="169">
        <v>15</v>
      </c>
      <c r="F4637" s="170">
        <v>5.79972654</v>
      </c>
      <c r="G4637" s="170">
        <f t="shared" si="156"/>
        <v>86.995898100000005</v>
      </c>
      <c r="H4637" s="171" t="s">
        <v>414</v>
      </c>
      <c r="I4637" s="172"/>
      <c r="J4637" s="173"/>
    </row>
    <row r="4638" spans="1:10" customFormat="1" x14ac:dyDescent="0.2">
      <c r="A4638" s="161" t="s">
        <v>386</v>
      </c>
      <c r="B4638" s="162" t="s">
        <v>7462</v>
      </c>
      <c r="C4638" s="168" t="s">
        <v>6140</v>
      </c>
      <c r="D4638" s="169" t="s">
        <v>6141</v>
      </c>
      <c r="E4638" s="169">
        <v>13</v>
      </c>
      <c r="F4638" s="170">
        <v>18.310030090000001</v>
      </c>
      <c r="G4638" s="170">
        <f t="shared" si="156"/>
        <v>238.03039117000003</v>
      </c>
      <c r="H4638" s="171" t="s">
        <v>414</v>
      </c>
      <c r="I4638" s="172"/>
      <c r="J4638" s="173"/>
    </row>
    <row r="4639" spans="1:10" customFormat="1" x14ac:dyDescent="0.2">
      <c r="A4639" s="161" t="s">
        <v>386</v>
      </c>
      <c r="B4639" s="162" t="s">
        <v>7463</v>
      </c>
      <c r="C4639" s="168" t="s">
        <v>6143</v>
      </c>
      <c r="D4639" s="169" t="s">
        <v>6144</v>
      </c>
      <c r="E4639" s="169">
        <v>1</v>
      </c>
      <c r="F4639" s="170">
        <v>19.539300269999998</v>
      </c>
      <c r="G4639" s="170">
        <f t="shared" si="156"/>
        <v>19.539300269999998</v>
      </c>
      <c r="H4639" s="171" t="s">
        <v>414</v>
      </c>
      <c r="I4639" s="172"/>
      <c r="J4639" s="173"/>
    </row>
    <row r="4640" spans="1:10" customFormat="1" x14ac:dyDescent="0.2">
      <c r="A4640" s="148" t="s">
        <v>379</v>
      </c>
      <c r="B4640" s="162" t="s">
        <v>7464</v>
      </c>
      <c r="C4640" s="181" t="s">
        <v>5754</v>
      </c>
      <c r="D4640" s="182" t="s">
        <v>5755</v>
      </c>
      <c r="E4640" s="182">
        <v>30</v>
      </c>
      <c r="F4640" s="183">
        <v>7.2909959999999996E-2</v>
      </c>
      <c r="G4640" s="183">
        <f t="shared" si="156"/>
        <v>2.1872987999999998</v>
      </c>
      <c r="H4640" s="184" t="s">
        <v>414</v>
      </c>
      <c r="I4640" s="185"/>
      <c r="J4640" s="180"/>
    </row>
    <row r="4641" spans="1:10" customFormat="1" x14ac:dyDescent="0.2">
      <c r="A4641" s="161" t="s">
        <v>382</v>
      </c>
      <c r="B4641" s="162" t="s">
        <v>7465</v>
      </c>
      <c r="C4641" s="163" t="s">
        <v>5757</v>
      </c>
      <c r="D4641" s="164" t="s">
        <v>5673</v>
      </c>
      <c r="E4641" s="164">
        <v>4</v>
      </c>
      <c r="F4641" s="167"/>
      <c r="G4641" s="167" t="str">
        <f>""</f>
        <v/>
      </c>
      <c r="H4641" s="161"/>
      <c r="I4641" s="165"/>
      <c r="J4641" s="166"/>
    </row>
    <row r="4642" spans="1:10" customFormat="1" outlineLevel="1" x14ac:dyDescent="0.2">
      <c r="A4642" s="161" t="s">
        <v>386</v>
      </c>
      <c r="B4642" s="162" t="s">
        <v>7466</v>
      </c>
      <c r="C4642" s="168" t="s">
        <v>5759</v>
      </c>
      <c r="D4642" s="169" t="s">
        <v>5760</v>
      </c>
      <c r="E4642" s="169">
        <f>2*4</f>
        <v>8</v>
      </c>
      <c r="F4642" s="170">
        <v>7.31</v>
      </c>
      <c r="G4642" s="170">
        <f>F4642*E4642</f>
        <v>58.48</v>
      </c>
      <c r="H4642" s="171" t="s">
        <v>414</v>
      </c>
      <c r="I4642" s="172"/>
      <c r="J4642" s="173"/>
    </row>
    <row r="4643" spans="1:10" customFormat="1" outlineLevel="1" x14ac:dyDescent="0.2">
      <c r="A4643" s="161" t="s">
        <v>386</v>
      </c>
      <c r="B4643" s="162" t="s">
        <v>7467</v>
      </c>
      <c r="C4643" s="168" t="s">
        <v>5599</v>
      </c>
      <c r="D4643" s="169" t="s">
        <v>5600</v>
      </c>
      <c r="E4643" s="169">
        <f>2*4</f>
        <v>8</v>
      </c>
      <c r="F4643" s="170">
        <v>0.33</v>
      </c>
      <c r="G4643" s="170">
        <f>F4643*E4643</f>
        <v>2.64</v>
      </c>
      <c r="H4643" s="171" t="s">
        <v>414</v>
      </c>
      <c r="I4643" s="172"/>
      <c r="J4643" s="173"/>
    </row>
    <row r="4644" spans="1:10" customFormat="1" outlineLevel="1" x14ac:dyDescent="0.2">
      <c r="A4644" s="161" t="s">
        <v>386</v>
      </c>
      <c r="B4644" s="162" t="s">
        <v>7468</v>
      </c>
      <c r="C4644" s="168" t="s">
        <v>5763</v>
      </c>
      <c r="D4644" s="169" t="s">
        <v>5764</v>
      </c>
      <c r="E4644" s="169">
        <f>4*4</f>
        <v>16</v>
      </c>
      <c r="F4644" s="170">
        <v>0.3</v>
      </c>
      <c r="G4644" s="170">
        <f>F4644*E4644</f>
        <v>4.8</v>
      </c>
      <c r="H4644" s="171" t="s">
        <v>414</v>
      </c>
      <c r="I4644" s="172"/>
      <c r="J4644" s="173"/>
    </row>
    <row r="4645" spans="1:10" customFormat="1" x14ac:dyDescent="0.2">
      <c r="A4645" s="161" t="s">
        <v>382</v>
      </c>
      <c r="B4645" s="162" t="s">
        <v>7469</v>
      </c>
      <c r="C4645" s="163" t="s">
        <v>5766</v>
      </c>
      <c r="D4645" s="164" t="s">
        <v>5673</v>
      </c>
      <c r="E4645" s="164">
        <v>1</v>
      </c>
      <c r="F4645" s="167"/>
      <c r="G4645" s="167" t="str">
        <f>""</f>
        <v/>
      </c>
      <c r="H4645" s="161"/>
      <c r="I4645" s="165"/>
      <c r="J4645" s="166"/>
    </row>
    <row r="4646" spans="1:10" customFormat="1" outlineLevel="1" x14ac:dyDescent="0.2">
      <c r="A4646" s="161" t="s">
        <v>386</v>
      </c>
      <c r="B4646" s="162" t="s">
        <v>7470</v>
      </c>
      <c r="C4646" s="168" t="s">
        <v>5768</v>
      </c>
      <c r="D4646" s="169" t="s">
        <v>5760</v>
      </c>
      <c r="E4646" s="169">
        <f>1*1</f>
        <v>1</v>
      </c>
      <c r="F4646" s="170">
        <v>6.94</v>
      </c>
      <c r="G4646" s="170">
        <f>F4646*E4646</f>
        <v>6.94</v>
      </c>
      <c r="H4646" s="171" t="s">
        <v>414</v>
      </c>
      <c r="I4646" s="172"/>
      <c r="J4646" s="173"/>
    </row>
    <row r="4647" spans="1:10" customFormat="1" outlineLevel="1" x14ac:dyDescent="0.2">
      <c r="A4647" s="161" t="s">
        <v>386</v>
      </c>
      <c r="B4647" s="162" t="s">
        <v>7471</v>
      </c>
      <c r="C4647" s="168" t="s">
        <v>5770</v>
      </c>
      <c r="D4647" s="169" t="s">
        <v>5760</v>
      </c>
      <c r="E4647" s="169">
        <f>1*1</f>
        <v>1</v>
      </c>
      <c r="F4647" s="170">
        <v>6.94</v>
      </c>
      <c r="G4647" s="170">
        <f>F4647*E4647</f>
        <v>6.94</v>
      </c>
      <c r="H4647" s="171" t="s">
        <v>414</v>
      </c>
      <c r="I4647" s="172"/>
      <c r="J4647" s="173"/>
    </row>
    <row r="4648" spans="1:10" customFormat="1" outlineLevel="1" x14ac:dyDescent="0.2">
      <c r="A4648" s="161" t="s">
        <v>386</v>
      </c>
      <c r="B4648" s="162" t="s">
        <v>7472</v>
      </c>
      <c r="C4648" s="168" t="s">
        <v>5599</v>
      </c>
      <c r="D4648" s="169" t="s">
        <v>5600</v>
      </c>
      <c r="E4648" s="169">
        <f>2*1</f>
        <v>2</v>
      </c>
      <c r="F4648" s="170">
        <v>0.33</v>
      </c>
      <c r="G4648" s="170">
        <f>F4648*E4648</f>
        <v>0.66</v>
      </c>
      <c r="H4648" s="171" t="s">
        <v>414</v>
      </c>
      <c r="I4648" s="172"/>
      <c r="J4648" s="173"/>
    </row>
    <row r="4649" spans="1:10" customFormat="1" outlineLevel="1" x14ac:dyDescent="0.2">
      <c r="A4649" s="161" t="s">
        <v>386</v>
      </c>
      <c r="B4649" s="162" t="s">
        <v>7473</v>
      </c>
      <c r="C4649" s="168" t="s">
        <v>5763</v>
      </c>
      <c r="D4649" s="169" t="s">
        <v>5764</v>
      </c>
      <c r="E4649" s="169">
        <f>4*1</f>
        <v>4</v>
      </c>
      <c r="F4649" s="170">
        <v>0.3</v>
      </c>
      <c r="G4649" s="170">
        <f>F4649*E4649</f>
        <v>1.2</v>
      </c>
      <c r="H4649" s="171" t="s">
        <v>414</v>
      </c>
      <c r="I4649" s="172"/>
      <c r="J4649" s="173"/>
    </row>
    <row r="4650" spans="1:10" customFormat="1" x14ac:dyDescent="0.2">
      <c r="A4650" s="161" t="s">
        <v>382</v>
      </c>
      <c r="B4650" s="162" t="s">
        <v>7474</v>
      </c>
      <c r="C4650" s="163" t="s">
        <v>6165</v>
      </c>
      <c r="D4650" s="164" t="s">
        <v>5562</v>
      </c>
      <c r="E4650" s="164">
        <v>1</v>
      </c>
      <c r="F4650" s="167"/>
      <c r="G4650" s="167" t="str">
        <f>""</f>
        <v/>
      </c>
      <c r="H4650" s="161"/>
      <c r="I4650" s="165"/>
      <c r="J4650" s="166"/>
    </row>
    <row r="4651" spans="1:10" customFormat="1" outlineLevel="1" x14ac:dyDescent="0.2">
      <c r="A4651" s="161" t="s">
        <v>386</v>
      </c>
      <c r="B4651" s="162" t="s">
        <v>7475</v>
      </c>
      <c r="C4651" s="168" t="s">
        <v>6167</v>
      </c>
      <c r="D4651" s="169" t="s">
        <v>6168</v>
      </c>
      <c r="E4651" s="169">
        <f>1*1</f>
        <v>1</v>
      </c>
      <c r="F4651" s="170">
        <v>51.03</v>
      </c>
      <c r="G4651" s="170">
        <f>F4651*E4651</f>
        <v>51.03</v>
      </c>
      <c r="H4651" s="171" t="s">
        <v>414</v>
      </c>
      <c r="I4651" s="172"/>
      <c r="J4651" s="173"/>
    </row>
    <row r="4652" spans="1:10" customFormat="1" outlineLevel="1" x14ac:dyDescent="0.2">
      <c r="A4652" s="161" t="s">
        <v>386</v>
      </c>
      <c r="B4652" s="162" t="s">
        <v>7476</v>
      </c>
      <c r="C4652" s="168" t="s">
        <v>6170</v>
      </c>
      <c r="D4652" s="169" t="s">
        <v>6171</v>
      </c>
      <c r="E4652" s="169">
        <f>2*1</f>
        <v>2</v>
      </c>
      <c r="F4652" s="170">
        <v>3.1</v>
      </c>
      <c r="G4652" s="170">
        <f>F4652*E4652</f>
        <v>6.2</v>
      </c>
      <c r="H4652" s="171" t="s">
        <v>414</v>
      </c>
      <c r="I4652" s="172"/>
      <c r="J4652" s="173"/>
    </row>
    <row r="4653" spans="1:10" customFormat="1" x14ac:dyDescent="0.2">
      <c r="A4653" s="161" t="s">
        <v>382</v>
      </c>
      <c r="B4653" s="162" t="s">
        <v>7477</v>
      </c>
      <c r="C4653" s="163" t="s">
        <v>6173</v>
      </c>
      <c r="D4653" s="164" t="s">
        <v>5562</v>
      </c>
      <c r="E4653" s="164">
        <v>2</v>
      </c>
      <c r="F4653" s="167"/>
      <c r="G4653" s="167" t="str">
        <f>""</f>
        <v/>
      </c>
      <c r="H4653" s="161"/>
      <c r="I4653" s="165"/>
      <c r="J4653" s="166"/>
    </row>
    <row r="4654" spans="1:10" customFormat="1" outlineLevel="1" x14ac:dyDescent="0.2">
      <c r="A4654" s="161" t="s">
        <v>386</v>
      </c>
      <c r="B4654" s="162" t="s">
        <v>7478</v>
      </c>
      <c r="C4654" s="168" t="s">
        <v>6175</v>
      </c>
      <c r="D4654" s="169" t="s">
        <v>6176</v>
      </c>
      <c r="E4654" s="169">
        <f>1*2</f>
        <v>2</v>
      </c>
      <c r="F4654" s="170">
        <v>71.959999999999994</v>
      </c>
      <c r="G4654" s="170">
        <f>F4654*E4654</f>
        <v>143.91999999999999</v>
      </c>
      <c r="H4654" s="171" t="s">
        <v>414</v>
      </c>
      <c r="I4654" s="172"/>
      <c r="J4654" s="173"/>
    </row>
    <row r="4655" spans="1:10" customFormat="1" outlineLevel="1" x14ac:dyDescent="0.2">
      <c r="A4655" s="161" t="s">
        <v>386</v>
      </c>
      <c r="B4655" s="162" t="s">
        <v>7479</v>
      </c>
      <c r="C4655" s="168" t="s">
        <v>6170</v>
      </c>
      <c r="D4655" s="169" t="s">
        <v>6171</v>
      </c>
      <c r="E4655" s="169">
        <f>3*2</f>
        <v>6</v>
      </c>
      <c r="F4655" s="170">
        <v>3.1</v>
      </c>
      <c r="G4655" s="170">
        <f>F4655*E4655</f>
        <v>18.600000000000001</v>
      </c>
      <c r="H4655" s="171" t="s">
        <v>414</v>
      </c>
      <c r="I4655" s="172"/>
      <c r="J4655" s="173"/>
    </row>
    <row r="4656" spans="1:10" customFormat="1" x14ac:dyDescent="0.2">
      <c r="A4656" s="161" t="s">
        <v>382</v>
      </c>
      <c r="B4656" s="162" t="s">
        <v>7480</v>
      </c>
      <c r="C4656" s="163" t="s">
        <v>6179</v>
      </c>
      <c r="D4656" s="164" t="s">
        <v>5562</v>
      </c>
      <c r="E4656" s="164">
        <v>1</v>
      </c>
      <c r="F4656" s="167"/>
      <c r="G4656" s="167" t="str">
        <f>""</f>
        <v/>
      </c>
      <c r="H4656" s="161"/>
      <c r="I4656" s="165"/>
      <c r="J4656" s="166"/>
    </row>
    <row r="4657" spans="1:10" customFormat="1" outlineLevel="1" x14ac:dyDescent="0.2">
      <c r="A4657" s="161" t="s">
        <v>386</v>
      </c>
      <c r="B4657" s="162" t="s">
        <v>7481</v>
      </c>
      <c r="C4657" s="168" t="s">
        <v>6181</v>
      </c>
      <c r="D4657" s="169" t="s">
        <v>6176</v>
      </c>
      <c r="E4657" s="169">
        <f>1*1</f>
        <v>1</v>
      </c>
      <c r="F4657" s="170">
        <v>71.72</v>
      </c>
      <c r="G4657" s="170">
        <f>F4657*E4657</f>
        <v>71.72</v>
      </c>
      <c r="H4657" s="171" t="s">
        <v>414</v>
      </c>
      <c r="I4657" s="172"/>
      <c r="J4657" s="173"/>
    </row>
    <row r="4658" spans="1:10" customFormat="1" outlineLevel="1" x14ac:dyDescent="0.2">
      <c r="A4658" s="161" t="s">
        <v>386</v>
      </c>
      <c r="B4658" s="162" t="s">
        <v>7482</v>
      </c>
      <c r="C4658" s="168" t="s">
        <v>6170</v>
      </c>
      <c r="D4658" s="169" t="s">
        <v>6171</v>
      </c>
      <c r="E4658" s="169">
        <f>3*1</f>
        <v>3</v>
      </c>
      <c r="F4658" s="170">
        <v>3.1</v>
      </c>
      <c r="G4658" s="170">
        <f>F4658*E4658</f>
        <v>9.3000000000000007</v>
      </c>
      <c r="H4658" s="171" t="s">
        <v>414</v>
      </c>
      <c r="I4658" s="172"/>
      <c r="J4658" s="173"/>
    </row>
    <row r="4659" spans="1:10" customFormat="1" x14ac:dyDescent="0.2">
      <c r="A4659" s="161" t="s">
        <v>382</v>
      </c>
      <c r="B4659" s="162" t="s">
        <v>7483</v>
      </c>
      <c r="C4659" s="163" t="s">
        <v>6184</v>
      </c>
      <c r="D4659" s="164" t="s">
        <v>5562</v>
      </c>
      <c r="E4659" s="164">
        <v>1</v>
      </c>
      <c r="F4659" s="167"/>
      <c r="G4659" s="167" t="str">
        <f>""</f>
        <v/>
      </c>
      <c r="H4659" s="161"/>
      <c r="I4659" s="165"/>
      <c r="J4659" s="166"/>
    </row>
    <row r="4660" spans="1:10" customFormat="1" outlineLevel="1" x14ac:dyDescent="0.2">
      <c r="A4660" s="161" t="s">
        <v>386</v>
      </c>
      <c r="B4660" s="162" t="s">
        <v>7484</v>
      </c>
      <c r="C4660" s="168" t="s">
        <v>6186</v>
      </c>
      <c r="D4660" s="169" t="s">
        <v>6187</v>
      </c>
      <c r="E4660" s="169">
        <f>1*1</f>
        <v>1</v>
      </c>
      <c r="F4660" s="170">
        <v>67.349999999999994</v>
      </c>
      <c r="G4660" s="170">
        <f>F4660*E4660</f>
        <v>67.349999999999994</v>
      </c>
      <c r="H4660" s="171" t="s">
        <v>414</v>
      </c>
      <c r="I4660" s="172"/>
      <c r="J4660" s="173"/>
    </row>
    <row r="4661" spans="1:10" customFormat="1" outlineLevel="1" x14ac:dyDescent="0.2">
      <c r="A4661" s="161" t="s">
        <v>386</v>
      </c>
      <c r="B4661" s="162" t="s">
        <v>7485</v>
      </c>
      <c r="C4661" s="168" t="s">
        <v>6170</v>
      </c>
      <c r="D4661" s="169" t="s">
        <v>6171</v>
      </c>
      <c r="E4661" s="169">
        <f>3*1</f>
        <v>3</v>
      </c>
      <c r="F4661" s="170">
        <v>3.1</v>
      </c>
      <c r="G4661" s="170">
        <f>F4661*E4661</f>
        <v>9.3000000000000007</v>
      </c>
      <c r="H4661" s="171" t="s">
        <v>414</v>
      </c>
      <c r="I4661" s="172"/>
      <c r="J4661" s="173"/>
    </row>
    <row r="4662" spans="1:10" customFormat="1" x14ac:dyDescent="0.2">
      <c r="A4662" s="161" t="s">
        <v>382</v>
      </c>
      <c r="B4662" s="162" t="s">
        <v>7486</v>
      </c>
      <c r="C4662" s="163" t="s">
        <v>6771</v>
      </c>
      <c r="D4662" s="164" t="s">
        <v>5562</v>
      </c>
      <c r="E4662" s="164">
        <v>1</v>
      </c>
      <c r="F4662" s="167"/>
      <c r="G4662" s="167" t="str">
        <f>""</f>
        <v/>
      </c>
      <c r="H4662" s="161"/>
      <c r="I4662" s="165"/>
      <c r="J4662" s="166"/>
    </row>
    <row r="4663" spans="1:10" customFormat="1" outlineLevel="1" x14ac:dyDescent="0.2">
      <c r="A4663" s="161" t="s">
        <v>386</v>
      </c>
      <c r="B4663" s="162" t="s">
        <v>7487</v>
      </c>
      <c r="C4663" s="168" t="s">
        <v>6773</v>
      </c>
      <c r="D4663" s="169" t="s">
        <v>6774</v>
      </c>
      <c r="E4663" s="169">
        <f>1*1</f>
        <v>1</v>
      </c>
      <c r="F4663" s="170">
        <v>46.6</v>
      </c>
      <c r="G4663" s="170">
        <f>F4663*E4663</f>
        <v>46.6</v>
      </c>
      <c r="H4663" s="171" t="s">
        <v>414</v>
      </c>
      <c r="I4663" s="172"/>
      <c r="J4663" s="173"/>
    </row>
    <row r="4664" spans="1:10" customFormat="1" outlineLevel="1" x14ac:dyDescent="0.2">
      <c r="A4664" s="161" t="s">
        <v>386</v>
      </c>
      <c r="B4664" s="162" t="s">
        <v>7488</v>
      </c>
      <c r="C4664" s="168" t="s">
        <v>6170</v>
      </c>
      <c r="D4664" s="169" t="s">
        <v>6171</v>
      </c>
      <c r="E4664" s="169">
        <f>2*1</f>
        <v>2</v>
      </c>
      <c r="F4664" s="170">
        <v>3.1</v>
      </c>
      <c r="G4664" s="170">
        <f>F4664*E4664</f>
        <v>6.2</v>
      </c>
      <c r="H4664" s="171" t="s">
        <v>414</v>
      </c>
      <c r="I4664" s="172"/>
      <c r="J4664" s="173"/>
    </row>
    <row r="4665" spans="1:10" customFormat="1" x14ac:dyDescent="0.2">
      <c r="A4665" s="161" t="s">
        <v>386</v>
      </c>
      <c r="B4665" s="162" t="s">
        <v>7489</v>
      </c>
      <c r="C4665" s="168" t="s">
        <v>5805</v>
      </c>
      <c r="D4665" s="169" t="s">
        <v>5806</v>
      </c>
      <c r="E4665" s="169">
        <v>2</v>
      </c>
      <c r="F4665" s="170">
        <v>1.46166</v>
      </c>
      <c r="G4665" s="170">
        <f>F4665*E4665</f>
        <v>2.9233199999999999</v>
      </c>
      <c r="H4665" s="171" t="s">
        <v>414</v>
      </c>
      <c r="I4665" s="172"/>
      <c r="J4665" s="173"/>
    </row>
    <row r="4666" spans="1:10" customFormat="1" x14ac:dyDescent="0.2">
      <c r="A4666" s="161" t="s">
        <v>382</v>
      </c>
      <c r="B4666" s="162" t="s">
        <v>7490</v>
      </c>
      <c r="C4666" s="163" t="s">
        <v>5808</v>
      </c>
      <c r="D4666" s="164" t="s">
        <v>5579</v>
      </c>
      <c r="E4666" s="164">
        <v>10</v>
      </c>
      <c r="F4666" s="167"/>
      <c r="G4666" s="167" t="str">
        <f>""</f>
        <v/>
      </c>
      <c r="H4666" s="161"/>
      <c r="I4666" s="165"/>
      <c r="J4666" s="166"/>
    </row>
    <row r="4667" spans="1:10" customFormat="1" outlineLevel="1" x14ac:dyDescent="0.2">
      <c r="A4667" s="161" t="s">
        <v>386</v>
      </c>
      <c r="B4667" s="162" t="s">
        <v>7491</v>
      </c>
      <c r="C4667" s="168" t="s">
        <v>5810</v>
      </c>
      <c r="D4667" s="169" t="s">
        <v>5811</v>
      </c>
      <c r="E4667" s="169">
        <f>1*10</f>
        <v>10</v>
      </c>
      <c r="F4667" s="170">
        <v>0.7</v>
      </c>
      <c r="G4667" s="170">
        <f t="shared" ref="G4667:G4679" si="157">F4667*E4667</f>
        <v>7</v>
      </c>
      <c r="H4667" s="171" t="s">
        <v>414</v>
      </c>
      <c r="I4667" s="172"/>
      <c r="J4667" s="173"/>
    </row>
    <row r="4668" spans="1:10" customFormat="1" outlineLevel="1" x14ac:dyDescent="0.2">
      <c r="A4668" s="161" t="s">
        <v>386</v>
      </c>
      <c r="B4668" s="162" t="s">
        <v>7492</v>
      </c>
      <c r="C4668" s="168" t="s">
        <v>5813</v>
      </c>
      <c r="D4668" s="169" t="s">
        <v>5814</v>
      </c>
      <c r="E4668" s="169">
        <f>1*10</f>
        <v>10</v>
      </c>
      <c r="F4668" s="170">
        <v>0.26</v>
      </c>
      <c r="G4668" s="170">
        <f t="shared" si="157"/>
        <v>2.6</v>
      </c>
      <c r="H4668" s="171" t="s">
        <v>414</v>
      </c>
      <c r="I4668" s="172"/>
      <c r="J4668" s="173"/>
    </row>
    <row r="4669" spans="1:10" customFormat="1" x14ac:dyDescent="0.2">
      <c r="A4669" s="161" t="s">
        <v>386</v>
      </c>
      <c r="B4669" s="162" t="s">
        <v>7493</v>
      </c>
      <c r="C4669" s="168" t="s">
        <v>642</v>
      </c>
      <c r="D4669" s="169" t="s">
        <v>643</v>
      </c>
      <c r="E4669" s="169">
        <v>2</v>
      </c>
      <c r="F4669" s="170">
        <v>1.20161546</v>
      </c>
      <c r="G4669" s="170">
        <f t="shared" si="157"/>
        <v>2.4032309199999999</v>
      </c>
      <c r="H4669" s="171" t="s">
        <v>414</v>
      </c>
      <c r="I4669" s="172"/>
      <c r="J4669" s="173"/>
    </row>
    <row r="4670" spans="1:10" customFormat="1" x14ac:dyDescent="0.2">
      <c r="A4670" s="161" t="s">
        <v>386</v>
      </c>
      <c r="B4670" s="162" t="s">
        <v>7494</v>
      </c>
      <c r="C4670" s="168" t="s">
        <v>645</v>
      </c>
      <c r="D4670" s="169" t="s">
        <v>646</v>
      </c>
      <c r="E4670" s="169">
        <v>2</v>
      </c>
      <c r="F4670" s="170">
        <v>1.0010149699999999</v>
      </c>
      <c r="G4670" s="170">
        <f t="shared" si="157"/>
        <v>2.0020299399999999</v>
      </c>
      <c r="H4670" s="171" t="s">
        <v>414</v>
      </c>
      <c r="I4670" s="172"/>
      <c r="J4670" s="173"/>
    </row>
    <row r="4671" spans="1:10" customFormat="1" x14ac:dyDescent="0.2">
      <c r="A4671" s="161" t="s">
        <v>386</v>
      </c>
      <c r="B4671" s="162" t="s">
        <v>7495</v>
      </c>
      <c r="C4671" s="168" t="s">
        <v>648</v>
      </c>
      <c r="D4671" s="169" t="s">
        <v>649</v>
      </c>
      <c r="E4671" s="169">
        <v>10</v>
      </c>
      <c r="F4671" s="170">
        <v>2.00912837</v>
      </c>
      <c r="G4671" s="170">
        <f t="shared" si="157"/>
        <v>20.091283699999998</v>
      </c>
      <c r="H4671" s="171" t="s">
        <v>414</v>
      </c>
      <c r="I4671" s="172"/>
      <c r="J4671" s="173"/>
    </row>
    <row r="4672" spans="1:10" customFormat="1" x14ac:dyDescent="0.2">
      <c r="A4672" s="161" t="s">
        <v>386</v>
      </c>
      <c r="B4672" s="162" t="s">
        <v>7496</v>
      </c>
      <c r="C4672" s="168" t="s">
        <v>6203</v>
      </c>
      <c r="D4672" s="169" t="s">
        <v>6204</v>
      </c>
      <c r="E4672" s="169">
        <v>1</v>
      </c>
      <c r="F4672" s="170">
        <v>2.6302616400000001</v>
      </c>
      <c r="G4672" s="170">
        <f t="shared" si="157"/>
        <v>2.6302616400000001</v>
      </c>
      <c r="H4672" s="171" t="s">
        <v>414</v>
      </c>
      <c r="I4672" s="172"/>
      <c r="J4672" s="173"/>
    </row>
    <row r="4673" spans="1:10" customFormat="1" x14ac:dyDescent="0.2">
      <c r="A4673" s="161" t="s">
        <v>386</v>
      </c>
      <c r="B4673" s="162" t="s">
        <v>7497</v>
      </c>
      <c r="C4673" s="168" t="s">
        <v>654</v>
      </c>
      <c r="D4673" s="169" t="s">
        <v>655</v>
      </c>
      <c r="E4673" s="169">
        <v>2</v>
      </c>
      <c r="F4673" s="170">
        <v>2.8816543999999999</v>
      </c>
      <c r="G4673" s="170">
        <f t="shared" si="157"/>
        <v>5.7633087999999999</v>
      </c>
      <c r="H4673" s="171" t="s">
        <v>414</v>
      </c>
      <c r="I4673" s="172"/>
      <c r="J4673" s="173"/>
    </row>
    <row r="4674" spans="1:10" customFormat="1" x14ac:dyDescent="0.2">
      <c r="A4674" s="161" t="s">
        <v>386</v>
      </c>
      <c r="B4674" s="162" t="s">
        <v>7498</v>
      </c>
      <c r="C4674" s="168" t="s">
        <v>657</v>
      </c>
      <c r="D4674" s="169" t="s">
        <v>658</v>
      </c>
      <c r="E4674" s="169">
        <v>4</v>
      </c>
      <c r="F4674" s="170">
        <v>5.7822221499999999</v>
      </c>
      <c r="G4674" s="170">
        <f t="shared" si="157"/>
        <v>23.1288886</v>
      </c>
      <c r="H4674" s="171" t="s">
        <v>414</v>
      </c>
      <c r="I4674" s="172"/>
      <c r="J4674" s="173"/>
    </row>
    <row r="4675" spans="1:10" customFormat="1" x14ac:dyDescent="0.2">
      <c r="A4675" s="161" t="s">
        <v>386</v>
      </c>
      <c r="B4675" s="162" t="s">
        <v>7499</v>
      </c>
      <c r="C4675" s="168" t="s">
        <v>6208</v>
      </c>
      <c r="D4675" s="169" t="s">
        <v>6209</v>
      </c>
      <c r="E4675" s="169">
        <v>1</v>
      </c>
      <c r="F4675" s="170">
        <v>7.6017128600000001</v>
      </c>
      <c r="G4675" s="170">
        <f t="shared" si="157"/>
        <v>7.6017128600000001</v>
      </c>
      <c r="H4675" s="171" t="s">
        <v>414</v>
      </c>
      <c r="I4675" s="172"/>
      <c r="J4675" s="173"/>
    </row>
    <row r="4676" spans="1:10" customFormat="1" x14ac:dyDescent="0.2">
      <c r="A4676" s="161" t="s">
        <v>386</v>
      </c>
      <c r="B4676" s="162" t="s">
        <v>7500</v>
      </c>
      <c r="C4676" s="168" t="s">
        <v>663</v>
      </c>
      <c r="D4676" s="169" t="s">
        <v>664</v>
      </c>
      <c r="E4676" s="169">
        <v>2</v>
      </c>
      <c r="F4676" s="170">
        <v>1.1285739800000001</v>
      </c>
      <c r="G4676" s="170">
        <f t="shared" si="157"/>
        <v>2.2571479600000002</v>
      </c>
      <c r="H4676" s="171" t="s">
        <v>414</v>
      </c>
      <c r="I4676" s="172"/>
      <c r="J4676" s="173"/>
    </row>
    <row r="4677" spans="1:10" customFormat="1" x14ac:dyDescent="0.2">
      <c r="A4677" s="161" t="s">
        <v>386</v>
      </c>
      <c r="B4677" s="162" t="s">
        <v>7501</v>
      </c>
      <c r="C4677" s="168" t="s">
        <v>7502</v>
      </c>
      <c r="D4677" s="169" t="s">
        <v>7503</v>
      </c>
      <c r="E4677" s="169">
        <v>2</v>
      </c>
      <c r="F4677" s="170">
        <v>0.74721499999999996</v>
      </c>
      <c r="G4677" s="170">
        <f t="shared" si="157"/>
        <v>1.4944299999999999</v>
      </c>
      <c r="H4677" s="171" t="s">
        <v>414</v>
      </c>
      <c r="I4677" s="172"/>
      <c r="J4677" s="173"/>
    </row>
    <row r="4678" spans="1:10" customFormat="1" x14ac:dyDescent="0.2">
      <c r="A4678" s="161" t="s">
        <v>386</v>
      </c>
      <c r="B4678" s="162" t="s">
        <v>7504</v>
      </c>
      <c r="C4678" s="168" t="s">
        <v>6212</v>
      </c>
      <c r="D4678" s="169" t="s">
        <v>6213</v>
      </c>
      <c r="E4678" s="169">
        <v>1</v>
      </c>
      <c r="F4678" s="170">
        <v>0.96895379999999998</v>
      </c>
      <c r="G4678" s="170">
        <f t="shared" si="157"/>
        <v>0.96895379999999998</v>
      </c>
      <c r="H4678" s="171" t="s">
        <v>414</v>
      </c>
      <c r="I4678" s="172"/>
      <c r="J4678" s="173"/>
    </row>
    <row r="4679" spans="1:10" customFormat="1" x14ac:dyDescent="0.2">
      <c r="A4679" s="161" t="s">
        <v>403</v>
      </c>
      <c r="B4679" s="162" t="s">
        <v>7505</v>
      </c>
      <c r="C4679" s="174" t="s">
        <v>6215</v>
      </c>
      <c r="D4679" s="175" t="s">
        <v>6216</v>
      </c>
      <c r="E4679" s="175">
        <v>1</v>
      </c>
      <c r="F4679" s="176">
        <v>3.4359112500000002</v>
      </c>
      <c r="G4679" s="176">
        <f t="shared" si="157"/>
        <v>3.4359112500000002</v>
      </c>
      <c r="H4679" s="177"/>
      <c r="I4679" s="178"/>
      <c r="J4679" s="179"/>
    </row>
    <row r="4680" spans="1:10" customFormat="1" x14ac:dyDescent="0.2">
      <c r="A4680" s="148" t="s">
        <v>379</v>
      </c>
      <c r="B4680" s="162" t="s">
        <v>7506</v>
      </c>
      <c r="C4680" s="181" t="s">
        <v>6221</v>
      </c>
      <c r="D4680" s="182" t="s">
        <v>676</v>
      </c>
      <c r="E4680" s="182">
        <v>1</v>
      </c>
      <c r="F4680" s="183"/>
      <c r="G4680" s="183" t="str">
        <f>""</f>
        <v/>
      </c>
      <c r="H4680" s="184"/>
      <c r="I4680" s="185"/>
      <c r="J4680" s="180"/>
    </row>
    <row r="4681" spans="1:10" customFormat="1" x14ac:dyDescent="0.2">
      <c r="A4681" s="148" t="s">
        <v>379</v>
      </c>
      <c r="B4681" s="162" t="s">
        <v>7507</v>
      </c>
      <c r="C4681" s="181" t="s">
        <v>7508</v>
      </c>
      <c r="D4681" s="182" t="s">
        <v>676</v>
      </c>
      <c r="E4681" s="182">
        <v>2</v>
      </c>
      <c r="F4681" s="183"/>
      <c r="G4681" s="183" t="str">
        <f>""</f>
        <v/>
      </c>
      <c r="H4681" s="184"/>
      <c r="I4681" s="185"/>
      <c r="J4681" s="180"/>
    </row>
    <row r="4682" spans="1:10" customFormat="1" x14ac:dyDescent="0.2">
      <c r="A4682" s="148" t="s">
        <v>379</v>
      </c>
      <c r="B4682" s="162" t="s">
        <v>7509</v>
      </c>
      <c r="C4682" s="181" t="s">
        <v>7510</v>
      </c>
      <c r="D4682" s="182" t="s">
        <v>676</v>
      </c>
      <c r="E4682" s="182">
        <v>1</v>
      </c>
      <c r="F4682" s="183"/>
      <c r="G4682" s="183" t="str">
        <f>""</f>
        <v/>
      </c>
      <c r="H4682" s="184"/>
      <c r="I4682" s="185"/>
      <c r="J4682" s="180"/>
    </row>
    <row r="4683" spans="1:10" customFormat="1" x14ac:dyDescent="0.2">
      <c r="A4683" s="148" t="s">
        <v>379</v>
      </c>
      <c r="B4683" s="162" t="s">
        <v>7511</v>
      </c>
      <c r="C4683" s="181" t="s">
        <v>7512</v>
      </c>
      <c r="D4683" s="182" t="s">
        <v>7513</v>
      </c>
      <c r="E4683" s="182">
        <v>1</v>
      </c>
      <c r="F4683" s="183">
        <v>205</v>
      </c>
      <c r="G4683" s="183">
        <f t="shared" ref="G4683:G4714" si="158">F4683*E4683</f>
        <v>205</v>
      </c>
      <c r="H4683" s="184" t="s">
        <v>688</v>
      </c>
      <c r="I4683" s="185"/>
      <c r="J4683" s="180"/>
    </row>
    <row r="4684" spans="1:10" customFormat="1" ht="38.25" x14ac:dyDescent="0.2">
      <c r="A4684" s="161" t="s">
        <v>403</v>
      </c>
      <c r="B4684" s="162" t="s">
        <v>7514</v>
      </c>
      <c r="C4684" s="174" t="s">
        <v>7515</v>
      </c>
      <c r="D4684" s="175" t="s">
        <v>5838</v>
      </c>
      <c r="E4684" s="175">
        <v>20.399999999999999</v>
      </c>
      <c r="F4684" s="176">
        <v>245.68702353</v>
      </c>
      <c r="G4684" s="176">
        <f t="shared" si="158"/>
        <v>5012.0152800119995</v>
      </c>
      <c r="H4684" s="177"/>
      <c r="I4684" s="178"/>
      <c r="J4684" s="179"/>
    </row>
    <row r="4685" spans="1:10" customFormat="1" x14ac:dyDescent="0.2">
      <c r="A4685" s="148" t="s">
        <v>379</v>
      </c>
      <c r="B4685" s="162" t="s">
        <v>7516</v>
      </c>
      <c r="C4685" s="181" t="s">
        <v>5840</v>
      </c>
      <c r="D4685" s="182" t="s">
        <v>5841</v>
      </c>
      <c r="E4685" s="182">
        <v>2</v>
      </c>
      <c r="F4685" s="183">
        <v>6.0206994500000004</v>
      </c>
      <c r="G4685" s="183">
        <f t="shared" si="158"/>
        <v>12.041398900000001</v>
      </c>
      <c r="H4685" s="184" t="s">
        <v>414</v>
      </c>
      <c r="I4685" s="185"/>
      <c r="J4685" s="180"/>
    </row>
    <row r="4686" spans="1:10" customFormat="1" x14ac:dyDescent="0.2">
      <c r="A4686" s="161" t="s">
        <v>403</v>
      </c>
      <c r="B4686" s="162" t="s">
        <v>7517</v>
      </c>
      <c r="C4686" s="174"/>
      <c r="D4686" s="175" t="s">
        <v>698</v>
      </c>
      <c r="E4686" s="175">
        <v>2</v>
      </c>
      <c r="F4686" s="176">
        <v>3.9519828000000001</v>
      </c>
      <c r="G4686" s="176">
        <f t="shared" si="158"/>
        <v>7.9039656000000003</v>
      </c>
      <c r="H4686" s="177"/>
      <c r="I4686" s="178"/>
      <c r="J4686" s="179"/>
    </row>
    <row r="4687" spans="1:10" customFormat="1" ht="25.5" x14ac:dyDescent="0.2">
      <c r="A4687" s="161" t="s">
        <v>403</v>
      </c>
      <c r="B4687" s="162" t="s">
        <v>7518</v>
      </c>
      <c r="C4687" s="174" t="s">
        <v>6232</v>
      </c>
      <c r="D4687" s="175" t="s">
        <v>6233</v>
      </c>
      <c r="E4687" s="175">
        <v>24</v>
      </c>
      <c r="F4687" s="176">
        <v>12.7</v>
      </c>
      <c r="G4687" s="176">
        <f t="shared" si="158"/>
        <v>304.79999999999995</v>
      </c>
      <c r="H4687" s="177" t="s">
        <v>414</v>
      </c>
      <c r="I4687" s="178"/>
      <c r="J4687" s="179"/>
    </row>
    <row r="4688" spans="1:10" customFormat="1" x14ac:dyDescent="0.2">
      <c r="A4688" s="161" t="s">
        <v>403</v>
      </c>
      <c r="B4688" s="162" t="s">
        <v>7519</v>
      </c>
      <c r="C4688" s="174" t="s">
        <v>708</v>
      </c>
      <c r="D4688" s="175" t="s">
        <v>709</v>
      </c>
      <c r="E4688" s="175">
        <v>6</v>
      </c>
      <c r="F4688" s="176">
        <v>1.9</v>
      </c>
      <c r="G4688" s="176">
        <f t="shared" si="158"/>
        <v>11.399999999999999</v>
      </c>
      <c r="H4688" s="177"/>
      <c r="I4688" s="178"/>
      <c r="J4688" s="179"/>
    </row>
    <row r="4689" spans="1:10" customFormat="1" x14ac:dyDescent="0.2">
      <c r="A4689" s="161" t="s">
        <v>403</v>
      </c>
      <c r="B4689" s="162" t="s">
        <v>7520</v>
      </c>
      <c r="C4689" s="174" t="s">
        <v>5848</v>
      </c>
      <c r="D4689" s="175" t="s">
        <v>5849</v>
      </c>
      <c r="E4689" s="175">
        <v>2</v>
      </c>
      <c r="F4689" s="176">
        <v>0.56829854999999996</v>
      </c>
      <c r="G4689" s="176">
        <f t="shared" si="158"/>
        <v>1.1365970999999999</v>
      </c>
      <c r="H4689" s="177"/>
      <c r="I4689" s="178"/>
      <c r="J4689" s="179"/>
    </row>
    <row r="4690" spans="1:10" customFormat="1" x14ac:dyDescent="0.2">
      <c r="A4690" s="161" t="s">
        <v>403</v>
      </c>
      <c r="B4690" s="162" t="s">
        <v>7521</v>
      </c>
      <c r="C4690" s="174"/>
      <c r="D4690" s="175" t="s">
        <v>711</v>
      </c>
      <c r="E4690" s="175">
        <v>2</v>
      </c>
      <c r="F4690" s="176">
        <v>1.8403369999999999E-2</v>
      </c>
      <c r="G4690" s="176">
        <f t="shared" si="158"/>
        <v>3.6806739999999998E-2</v>
      </c>
      <c r="H4690" s="177"/>
      <c r="I4690" s="178"/>
      <c r="J4690" s="179"/>
    </row>
    <row r="4691" spans="1:10" customFormat="1" x14ac:dyDescent="0.2">
      <c r="A4691" s="161" t="s">
        <v>403</v>
      </c>
      <c r="B4691" s="162" t="s">
        <v>7522</v>
      </c>
      <c r="C4691" s="174"/>
      <c r="D4691" s="175" t="s">
        <v>718</v>
      </c>
      <c r="E4691" s="175">
        <v>20</v>
      </c>
      <c r="F4691" s="176">
        <v>2.9523020000000001E-2</v>
      </c>
      <c r="G4691" s="176">
        <f t="shared" si="158"/>
        <v>0.5904604</v>
      </c>
      <c r="H4691" s="177"/>
      <c r="I4691" s="178"/>
      <c r="J4691" s="179"/>
    </row>
    <row r="4692" spans="1:10" customFormat="1" x14ac:dyDescent="0.2">
      <c r="A4692" s="161" t="s">
        <v>403</v>
      </c>
      <c r="B4692" s="162" t="s">
        <v>7523</v>
      </c>
      <c r="C4692" s="174"/>
      <c r="D4692" s="175" t="s">
        <v>720</v>
      </c>
      <c r="E4692" s="175">
        <v>2</v>
      </c>
      <c r="F4692" s="176">
        <v>9.6445200000000002E-3</v>
      </c>
      <c r="G4692" s="176">
        <f t="shared" si="158"/>
        <v>1.928904E-2</v>
      </c>
      <c r="H4692" s="177"/>
      <c r="I4692" s="178"/>
      <c r="J4692" s="179"/>
    </row>
    <row r="4693" spans="1:10" customFormat="1" x14ac:dyDescent="0.2">
      <c r="A4693" s="161" t="s">
        <v>403</v>
      </c>
      <c r="B4693" s="162" t="s">
        <v>7524</v>
      </c>
      <c r="C4693" s="174" t="s">
        <v>5854</v>
      </c>
      <c r="D4693" s="175" t="s">
        <v>1860</v>
      </c>
      <c r="E4693" s="175">
        <v>2</v>
      </c>
      <c r="F4693" s="176">
        <v>2.8365979700000001</v>
      </c>
      <c r="G4693" s="176">
        <f t="shared" si="158"/>
        <v>5.6731959400000003</v>
      </c>
      <c r="H4693" s="177" t="s">
        <v>625</v>
      </c>
      <c r="I4693" s="178"/>
      <c r="J4693" s="179"/>
    </row>
    <row r="4694" spans="1:10" customFormat="1" x14ac:dyDescent="0.2">
      <c r="A4694" s="161" t="s">
        <v>403</v>
      </c>
      <c r="B4694" s="162" t="s">
        <v>7525</v>
      </c>
      <c r="C4694" s="174"/>
      <c r="D4694" s="175" t="s">
        <v>6246</v>
      </c>
      <c r="E4694" s="175">
        <v>1</v>
      </c>
      <c r="F4694" s="176">
        <v>0.62002141</v>
      </c>
      <c r="G4694" s="176">
        <f t="shared" si="158"/>
        <v>0.62002141</v>
      </c>
      <c r="H4694" s="177"/>
      <c r="I4694" s="178"/>
      <c r="J4694" s="179"/>
    </row>
    <row r="4695" spans="1:10" customFormat="1" x14ac:dyDescent="0.2">
      <c r="A4695" s="161" t="s">
        <v>403</v>
      </c>
      <c r="B4695" s="162" t="s">
        <v>7526</v>
      </c>
      <c r="C4695" s="174" t="s">
        <v>7527</v>
      </c>
      <c r="D4695" s="175" t="s">
        <v>7527</v>
      </c>
      <c r="E4695" s="175">
        <v>2</v>
      </c>
      <c r="F4695" s="176">
        <v>6.6646834799999999</v>
      </c>
      <c r="G4695" s="176">
        <f t="shared" si="158"/>
        <v>13.32936696</v>
      </c>
      <c r="H4695" s="177" t="s">
        <v>625</v>
      </c>
      <c r="I4695" s="178"/>
      <c r="J4695" s="179"/>
    </row>
    <row r="4696" spans="1:10" customFormat="1" x14ac:dyDescent="0.2">
      <c r="A4696" s="148" t="s">
        <v>379</v>
      </c>
      <c r="B4696" s="162" t="s">
        <v>7528</v>
      </c>
      <c r="C4696" s="181" t="s">
        <v>722</v>
      </c>
      <c r="D4696" s="182" t="s">
        <v>5859</v>
      </c>
      <c r="E4696" s="182">
        <v>1</v>
      </c>
      <c r="F4696" s="183">
        <v>0.24033806999999999</v>
      </c>
      <c r="G4696" s="183">
        <f t="shared" si="158"/>
        <v>0.24033806999999999</v>
      </c>
      <c r="H4696" s="184"/>
      <c r="I4696" s="185"/>
      <c r="J4696" s="180"/>
    </row>
    <row r="4697" spans="1:10" customFormat="1" x14ac:dyDescent="0.2">
      <c r="A4697" s="161" t="s">
        <v>403</v>
      </c>
      <c r="B4697" s="162" t="s">
        <v>7529</v>
      </c>
      <c r="C4697" s="174" t="s">
        <v>684</v>
      </c>
      <c r="D4697" s="175" t="s">
        <v>5861</v>
      </c>
      <c r="E4697" s="175">
        <v>1</v>
      </c>
      <c r="F4697" s="176">
        <v>0.62886872999999999</v>
      </c>
      <c r="G4697" s="176">
        <f t="shared" si="158"/>
        <v>0.62886872999999999</v>
      </c>
      <c r="H4697" s="177"/>
      <c r="I4697" s="178"/>
      <c r="J4697" s="179"/>
    </row>
    <row r="4698" spans="1:10" customFormat="1" x14ac:dyDescent="0.2">
      <c r="A4698" s="161" t="s">
        <v>403</v>
      </c>
      <c r="B4698" s="162" t="s">
        <v>7530</v>
      </c>
      <c r="C4698" s="174" t="s">
        <v>677</v>
      </c>
      <c r="D4698" s="175" t="s">
        <v>5863</v>
      </c>
      <c r="E4698" s="175">
        <v>4</v>
      </c>
      <c r="F4698" s="176">
        <v>0.1336598</v>
      </c>
      <c r="G4698" s="176">
        <f t="shared" si="158"/>
        <v>0.53463919999999998</v>
      </c>
      <c r="H4698" s="177"/>
      <c r="I4698" s="178"/>
      <c r="J4698" s="179"/>
    </row>
    <row r="4699" spans="1:10" customFormat="1" x14ac:dyDescent="0.2">
      <c r="A4699" s="161" t="s">
        <v>403</v>
      </c>
      <c r="B4699" s="162" t="s">
        <v>7531</v>
      </c>
      <c r="C4699" s="174" t="s">
        <v>677</v>
      </c>
      <c r="D4699" s="175" t="s">
        <v>732</v>
      </c>
      <c r="E4699" s="175">
        <v>8</v>
      </c>
      <c r="F4699" s="176">
        <v>0.12559807000000001</v>
      </c>
      <c r="G4699" s="176">
        <f t="shared" si="158"/>
        <v>1.00478456</v>
      </c>
      <c r="H4699" s="177"/>
      <c r="I4699" s="178"/>
      <c r="J4699" s="179"/>
    </row>
    <row r="4700" spans="1:10" customFormat="1" x14ac:dyDescent="0.2">
      <c r="A4700" s="161" t="s">
        <v>403</v>
      </c>
      <c r="B4700" s="162" t="s">
        <v>7532</v>
      </c>
      <c r="C4700" s="174" t="s">
        <v>677</v>
      </c>
      <c r="D4700" s="175" t="s">
        <v>5866</v>
      </c>
      <c r="E4700" s="175">
        <v>4</v>
      </c>
      <c r="F4700" s="176">
        <v>0.11770638999999999</v>
      </c>
      <c r="G4700" s="176">
        <f t="shared" si="158"/>
        <v>0.47082555999999998</v>
      </c>
      <c r="H4700" s="177"/>
      <c r="I4700" s="178"/>
      <c r="J4700" s="179"/>
    </row>
    <row r="4701" spans="1:10" customFormat="1" x14ac:dyDescent="0.2">
      <c r="A4701" s="161" t="s">
        <v>403</v>
      </c>
      <c r="B4701" s="162" t="s">
        <v>7533</v>
      </c>
      <c r="C4701" s="174" t="s">
        <v>677</v>
      </c>
      <c r="D4701" s="175" t="s">
        <v>734</v>
      </c>
      <c r="E4701" s="175">
        <v>2</v>
      </c>
      <c r="F4701" s="176">
        <v>0.10981471</v>
      </c>
      <c r="G4701" s="176">
        <f t="shared" si="158"/>
        <v>0.21962941999999999</v>
      </c>
      <c r="H4701" s="177"/>
      <c r="I4701" s="178"/>
      <c r="J4701" s="179"/>
    </row>
    <row r="4702" spans="1:10" customFormat="1" x14ac:dyDescent="0.2">
      <c r="A4702" s="161" t="s">
        <v>403</v>
      </c>
      <c r="B4702" s="162" t="s">
        <v>7534</v>
      </c>
      <c r="C4702" s="174" t="s">
        <v>677</v>
      </c>
      <c r="D4702" s="175" t="s">
        <v>736</v>
      </c>
      <c r="E4702" s="175">
        <v>4</v>
      </c>
      <c r="F4702" s="176">
        <v>7.4135400000000004E-2</v>
      </c>
      <c r="G4702" s="176">
        <f t="shared" si="158"/>
        <v>0.29654160000000002</v>
      </c>
      <c r="H4702" s="177"/>
      <c r="I4702" s="178"/>
      <c r="J4702" s="179"/>
    </row>
    <row r="4703" spans="1:10" customFormat="1" x14ac:dyDescent="0.2">
      <c r="A4703" s="161" t="s">
        <v>403</v>
      </c>
      <c r="B4703" s="162" t="s">
        <v>7535</v>
      </c>
      <c r="C4703" s="174" t="s">
        <v>684</v>
      </c>
      <c r="D4703" s="175" t="s">
        <v>5870</v>
      </c>
      <c r="E4703" s="175">
        <v>4</v>
      </c>
      <c r="F4703" s="176">
        <v>8.1915859999999993E-2</v>
      </c>
      <c r="G4703" s="176">
        <f t="shared" si="158"/>
        <v>0.32766343999999997</v>
      </c>
      <c r="H4703" s="177"/>
      <c r="I4703" s="178"/>
      <c r="J4703" s="179"/>
    </row>
    <row r="4704" spans="1:10" customFormat="1" x14ac:dyDescent="0.2">
      <c r="A4704" s="161" t="s">
        <v>403</v>
      </c>
      <c r="B4704" s="162" t="s">
        <v>7536</v>
      </c>
      <c r="C4704" s="174" t="s">
        <v>684</v>
      </c>
      <c r="D4704" s="175" t="s">
        <v>5872</v>
      </c>
      <c r="E4704" s="175">
        <v>2</v>
      </c>
      <c r="F4704" s="176">
        <v>7.2760359999999996E-2</v>
      </c>
      <c r="G4704" s="176">
        <f t="shared" si="158"/>
        <v>0.14552071999999999</v>
      </c>
      <c r="H4704" s="177"/>
      <c r="I4704" s="178"/>
      <c r="J4704" s="179"/>
    </row>
    <row r="4705" spans="1:10" customFormat="1" x14ac:dyDescent="0.2">
      <c r="A4705" s="161" t="s">
        <v>403</v>
      </c>
      <c r="B4705" s="162" t="s">
        <v>7537</v>
      </c>
      <c r="C4705" s="174" t="s">
        <v>684</v>
      </c>
      <c r="D4705" s="175" t="s">
        <v>5874</v>
      </c>
      <c r="E4705" s="175">
        <v>4</v>
      </c>
      <c r="F4705" s="176">
        <v>6.6587129999999994E-2</v>
      </c>
      <c r="G4705" s="176">
        <f t="shared" si="158"/>
        <v>0.26634851999999998</v>
      </c>
      <c r="H4705" s="177"/>
      <c r="I4705" s="178"/>
      <c r="J4705" s="179"/>
    </row>
    <row r="4706" spans="1:10" customFormat="1" x14ac:dyDescent="0.2">
      <c r="A4706" s="161" t="s">
        <v>403</v>
      </c>
      <c r="B4706" s="162" t="s">
        <v>7538</v>
      </c>
      <c r="C4706" s="174" t="s">
        <v>684</v>
      </c>
      <c r="D4706" s="175" t="s">
        <v>5876</v>
      </c>
      <c r="E4706" s="175">
        <v>14</v>
      </c>
      <c r="F4706" s="176">
        <v>6.3500520000000005E-2</v>
      </c>
      <c r="G4706" s="176">
        <f t="shared" si="158"/>
        <v>0.88900728000000007</v>
      </c>
      <c r="H4706" s="177"/>
      <c r="I4706" s="178"/>
      <c r="J4706" s="179"/>
    </row>
    <row r="4707" spans="1:10" customFormat="1" x14ac:dyDescent="0.2">
      <c r="A4707" s="161" t="s">
        <v>403</v>
      </c>
      <c r="B4707" s="162" t="s">
        <v>7539</v>
      </c>
      <c r="C4707" s="174" t="s">
        <v>677</v>
      </c>
      <c r="D4707" s="175" t="s">
        <v>741</v>
      </c>
      <c r="E4707" s="175">
        <v>8</v>
      </c>
      <c r="F4707" s="176">
        <v>2.6461140000000001E-2</v>
      </c>
      <c r="G4707" s="176">
        <f t="shared" si="158"/>
        <v>0.21168912000000001</v>
      </c>
      <c r="H4707" s="177"/>
      <c r="I4707" s="178"/>
      <c r="J4707" s="179"/>
    </row>
    <row r="4708" spans="1:10" customFormat="1" x14ac:dyDescent="0.2">
      <c r="A4708" s="161" t="s">
        <v>403</v>
      </c>
      <c r="B4708" s="162" t="s">
        <v>7540</v>
      </c>
      <c r="C4708" s="174" t="s">
        <v>684</v>
      </c>
      <c r="D4708" s="175" t="s">
        <v>5879</v>
      </c>
      <c r="E4708" s="175">
        <v>1</v>
      </c>
      <c r="F4708" s="176">
        <v>5.3373219999999999E-2</v>
      </c>
      <c r="G4708" s="176">
        <f t="shared" si="158"/>
        <v>5.3373219999999999E-2</v>
      </c>
      <c r="H4708" s="177"/>
      <c r="I4708" s="178"/>
      <c r="J4708" s="179"/>
    </row>
    <row r="4709" spans="1:10" customFormat="1" x14ac:dyDescent="0.2">
      <c r="A4709" s="161" t="s">
        <v>403</v>
      </c>
      <c r="B4709" s="162" t="s">
        <v>7541</v>
      </c>
      <c r="C4709" s="174" t="s">
        <v>684</v>
      </c>
      <c r="D4709" s="175" t="s">
        <v>5881</v>
      </c>
      <c r="E4709" s="175">
        <v>2</v>
      </c>
      <c r="F4709" s="176">
        <v>4.1588609999999998E-2</v>
      </c>
      <c r="G4709" s="176">
        <f t="shared" si="158"/>
        <v>8.3177219999999996E-2</v>
      </c>
      <c r="H4709" s="177"/>
      <c r="I4709" s="178"/>
      <c r="J4709" s="179"/>
    </row>
    <row r="4710" spans="1:10" customFormat="1" x14ac:dyDescent="0.2">
      <c r="A4710" s="161" t="s">
        <v>403</v>
      </c>
      <c r="B4710" s="162" t="s">
        <v>7542</v>
      </c>
      <c r="C4710" s="174" t="s">
        <v>684</v>
      </c>
      <c r="D4710" s="175" t="s">
        <v>728</v>
      </c>
      <c r="E4710" s="175">
        <v>8</v>
      </c>
      <c r="F4710" s="176">
        <v>3.5662310000000003E-2</v>
      </c>
      <c r="G4710" s="176">
        <f t="shared" si="158"/>
        <v>0.28529848000000002</v>
      </c>
      <c r="H4710" s="177"/>
      <c r="I4710" s="178"/>
      <c r="J4710" s="179"/>
    </row>
    <row r="4711" spans="1:10" customFormat="1" x14ac:dyDescent="0.2">
      <c r="A4711" s="161" t="s">
        <v>403</v>
      </c>
      <c r="B4711" s="162" t="s">
        <v>7543</v>
      </c>
      <c r="C4711" s="174" t="s">
        <v>684</v>
      </c>
      <c r="D4711" s="175" t="s">
        <v>730</v>
      </c>
      <c r="E4711" s="175">
        <v>3</v>
      </c>
      <c r="F4711" s="176">
        <v>3.3686880000000002E-2</v>
      </c>
      <c r="G4711" s="176">
        <f t="shared" si="158"/>
        <v>0.10106064000000001</v>
      </c>
      <c r="H4711" s="177"/>
      <c r="I4711" s="178"/>
      <c r="J4711" s="179"/>
    </row>
    <row r="4712" spans="1:10" customFormat="1" x14ac:dyDescent="0.2">
      <c r="A4712" s="161" t="s">
        <v>403</v>
      </c>
      <c r="B4712" s="162" t="s">
        <v>7544</v>
      </c>
      <c r="C4712" s="174" t="s">
        <v>677</v>
      </c>
      <c r="D4712" s="175" t="s">
        <v>743</v>
      </c>
      <c r="E4712" s="175">
        <v>31</v>
      </c>
      <c r="F4712" s="176">
        <v>1.393254E-2</v>
      </c>
      <c r="G4712" s="176">
        <f t="shared" si="158"/>
        <v>0.43190874000000001</v>
      </c>
      <c r="H4712" s="177"/>
      <c r="I4712" s="178"/>
      <c r="J4712" s="179"/>
    </row>
    <row r="4713" spans="1:10" customFormat="1" x14ac:dyDescent="0.2">
      <c r="A4713" s="161" t="s">
        <v>403</v>
      </c>
      <c r="B4713" s="162" t="s">
        <v>7545</v>
      </c>
      <c r="C4713" s="174" t="s">
        <v>677</v>
      </c>
      <c r="D4713" s="175" t="s">
        <v>5886</v>
      </c>
      <c r="E4713" s="175">
        <v>1</v>
      </c>
      <c r="F4713" s="176">
        <v>1.3125650000000001E-2</v>
      </c>
      <c r="G4713" s="176">
        <f t="shared" si="158"/>
        <v>1.3125650000000001E-2</v>
      </c>
      <c r="H4713" s="177"/>
      <c r="I4713" s="178"/>
      <c r="J4713" s="179"/>
    </row>
    <row r="4714" spans="1:10" customFormat="1" x14ac:dyDescent="0.2">
      <c r="A4714" s="161" t="s">
        <v>403</v>
      </c>
      <c r="B4714" s="162" t="s">
        <v>7546</v>
      </c>
      <c r="C4714" s="174" t="s">
        <v>677</v>
      </c>
      <c r="D4714" s="175" t="s">
        <v>745</v>
      </c>
      <c r="E4714" s="175">
        <v>8</v>
      </c>
      <c r="F4714" s="176">
        <v>1.1562019999999999E-2</v>
      </c>
      <c r="G4714" s="176">
        <f t="shared" si="158"/>
        <v>9.2496159999999994E-2</v>
      </c>
      <c r="H4714" s="177"/>
      <c r="I4714" s="178"/>
      <c r="J4714" s="179"/>
    </row>
    <row r="4715" spans="1:10" customFormat="1" x14ac:dyDescent="0.2">
      <c r="A4715" s="161" t="s">
        <v>403</v>
      </c>
      <c r="B4715" s="162" t="s">
        <v>7547</v>
      </c>
      <c r="C4715" s="174" t="s">
        <v>677</v>
      </c>
      <c r="D4715" s="175" t="s">
        <v>5889</v>
      </c>
      <c r="E4715" s="175">
        <v>2</v>
      </c>
      <c r="F4715" s="176">
        <v>5.8015999999999996E-3</v>
      </c>
      <c r="G4715" s="176">
        <f t="shared" ref="G4715:G4745" si="159">F4715*E4715</f>
        <v>1.1603199999999999E-2</v>
      </c>
      <c r="H4715" s="177"/>
      <c r="I4715" s="178"/>
      <c r="J4715" s="179"/>
    </row>
    <row r="4716" spans="1:10" customFormat="1" x14ac:dyDescent="0.2">
      <c r="A4716" s="161" t="s">
        <v>403</v>
      </c>
      <c r="B4716" s="162" t="s">
        <v>7548</v>
      </c>
      <c r="C4716" s="174" t="s">
        <v>677</v>
      </c>
      <c r="D4716" s="175" t="s">
        <v>747</v>
      </c>
      <c r="E4716" s="175">
        <v>4</v>
      </c>
      <c r="F4716" s="176">
        <v>1.9086800000000001E-3</v>
      </c>
      <c r="G4716" s="176">
        <f t="shared" si="159"/>
        <v>7.6347200000000002E-3</v>
      </c>
      <c r="H4716" s="177"/>
      <c r="I4716" s="178"/>
      <c r="J4716" s="179"/>
    </row>
    <row r="4717" spans="1:10" customFormat="1" ht="25.5" x14ac:dyDescent="0.2">
      <c r="A4717" s="161" t="s">
        <v>403</v>
      </c>
      <c r="B4717" s="162" t="s">
        <v>7549</v>
      </c>
      <c r="C4717" s="174" t="s">
        <v>522</v>
      </c>
      <c r="D4717" s="175" t="s">
        <v>937</v>
      </c>
      <c r="E4717" s="175">
        <v>124</v>
      </c>
      <c r="F4717" s="176">
        <v>5.7602159999999999E-2</v>
      </c>
      <c r="G4717" s="176">
        <f t="shared" si="159"/>
        <v>7.1426678399999997</v>
      </c>
      <c r="H4717" s="177"/>
      <c r="I4717" s="178"/>
      <c r="J4717" s="179"/>
    </row>
    <row r="4718" spans="1:10" customFormat="1" ht="25.5" x14ac:dyDescent="0.2">
      <c r="A4718" s="161" t="s">
        <v>403</v>
      </c>
      <c r="B4718" s="162" t="s">
        <v>7550</v>
      </c>
      <c r="C4718" s="174" t="s">
        <v>522</v>
      </c>
      <c r="D4718" s="175" t="s">
        <v>939</v>
      </c>
      <c r="E4718" s="175">
        <v>8</v>
      </c>
      <c r="F4718" s="176">
        <v>2.8221969999999999E-2</v>
      </c>
      <c r="G4718" s="176">
        <f t="shared" si="159"/>
        <v>0.22577575999999999</v>
      </c>
      <c r="H4718" s="177"/>
      <c r="I4718" s="178"/>
      <c r="J4718" s="179"/>
    </row>
    <row r="4719" spans="1:10" customFormat="1" ht="25.5" x14ac:dyDescent="0.2">
      <c r="A4719" s="161" t="s">
        <v>403</v>
      </c>
      <c r="B4719" s="162" t="s">
        <v>7551</v>
      </c>
      <c r="C4719" s="174" t="s">
        <v>522</v>
      </c>
      <c r="D4719" s="175" t="s">
        <v>523</v>
      </c>
      <c r="E4719" s="175">
        <v>4</v>
      </c>
      <c r="F4719" s="176">
        <v>2.4240230000000001E-2</v>
      </c>
      <c r="G4719" s="176">
        <f t="shared" si="159"/>
        <v>9.6960920000000006E-2</v>
      </c>
      <c r="H4719" s="177"/>
      <c r="I4719" s="178"/>
      <c r="J4719" s="179"/>
    </row>
    <row r="4720" spans="1:10" customFormat="1" ht="25.5" x14ac:dyDescent="0.2">
      <c r="A4720" s="161" t="s">
        <v>403</v>
      </c>
      <c r="B4720" s="162" t="s">
        <v>7552</v>
      </c>
      <c r="C4720" s="174" t="s">
        <v>522</v>
      </c>
      <c r="D4720" s="175" t="s">
        <v>941</v>
      </c>
      <c r="E4720" s="175">
        <v>46</v>
      </c>
      <c r="F4720" s="176">
        <v>2.2449110000000001E-2</v>
      </c>
      <c r="G4720" s="176">
        <f t="shared" si="159"/>
        <v>1.0326590600000001</v>
      </c>
      <c r="H4720" s="177"/>
      <c r="I4720" s="178"/>
      <c r="J4720" s="179"/>
    </row>
    <row r="4721" spans="1:10" customFormat="1" ht="25.5" x14ac:dyDescent="0.2">
      <c r="A4721" s="161" t="s">
        <v>403</v>
      </c>
      <c r="B4721" s="162" t="s">
        <v>7553</v>
      </c>
      <c r="C4721" s="174" t="s">
        <v>522</v>
      </c>
      <c r="D4721" s="175" t="s">
        <v>5896</v>
      </c>
      <c r="E4721" s="175">
        <v>8</v>
      </c>
      <c r="F4721" s="176">
        <v>2.0473680000000001E-2</v>
      </c>
      <c r="G4721" s="176">
        <f t="shared" si="159"/>
        <v>0.16378944000000001</v>
      </c>
      <c r="H4721" s="177"/>
      <c r="I4721" s="178"/>
      <c r="J4721" s="179"/>
    </row>
    <row r="4722" spans="1:10" customFormat="1" ht="25.5" x14ac:dyDescent="0.2">
      <c r="A4722" s="161" t="s">
        <v>403</v>
      </c>
      <c r="B4722" s="162" t="s">
        <v>7554</v>
      </c>
      <c r="C4722" s="174" t="s">
        <v>944</v>
      </c>
      <c r="D4722" s="175" t="s">
        <v>945</v>
      </c>
      <c r="E4722" s="175">
        <v>133</v>
      </c>
      <c r="F4722" s="176">
        <v>1.8321469999999999E-2</v>
      </c>
      <c r="G4722" s="176">
        <f t="shared" si="159"/>
        <v>2.4367555099999998</v>
      </c>
      <c r="H4722" s="177"/>
      <c r="I4722" s="178"/>
      <c r="J4722" s="179"/>
    </row>
    <row r="4723" spans="1:10" customFormat="1" ht="25.5" x14ac:dyDescent="0.2">
      <c r="A4723" s="161" t="s">
        <v>403</v>
      </c>
      <c r="B4723" s="162" t="s">
        <v>7555</v>
      </c>
      <c r="C4723" s="174" t="s">
        <v>522</v>
      </c>
      <c r="D4723" s="175" t="s">
        <v>757</v>
      </c>
      <c r="E4723" s="175">
        <v>62</v>
      </c>
      <c r="F4723" s="176">
        <v>1.6348540000000002E-2</v>
      </c>
      <c r="G4723" s="176">
        <f t="shared" si="159"/>
        <v>1.0136094800000002</v>
      </c>
      <c r="H4723" s="177"/>
      <c r="I4723" s="178"/>
      <c r="J4723" s="179"/>
    </row>
    <row r="4724" spans="1:10" customFormat="1" x14ac:dyDescent="0.2">
      <c r="A4724" s="161" t="s">
        <v>403</v>
      </c>
      <c r="B4724" s="162" t="s">
        <v>7556</v>
      </c>
      <c r="C4724" s="174" t="s">
        <v>759</v>
      </c>
      <c r="D4724" s="175" t="s">
        <v>760</v>
      </c>
      <c r="E4724" s="175">
        <v>29</v>
      </c>
      <c r="F4724" s="176">
        <v>1.7374069999999998E-2</v>
      </c>
      <c r="G4724" s="176">
        <f t="shared" si="159"/>
        <v>0.50384803</v>
      </c>
      <c r="H4724" s="177"/>
      <c r="I4724" s="178"/>
      <c r="J4724" s="179"/>
    </row>
    <row r="4725" spans="1:10" customFormat="1" ht="25.5" x14ac:dyDescent="0.2">
      <c r="A4725" s="161" t="s">
        <v>403</v>
      </c>
      <c r="B4725" s="162" t="s">
        <v>7557</v>
      </c>
      <c r="C4725" s="174" t="s">
        <v>5901</v>
      </c>
      <c r="D4725" s="175" t="s">
        <v>5902</v>
      </c>
      <c r="E4725" s="175">
        <v>4</v>
      </c>
      <c r="F4725" s="176">
        <v>0.17211501000000001</v>
      </c>
      <c r="G4725" s="176">
        <f t="shared" si="159"/>
        <v>0.68846004000000005</v>
      </c>
      <c r="H4725" s="177"/>
      <c r="I4725" s="178"/>
      <c r="J4725" s="179"/>
    </row>
    <row r="4726" spans="1:10" customFormat="1" x14ac:dyDescent="0.2">
      <c r="A4726" s="161" t="s">
        <v>403</v>
      </c>
      <c r="B4726" s="162" t="s">
        <v>7558</v>
      </c>
      <c r="C4726" s="174" t="s">
        <v>525</v>
      </c>
      <c r="D4726" s="175" t="s">
        <v>5904</v>
      </c>
      <c r="E4726" s="175">
        <v>1</v>
      </c>
      <c r="F4726" s="176">
        <v>0.13089501000000001</v>
      </c>
      <c r="G4726" s="176">
        <f t="shared" si="159"/>
        <v>0.13089501000000001</v>
      </c>
      <c r="H4726" s="177"/>
      <c r="I4726" s="178"/>
      <c r="J4726" s="179"/>
    </row>
    <row r="4727" spans="1:10" customFormat="1" x14ac:dyDescent="0.2">
      <c r="A4727" s="161" t="s">
        <v>403</v>
      </c>
      <c r="B4727" s="162" t="s">
        <v>7559</v>
      </c>
      <c r="C4727" s="174" t="s">
        <v>525</v>
      </c>
      <c r="D4727" s="175" t="s">
        <v>762</v>
      </c>
      <c r="E4727" s="175">
        <v>13</v>
      </c>
      <c r="F4727" s="176">
        <v>7.6006699999999996E-2</v>
      </c>
      <c r="G4727" s="176">
        <f t="shared" si="159"/>
        <v>0.9880871</v>
      </c>
      <c r="H4727" s="177"/>
      <c r="I4727" s="178"/>
      <c r="J4727" s="179"/>
    </row>
    <row r="4728" spans="1:10" customFormat="1" x14ac:dyDescent="0.2">
      <c r="A4728" s="161" t="s">
        <v>403</v>
      </c>
      <c r="B4728" s="162" t="s">
        <v>7560</v>
      </c>
      <c r="C4728" s="174" t="s">
        <v>525</v>
      </c>
      <c r="D4728" s="175" t="s">
        <v>764</v>
      </c>
      <c r="E4728" s="175">
        <v>22</v>
      </c>
      <c r="F4728" s="176">
        <v>4.0010209999999997E-2</v>
      </c>
      <c r="G4728" s="176">
        <f t="shared" si="159"/>
        <v>0.8802246199999999</v>
      </c>
      <c r="H4728" s="177"/>
      <c r="I4728" s="178"/>
      <c r="J4728" s="179"/>
    </row>
    <row r="4729" spans="1:10" customFormat="1" x14ac:dyDescent="0.2">
      <c r="A4729" s="161" t="s">
        <v>403</v>
      </c>
      <c r="B4729" s="162" t="s">
        <v>7561</v>
      </c>
      <c r="C4729" s="174" t="s">
        <v>525</v>
      </c>
      <c r="D4729" s="175" t="s">
        <v>679</v>
      </c>
      <c r="E4729" s="175">
        <v>134</v>
      </c>
      <c r="F4729" s="176">
        <v>1.6751530000000001E-2</v>
      </c>
      <c r="G4729" s="176">
        <f t="shared" si="159"/>
        <v>2.2447050200000001</v>
      </c>
      <c r="H4729" s="177"/>
      <c r="I4729" s="178"/>
      <c r="J4729" s="179"/>
    </row>
    <row r="4730" spans="1:10" customFormat="1" x14ac:dyDescent="0.2">
      <c r="A4730" s="161" t="s">
        <v>403</v>
      </c>
      <c r="B4730" s="162" t="s">
        <v>7562</v>
      </c>
      <c r="C4730" s="174" t="s">
        <v>525</v>
      </c>
      <c r="D4730" s="175" t="s">
        <v>767</v>
      </c>
      <c r="E4730" s="175">
        <v>28</v>
      </c>
      <c r="F4730" s="176">
        <v>1.084597E-2</v>
      </c>
      <c r="G4730" s="176">
        <f t="shared" si="159"/>
        <v>0.30368716000000001</v>
      </c>
      <c r="H4730" s="177"/>
      <c r="I4730" s="178"/>
      <c r="J4730" s="179"/>
    </row>
    <row r="4731" spans="1:10" customFormat="1" x14ac:dyDescent="0.2">
      <c r="A4731" s="161" t="s">
        <v>403</v>
      </c>
      <c r="B4731" s="162" t="s">
        <v>7563</v>
      </c>
      <c r="C4731" s="174" t="s">
        <v>525</v>
      </c>
      <c r="D4731" s="175" t="s">
        <v>526</v>
      </c>
      <c r="E4731" s="175">
        <v>470</v>
      </c>
      <c r="F4731" s="176">
        <v>5.88405E-3</v>
      </c>
      <c r="G4731" s="176">
        <f t="shared" si="159"/>
        <v>2.7655034999999999</v>
      </c>
      <c r="H4731" s="177"/>
      <c r="I4731" s="178"/>
      <c r="J4731" s="179"/>
    </row>
    <row r="4732" spans="1:10" customFormat="1" x14ac:dyDescent="0.2">
      <c r="A4732" s="161" t="s">
        <v>403</v>
      </c>
      <c r="B4732" s="162" t="s">
        <v>7564</v>
      </c>
      <c r="C4732" s="174" t="s">
        <v>525</v>
      </c>
      <c r="D4732" s="175" t="s">
        <v>770</v>
      </c>
      <c r="E4732" s="175">
        <v>4</v>
      </c>
      <c r="F4732" s="176">
        <v>8.4562000000000005E-4</v>
      </c>
      <c r="G4732" s="176">
        <f t="shared" si="159"/>
        <v>3.3824800000000002E-3</v>
      </c>
      <c r="H4732" s="177"/>
      <c r="I4732" s="178"/>
      <c r="J4732" s="179"/>
    </row>
    <row r="4733" spans="1:10" customFormat="1" x14ac:dyDescent="0.2">
      <c r="A4733" s="161" t="s">
        <v>403</v>
      </c>
      <c r="B4733" s="162" t="s">
        <v>7565</v>
      </c>
      <c r="C4733" s="174" t="s">
        <v>528</v>
      </c>
      <c r="D4733" s="175" t="s">
        <v>5912</v>
      </c>
      <c r="E4733" s="175">
        <v>1</v>
      </c>
      <c r="F4733" s="176">
        <v>2.4834950000000001E-2</v>
      </c>
      <c r="G4733" s="176">
        <f t="shared" si="159"/>
        <v>2.4834950000000001E-2</v>
      </c>
      <c r="H4733" s="177"/>
      <c r="I4733" s="178"/>
      <c r="J4733" s="179"/>
    </row>
    <row r="4734" spans="1:10" customFormat="1" x14ac:dyDescent="0.2">
      <c r="A4734" s="161" t="s">
        <v>403</v>
      </c>
      <c r="B4734" s="162" t="s">
        <v>7566</v>
      </c>
      <c r="C4734" s="174" t="s">
        <v>528</v>
      </c>
      <c r="D4734" s="175" t="s">
        <v>5914</v>
      </c>
      <c r="E4734" s="175">
        <v>4</v>
      </c>
      <c r="F4734" s="176">
        <v>1.4230899999999999E-2</v>
      </c>
      <c r="G4734" s="176">
        <f t="shared" si="159"/>
        <v>5.6923599999999998E-2</v>
      </c>
      <c r="H4734" s="177"/>
      <c r="I4734" s="178"/>
      <c r="J4734" s="179"/>
    </row>
    <row r="4735" spans="1:10" customFormat="1" x14ac:dyDescent="0.2">
      <c r="A4735" s="161" t="s">
        <v>403</v>
      </c>
      <c r="B4735" s="162" t="s">
        <v>7567</v>
      </c>
      <c r="C4735" s="174" t="s">
        <v>528</v>
      </c>
      <c r="D4735" s="175" t="s">
        <v>772</v>
      </c>
      <c r="E4735" s="175">
        <v>18</v>
      </c>
      <c r="F4735" s="176">
        <v>6.9577099999999998E-3</v>
      </c>
      <c r="G4735" s="176">
        <f t="shared" si="159"/>
        <v>0.12523877999999999</v>
      </c>
      <c r="H4735" s="177"/>
      <c r="I4735" s="178"/>
      <c r="J4735" s="179"/>
    </row>
    <row r="4736" spans="1:10" customFormat="1" x14ac:dyDescent="0.2">
      <c r="A4736" s="161" t="s">
        <v>403</v>
      </c>
      <c r="B4736" s="162" t="s">
        <v>7568</v>
      </c>
      <c r="C4736" s="174" t="s">
        <v>528</v>
      </c>
      <c r="D4736" s="175" t="s">
        <v>680</v>
      </c>
      <c r="E4736" s="175">
        <v>124</v>
      </c>
      <c r="F4736" s="176">
        <v>3.9662300000000003E-3</v>
      </c>
      <c r="G4736" s="176">
        <f t="shared" si="159"/>
        <v>0.49181252000000003</v>
      </c>
      <c r="H4736" s="177"/>
      <c r="I4736" s="178"/>
      <c r="J4736" s="179"/>
    </row>
    <row r="4737" spans="1:39" customFormat="1" x14ac:dyDescent="0.2">
      <c r="A4737" s="161" t="s">
        <v>403</v>
      </c>
      <c r="B4737" s="162" t="s">
        <v>7569</v>
      </c>
      <c r="C4737" s="174" t="s">
        <v>528</v>
      </c>
      <c r="D4737" s="175" t="s">
        <v>775</v>
      </c>
      <c r="E4737" s="175">
        <v>46</v>
      </c>
      <c r="F4737" s="176">
        <v>2.3824300000000001E-3</v>
      </c>
      <c r="G4737" s="176">
        <f t="shared" si="159"/>
        <v>0.10959178</v>
      </c>
      <c r="H4737" s="177"/>
      <c r="I4737" s="178"/>
      <c r="J4737" s="179"/>
    </row>
    <row r="4738" spans="1:39" customFormat="1" x14ac:dyDescent="0.2">
      <c r="A4738" s="161" t="s">
        <v>403</v>
      </c>
      <c r="B4738" s="162" t="s">
        <v>7570</v>
      </c>
      <c r="C4738" s="174" t="s">
        <v>528</v>
      </c>
      <c r="D4738" s="175" t="s">
        <v>529</v>
      </c>
      <c r="E4738" s="175">
        <v>317</v>
      </c>
      <c r="F4738" s="176">
        <v>1.25136E-3</v>
      </c>
      <c r="G4738" s="176">
        <f t="shared" si="159"/>
        <v>0.39668112</v>
      </c>
      <c r="H4738" s="177"/>
      <c r="I4738" s="178"/>
      <c r="J4738" s="179"/>
    </row>
    <row r="4739" spans="1:39" customFormat="1" x14ac:dyDescent="0.2">
      <c r="A4739" s="161" t="s">
        <v>403</v>
      </c>
      <c r="B4739" s="162" t="s">
        <v>7571</v>
      </c>
      <c r="C4739" s="174" t="s">
        <v>528</v>
      </c>
      <c r="D4739" s="175" t="s">
        <v>5920</v>
      </c>
      <c r="E4739" s="175">
        <v>2</v>
      </c>
      <c r="F4739" s="176">
        <v>4.9306000000000003E-4</v>
      </c>
      <c r="G4739" s="176">
        <f t="shared" si="159"/>
        <v>9.8612000000000005E-4</v>
      </c>
      <c r="H4739" s="177"/>
      <c r="I4739" s="178"/>
      <c r="J4739" s="179"/>
    </row>
    <row r="4740" spans="1:39" customFormat="1" x14ac:dyDescent="0.2">
      <c r="A4740" s="161" t="s">
        <v>403</v>
      </c>
      <c r="B4740" s="162" t="s">
        <v>7572</v>
      </c>
      <c r="C4740" s="174" t="s">
        <v>528</v>
      </c>
      <c r="D4740" s="175" t="s">
        <v>778</v>
      </c>
      <c r="E4740" s="175">
        <v>4</v>
      </c>
      <c r="F4740" s="176">
        <v>1.8382000000000001E-4</v>
      </c>
      <c r="G4740" s="176">
        <f t="shared" si="159"/>
        <v>7.3528000000000005E-4</v>
      </c>
      <c r="H4740" s="177"/>
      <c r="I4740" s="178"/>
      <c r="J4740" s="179"/>
    </row>
    <row r="4741" spans="1:39" customFormat="1" x14ac:dyDescent="0.2">
      <c r="A4741" s="161" t="s">
        <v>403</v>
      </c>
      <c r="B4741" s="162" t="s">
        <v>7573</v>
      </c>
      <c r="C4741" s="174" t="s">
        <v>681</v>
      </c>
      <c r="D4741" s="175" t="s">
        <v>780</v>
      </c>
      <c r="E4741" s="175">
        <v>4</v>
      </c>
      <c r="F4741" s="176">
        <v>1.7164410000000001E-2</v>
      </c>
      <c r="G4741" s="176">
        <f t="shared" si="159"/>
        <v>6.8657640000000006E-2</v>
      </c>
      <c r="H4741" s="177"/>
      <c r="I4741" s="178"/>
      <c r="J4741" s="179"/>
    </row>
    <row r="4742" spans="1:39" customFormat="1" x14ac:dyDescent="0.2">
      <c r="A4742" s="161" t="s">
        <v>403</v>
      </c>
      <c r="B4742" s="162" t="s">
        <v>7574</v>
      </c>
      <c r="C4742" s="174" t="s">
        <v>681</v>
      </c>
      <c r="D4742" s="175" t="s">
        <v>782</v>
      </c>
      <c r="E4742" s="175">
        <v>8</v>
      </c>
      <c r="F4742" s="176">
        <v>1.130113E-2</v>
      </c>
      <c r="G4742" s="176">
        <f t="shared" si="159"/>
        <v>9.0409039999999996E-2</v>
      </c>
      <c r="H4742" s="177"/>
      <c r="I4742" s="178"/>
      <c r="J4742" s="179"/>
    </row>
    <row r="4743" spans="1:39" customFormat="1" x14ac:dyDescent="0.2">
      <c r="A4743" s="161" t="s">
        <v>403</v>
      </c>
      <c r="B4743" s="162" t="s">
        <v>7575</v>
      </c>
      <c r="C4743" s="174" t="s">
        <v>681</v>
      </c>
      <c r="D4743" s="175" t="s">
        <v>784</v>
      </c>
      <c r="E4743" s="175">
        <v>20</v>
      </c>
      <c r="F4743" s="176">
        <v>4.0784000000000003E-3</v>
      </c>
      <c r="G4743" s="176">
        <f t="shared" si="159"/>
        <v>8.1568000000000002E-2</v>
      </c>
      <c r="H4743" s="177"/>
      <c r="I4743" s="178"/>
      <c r="J4743" s="179"/>
    </row>
    <row r="4744" spans="1:39" customFormat="1" x14ac:dyDescent="0.2">
      <c r="A4744" s="161" t="s">
        <v>403</v>
      </c>
      <c r="B4744" s="162" t="s">
        <v>7576</v>
      </c>
      <c r="C4744" s="174" t="s">
        <v>681</v>
      </c>
      <c r="D4744" s="175" t="s">
        <v>786</v>
      </c>
      <c r="E4744" s="175">
        <v>74</v>
      </c>
      <c r="F4744" s="176">
        <v>2.1575700000000001E-3</v>
      </c>
      <c r="G4744" s="176">
        <f t="shared" si="159"/>
        <v>0.15966018000000001</v>
      </c>
      <c r="H4744" s="177"/>
      <c r="I4744" s="178"/>
      <c r="J4744" s="179"/>
    </row>
    <row r="4745" spans="1:39" customFormat="1" ht="25.5" x14ac:dyDescent="0.2">
      <c r="A4745" s="161" t="s">
        <v>403</v>
      </c>
      <c r="B4745" s="162" t="s">
        <v>7577</v>
      </c>
      <c r="C4745" s="174" t="s">
        <v>2509</v>
      </c>
      <c r="D4745" s="175" t="s">
        <v>713</v>
      </c>
      <c r="E4745" s="175">
        <v>2</v>
      </c>
      <c r="F4745" s="176">
        <v>1.413823E-2</v>
      </c>
      <c r="G4745" s="176">
        <f t="shared" si="159"/>
        <v>2.827646E-2</v>
      </c>
      <c r="H4745" s="177"/>
      <c r="I4745" s="178"/>
      <c r="J4745" s="179"/>
    </row>
    <row r="4746" spans="1:39" x14ac:dyDescent="0.2">
      <c r="A4746" s="148" t="s">
        <v>379</v>
      </c>
      <c r="B4746" s="150" t="s">
        <v>256</v>
      </c>
      <c r="C4746" s="151"/>
      <c r="D4746" s="152" t="s">
        <v>178</v>
      </c>
      <c r="E4746" s="105">
        <v>1</v>
      </c>
      <c r="F4746" s="153"/>
      <c r="G4746" s="110"/>
      <c r="H4746" s="154"/>
      <c r="I4746" s="111"/>
      <c r="J4746" s="155"/>
      <c r="K4746" s="124"/>
      <c r="L4746" s="125"/>
      <c r="M4746" s="126"/>
      <c r="N4746" s="127"/>
      <c r="O4746" s="128"/>
      <c r="P4746" s="128"/>
      <c r="Q4746" s="126"/>
      <c r="R4746" s="55"/>
      <c r="S4746" s="129"/>
      <c r="T4746" s="156"/>
      <c r="U4746" s="126"/>
      <c r="AF4746" s="8"/>
      <c r="AG4746" s="8"/>
      <c r="AH4746" s="8"/>
      <c r="AI4746" s="8"/>
      <c r="AJ4746" s="8"/>
      <c r="AK4746" s="8"/>
      <c r="AL4746" s="8"/>
      <c r="AM4746" s="8"/>
    </row>
    <row r="4747" spans="1:39" x14ac:dyDescent="0.2">
      <c r="A4747" s="148" t="s">
        <v>379</v>
      </c>
      <c r="B4747" s="150" t="s">
        <v>257</v>
      </c>
      <c r="C4747" s="151" t="s">
        <v>258</v>
      </c>
      <c r="D4747" s="152" t="s">
        <v>259</v>
      </c>
      <c r="E4747" s="105">
        <v>1</v>
      </c>
      <c r="F4747" s="153"/>
      <c r="G4747" s="110"/>
      <c r="H4747" s="154"/>
      <c r="I4747" s="111"/>
      <c r="J4747" s="155"/>
      <c r="K4747" s="124"/>
      <c r="L4747" s="125"/>
      <c r="M4747" s="126"/>
      <c r="N4747" s="127"/>
      <c r="O4747" s="128"/>
      <c r="P4747" s="128"/>
      <c r="Q4747" s="126"/>
      <c r="R4747" s="55"/>
      <c r="S4747" s="129"/>
      <c r="T4747" s="156"/>
      <c r="U4747" s="126"/>
      <c r="AF4747" s="8"/>
      <c r="AG4747" s="8"/>
      <c r="AH4747" s="8"/>
      <c r="AI4747" s="8"/>
      <c r="AJ4747" s="8"/>
      <c r="AK4747" s="8"/>
      <c r="AL4747" s="8"/>
      <c r="AM4747" s="8"/>
    </row>
    <row r="4748" spans="1:39" ht="25.5" x14ac:dyDescent="0.2">
      <c r="A4748" s="148" t="s">
        <v>379</v>
      </c>
      <c r="B4748" s="150">
        <v>69</v>
      </c>
      <c r="C4748" s="151" t="s">
        <v>260</v>
      </c>
      <c r="D4748" s="152" t="s">
        <v>160</v>
      </c>
      <c r="E4748" s="105">
        <v>1</v>
      </c>
      <c r="F4748" s="153"/>
      <c r="G4748" s="110"/>
      <c r="H4748" s="154"/>
      <c r="I4748" s="111"/>
      <c r="J4748" s="155"/>
      <c r="K4748" s="124"/>
      <c r="L4748" s="125"/>
      <c r="M4748" s="126"/>
      <c r="N4748" s="127"/>
      <c r="O4748" s="128"/>
      <c r="P4748" s="128"/>
      <c r="Q4748" s="126"/>
      <c r="R4748" s="55"/>
      <c r="S4748" s="129"/>
      <c r="T4748" s="156"/>
      <c r="U4748" s="126"/>
      <c r="AF4748" s="8"/>
      <c r="AG4748" s="8"/>
      <c r="AH4748" s="8"/>
      <c r="AI4748" s="8"/>
      <c r="AJ4748" s="8"/>
      <c r="AK4748" s="8"/>
      <c r="AL4748" s="8"/>
      <c r="AM4748" s="8"/>
    </row>
    <row r="4749" spans="1:39" x14ac:dyDescent="0.2">
      <c r="A4749" s="161" t="s">
        <v>382</v>
      </c>
      <c r="B4749" s="162" t="s">
        <v>7768</v>
      </c>
      <c r="C4749" s="181" t="s">
        <v>384</v>
      </c>
      <c r="D4749" s="182" t="s">
        <v>385</v>
      </c>
      <c r="E4749" s="182">
        <v>1</v>
      </c>
      <c r="F4749" s="183"/>
      <c r="G4749" s="183" t="str">
        <f>""</f>
        <v/>
      </c>
      <c r="H4749" s="184"/>
      <c r="I4749" s="185"/>
      <c r="J4749" s="180"/>
      <c r="K4749" s="124"/>
      <c r="L4749" s="125"/>
      <c r="M4749" s="126"/>
      <c r="N4749" s="127"/>
      <c r="O4749" s="128"/>
      <c r="P4749" s="128"/>
      <c r="Q4749" s="126"/>
      <c r="R4749" s="55"/>
      <c r="S4749" s="129"/>
      <c r="T4749" s="156"/>
      <c r="U4749" s="126"/>
      <c r="AF4749" s="8"/>
      <c r="AG4749" s="8"/>
      <c r="AH4749" s="8"/>
      <c r="AI4749" s="8"/>
      <c r="AJ4749" s="8"/>
      <c r="AK4749" s="8"/>
      <c r="AL4749" s="8"/>
      <c r="AM4749" s="8"/>
    </row>
    <row r="4750" spans="1:39" x14ac:dyDescent="0.2">
      <c r="A4750" s="161" t="s">
        <v>386</v>
      </c>
      <c r="B4750" s="162" t="s">
        <v>7769</v>
      </c>
      <c r="C4750" s="181" t="s">
        <v>388</v>
      </c>
      <c r="D4750" s="182" t="s">
        <v>389</v>
      </c>
      <c r="E4750" s="182">
        <f>1*1</f>
        <v>1</v>
      </c>
      <c r="F4750" s="183">
        <v>3.8</v>
      </c>
      <c r="G4750" s="183">
        <f t="shared" ref="G4750:G4755" si="160">F4750*E4750</f>
        <v>3.8</v>
      </c>
      <c r="H4750" s="184" t="s">
        <v>390</v>
      </c>
      <c r="I4750" s="185"/>
      <c r="J4750" s="180"/>
      <c r="K4750" s="124"/>
      <c r="L4750" s="125"/>
      <c r="M4750" s="126"/>
      <c r="N4750" s="127"/>
      <c r="O4750" s="128"/>
      <c r="P4750" s="128"/>
      <c r="Q4750" s="126"/>
      <c r="R4750" s="55"/>
      <c r="S4750" s="129"/>
      <c r="T4750" s="156"/>
      <c r="U4750" s="126"/>
      <c r="AF4750" s="8"/>
      <c r="AG4750" s="8"/>
      <c r="AH4750" s="8"/>
      <c r="AI4750" s="8"/>
      <c r="AJ4750" s="8"/>
      <c r="AK4750" s="8"/>
      <c r="AL4750" s="8"/>
      <c r="AM4750" s="8"/>
    </row>
    <row r="4751" spans="1:39" x14ac:dyDescent="0.2">
      <c r="A4751" s="161" t="s">
        <v>386</v>
      </c>
      <c r="B4751" s="162" t="s">
        <v>7770</v>
      </c>
      <c r="C4751" s="181" t="s">
        <v>392</v>
      </c>
      <c r="D4751" s="182" t="s">
        <v>393</v>
      </c>
      <c r="E4751" s="182">
        <f>1*1</f>
        <v>1</v>
      </c>
      <c r="F4751" s="183">
        <v>2.65</v>
      </c>
      <c r="G4751" s="183">
        <f t="shared" si="160"/>
        <v>2.65</v>
      </c>
      <c r="H4751" s="184" t="s">
        <v>390</v>
      </c>
      <c r="I4751" s="185"/>
      <c r="J4751" s="180"/>
      <c r="K4751" s="124"/>
      <c r="L4751" s="125"/>
      <c r="M4751" s="126"/>
      <c r="N4751" s="127"/>
      <c r="O4751" s="128"/>
      <c r="P4751" s="128"/>
      <c r="Q4751" s="126"/>
      <c r="R4751" s="55"/>
      <c r="S4751" s="129"/>
      <c r="T4751" s="156"/>
      <c r="U4751" s="126"/>
      <c r="AF4751" s="8"/>
      <c r="AG4751" s="8"/>
      <c r="AH4751" s="8"/>
      <c r="AI4751" s="8"/>
      <c r="AJ4751" s="8"/>
      <c r="AK4751" s="8"/>
      <c r="AL4751" s="8"/>
      <c r="AM4751" s="8"/>
    </row>
    <row r="4752" spans="1:39" x14ac:dyDescent="0.2">
      <c r="A4752" s="161" t="s">
        <v>386</v>
      </c>
      <c r="B4752" s="162" t="s">
        <v>7771</v>
      </c>
      <c r="C4752" s="181" t="s">
        <v>395</v>
      </c>
      <c r="D4752" s="182" t="s">
        <v>396</v>
      </c>
      <c r="E4752" s="182">
        <f>1*1</f>
        <v>1</v>
      </c>
      <c r="F4752" s="183">
        <v>5.45</v>
      </c>
      <c r="G4752" s="183">
        <f t="shared" si="160"/>
        <v>5.45</v>
      </c>
      <c r="H4752" s="184" t="s">
        <v>390</v>
      </c>
      <c r="I4752" s="185"/>
      <c r="J4752" s="180"/>
      <c r="K4752" s="124"/>
      <c r="L4752" s="125"/>
      <c r="M4752" s="126"/>
      <c r="N4752" s="127"/>
      <c r="O4752" s="128"/>
      <c r="P4752" s="128"/>
      <c r="Q4752" s="126"/>
      <c r="R4752" s="55"/>
      <c r="S4752" s="129"/>
      <c r="T4752" s="156"/>
      <c r="U4752" s="126"/>
      <c r="AF4752" s="8"/>
      <c r="AG4752" s="8"/>
      <c r="AH4752" s="8"/>
      <c r="AI4752" s="8"/>
      <c r="AJ4752" s="8"/>
      <c r="AK4752" s="8"/>
      <c r="AL4752" s="8"/>
      <c r="AM4752" s="8"/>
    </row>
    <row r="4753" spans="1:39" x14ac:dyDescent="0.2">
      <c r="A4753" s="161" t="s">
        <v>386</v>
      </c>
      <c r="B4753" s="162" t="s">
        <v>7772</v>
      </c>
      <c r="C4753" s="181" t="s">
        <v>398</v>
      </c>
      <c r="D4753" s="182" t="s">
        <v>399</v>
      </c>
      <c r="E4753" s="182">
        <f>1*1</f>
        <v>1</v>
      </c>
      <c r="F4753" s="183">
        <v>39.75</v>
      </c>
      <c r="G4753" s="183">
        <f t="shared" si="160"/>
        <v>39.75</v>
      </c>
      <c r="H4753" s="184" t="s">
        <v>390</v>
      </c>
      <c r="I4753" s="185"/>
      <c r="J4753" s="180"/>
      <c r="K4753" s="124"/>
      <c r="L4753" s="125"/>
      <c r="M4753" s="126"/>
      <c r="N4753" s="127"/>
      <c r="O4753" s="128"/>
      <c r="P4753" s="128"/>
      <c r="Q4753" s="126"/>
      <c r="R4753" s="55"/>
      <c r="S4753" s="129"/>
      <c r="T4753" s="156"/>
      <c r="U4753" s="126"/>
      <c r="AF4753" s="8"/>
      <c r="AG4753" s="8"/>
      <c r="AH4753" s="8"/>
      <c r="AI4753" s="8"/>
      <c r="AJ4753" s="8"/>
      <c r="AK4753" s="8"/>
      <c r="AL4753" s="8"/>
      <c r="AM4753" s="8"/>
    </row>
    <row r="4754" spans="1:39" x14ac:dyDescent="0.2">
      <c r="A4754" s="161" t="s">
        <v>386</v>
      </c>
      <c r="B4754" s="162" t="s">
        <v>7773</v>
      </c>
      <c r="C4754" s="181" t="s">
        <v>401</v>
      </c>
      <c r="D4754" s="182" t="s">
        <v>402</v>
      </c>
      <c r="E4754" s="182">
        <f>2*1</f>
        <v>2</v>
      </c>
      <c r="F4754" s="183">
        <v>1.97</v>
      </c>
      <c r="G4754" s="183">
        <f t="shared" si="160"/>
        <v>3.94</v>
      </c>
      <c r="H4754" s="184" t="s">
        <v>390</v>
      </c>
      <c r="I4754" s="185"/>
      <c r="J4754" s="180"/>
      <c r="K4754" s="124"/>
      <c r="L4754" s="125"/>
      <c r="M4754" s="126"/>
      <c r="N4754" s="127"/>
      <c r="O4754" s="128"/>
      <c r="P4754" s="128"/>
      <c r="Q4754" s="126"/>
      <c r="R4754" s="55"/>
      <c r="S4754" s="129"/>
      <c r="T4754" s="156"/>
      <c r="U4754" s="126"/>
      <c r="AF4754" s="8"/>
      <c r="AG4754" s="8"/>
      <c r="AH4754" s="8"/>
      <c r="AI4754" s="8"/>
      <c r="AJ4754" s="8"/>
      <c r="AK4754" s="8"/>
      <c r="AL4754" s="8"/>
      <c r="AM4754" s="8"/>
    </row>
    <row r="4755" spans="1:39" x14ac:dyDescent="0.2">
      <c r="A4755" s="161" t="s">
        <v>403</v>
      </c>
      <c r="B4755" s="162" t="s">
        <v>7774</v>
      </c>
      <c r="C4755" s="181" t="s">
        <v>405</v>
      </c>
      <c r="D4755" s="182" t="s">
        <v>406</v>
      </c>
      <c r="E4755" s="182">
        <f>1*1</f>
        <v>1</v>
      </c>
      <c r="F4755" s="183">
        <v>8.09</v>
      </c>
      <c r="G4755" s="183">
        <f t="shared" si="160"/>
        <v>8.09</v>
      </c>
      <c r="H4755" s="184"/>
      <c r="I4755" s="185"/>
      <c r="J4755" s="180"/>
      <c r="K4755" s="124"/>
      <c r="L4755" s="125"/>
      <c r="M4755" s="126"/>
      <c r="N4755" s="127"/>
      <c r="O4755" s="128"/>
      <c r="P4755" s="128"/>
      <c r="Q4755" s="126"/>
      <c r="R4755" s="55"/>
      <c r="S4755" s="129"/>
      <c r="T4755" s="156"/>
      <c r="U4755" s="126"/>
      <c r="AF4755" s="8"/>
      <c r="AG4755" s="8"/>
      <c r="AH4755" s="8"/>
      <c r="AI4755" s="8"/>
      <c r="AJ4755" s="8"/>
      <c r="AK4755" s="8"/>
      <c r="AL4755" s="8"/>
      <c r="AM4755" s="8"/>
    </row>
    <row r="4756" spans="1:39" x14ac:dyDescent="0.2">
      <c r="A4756" s="161" t="s">
        <v>382</v>
      </c>
      <c r="B4756" s="162" t="s">
        <v>261</v>
      </c>
      <c r="C4756" s="163" t="s">
        <v>408</v>
      </c>
      <c r="D4756" s="164" t="s">
        <v>409</v>
      </c>
      <c r="E4756" s="164" t="s">
        <v>410</v>
      </c>
      <c r="F4756" s="167"/>
      <c r="G4756" s="167" t="str">
        <f>""</f>
        <v/>
      </c>
      <c r="H4756" s="161"/>
      <c r="I4756" s="165"/>
      <c r="J4756" s="166"/>
      <c r="K4756" s="124"/>
      <c r="L4756" s="125"/>
      <c r="M4756" s="126"/>
      <c r="N4756" s="127"/>
      <c r="O4756" s="128"/>
      <c r="P4756" s="128"/>
      <c r="Q4756" s="126"/>
      <c r="R4756" s="55"/>
      <c r="S4756" s="129"/>
      <c r="T4756" s="156"/>
      <c r="U4756" s="126"/>
      <c r="AF4756" s="8"/>
      <c r="AG4756" s="8"/>
      <c r="AH4756" s="8"/>
      <c r="AI4756" s="8"/>
      <c r="AJ4756" s="8"/>
      <c r="AK4756" s="8"/>
      <c r="AL4756" s="8"/>
      <c r="AM4756" s="8"/>
    </row>
    <row r="4757" spans="1:39" x14ac:dyDescent="0.2">
      <c r="A4757" s="161" t="s">
        <v>386</v>
      </c>
      <c r="B4757" s="162" t="s">
        <v>7775</v>
      </c>
      <c r="C4757" s="168" t="s">
        <v>412</v>
      </c>
      <c r="D4757" s="169" t="s">
        <v>413</v>
      </c>
      <c r="E4757" s="169" t="s">
        <v>410</v>
      </c>
      <c r="F4757" s="170">
        <v>19.420000000000002</v>
      </c>
      <c r="G4757" s="170">
        <f>F4757*2</f>
        <v>38.840000000000003</v>
      </c>
      <c r="H4757" s="171" t="s">
        <v>414</v>
      </c>
      <c r="I4757" s="172"/>
      <c r="J4757" s="173"/>
      <c r="K4757" s="124"/>
      <c r="L4757" s="125"/>
      <c r="M4757" s="126"/>
      <c r="N4757" s="127"/>
      <c r="O4757" s="128"/>
      <c r="P4757" s="128"/>
      <c r="Q4757" s="126"/>
      <c r="R4757" s="55"/>
      <c r="S4757" s="129"/>
      <c r="T4757" s="156"/>
      <c r="U4757" s="126"/>
      <c r="AF4757" s="8"/>
      <c r="AG4757" s="8"/>
      <c r="AH4757" s="8"/>
      <c r="AI4757" s="8"/>
      <c r="AJ4757" s="8"/>
      <c r="AK4757" s="8"/>
      <c r="AL4757" s="8"/>
      <c r="AM4757" s="8"/>
    </row>
    <row r="4758" spans="1:39" x14ac:dyDescent="0.2">
      <c r="A4758" s="161" t="s">
        <v>386</v>
      </c>
      <c r="B4758" s="162" t="s">
        <v>7776</v>
      </c>
      <c r="C4758" s="168" t="s">
        <v>416</v>
      </c>
      <c r="D4758" s="169" t="s">
        <v>417</v>
      </c>
      <c r="E4758" s="169" t="s">
        <v>410</v>
      </c>
      <c r="F4758" s="170">
        <v>4.05</v>
      </c>
      <c r="G4758" s="170">
        <f>F4758*2</f>
        <v>8.1</v>
      </c>
      <c r="H4758" s="171" t="s">
        <v>414</v>
      </c>
      <c r="I4758" s="172"/>
      <c r="J4758" s="173"/>
      <c r="K4758" s="124"/>
      <c r="L4758" s="125"/>
      <c r="M4758" s="126"/>
      <c r="N4758" s="127"/>
      <c r="O4758" s="128"/>
      <c r="P4758" s="128"/>
      <c r="Q4758" s="126"/>
      <c r="R4758" s="55"/>
      <c r="S4758" s="129"/>
      <c r="T4758" s="156"/>
      <c r="U4758" s="126"/>
      <c r="AF4758" s="8"/>
      <c r="AG4758" s="8"/>
      <c r="AH4758" s="8"/>
      <c r="AI4758" s="8"/>
      <c r="AJ4758" s="8"/>
      <c r="AK4758" s="8"/>
      <c r="AL4758" s="8"/>
      <c r="AM4758" s="8"/>
    </row>
    <row r="4759" spans="1:39" x14ac:dyDescent="0.2">
      <c r="A4759" s="161" t="s">
        <v>386</v>
      </c>
      <c r="B4759" s="162" t="s">
        <v>7777</v>
      </c>
      <c r="C4759" s="168" t="s">
        <v>419</v>
      </c>
      <c r="D4759" s="169" t="s">
        <v>420</v>
      </c>
      <c r="E4759" s="169">
        <v>2</v>
      </c>
      <c r="F4759" s="170">
        <v>0.37</v>
      </c>
      <c r="G4759" s="170">
        <f>F4759*E4759</f>
        <v>0.74</v>
      </c>
      <c r="H4759" s="171" t="s">
        <v>414</v>
      </c>
      <c r="I4759" s="172"/>
      <c r="J4759" s="173"/>
      <c r="K4759" s="124"/>
      <c r="L4759" s="125"/>
      <c r="M4759" s="126"/>
      <c r="N4759" s="127"/>
      <c r="O4759" s="128"/>
      <c r="P4759" s="128"/>
      <c r="Q4759" s="126"/>
      <c r="R4759" s="55"/>
      <c r="S4759" s="129"/>
      <c r="T4759" s="156"/>
      <c r="U4759" s="126"/>
      <c r="AF4759" s="8"/>
      <c r="AG4759" s="8"/>
      <c r="AH4759" s="8"/>
      <c r="AI4759" s="8"/>
      <c r="AJ4759" s="8"/>
      <c r="AK4759" s="8"/>
      <c r="AL4759" s="8"/>
      <c r="AM4759" s="8"/>
    </row>
    <row r="4760" spans="1:39" x14ac:dyDescent="0.2">
      <c r="A4760" s="161" t="s">
        <v>386</v>
      </c>
      <c r="B4760" s="162" t="s">
        <v>7778</v>
      </c>
      <c r="C4760" s="168" t="s">
        <v>422</v>
      </c>
      <c r="D4760" s="169" t="s">
        <v>423</v>
      </c>
      <c r="E4760" s="169">
        <v>2</v>
      </c>
      <c r="F4760" s="170">
        <v>0.04</v>
      </c>
      <c r="G4760" s="170">
        <f>F4760*E4760</f>
        <v>0.08</v>
      </c>
      <c r="H4760" s="171" t="s">
        <v>414</v>
      </c>
      <c r="I4760" s="172"/>
      <c r="J4760" s="173"/>
      <c r="K4760" s="124"/>
      <c r="L4760" s="125"/>
      <c r="M4760" s="126"/>
      <c r="N4760" s="127"/>
      <c r="O4760" s="128"/>
      <c r="P4760" s="128"/>
      <c r="Q4760" s="126"/>
      <c r="R4760" s="55"/>
      <c r="S4760" s="129"/>
      <c r="T4760" s="156"/>
      <c r="U4760" s="126"/>
      <c r="AF4760" s="8"/>
      <c r="AG4760" s="8"/>
      <c r="AH4760" s="8"/>
      <c r="AI4760" s="8"/>
      <c r="AJ4760" s="8"/>
      <c r="AK4760" s="8"/>
      <c r="AL4760" s="8"/>
      <c r="AM4760" s="8"/>
    </row>
    <row r="4761" spans="1:39" x14ac:dyDescent="0.2">
      <c r="A4761" s="161" t="s">
        <v>403</v>
      </c>
      <c r="B4761" s="162" t="s">
        <v>7779</v>
      </c>
      <c r="C4761" s="174" t="s">
        <v>425</v>
      </c>
      <c r="D4761" s="175" t="s">
        <v>426</v>
      </c>
      <c r="E4761" s="175">
        <v>2</v>
      </c>
      <c r="F4761" s="176">
        <v>0.01</v>
      </c>
      <c r="G4761" s="176">
        <f>F4761*E4761</f>
        <v>0.02</v>
      </c>
      <c r="H4761" s="177"/>
      <c r="I4761" s="178"/>
      <c r="J4761" s="179"/>
      <c r="K4761" s="124"/>
      <c r="L4761" s="125"/>
      <c r="M4761" s="126"/>
      <c r="N4761" s="127"/>
      <c r="O4761" s="128"/>
      <c r="P4761" s="128"/>
      <c r="Q4761" s="126"/>
      <c r="R4761" s="55"/>
      <c r="S4761" s="129"/>
      <c r="T4761" s="156"/>
      <c r="U4761" s="126"/>
      <c r="AF4761" s="8"/>
      <c r="AG4761" s="8"/>
      <c r="AH4761" s="8"/>
      <c r="AI4761" s="8"/>
      <c r="AJ4761" s="8"/>
      <c r="AK4761" s="8"/>
      <c r="AL4761" s="8"/>
      <c r="AM4761" s="8"/>
    </row>
    <row r="4762" spans="1:39" x14ac:dyDescent="0.2">
      <c r="A4762" s="161" t="s">
        <v>382</v>
      </c>
      <c r="B4762" s="162" t="s">
        <v>7780</v>
      </c>
      <c r="C4762" s="181" t="s">
        <v>428</v>
      </c>
      <c r="D4762" s="182" t="s">
        <v>429</v>
      </c>
      <c r="E4762" s="182" t="s">
        <v>410</v>
      </c>
      <c r="F4762" s="183"/>
      <c r="G4762" s="183" t="str">
        <f>""</f>
        <v/>
      </c>
      <c r="H4762" s="184"/>
      <c r="I4762" s="185"/>
      <c r="J4762" s="180"/>
      <c r="K4762" s="124"/>
      <c r="L4762" s="125"/>
      <c r="M4762" s="126"/>
      <c r="N4762" s="127"/>
      <c r="O4762" s="128"/>
      <c r="P4762" s="128"/>
      <c r="Q4762" s="126"/>
      <c r="R4762" s="55"/>
      <c r="S4762" s="129"/>
      <c r="T4762" s="156"/>
      <c r="U4762" s="126"/>
      <c r="AF4762" s="8"/>
      <c r="AG4762" s="8"/>
      <c r="AH4762" s="8"/>
      <c r="AI4762" s="8"/>
      <c r="AJ4762" s="8"/>
      <c r="AK4762" s="8"/>
      <c r="AL4762" s="8"/>
      <c r="AM4762" s="8"/>
    </row>
    <row r="4763" spans="1:39" x14ac:dyDescent="0.2">
      <c r="A4763" s="161" t="s">
        <v>386</v>
      </c>
      <c r="B4763" s="162" t="s">
        <v>7781</v>
      </c>
      <c r="C4763" s="181" t="s">
        <v>431</v>
      </c>
      <c r="D4763" s="182" t="s">
        <v>432</v>
      </c>
      <c r="E4763" s="182">
        <f>1*1</f>
        <v>1</v>
      </c>
      <c r="F4763" s="183">
        <v>10.41</v>
      </c>
      <c r="G4763" s="183">
        <f>F4763*E4763</f>
        <v>10.41</v>
      </c>
      <c r="H4763" s="184" t="s">
        <v>390</v>
      </c>
      <c r="I4763" s="185"/>
      <c r="J4763" s="180"/>
      <c r="K4763" s="124"/>
      <c r="L4763" s="125"/>
      <c r="M4763" s="126"/>
      <c r="N4763" s="127"/>
      <c r="O4763" s="128"/>
      <c r="P4763" s="128"/>
      <c r="Q4763" s="126"/>
      <c r="R4763" s="55"/>
      <c r="S4763" s="129"/>
      <c r="T4763" s="156"/>
      <c r="U4763" s="126"/>
      <c r="AF4763" s="8"/>
      <c r="AG4763" s="8"/>
      <c r="AH4763" s="8"/>
      <c r="AI4763" s="8"/>
      <c r="AJ4763" s="8"/>
      <c r="AK4763" s="8"/>
      <c r="AL4763" s="8"/>
      <c r="AM4763" s="8"/>
    </row>
    <row r="4764" spans="1:39" x14ac:dyDescent="0.2">
      <c r="A4764" s="161" t="s">
        <v>386</v>
      </c>
      <c r="B4764" s="162" t="s">
        <v>7782</v>
      </c>
      <c r="C4764" s="181" t="s">
        <v>434</v>
      </c>
      <c r="D4764" s="182" t="s">
        <v>435</v>
      </c>
      <c r="E4764" s="182">
        <f>2*1</f>
        <v>2</v>
      </c>
      <c r="F4764" s="183">
        <v>0.03</v>
      </c>
      <c r="G4764" s="183">
        <f>F4764*E4764</f>
        <v>0.06</v>
      </c>
      <c r="H4764" s="184" t="s">
        <v>414</v>
      </c>
      <c r="I4764" s="185"/>
      <c r="J4764" s="180"/>
      <c r="K4764" s="124"/>
      <c r="L4764" s="125"/>
      <c r="M4764" s="126"/>
      <c r="N4764" s="127"/>
      <c r="O4764" s="128"/>
      <c r="P4764" s="128"/>
      <c r="Q4764" s="126"/>
      <c r="R4764" s="55"/>
      <c r="S4764" s="129"/>
      <c r="T4764" s="156"/>
      <c r="U4764" s="126"/>
      <c r="AF4764" s="8"/>
      <c r="AG4764" s="8"/>
      <c r="AH4764" s="8"/>
      <c r="AI4764" s="8"/>
      <c r="AJ4764" s="8"/>
      <c r="AK4764" s="8"/>
      <c r="AL4764" s="8"/>
      <c r="AM4764" s="8"/>
    </row>
    <row r="4765" spans="1:39" x14ac:dyDescent="0.2">
      <c r="A4765" s="161" t="s">
        <v>403</v>
      </c>
      <c r="B4765" s="162" t="s">
        <v>7783</v>
      </c>
      <c r="C4765" s="181" t="s">
        <v>425</v>
      </c>
      <c r="D4765" s="182" t="s">
        <v>437</v>
      </c>
      <c r="E4765" s="182">
        <f>1*1</f>
        <v>1</v>
      </c>
      <c r="F4765" s="183">
        <v>0.02</v>
      </c>
      <c r="G4765" s="183">
        <f>F4765*E4765</f>
        <v>0.02</v>
      </c>
      <c r="H4765" s="184"/>
      <c r="I4765" s="185"/>
      <c r="J4765" s="180"/>
      <c r="K4765" s="124"/>
      <c r="L4765" s="125"/>
      <c r="M4765" s="126"/>
      <c r="N4765" s="127"/>
      <c r="O4765" s="128"/>
      <c r="P4765" s="128"/>
      <c r="Q4765" s="126"/>
      <c r="R4765" s="55"/>
      <c r="S4765" s="129"/>
      <c r="T4765" s="156"/>
      <c r="U4765" s="126"/>
      <c r="AF4765" s="8"/>
      <c r="AG4765" s="8"/>
      <c r="AH4765" s="8"/>
      <c r="AI4765" s="8"/>
      <c r="AJ4765" s="8"/>
      <c r="AK4765" s="8"/>
      <c r="AL4765" s="8"/>
      <c r="AM4765" s="8"/>
    </row>
    <row r="4766" spans="1:39" x14ac:dyDescent="0.2">
      <c r="A4766" s="161" t="s">
        <v>382</v>
      </c>
      <c r="B4766" s="162" t="s">
        <v>7784</v>
      </c>
      <c r="C4766" s="163" t="s">
        <v>439</v>
      </c>
      <c r="D4766" s="164" t="s">
        <v>440</v>
      </c>
      <c r="E4766" s="164">
        <v>1</v>
      </c>
      <c r="F4766" s="167"/>
      <c r="G4766" s="167" t="str">
        <f>""</f>
        <v/>
      </c>
      <c r="H4766" s="161"/>
      <c r="I4766" s="165"/>
      <c r="J4766" s="166"/>
      <c r="K4766" s="124"/>
      <c r="L4766" s="125"/>
      <c r="M4766" s="126"/>
      <c r="N4766" s="127"/>
      <c r="O4766" s="128"/>
      <c r="P4766" s="128"/>
      <c r="Q4766" s="126"/>
      <c r="R4766" s="55"/>
      <c r="S4766" s="129"/>
      <c r="T4766" s="156"/>
      <c r="U4766" s="126"/>
      <c r="AF4766" s="8"/>
      <c r="AG4766" s="8"/>
      <c r="AH4766" s="8"/>
      <c r="AI4766" s="8"/>
      <c r="AJ4766" s="8"/>
      <c r="AK4766" s="8"/>
      <c r="AL4766" s="8"/>
      <c r="AM4766" s="8"/>
    </row>
    <row r="4767" spans="1:39" x14ac:dyDescent="0.2">
      <c r="A4767" s="161" t="s">
        <v>386</v>
      </c>
      <c r="B4767" s="162" t="s">
        <v>7785</v>
      </c>
      <c r="C4767" s="168" t="s">
        <v>442</v>
      </c>
      <c r="D4767" s="169" t="s">
        <v>443</v>
      </c>
      <c r="E4767" s="169">
        <f>1*1</f>
        <v>1</v>
      </c>
      <c r="F4767" s="170">
        <v>11.31</v>
      </c>
      <c r="G4767" s="170">
        <f>F4767*E4767</f>
        <v>11.31</v>
      </c>
      <c r="H4767" s="171" t="s">
        <v>414</v>
      </c>
      <c r="I4767" s="172"/>
      <c r="J4767" s="173"/>
      <c r="K4767" s="124"/>
      <c r="L4767" s="125"/>
      <c r="M4767" s="126"/>
      <c r="N4767" s="127"/>
      <c r="O4767" s="128"/>
      <c r="P4767" s="128"/>
      <c r="Q4767" s="126"/>
      <c r="R4767" s="55"/>
      <c r="S4767" s="129"/>
      <c r="T4767" s="156"/>
      <c r="U4767" s="126"/>
      <c r="AF4767" s="8"/>
      <c r="AG4767" s="8"/>
      <c r="AH4767" s="8"/>
      <c r="AI4767" s="8"/>
      <c r="AJ4767" s="8"/>
      <c r="AK4767" s="8"/>
      <c r="AL4767" s="8"/>
      <c r="AM4767" s="8"/>
    </row>
    <row r="4768" spans="1:39" x14ac:dyDescent="0.2">
      <c r="A4768" s="161" t="s">
        <v>386</v>
      </c>
      <c r="B4768" s="162" t="s">
        <v>7786</v>
      </c>
      <c r="C4768" s="168" t="s">
        <v>445</v>
      </c>
      <c r="D4768" s="169" t="s">
        <v>446</v>
      </c>
      <c r="E4768" s="169">
        <f>2*1</f>
        <v>2</v>
      </c>
      <c r="F4768" s="170">
        <v>2.2200000000000002</v>
      </c>
      <c r="G4768" s="170">
        <f>F4768*E4768</f>
        <v>4.4400000000000004</v>
      </c>
      <c r="H4768" s="171" t="s">
        <v>414</v>
      </c>
      <c r="I4768" s="172"/>
      <c r="J4768" s="173"/>
      <c r="K4768" s="124"/>
      <c r="L4768" s="125"/>
      <c r="M4768" s="126"/>
      <c r="N4768" s="127"/>
      <c r="O4768" s="128"/>
      <c r="P4768" s="128"/>
      <c r="Q4768" s="126"/>
      <c r="R4768" s="55"/>
      <c r="S4768" s="129"/>
      <c r="T4768" s="156"/>
      <c r="U4768" s="126"/>
      <c r="AF4768" s="8"/>
      <c r="AG4768" s="8"/>
      <c r="AH4768" s="8"/>
      <c r="AI4768" s="8"/>
      <c r="AJ4768" s="8"/>
      <c r="AK4768" s="8"/>
      <c r="AL4768" s="8"/>
      <c r="AM4768" s="8"/>
    </row>
    <row r="4769" spans="1:39" x14ac:dyDescent="0.2">
      <c r="A4769" s="161" t="s">
        <v>403</v>
      </c>
      <c r="B4769" s="162" t="s">
        <v>7787</v>
      </c>
      <c r="C4769" s="174" t="s">
        <v>425</v>
      </c>
      <c r="D4769" s="175" t="s">
        <v>448</v>
      </c>
      <c r="E4769" s="175">
        <f>4*1</f>
        <v>4</v>
      </c>
      <c r="F4769" s="176">
        <v>0.01</v>
      </c>
      <c r="G4769" s="176">
        <f>F4769*E4769</f>
        <v>0.04</v>
      </c>
      <c r="H4769" s="177"/>
      <c r="I4769" s="178"/>
      <c r="J4769" s="179"/>
      <c r="K4769" s="124"/>
      <c r="L4769" s="125"/>
      <c r="M4769" s="126"/>
      <c r="N4769" s="127"/>
      <c r="O4769" s="128"/>
      <c r="P4769" s="128"/>
      <c r="Q4769" s="126"/>
      <c r="R4769" s="55"/>
      <c r="S4769" s="129"/>
      <c r="T4769" s="156"/>
      <c r="U4769" s="126"/>
      <c r="AF4769" s="8"/>
      <c r="AG4769" s="8"/>
      <c r="AH4769" s="8"/>
      <c r="AI4769" s="8"/>
      <c r="AJ4769" s="8"/>
      <c r="AK4769" s="8"/>
      <c r="AL4769" s="8"/>
      <c r="AM4769" s="8"/>
    </row>
    <row r="4770" spans="1:39" x14ac:dyDescent="0.2">
      <c r="A4770" s="161" t="s">
        <v>403</v>
      </c>
      <c r="B4770" s="162" t="s">
        <v>7788</v>
      </c>
      <c r="C4770" s="174" t="s">
        <v>425</v>
      </c>
      <c r="D4770" s="175" t="s">
        <v>450</v>
      </c>
      <c r="E4770" s="175">
        <f>8*1</f>
        <v>8</v>
      </c>
      <c r="F4770" s="176">
        <v>0.04</v>
      </c>
      <c r="G4770" s="176">
        <f>F4770*E4770</f>
        <v>0.32</v>
      </c>
      <c r="H4770" s="177"/>
      <c r="I4770" s="178"/>
      <c r="J4770" s="179"/>
      <c r="K4770" s="124"/>
      <c r="L4770" s="125"/>
      <c r="M4770" s="126"/>
      <c r="N4770" s="127"/>
      <c r="O4770" s="128"/>
      <c r="P4770" s="128"/>
      <c r="Q4770" s="126"/>
      <c r="R4770" s="55"/>
      <c r="S4770" s="129"/>
      <c r="T4770" s="156"/>
      <c r="U4770" s="126"/>
      <c r="AF4770" s="8"/>
      <c r="AG4770" s="8"/>
      <c r="AH4770" s="8"/>
      <c r="AI4770" s="8"/>
      <c r="AJ4770" s="8"/>
      <c r="AK4770" s="8"/>
      <c r="AL4770" s="8"/>
      <c r="AM4770" s="8"/>
    </row>
    <row r="4771" spans="1:39" x14ac:dyDescent="0.2">
      <c r="A4771" s="161" t="s">
        <v>382</v>
      </c>
      <c r="B4771" s="162" t="s">
        <v>7789</v>
      </c>
      <c r="C4771" s="163" t="s">
        <v>452</v>
      </c>
      <c r="D4771" s="164" t="s">
        <v>453</v>
      </c>
      <c r="E4771" s="164">
        <v>3</v>
      </c>
      <c r="F4771" s="167"/>
      <c r="G4771" s="167" t="str">
        <f>""</f>
        <v/>
      </c>
      <c r="H4771" s="161"/>
      <c r="I4771" s="165"/>
      <c r="J4771" s="166"/>
      <c r="K4771" s="124"/>
      <c r="L4771" s="125"/>
      <c r="M4771" s="126"/>
      <c r="N4771" s="127"/>
      <c r="O4771" s="128"/>
      <c r="P4771" s="128"/>
      <c r="Q4771" s="126"/>
      <c r="R4771" s="55"/>
      <c r="S4771" s="129"/>
      <c r="T4771" s="156"/>
      <c r="U4771" s="126"/>
      <c r="AF4771" s="8"/>
      <c r="AG4771" s="8"/>
      <c r="AH4771" s="8"/>
      <c r="AI4771" s="8"/>
      <c r="AJ4771" s="8"/>
      <c r="AK4771" s="8"/>
      <c r="AL4771" s="8"/>
      <c r="AM4771" s="8"/>
    </row>
    <row r="4772" spans="1:39" x14ac:dyDescent="0.2">
      <c r="A4772" s="161" t="s">
        <v>386</v>
      </c>
      <c r="B4772" s="162" t="s">
        <v>7790</v>
      </c>
      <c r="C4772" s="168" t="s">
        <v>442</v>
      </c>
      <c r="D4772" s="169" t="s">
        <v>443</v>
      </c>
      <c r="E4772" s="169">
        <f>1*3</f>
        <v>3</v>
      </c>
      <c r="F4772" s="170">
        <v>11.31</v>
      </c>
      <c r="G4772" s="170">
        <f>F4772*E4772</f>
        <v>33.93</v>
      </c>
      <c r="H4772" s="171" t="s">
        <v>414</v>
      </c>
      <c r="I4772" s="172"/>
      <c r="J4772" s="173"/>
      <c r="K4772" s="124"/>
      <c r="L4772" s="125"/>
      <c r="M4772" s="126"/>
      <c r="N4772" s="127"/>
      <c r="O4772" s="128"/>
      <c r="P4772" s="128"/>
      <c r="Q4772" s="126"/>
      <c r="R4772" s="55"/>
      <c r="S4772" s="129"/>
      <c r="T4772" s="156"/>
      <c r="U4772" s="126"/>
      <c r="AF4772" s="8"/>
      <c r="AG4772" s="8"/>
      <c r="AH4772" s="8"/>
      <c r="AI4772" s="8"/>
      <c r="AJ4772" s="8"/>
      <c r="AK4772" s="8"/>
      <c r="AL4772" s="8"/>
      <c r="AM4772" s="8"/>
    </row>
    <row r="4773" spans="1:39" x14ac:dyDescent="0.2">
      <c r="A4773" s="161" t="s">
        <v>386</v>
      </c>
      <c r="B4773" s="162" t="s">
        <v>7791</v>
      </c>
      <c r="C4773" s="168" t="s">
        <v>456</v>
      </c>
      <c r="D4773" s="169" t="s">
        <v>457</v>
      </c>
      <c r="E4773" s="169">
        <f>2*3</f>
        <v>6</v>
      </c>
      <c r="F4773" s="170">
        <v>1.28</v>
      </c>
      <c r="G4773" s="170">
        <f>F4773*E4773</f>
        <v>7.68</v>
      </c>
      <c r="H4773" s="171" t="s">
        <v>414</v>
      </c>
      <c r="I4773" s="172"/>
      <c r="J4773" s="173"/>
      <c r="K4773" s="124"/>
      <c r="L4773" s="125"/>
      <c r="M4773" s="126"/>
      <c r="N4773" s="127"/>
      <c r="O4773" s="128"/>
      <c r="P4773" s="128"/>
      <c r="Q4773" s="126"/>
      <c r="R4773" s="55"/>
      <c r="S4773" s="129"/>
      <c r="T4773" s="156"/>
      <c r="U4773" s="126"/>
      <c r="AF4773" s="8"/>
      <c r="AG4773" s="8"/>
      <c r="AH4773" s="8"/>
      <c r="AI4773" s="8"/>
      <c r="AJ4773" s="8"/>
      <c r="AK4773" s="8"/>
      <c r="AL4773" s="8"/>
      <c r="AM4773" s="8"/>
    </row>
    <row r="4774" spans="1:39" x14ac:dyDescent="0.2">
      <c r="A4774" s="161" t="s">
        <v>386</v>
      </c>
      <c r="B4774" s="162" t="s">
        <v>7792</v>
      </c>
      <c r="C4774" s="181" t="s">
        <v>459</v>
      </c>
      <c r="D4774" s="182" t="s">
        <v>460</v>
      </c>
      <c r="E4774" s="182">
        <v>1</v>
      </c>
      <c r="F4774" s="183">
        <v>3.27927539</v>
      </c>
      <c r="G4774" s="183">
        <f>F4774*E4774</f>
        <v>3.27927539</v>
      </c>
      <c r="H4774" s="184" t="s">
        <v>390</v>
      </c>
      <c r="I4774" s="185"/>
      <c r="J4774" s="180"/>
      <c r="K4774" s="124"/>
      <c r="L4774" s="125"/>
      <c r="M4774" s="126"/>
      <c r="N4774" s="127"/>
      <c r="O4774" s="128"/>
      <c r="P4774" s="128"/>
      <c r="Q4774" s="126"/>
      <c r="R4774" s="55"/>
      <c r="S4774" s="129"/>
      <c r="T4774" s="156"/>
      <c r="U4774" s="126"/>
      <c r="AF4774" s="8"/>
      <c r="AG4774" s="8"/>
      <c r="AH4774" s="8"/>
      <c r="AI4774" s="8"/>
      <c r="AJ4774" s="8"/>
      <c r="AK4774" s="8"/>
      <c r="AL4774" s="8"/>
      <c r="AM4774" s="8"/>
    </row>
    <row r="4775" spans="1:39" x14ac:dyDescent="0.2">
      <c r="A4775" s="161" t="s">
        <v>386</v>
      </c>
      <c r="B4775" s="162" t="s">
        <v>7793</v>
      </c>
      <c r="C4775" s="181" t="s">
        <v>462</v>
      </c>
      <c r="D4775" s="182" t="s">
        <v>463</v>
      </c>
      <c r="E4775" s="182">
        <v>1</v>
      </c>
      <c r="F4775" s="183">
        <v>0.65714972000000005</v>
      </c>
      <c r="G4775" s="183">
        <f>F4775*E4775</f>
        <v>0.65714972000000005</v>
      </c>
      <c r="H4775" s="184" t="s">
        <v>414</v>
      </c>
      <c r="I4775" s="185"/>
      <c r="J4775" s="180"/>
      <c r="K4775" s="124"/>
      <c r="L4775" s="125"/>
      <c r="M4775" s="126"/>
      <c r="N4775" s="127"/>
      <c r="O4775" s="128"/>
      <c r="P4775" s="128"/>
      <c r="Q4775" s="126"/>
      <c r="R4775" s="55"/>
      <c r="S4775" s="129"/>
      <c r="T4775" s="156"/>
      <c r="U4775" s="126"/>
      <c r="AF4775" s="8"/>
      <c r="AG4775" s="8"/>
      <c r="AH4775" s="8"/>
      <c r="AI4775" s="8"/>
      <c r="AJ4775" s="8"/>
      <c r="AK4775" s="8"/>
      <c r="AL4775" s="8"/>
      <c r="AM4775" s="8"/>
    </row>
    <row r="4776" spans="1:39" x14ac:dyDescent="0.2">
      <c r="A4776" s="161" t="s">
        <v>382</v>
      </c>
      <c r="B4776" s="162" t="s">
        <v>7794</v>
      </c>
      <c r="C4776" s="163" t="s">
        <v>465</v>
      </c>
      <c r="D4776" s="164" t="s">
        <v>466</v>
      </c>
      <c r="E4776" s="164" t="s">
        <v>410</v>
      </c>
      <c r="F4776" s="167"/>
      <c r="G4776" s="167" t="str">
        <f>""</f>
        <v/>
      </c>
      <c r="H4776" s="161"/>
      <c r="I4776" s="165"/>
      <c r="J4776" s="166"/>
      <c r="K4776" s="124"/>
      <c r="L4776" s="125"/>
      <c r="M4776" s="126"/>
      <c r="N4776" s="127"/>
      <c r="O4776" s="128"/>
      <c r="P4776" s="128"/>
      <c r="Q4776" s="126"/>
      <c r="R4776" s="55"/>
      <c r="S4776" s="129"/>
      <c r="T4776" s="156"/>
      <c r="U4776" s="126"/>
      <c r="AF4776" s="8"/>
      <c r="AG4776" s="8"/>
      <c r="AH4776" s="8"/>
      <c r="AI4776" s="8"/>
      <c r="AJ4776" s="8"/>
      <c r="AK4776" s="8"/>
      <c r="AL4776" s="8"/>
      <c r="AM4776" s="8"/>
    </row>
    <row r="4777" spans="1:39" x14ac:dyDescent="0.2">
      <c r="A4777" s="161" t="s">
        <v>386</v>
      </c>
      <c r="B4777" s="162" t="s">
        <v>7795</v>
      </c>
      <c r="C4777" s="168" t="s">
        <v>468</v>
      </c>
      <c r="D4777" s="169" t="s">
        <v>469</v>
      </c>
      <c r="E4777" s="169" t="s">
        <v>410</v>
      </c>
      <c r="F4777" s="170">
        <v>0.5</v>
      </c>
      <c r="G4777" s="170">
        <f>F4777*2</f>
        <v>1</v>
      </c>
      <c r="H4777" s="171" t="s">
        <v>414</v>
      </c>
      <c r="I4777" s="172"/>
      <c r="J4777" s="173"/>
      <c r="K4777" s="124"/>
      <c r="L4777" s="125"/>
      <c r="M4777" s="126"/>
      <c r="N4777" s="127"/>
      <c r="O4777" s="128"/>
      <c r="P4777" s="128"/>
      <c r="Q4777" s="126"/>
      <c r="R4777" s="55"/>
      <c r="S4777" s="129"/>
      <c r="T4777" s="156"/>
      <c r="U4777" s="126"/>
      <c r="AF4777" s="8"/>
      <c r="AG4777" s="8"/>
      <c r="AH4777" s="8"/>
      <c r="AI4777" s="8"/>
      <c r="AJ4777" s="8"/>
      <c r="AK4777" s="8"/>
      <c r="AL4777" s="8"/>
      <c r="AM4777" s="8"/>
    </row>
    <row r="4778" spans="1:39" x14ac:dyDescent="0.2">
      <c r="A4778" s="161" t="s">
        <v>386</v>
      </c>
      <c r="B4778" s="162" t="s">
        <v>7796</v>
      </c>
      <c r="C4778" s="168" t="s">
        <v>471</v>
      </c>
      <c r="D4778" s="169" t="s">
        <v>472</v>
      </c>
      <c r="E4778" s="169">
        <v>2</v>
      </c>
      <c r="F4778" s="170">
        <v>0.01</v>
      </c>
      <c r="G4778" s="170">
        <f>F4778*E4778</f>
        <v>0.02</v>
      </c>
      <c r="H4778" s="171" t="s">
        <v>414</v>
      </c>
      <c r="I4778" s="172"/>
      <c r="J4778" s="173"/>
      <c r="K4778" s="124"/>
      <c r="L4778" s="125"/>
      <c r="M4778" s="126"/>
      <c r="N4778" s="127"/>
      <c r="O4778" s="128"/>
      <c r="P4778" s="128"/>
      <c r="Q4778" s="126"/>
      <c r="R4778" s="55"/>
      <c r="S4778" s="129"/>
      <c r="T4778" s="156"/>
      <c r="U4778" s="126"/>
      <c r="AF4778" s="8"/>
      <c r="AG4778" s="8"/>
      <c r="AH4778" s="8"/>
      <c r="AI4778" s="8"/>
      <c r="AJ4778" s="8"/>
      <c r="AK4778" s="8"/>
      <c r="AL4778" s="8"/>
      <c r="AM4778" s="8"/>
    </row>
    <row r="4779" spans="1:39" x14ac:dyDescent="0.2">
      <c r="A4779" s="161" t="s">
        <v>386</v>
      </c>
      <c r="B4779" s="162" t="s">
        <v>7797</v>
      </c>
      <c r="C4779" s="163" t="s">
        <v>474</v>
      </c>
      <c r="D4779" s="164" t="s">
        <v>475</v>
      </c>
      <c r="E4779" s="164">
        <v>2</v>
      </c>
      <c r="F4779" s="167">
        <v>0.59990093</v>
      </c>
      <c r="G4779" s="167">
        <f>F4779*E4779</f>
        <v>1.19980186</v>
      </c>
      <c r="H4779" s="161" t="s">
        <v>414</v>
      </c>
      <c r="I4779" s="165"/>
      <c r="J4779" s="166"/>
      <c r="K4779" s="124"/>
      <c r="L4779" s="125"/>
      <c r="M4779" s="126"/>
      <c r="N4779" s="127"/>
      <c r="O4779" s="128"/>
      <c r="P4779" s="128"/>
      <c r="Q4779" s="126"/>
      <c r="R4779" s="55"/>
      <c r="S4779" s="129"/>
      <c r="T4779" s="156"/>
      <c r="U4779" s="126"/>
      <c r="AF4779" s="8"/>
      <c r="AG4779" s="8"/>
      <c r="AH4779" s="8"/>
      <c r="AI4779" s="8"/>
      <c r="AJ4779" s="8"/>
      <c r="AK4779" s="8"/>
      <c r="AL4779" s="8"/>
      <c r="AM4779" s="8"/>
    </row>
    <row r="4780" spans="1:39" x14ac:dyDescent="0.2">
      <c r="A4780" s="161" t="s">
        <v>382</v>
      </c>
      <c r="B4780" s="162" t="s">
        <v>7798</v>
      </c>
      <c r="C4780" s="163" t="s">
        <v>821</v>
      </c>
      <c r="D4780" s="164" t="s">
        <v>822</v>
      </c>
      <c r="E4780" s="164">
        <v>1</v>
      </c>
      <c r="F4780" s="167"/>
      <c r="G4780" s="167" t="str">
        <f>""</f>
        <v/>
      </c>
      <c r="H4780" s="161"/>
      <c r="I4780" s="165"/>
      <c r="J4780" s="166"/>
      <c r="K4780" s="124"/>
      <c r="L4780" s="125"/>
      <c r="M4780" s="126"/>
      <c r="N4780" s="127"/>
      <c r="O4780" s="128"/>
      <c r="P4780" s="128"/>
      <c r="Q4780" s="126"/>
      <c r="R4780" s="55"/>
      <c r="S4780" s="129"/>
      <c r="T4780" s="156"/>
      <c r="U4780" s="126"/>
      <c r="AF4780" s="8"/>
      <c r="AG4780" s="8"/>
      <c r="AH4780" s="8"/>
      <c r="AI4780" s="8"/>
      <c r="AJ4780" s="8"/>
      <c r="AK4780" s="8"/>
      <c r="AL4780" s="8"/>
      <c r="AM4780" s="8"/>
    </row>
    <row r="4781" spans="1:39" x14ac:dyDescent="0.2">
      <c r="A4781" s="161" t="s">
        <v>382</v>
      </c>
      <c r="B4781" s="162" t="s">
        <v>7799</v>
      </c>
      <c r="C4781" s="163" t="s">
        <v>824</v>
      </c>
      <c r="D4781" s="164" t="s">
        <v>825</v>
      </c>
      <c r="E4781" s="164">
        <f>1*1</f>
        <v>1</v>
      </c>
      <c r="F4781" s="167"/>
      <c r="G4781" s="167" t="str">
        <f>""</f>
        <v/>
      </c>
      <c r="H4781" s="161"/>
      <c r="I4781" s="165"/>
      <c r="J4781" s="166"/>
      <c r="K4781" s="124"/>
      <c r="L4781" s="125"/>
      <c r="M4781" s="126"/>
      <c r="N4781" s="127"/>
      <c r="O4781" s="128"/>
      <c r="P4781" s="128"/>
      <c r="Q4781" s="126"/>
      <c r="R4781" s="55"/>
      <c r="S4781" s="129"/>
      <c r="T4781" s="156"/>
      <c r="U4781" s="126"/>
      <c r="AF4781" s="8"/>
      <c r="AG4781" s="8"/>
      <c r="AH4781" s="8"/>
      <c r="AI4781" s="8"/>
      <c r="AJ4781" s="8"/>
      <c r="AK4781" s="8"/>
      <c r="AL4781" s="8"/>
      <c r="AM4781" s="8"/>
    </row>
    <row r="4782" spans="1:39" x14ac:dyDescent="0.2">
      <c r="A4782" s="161" t="s">
        <v>386</v>
      </c>
      <c r="B4782" s="162" t="s">
        <v>7800</v>
      </c>
      <c r="C4782" s="168" t="s">
        <v>827</v>
      </c>
      <c r="D4782" s="169" t="s">
        <v>828</v>
      </c>
      <c r="E4782" s="169">
        <f>1*1</f>
        <v>1</v>
      </c>
      <c r="F4782" s="170">
        <v>6.92</v>
      </c>
      <c r="G4782" s="170">
        <f t="shared" ref="G4782:G4791" si="161">F4782*E4782</f>
        <v>6.92</v>
      </c>
      <c r="H4782" s="171" t="s">
        <v>414</v>
      </c>
      <c r="I4782" s="172"/>
      <c r="J4782" s="173"/>
      <c r="K4782" s="124"/>
      <c r="L4782" s="125"/>
      <c r="M4782" s="126"/>
      <c r="N4782" s="127"/>
      <c r="O4782" s="128"/>
      <c r="P4782" s="128"/>
      <c r="Q4782" s="126"/>
      <c r="R4782" s="55"/>
      <c r="S4782" s="129"/>
      <c r="T4782" s="156"/>
      <c r="U4782" s="126"/>
      <c r="AF4782" s="8"/>
      <c r="AG4782" s="8"/>
      <c r="AH4782" s="8"/>
      <c r="AI4782" s="8"/>
      <c r="AJ4782" s="8"/>
      <c r="AK4782" s="8"/>
      <c r="AL4782" s="8"/>
      <c r="AM4782" s="8"/>
    </row>
    <row r="4783" spans="1:39" x14ac:dyDescent="0.2">
      <c r="A4783" s="161" t="s">
        <v>386</v>
      </c>
      <c r="B4783" s="162" t="s">
        <v>7801</v>
      </c>
      <c r="C4783" s="168" t="s">
        <v>830</v>
      </c>
      <c r="D4783" s="169" t="s">
        <v>831</v>
      </c>
      <c r="E4783" s="169">
        <f>2*1</f>
        <v>2</v>
      </c>
      <c r="F4783" s="170">
        <v>0.28000000000000003</v>
      </c>
      <c r="G4783" s="170">
        <f t="shared" si="161"/>
        <v>0.56000000000000005</v>
      </c>
      <c r="H4783" s="171" t="s">
        <v>414</v>
      </c>
      <c r="I4783" s="172"/>
      <c r="J4783" s="173"/>
      <c r="K4783" s="124"/>
      <c r="L4783" s="125"/>
      <c r="M4783" s="126"/>
      <c r="N4783" s="127"/>
      <c r="O4783" s="128"/>
      <c r="P4783" s="128"/>
      <c r="Q4783" s="126"/>
      <c r="R4783" s="55"/>
      <c r="S4783" s="129"/>
      <c r="T4783" s="156"/>
      <c r="U4783" s="126"/>
      <c r="AF4783" s="8"/>
      <c r="AG4783" s="8"/>
      <c r="AH4783" s="8"/>
      <c r="AI4783" s="8"/>
      <c r="AJ4783" s="8"/>
      <c r="AK4783" s="8"/>
      <c r="AL4783" s="8"/>
      <c r="AM4783" s="8"/>
    </row>
    <row r="4784" spans="1:39" x14ac:dyDescent="0.2">
      <c r="A4784" s="161" t="s">
        <v>386</v>
      </c>
      <c r="B4784" s="162" t="s">
        <v>7802</v>
      </c>
      <c r="C4784" s="163" t="s">
        <v>510</v>
      </c>
      <c r="D4784" s="164" t="s">
        <v>511</v>
      </c>
      <c r="E4784" s="164">
        <f>1*1</f>
        <v>1</v>
      </c>
      <c r="F4784" s="167">
        <v>3.31</v>
      </c>
      <c r="G4784" s="167">
        <f t="shared" si="161"/>
        <v>3.31</v>
      </c>
      <c r="H4784" s="161" t="s">
        <v>414</v>
      </c>
      <c r="I4784" s="165"/>
      <c r="J4784" s="166"/>
      <c r="K4784" s="124"/>
      <c r="L4784" s="125"/>
      <c r="M4784" s="126"/>
      <c r="N4784" s="127"/>
      <c r="O4784" s="128"/>
      <c r="P4784" s="128"/>
      <c r="Q4784" s="126"/>
      <c r="R4784" s="55"/>
      <c r="S4784" s="129"/>
      <c r="T4784" s="156"/>
      <c r="U4784" s="126"/>
      <c r="AF4784" s="8"/>
      <c r="AG4784" s="8"/>
      <c r="AH4784" s="8"/>
      <c r="AI4784" s="8"/>
      <c r="AJ4784" s="8"/>
      <c r="AK4784" s="8"/>
      <c r="AL4784" s="8"/>
      <c r="AM4784" s="8"/>
    </row>
    <row r="4785" spans="1:39" x14ac:dyDescent="0.2">
      <c r="A4785" s="161" t="s">
        <v>403</v>
      </c>
      <c r="B4785" s="162" t="s">
        <v>7803</v>
      </c>
      <c r="C4785" s="174" t="s">
        <v>834</v>
      </c>
      <c r="D4785" s="175" t="s">
        <v>835</v>
      </c>
      <c r="E4785" s="175">
        <f>1*1</f>
        <v>1</v>
      </c>
      <c r="F4785" s="176">
        <v>1.81</v>
      </c>
      <c r="G4785" s="176">
        <f t="shared" si="161"/>
        <v>1.81</v>
      </c>
      <c r="H4785" s="177"/>
      <c r="I4785" s="178"/>
      <c r="J4785" s="179"/>
      <c r="K4785" s="124"/>
      <c r="L4785" s="125"/>
      <c r="M4785" s="126"/>
      <c r="N4785" s="127"/>
      <c r="O4785" s="128"/>
      <c r="P4785" s="128"/>
      <c r="Q4785" s="126"/>
      <c r="R4785" s="55"/>
      <c r="S4785" s="129"/>
      <c r="T4785" s="156"/>
      <c r="U4785" s="126"/>
      <c r="AF4785" s="8"/>
      <c r="AG4785" s="8"/>
      <c r="AH4785" s="8"/>
      <c r="AI4785" s="8"/>
      <c r="AJ4785" s="8"/>
      <c r="AK4785" s="8"/>
      <c r="AL4785" s="8"/>
      <c r="AM4785" s="8"/>
    </row>
    <row r="4786" spans="1:39" x14ac:dyDescent="0.2">
      <c r="A4786" s="161" t="s">
        <v>403</v>
      </c>
      <c r="B4786" s="162" t="s">
        <v>7804</v>
      </c>
      <c r="C4786" s="174" t="s">
        <v>677</v>
      </c>
      <c r="D4786" s="175" t="s">
        <v>837</v>
      </c>
      <c r="E4786" s="175">
        <f>6*1</f>
        <v>6</v>
      </c>
      <c r="F4786" s="176">
        <v>0.02</v>
      </c>
      <c r="G4786" s="176">
        <f t="shared" si="161"/>
        <v>0.12</v>
      </c>
      <c r="H4786" s="177"/>
      <c r="I4786" s="178"/>
      <c r="J4786" s="179"/>
      <c r="K4786" s="124"/>
      <c r="L4786" s="125"/>
      <c r="M4786" s="126"/>
      <c r="N4786" s="127"/>
      <c r="O4786" s="128"/>
      <c r="P4786" s="128"/>
      <c r="Q4786" s="126"/>
      <c r="R4786" s="55"/>
      <c r="S4786" s="129"/>
      <c r="T4786" s="156"/>
      <c r="U4786" s="126"/>
      <c r="AF4786" s="8"/>
      <c r="AG4786" s="8"/>
      <c r="AH4786" s="8"/>
      <c r="AI4786" s="8"/>
      <c r="AJ4786" s="8"/>
      <c r="AK4786" s="8"/>
      <c r="AL4786" s="8"/>
      <c r="AM4786" s="8"/>
    </row>
    <row r="4787" spans="1:39" x14ac:dyDescent="0.2">
      <c r="A4787" s="161" t="s">
        <v>403</v>
      </c>
      <c r="B4787" s="162" t="s">
        <v>7805</v>
      </c>
      <c r="C4787" s="174" t="s">
        <v>525</v>
      </c>
      <c r="D4787" s="175" t="s">
        <v>526</v>
      </c>
      <c r="E4787" s="175">
        <f>6*1</f>
        <v>6</v>
      </c>
      <c r="F4787" s="176">
        <v>0.01</v>
      </c>
      <c r="G4787" s="176">
        <f t="shared" si="161"/>
        <v>0.06</v>
      </c>
      <c r="H4787" s="177"/>
      <c r="I4787" s="178"/>
      <c r="J4787" s="179"/>
      <c r="K4787" s="124"/>
      <c r="L4787" s="125"/>
      <c r="M4787" s="126"/>
      <c r="N4787" s="127"/>
      <c r="O4787" s="128"/>
      <c r="P4787" s="128"/>
      <c r="Q4787" s="126"/>
      <c r="R4787" s="55"/>
      <c r="S4787" s="129"/>
      <c r="T4787" s="156"/>
      <c r="U4787" s="126"/>
      <c r="AF4787" s="8"/>
      <c r="AG4787" s="8"/>
      <c r="AH4787" s="8"/>
      <c r="AI4787" s="8"/>
      <c r="AJ4787" s="8"/>
      <c r="AK4787" s="8"/>
      <c r="AL4787" s="8"/>
      <c r="AM4787" s="8"/>
    </row>
    <row r="4788" spans="1:39" x14ac:dyDescent="0.2">
      <c r="A4788" s="161" t="s">
        <v>403</v>
      </c>
      <c r="B4788" s="162" t="s">
        <v>7806</v>
      </c>
      <c r="C4788" s="174" t="s">
        <v>528</v>
      </c>
      <c r="D4788" s="175" t="s">
        <v>529</v>
      </c>
      <c r="E4788" s="175">
        <f>6*1</f>
        <v>6</v>
      </c>
      <c r="F4788" s="176">
        <v>0</v>
      </c>
      <c r="G4788" s="176">
        <f t="shared" si="161"/>
        <v>0</v>
      </c>
      <c r="H4788" s="177"/>
      <c r="I4788" s="178"/>
      <c r="J4788" s="179"/>
      <c r="K4788" s="124"/>
      <c r="L4788" s="125"/>
      <c r="M4788" s="126"/>
      <c r="N4788" s="127"/>
      <c r="O4788" s="128"/>
      <c r="P4788" s="128"/>
      <c r="Q4788" s="126"/>
      <c r="R4788" s="55"/>
      <c r="S4788" s="129"/>
      <c r="T4788" s="156"/>
      <c r="U4788" s="126"/>
      <c r="AF4788" s="8"/>
      <c r="AG4788" s="8"/>
      <c r="AH4788" s="8"/>
      <c r="AI4788" s="8"/>
      <c r="AJ4788" s="8"/>
      <c r="AK4788" s="8"/>
      <c r="AL4788" s="8"/>
      <c r="AM4788" s="8"/>
    </row>
    <row r="4789" spans="1:39" x14ac:dyDescent="0.2">
      <c r="A4789" s="161" t="s">
        <v>386</v>
      </c>
      <c r="B4789" s="162" t="s">
        <v>7807</v>
      </c>
      <c r="C4789" s="163" t="s">
        <v>477</v>
      </c>
      <c r="D4789" s="164" t="s">
        <v>478</v>
      </c>
      <c r="E4789" s="164">
        <v>6</v>
      </c>
      <c r="F4789" s="167">
        <v>2.8096894699999999</v>
      </c>
      <c r="G4789" s="167">
        <f t="shared" si="161"/>
        <v>16.858136819999999</v>
      </c>
      <c r="H4789" s="161" t="s">
        <v>414</v>
      </c>
      <c r="I4789" s="165"/>
      <c r="J4789" s="166"/>
      <c r="K4789" s="124"/>
      <c r="L4789" s="125"/>
      <c r="M4789" s="126"/>
      <c r="N4789" s="127"/>
      <c r="O4789" s="128"/>
      <c r="P4789" s="128"/>
      <c r="Q4789" s="126"/>
      <c r="R4789" s="55"/>
      <c r="S4789" s="129"/>
      <c r="T4789" s="156"/>
      <c r="U4789" s="126"/>
      <c r="AF4789" s="8"/>
      <c r="AG4789" s="8"/>
      <c r="AH4789" s="8"/>
      <c r="AI4789" s="8"/>
      <c r="AJ4789" s="8"/>
      <c r="AK4789" s="8"/>
      <c r="AL4789" s="8"/>
      <c r="AM4789" s="8"/>
    </row>
    <row r="4790" spans="1:39" x14ac:dyDescent="0.2">
      <c r="A4790" s="161" t="s">
        <v>386</v>
      </c>
      <c r="B4790" s="162" t="s">
        <v>7808</v>
      </c>
      <c r="C4790" s="163" t="s">
        <v>480</v>
      </c>
      <c r="D4790" s="164" t="s">
        <v>481</v>
      </c>
      <c r="E4790" s="164">
        <v>6</v>
      </c>
      <c r="F4790" s="167">
        <v>1.0767407899999999</v>
      </c>
      <c r="G4790" s="167">
        <f t="shared" si="161"/>
        <v>6.4604447399999998</v>
      </c>
      <c r="H4790" s="161" t="s">
        <v>414</v>
      </c>
      <c r="I4790" s="165"/>
      <c r="J4790" s="166"/>
      <c r="K4790" s="124"/>
      <c r="L4790" s="125"/>
      <c r="M4790" s="126"/>
      <c r="N4790" s="127"/>
      <c r="O4790" s="128"/>
      <c r="P4790" s="128"/>
      <c r="Q4790" s="126"/>
      <c r="R4790" s="55"/>
      <c r="S4790" s="129"/>
      <c r="T4790" s="156"/>
      <c r="U4790" s="126"/>
      <c r="AF4790" s="8"/>
      <c r="AG4790" s="8"/>
      <c r="AH4790" s="8"/>
      <c r="AI4790" s="8"/>
      <c r="AJ4790" s="8"/>
      <c r="AK4790" s="8"/>
      <c r="AL4790" s="8"/>
      <c r="AM4790" s="8"/>
    </row>
    <row r="4791" spans="1:39" x14ac:dyDescent="0.2">
      <c r="A4791" s="161" t="s">
        <v>386</v>
      </c>
      <c r="B4791" s="162" t="s">
        <v>7809</v>
      </c>
      <c r="C4791" s="163" t="s">
        <v>483</v>
      </c>
      <c r="D4791" s="164" t="s">
        <v>484</v>
      </c>
      <c r="E4791" s="164">
        <v>10</v>
      </c>
      <c r="F4791" s="167">
        <v>0.33108987000000001</v>
      </c>
      <c r="G4791" s="167">
        <f t="shared" si="161"/>
        <v>3.3108987000000001</v>
      </c>
      <c r="H4791" s="161" t="s">
        <v>414</v>
      </c>
      <c r="I4791" s="165"/>
      <c r="J4791" s="166"/>
      <c r="K4791" s="124"/>
      <c r="L4791" s="125"/>
      <c r="M4791" s="126"/>
      <c r="N4791" s="127"/>
      <c r="O4791" s="128"/>
      <c r="P4791" s="128"/>
      <c r="Q4791" s="126"/>
      <c r="R4791" s="55"/>
      <c r="S4791" s="129"/>
      <c r="T4791" s="156"/>
      <c r="U4791" s="126"/>
      <c r="AF4791" s="8"/>
      <c r="AG4791" s="8"/>
      <c r="AH4791" s="8"/>
      <c r="AI4791" s="8"/>
      <c r="AJ4791" s="8"/>
      <c r="AK4791" s="8"/>
      <c r="AL4791" s="8"/>
      <c r="AM4791" s="8"/>
    </row>
    <row r="4792" spans="1:39" x14ac:dyDescent="0.2">
      <c r="A4792" s="161" t="s">
        <v>386</v>
      </c>
      <c r="B4792" s="162" t="s">
        <v>7810</v>
      </c>
      <c r="C4792" s="163" t="s">
        <v>486</v>
      </c>
      <c r="D4792" s="164" t="s">
        <v>487</v>
      </c>
      <c r="E4792" s="164" t="s">
        <v>410</v>
      </c>
      <c r="F4792" s="167">
        <v>1.75006756</v>
      </c>
      <c r="G4792" s="167">
        <f>F4792*2</f>
        <v>3.5001351199999999</v>
      </c>
      <c r="H4792" s="161" t="s">
        <v>414</v>
      </c>
      <c r="I4792" s="165"/>
      <c r="J4792" s="166"/>
      <c r="K4792" s="124"/>
      <c r="L4792" s="125"/>
      <c r="M4792" s="126"/>
      <c r="N4792" s="127"/>
      <c r="O4792" s="128"/>
      <c r="P4792" s="128"/>
      <c r="Q4792" s="126"/>
      <c r="R4792" s="55"/>
      <c r="S4792" s="129"/>
      <c r="T4792" s="156"/>
      <c r="U4792" s="126"/>
      <c r="AF4792" s="8"/>
      <c r="AG4792" s="8"/>
      <c r="AH4792" s="8"/>
      <c r="AI4792" s="8"/>
      <c r="AJ4792" s="8"/>
      <c r="AK4792" s="8"/>
      <c r="AL4792" s="8"/>
      <c r="AM4792" s="8"/>
    </row>
    <row r="4793" spans="1:39" x14ac:dyDescent="0.2">
      <c r="A4793" s="161" t="s">
        <v>382</v>
      </c>
      <c r="B4793" s="162" t="s">
        <v>7811</v>
      </c>
      <c r="C4793" s="163" t="s">
        <v>489</v>
      </c>
      <c r="D4793" s="164" t="s">
        <v>490</v>
      </c>
      <c r="E4793" s="164">
        <v>4</v>
      </c>
      <c r="F4793" s="167"/>
      <c r="G4793" s="167" t="str">
        <f>""</f>
        <v/>
      </c>
      <c r="H4793" s="161"/>
      <c r="I4793" s="165"/>
      <c r="J4793" s="166"/>
      <c r="K4793" s="124"/>
      <c r="L4793" s="125"/>
      <c r="M4793" s="126"/>
      <c r="N4793" s="127"/>
      <c r="O4793" s="128"/>
      <c r="P4793" s="128"/>
      <c r="Q4793" s="126"/>
      <c r="R4793" s="55"/>
      <c r="S4793" s="129"/>
      <c r="T4793" s="156"/>
      <c r="U4793" s="126"/>
      <c r="AF4793" s="8"/>
      <c r="AG4793" s="8"/>
      <c r="AH4793" s="8"/>
      <c r="AI4793" s="8"/>
      <c r="AJ4793" s="8"/>
      <c r="AK4793" s="8"/>
      <c r="AL4793" s="8"/>
      <c r="AM4793" s="8"/>
    </row>
    <row r="4794" spans="1:39" x14ac:dyDescent="0.2">
      <c r="A4794" s="161" t="s">
        <v>386</v>
      </c>
      <c r="B4794" s="162" t="s">
        <v>7812</v>
      </c>
      <c r="C4794" s="168" t="s">
        <v>492</v>
      </c>
      <c r="D4794" s="169" t="s">
        <v>493</v>
      </c>
      <c r="E4794" s="169">
        <f>1*4</f>
        <v>4</v>
      </c>
      <c r="F4794" s="170">
        <v>0.38</v>
      </c>
      <c r="G4794" s="170">
        <f>F4794*E4794</f>
        <v>1.52</v>
      </c>
      <c r="H4794" s="171" t="s">
        <v>414</v>
      </c>
      <c r="I4794" s="172"/>
      <c r="J4794" s="173"/>
      <c r="K4794" s="124"/>
      <c r="L4794" s="125"/>
      <c r="M4794" s="126"/>
      <c r="N4794" s="127"/>
      <c r="O4794" s="128"/>
      <c r="P4794" s="128"/>
      <c r="Q4794" s="126"/>
      <c r="R4794" s="55"/>
      <c r="S4794" s="129"/>
      <c r="T4794" s="156"/>
      <c r="U4794" s="126"/>
      <c r="AF4794" s="8"/>
      <c r="AG4794" s="8"/>
      <c r="AH4794" s="8"/>
      <c r="AI4794" s="8"/>
      <c r="AJ4794" s="8"/>
      <c r="AK4794" s="8"/>
      <c r="AL4794" s="8"/>
      <c r="AM4794" s="8"/>
    </row>
    <row r="4795" spans="1:39" x14ac:dyDescent="0.2">
      <c r="A4795" s="161" t="s">
        <v>386</v>
      </c>
      <c r="B4795" s="162" t="s">
        <v>7813</v>
      </c>
      <c r="C4795" s="168" t="s">
        <v>495</v>
      </c>
      <c r="D4795" s="169" t="s">
        <v>496</v>
      </c>
      <c r="E4795" s="169">
        <f>1*4</f>
        <v>4</v>
      </c>
      <c r="F4795" s="170">
        <v>0.25</v>
      </c>
      <c r="G4795" s="170">
        <f>F4795*E4795</f>
        <v>1</v>
      </c>
      <c r="H4795" s="171" t="s">
        <v>414</v>
      </c>
      <c r="I4795" s="172"/>
      <c r="J4795" s="173"/>
      <c r="K4795" s="124"/>
      <c r="L4795" s="125"/>
      <c r="M4795" s="126"/>
      <c r="N4795" s="127"/>
      <c r="O4795" s="128"/>
      <c r="P4795" s="128"/>
      <c r="Q4795" s="126"/>
      <c r="R4795" s="55"/>
      <c r="S4795" s="129"/>
      <c r="T4795" s="156"/>
      <c r="U4795" s="126"/>
      <c r="AF4795" s="8"/>
      <c r="AG4795" s="8"/>
      <c r="AH4795" s="8"/>
      <c r="AI4795" s="8"/>
      <c r="AJ4795" s="8"/>
      <c r="AK4795" s="8"/>
      <c r="AL4795" s="8"/>
      <c r="AM4795" s="8"/>
    </row>
    <row r="4796" spans="1:39" x14ac:dyDescent="0.2">
      <c r="A4796" s="161" t="s">
        <v>382</v>
      </c>
      <c r="B4796" s="162" t="s">
        <v>7814</v>
      </c>
      <c r="C4796" s="163" t="s">
        <v>531</v>
      </c>
      <c r="D4796" s="164" t="s">
        <v>532</v>
      </c>
      <c r="E4796" s="164">
        <v>1</v>
      </c>
      <c r="F4796" s="167"/>
      <c r="G4796" s="167" t="str">
        <f>""</f>
        <v/>
      </c>
      <c r="H4796" s="161"/>
      <c r="I4796" s="165"/>
      <c r="J4796" s="166"/>
      <c r="K4796" s="124"/>
      <c r="L4796" s="125"/>
      <c r="M4796" s="126"/>
      <c r="N4796" s="127"/>
      <c r="O4796" s="128"/>
      <c r="P4796" s="128"/>
      <c r="Q4796" s="126"/>
      <c r="R4796" s="55"/>
      <c r="S4796" s="129"/>
      <c r="T4796" s="156"/>
      <c r="U4796" s="126"/>
      <c r="AF4796" s="8"/>
      <c r="AG4796" s="8"/>
      <c r="AH4796" s="8"/>
      <c r="AI4796" s="8"/>
      <c r="AJ4796" s="8"/>
      <c r="AK4796" s="8"/>
      <c r="AL4796" s="8"/>
      <c r="AM4796" s="8"/>
    </row>
    <row r="4797" spans="1:39" x14ac:dyDescent="0.2">
      <c r="A4797" s="161" t="s">
        <v>386</v>
      </c>
      <c r="B4797" s="162" t="s">
        <v>7815</v>
      </c>
      <c r="C4797" s="168" t="s">
        <v>534</v>
      </c>
      <c r="D4797" s="169" t="s">
        <v>535</v>
      </c>
      <c r="E4797" s="169">
        <f>2*1</f>
        <v>2</v>
      </c>
      <c r="F4797" s="170">
        <v>2.2200000000000002</v>
      </c>
      <c r="G4797" s="170">
        <f>F4797*E4797</f>
        <v>4.4400000000000004</v>
      </c>
      <c r="H4797" s="171" t="s">
        <v>390</v>
      </c>
      <c r="I4797" s="172"/>
      <c r="J4797" s="173"/>
      <c r="K4797" s="124"/>
      <c r="L4797" s="125"/>
      <c r="M4797" s="126"/>
      <c r="N4797" s="127"/>
      <c r="O4797" s="128"/>
      <c r="P4797" s="128"/>
      <c r="Q4797" s="126"/>
      <c r="R4797" s="55"/>
      <c r="S4797" s="129"/>
      <c r="T4797" s="156"/>
      <c r="U4797" s="126"/>
      <c r="AF4797" s="8"/>
      <c r="AG4797" s="8"/>
      <c r="AH4797" s="8"/>
      <c r="AI4797" s="8"/>
      <c r="AJ4797" s="8"/>
      <c r="AK4797" s="8"/>
      <c r="AL4797" s="8"/>
      <c r="AM4797" s="8"/>
    </row>
    <row r="4798" spans="1:39" x14ac:dyDescent="0.2">
      <c r="A4798" s="161" t="s">
        <v>386</v>
      </c>
      <c r="B4798" s="162" t="s">
        <v>7816</v>
      </c>
      <c r="C4798" s="168" t="s">
        <v>537</v>
      </c>
      <c r="D4798" s="169" t="s">
        <v>538</v>
      </c>
      <c r="E4798" s="169">
        <f>1*1</f>
        <v>1</v>
      </c>
      <c r="F4798" s="170">
        <v>6.38</v>
      </c>
      <c r="G4798" s="170">
        <f>F4798*E4798</f>
        <v>6.38</v>
      </c>
      <c r="H4798" s="171" t="s">
        <v>390</v>
      </c>
      <c r="I4798" s="172"/>
      <c r="J4798" s="173"/>
      <c r="K4798" s="124"/>
      <c r="L4798" s="125"/>
      <c r="M4798" s="126"/>
      <c r="N4798" s="127"/>
      <c r="O4798" s="128"/>
      <c r="P4798" s="128"/>
      <c r="Q4798" s="126"/>
      <c r="R4798" s="55"/>
      <c r="S4798" s="129"/>
      <c r="T4798" s="156"/>
      <c r="U4798" s="126"/>
      <c r="AF4798" s="8"/>
      <c r="AG4798" s="8"/>
      <c r="AH4798" s="8"/>
      <c r="AI4798" s="8"/>
      <c r="AJ4798" s="8"/>
      <c r="AK4798" s="8"/>
      <c r="AL4798" s="8"/>
      <c r="AM4798" s="8"/>
    </row>
    <row r="4799" spans="1:39" x14ac:dyDescent="0.2">
      <c r="A4799" s="161" t="s">
        <v>386</v>
      </c>
      <c r="B4799" s="162" t="s">
        <v>7817</v>
      </c>
      <c r="C4799" s="168" t="s">
        <v>540</v>
      </c>
      <c r="D4799" s="169" t="s">
        <v>541</v>
      </c>
      <c r="E4799" s="169">
        <f>1*1</f>
        <v>1</v>
      </c>
      <c r="F4799" s="170">
        <v>46.26</v>
      </c>
      <c r="G4799" s="170">
        <f>F4799*E4799</f>
        <v>46.26</v>
      </c>
      <c r="H4799" s="171" t="s">
        <v>390</v>
      </c>
      <c r="I4799" s="172"/>
      <c r="J4799" s="173"/>
      <c r="K4799" s="124"/>
      <c r="L4799" s="125"/>
      <c r="M4799" s="126"/>
      <c r="N4799" s="127"/>
      <c r="O4799" s="128"/>
      <c r="P4799" s="128"/>
      <c r="Q4799" s="126"/>
      <c r="R4799" s="55"/>
      <c r="S4799" s="129"/>
      <c r="T4799" s="156"/>
      <c r="U4799" s="126"/>
      <c r="AF4799" s="8"/>
      <c r="AG4799" s="8"/>
      <c r="AH4799" s="8"/>
      <c r="AI4799" s="8"/>
      <c r="AJ4799" s="8"/>
      <c r="AK4799" s="8"/>
      <c r="AL4799" s="8"/>
      <c r="AM4799" s="8"/>
    </row>
    <row r="4800" spans="1:39" x14ac:dyDescent="0.2">
      <c r="A4800" s="161" t="s">
        <v>386</v>
      </c>
      <c r="B4800" s="162" t="s">
        <v>7818</v>
      </c>
      <c r="C4800" s="168" t="s">
        <v>401</v>
      </c>
      <c r="D4800" s="169" t="s">
        <v>402</v>
      </c>
      <c r="E4800" s="169">
        <f>2*1</f>
        <v>2</v>
      </c>
      <c r="F4800" s="170">
        <v>1.97</v>
      </c>
      <c r="G4800" s="170">
        <f>F4800*E4800</f>
        <v>3.94</v>
      </c>
      <c r="H4800" s="171" t="s">
        <v>390</v>
      </c>
      <c r="I4800" s="172"/>
      <c r="J4800" s="173"/>
      <c r="K4800" s="124"/>
      <c r="L4800" s="125"/>
      <c r="M4800" s="126"/>
      <c r="N4800" s="127"/>
      <c r="O4800" s="128"/>
      <c r="P4800" s="128"/>
      <c r="Q4800" s="126"/>
      <c r="R4800" s="55"/>
      <c r="S4800" s="129"/>
      <c r="T4800" s="156"/>
      <c r="U4800" s="126"/>
      <c r="AF4800" s="8"/>
      <c r="AG4800" s="8"/>
      <c r="AH4800" s="8"/>
      <c r="AI4800" s="8"/>
      <c r="AJ4800" s="8"/>
      <c r="AK4800" s="8"/>
      <c r="AL4800" s="8"/>
      <c r="AM4800" s="8"/>
    </row>
    <row r="4801" spans="1:39" x14ac:dyDescent="0.2">
      <c r="A4801" s="161" t="s">
        <v>382</v>
      </c>
      <c r="B4801" s="162" t="s">
        <v>7819</v>
      </c>
      <c r="C4801" s="163" t="s">
        <v>544</v>
      </c>
      <c r="D4801" s="164" t="s">
        <v>545</v>
      </c>
      <c r="E4801" s="164" t="s">
        <v>410</v>
      </c>
      <c r="F4801" s="167"/>
      <c r="G4801" s="167" t="str">
        <f>""</f>
        <v/>
      </c>
      <c r="H4801" s="161"/>
      <c r="I4801" s="165"/>
      <c r="J4801" s="166"/>
      <c r="K4801" s="124"/>
      <c r="L4801" s="125"/>
      <c r="M4801" s="126"/>
      <c r="N4801" s="127"/>
      <c r="O4801" s="128"/>
      <c r="P4801" s="128"/>
      <c r="Q4801" s="126"/>
      <c r="R4801" s="55"/>
      <c r="S4801" s="129"/>
      <c r="T4801" s="156"/>
      <c r="U4801" s="126"/>
      <c r="AF4801" s="8"/>
      <c r="AG4801" s="8"/>
      <c r="AH4801" s="8"/>
      <c r="AI4801" s="8"/>
      <c r="AJ4801" s="8"/>
      <c r="AK4801" s="8"/>
      <c r="AL4801" s="8"/>
      <c r="AM4801" s="8"/>
    </row>
    <row r="4802" spans="1:39" x14ac:dyDescent="0.2">
      <c r="A4802" s="161" t="s">
        <v>386</v>
      </c>
      <c r="B4802" s="162" t="s">
        <v>7820</v>
      </c>
      <c r="C4802" s="168" t="s">
        <v>547</v>
      </c>
      <c r="D4802" s="169" t="s">
        <v>548</v>
      </c>
      <c r="E4802" s="169" t="s">
        <v>410</v>
      </c>
      <c r="F4802" s="170">
        <v>20.329999999999998</v>
      </c>
      <c r="G4802" s="170">
        <f>F4802*2</f>
        <v>40.659999999999997</v>
      </c>
      <c r="H4802" s="171" t="s">
        <v>414</v>
      </c>
      <c r="I4802" s="172"/>
      <c r="J4802" s="173"/>
      <c r="K4802" s="124"/>
      <c r="L4802" s="125"/>
      <c r="M4802" s="126"/>
      <c r="N4802" s="127"/>
      <c r="O4802" s="128"/>
      <c r="P4802" s="128"/>
      <c r="Q4802" s="126"/>
      <c r="R4802" s="55"/>
      <c r="S4802" s="129"/>
      <c r="T4802" s="156"/>
      <c r="U4802" s="126"/>
      <c r="AF4802" s="8"/>
      <c r="AG4802" s="8"/>
      <c r="AH4802" s="8"/>
      <c r="AI4802" s="8"/>
      <c r="AJ4802" s="8"/>
      <c r="AK4802" s="8"/>
      <c r="AL4802" s="8"/>
      <c r="AM4802" s="8"/>
    </row>
    <row r="4803" spans="1:39" x14ac:dyDescent="0.2">
      <c r="A4803" s="161" t="s">
        <v>386</v>
      </c>
      <c r="B4803" s="162" t="s">
        <v>7821</v>
      </c>
      <c r="C4803" s="168" t="s">
        <v>419</v>
      </c>
      <c r="D4803" s="169" t="s">
        <v>420</v>
      </c>
      <c r="E4803" s="169">
        <v>2</v>
      </c>
      <c r="F4803" s="170">
        <v>0.37</v>
      </c>
      <c r="G4803" s="170">
        <f>F4803*E4803</f>
        <v>0.74</v>
      </c>
      <c r="H4803" s="171" t="s">
        <v>414</v>
      </c>
      <c r="I4803" s="172"/>
      <c r="J4803" s="173"/>
      <c r="K4803" s="124"/>
      <c r="L4803" s="125"/>
      <c r="M4803" s="126"/>
      <c r="N4803" s="127"/>
      <c r="O4803" s="128"/>
      <c r="P4803" s="128"/>
      <c r="Q4803" s="126"/>
      <c r="R4803" s="55"/>
      <c r="S4803" s="129"/>
      <c r="T4803" s="156"/>
      <c r="U4803" s="126"/>
      <c r="AF4803" s="8"/>
      <c r="AG4803" s="8"/>
      <c r="AH4803" s="8"/>
      <c r="AI4803" s="8"/>
      <c r="AJ4803" s="8"/>
      <c r="AK4803" s="8"/>
      <c r="AL4803" s="8"/>
      <c r="AM4803" s="8"/>
    </row>
    <row r="4804" spans="1:39" x14ac:dyDescent="0.2">
      <c r="A4804" s="161" t="s">
        <v>403</v>
      </c>
      <c r="B4804" s="162" t="s">
        <v>7822</v>
      </c>
      <c r="C4804" s="174" t="s">
        <v>425</v>
      </c>
      <c r="D4804" s="175" t="s">
        <v>426</v>
      </c>
      <c r="E4804" s="175">
        <v>4</v>
      </c>
      <c r="F4804" s="176">
        <v>0.01</v>
      </c>
      <c r="G4804" s="176">
        <f>F4804*E4804</f>
        <v>0.04</v>
      </c>
      <c r="H4804" s="177"/>
      <c r="I4804" s="178"/>
      <c r="J4804" s="179"/>
      <c r="K4804" s="124"/>
      <c r="L4804" s="125"/>
      <c r="M4804" s="126"/>
      <c r="N4804" s="127"/>
      <c r="O4804" s="128"/>
      <c r="P4804" s="128"/>
      <c r="Q4804" s="126"/>
      <c r="R4804" s="55"/>
      <c r="S4804" s="129"/>
      <c r="T4804" s="156"/>
      <c r="U4804" s="126"/>
      <c r="AF4804" s="8"/>
      <c r="AG4804" s="8"/>
      <c r="AH4804" s="8"/>
      <c r="AI4804" s="8"/>
      <c r="AJ4804" s="8"/>
      <c r="AK4804" s="8"/>
      <c r="AL4804" s="8"/>
      <c r="AM4804" s="8"/>
    </row>
    <row r="4805" spans="1:39" x14ac:dyDescent="0.2">
      <c r="A4805" s="161" t="s">
        <v>386</v>
      </c>
      <c r="B4805" s="162" t="s">
        <v>7823</v>
      </c>
      <c r="C4805" s="163" t="s">
        <v>857</v>
      </c>
      <c r="D4805" s="164" t="s">
        <v>858</v>
      </c>
      <c r="E4805" s="164">
        <v>1</v>
      </c>
      <c r="F4805" s="167">
        <v>23.598088740000001</v>
      </c>
      <c r="G4805" s="167">
        <f>F4805*E4805</f>
        <v>23.598088740000001</v>
      </c>
      <c r="H4805" s="161" t="s">
        <v>414</v>
      </c>
      <c r="I4805" s="165"/>
      <c r="J4805" s="166"/>
      <c r="K4805" s="124"/>
      <c r="L4805" s="125"/>
      <c r="M4805" s="126"/>
      <c r="N4805" s="127"/>
      <c r="O4805" s="128"/>
      <c r="P4805" s="128"/>
      <c r="Q4805" s="126"/>
      <c r="R4805" s="55"/>
      <c r="S4805" s="129"/>
      <c r="T4805" s="156"/>
      <c r="U4805" s="126"/>
      <c r="AF4805" s="8"/>
      <c r="AG4805" s="8"/>
      <c r="AH4805" s="8"/>
      <c r="AI4805" s="8"/>
      <c r="AJ4805" s="8"/>
      <c r="AK4805" s="8"/>
      <c r="AL4805" s="8"/>
      <c r="AM4805" s="8"/>
    </row>
    <row r="4806" spans="1:39" x14ac:dyDescent="0.2">
      <c r="A4806" s="161" t="s">
        <v>382</v>
      </c>
      <c r="B4806" s="162" t="s">
        <v>7824</v>
      </c>
      <c r="C4806" s="163" t="s">
        <v>555</v>
      </c>
      <c r="D4806" s="164" t="s">
        <v>556</v>
      </c>
      <c r="E4806" s="164">
        <v>1</v>
      </c>
      <c r="F4806" s="167"/>
      <c r="G4806" s="167" t="str">
        <f>""</f>
        <v/>
      </c>
      <c r="H4806" s="161"/>
      <c r="I4806" s="165"/>
      <c r="J4806" s="166"/>
      <c r="K4806" s="124"/>
      <c r="L4806" s="125"/>
      <c r="M4806" s="126"/>
      <c r="N4806" s="127"/>
      <c r="O4806" s="128"/>
      <c r="P4806" s="128"/>
      <c r="Q4806" s="126"/>
      <c r="R4806" s="55"/>
      <c r="S4806" s="129"/>
      <c r="T4806" s="156"/>
      <c r="U4806" s="126"/>
      <c r="AF4806" s="8"/>
      <c r="AG4806" s="8"/>
      <c r="AH4806" s="8"/>
      <c r="AI4806" s="8"/>
      <c r="AJ4806" s="8"/>
      <c r="AK4806" s="8"/>
      <c r="AL4806" s="8"/>
      <c r="AM4806" s="8"/>
    </row>
    <row r="4807" spans="1:39" x14ac:dyDescent="0.2">
      <c r="A4807" s="161" t="s">
        <v>386</v>
      </c>
      <c r="B4807" s="162" t="s">
        <v>7825</v>
      </c>
      <c r="C4807" s="168" t="s">
        <v>442</v>
      </c>
      <c r="D4807" s="169" t="s">
        <v>443</v>
      </c>
      <c r="E4807" s="169">
        <f>1*1</f>
        <v>1</v>
      </c>
      <c r="F4807" s="170">
        <v>11.31</v>
      </c>
      <c r="G4807" s="170">
        <f>F4807*E4807</f>
        <v>11.31</v>
      </c>
      <c r="H4807" s="171" t="s">
        <v>414</v>
      </c>
      <c r="I4807" s="172"/>
      <c r="J4807" s="173"/>
      <c r="K4807" s="124"/>
      <c r="L4807" s="125"/>
      <c r="M4807" s="126"/>
      <c r="N4807" s="127"/>
      <c r="O4807" s="128"/>
      <c r="P4807" s="128"/>
      <c r="Q4807" s="126"/>
      <c r="R4807" s="55"/>
      <c r="S4807" s="129"/>
      <c r="T4807" s="156"/>
      <c r="U4807" s="126"/>
      <c r="AF4807" s="8"/>
      <c r="AG4807" s="8"/>
      <c r="AH4807" s="8"/>
      <c r="AI4807" s="8"/>
      <c r="AJ4807" s="8"/>
      <c r="AK4807" s="8"/>
      <c r="AL4807" s="8"/>
      <c r="AM4807" s="8"/>
    </row>
    <row r="4808" spans="1:39" x14ac:dyDescent="0.2">
      <c r="A4808" s="161" t="s">
        <v>386</v>
      </c>
      <c r="B4808" s="162" t="s">
        <v>7826</v>
      </c>
      <c r="C4808" s="168" t="s">
        <v>559</v>
      </c>
      <c r="D4808" s="169" t="s">
        <v>560</v>
      </c>
      <c r="E4808" s="169">
        <f>2*1</f>
        <v>2</v>
      </c>
      <c r="F4808" s="170">
        <v>1.39</v>
      </c>
      <c r="G4808" s="170">
        <f>F4808*E4808</f>
        <v>2.78</v>
      </c>
      <c r="H4808" s="171" t="s">
        <v>414</v>
      </c>
      <c r="I4808" s="172"/>
      <c r="J4808" s="173"/>
      <c r="K4808" s="124"/>
      <c r="L4808" s="125"/>
      <c r="M4808" s="126"/>
      <c r="N4808" s="127"/>
      <c r="O4808" s="128"/>
      <c r="P4808" s="128"/>
      <c r="Q4808" s="126"/>
      <c r="R4808" s="55"/>
      <c r="S4808" s="129"/>
      <c r="T4808" s="156"/>
      <c r="U4808" s="126"/>
      <c r="AF4808" s="8"/>
      <c r="AG4808" s="8"/>
      <c r="AH4808" s="8"/>
      <c r="AI4808" s="8"/>
      <c r="AJ4808" s="8"/>
      <c r="AK4808" s="8"/>
      <c r="AL4808" s="8"/>
      <c r="AM4808" s="8"/>
    </row>
    <row r="4809" spans="1:39" x14ac:dyDescent="0.2">
      <c r="A4809" s="161" t="s">
        <v>386</v>
      </c>
      <c r="B4809" s="162" t="s">
        <v>7827</v>
      </c>
      <c r="C4809" s="163" t="s">
        <v>562</v>
      </c>
      <c r="D4809" s="164" t="s">
        <v>563</v>
      </c>
      <c r="E4809" s="164">
        <v>4</v>
      </c>
      <c r="F4809" s="167">
        <v>3.3256407800000001</v>
      </c>
      <c r="G4809" s="167">
        <f>F4809*E4809</f>
        <v>13.30256312</v>
      </c>
      <c r="H4809" s="161" t="s">
        <v>414</v>
      </c>
      <c r="I4809" s="165"/>
      <c r="J4809" s="166"/>
      <c r="K4809" s="124"/>
      <c r="L4809" s="125"/>
      <c r="M4809" s="126"/>
      <c r="N4809" s="127"/>
      <c r="O4809" s="128"/>
      <c r="P4809" s="128"/>
      <c r="Q4809" s="126"/>
      <c r="R4809" s="55"/>
      <c r="S4809" s="129"/>
      <c r="T4809" s="156"/>
      <c r="U4809" s="126"/>
      <c r="AF4809" s="8"/>
      <c r="AG4809" s="8"/>
      <c r="AH4809" s="8"/>
      <c r="AI4809" s="8"/>
      <c r="AJ4809" s="8"/>
      <c r="AK4809" s="8"/>
      <c r="AL4809" s="8"/>
      <c r="AM4809" s="8"/>
    </row>
    <row r="4810" spans="1:39" x14ac:dyDescent="0.2">
      <c r="A4810" s="161" t="s">
        <v>386</v>
      </c>
      <c r="B4810" s="162" t="s">
        <v>7828</v>
      </c>
      <c r="C4810" s="163" t="s">
        <v>565</v>
      </c>
      <c r="D4810" s="164" t="s">
        <v>566</v>
      </c>
      <c r="E4810" s="164">
        <v>4</v>
      </c>
      <c r="F4810" s="167">
        <v>0.61767559999999999</v>
      </c>
      <c r="G4810" s="167">
        <f>F4810*E4810</f>
        <v>2.4707024</v>
      </c>
      <c r="H4810" s="161" t="s">
        <v>414</v>
      </c>
      <c r="I4810" s="165"/>
      <c r="J4810" s="166"/>
      <c r="K4810" s="124"/>
      <c r="L4810" s="125"/>
      <c r="M4810" s="126"/>
      <c r="N4810" s="127"/>
      <c r="O4810" s="128"/>
      <c r="P4810" s="128"/>
      <c r="Q4810" s="126"/>
      <c r="R4810" s="55"/>
      <c r="S4810" s="129"/>
      <c r="T4810" s="156"/>
      <c r="U4810" s="126"/>
      <c r="AF4810" s="8"/>
      <c r="AG4810" s="8"/>
      <c r="AH4810" s="8"/>
      <c r="AI4810" s="8"/>
      <c r="AJ4810" s="8"/>
      <c r="AK4810" s="8"/>
      <c r="AL4810" s="8"/>
      <c r="AM4810" s="8"/>
    </row>
    <row r="4811" spans="1:39" x14ac:dyDescent="0.2">
      <c r="A4811" s="161" t="s">
        <v>382</v>
      </c>
      <c r="B4811" s="162" t="s">
        <v>7829</v>
      </c>
      <c r="C4811" s="163" t="s">
        <v>568</v>
      </c>
      <c r="D4811" s="164" t="s">
        <v>569</v>
      </c>
      <c r="E4811" s="164">
        <v>2</v>
      </c>
      <c r="F4811" s="167"/>
      <c r="G4811" s="167" t="str">
        <f>""</f>
        <v/>
      </c>
      <c r="H4811" s="161"/>
      <c r="I4811" s="165"/>
      <c r="J4811" s="166"/>
      <c r="K4811" s="124"/>
      <c r="L4811" s="125"/>
      <c r="M4811" s="126"/>
      <c r="N4811" s="127"/>
      <c r="O4811" s="128"/>
      <c r="P4811" s="128"/>
      <c r="Q4811" s="126"/>
      <c r="R4811" s="55"/>
      <c r="S4811" s="129"/>
      <c r="T4811" s="156"/>
      <c r="U4811" s="126"/>
      <c r="AF4811" s="8"/>
      <c r="AG4811" s="8"/>
      <c r="AH4811" s="8"/>
      <c r="AI4811" s="8"/>
      <c r="AJ4811" s="8"/>
      <c r="AK4811" s="8"/>
      <c r="AL4811" s="8"/>
      <c r="AM4811" s="8"/>
    </row>
    <row r="4812" spans="1:39" x14ac:dyDescent="0.2">
      <c r="A4812" s="161" t="s">
        <v>386</v>
      </c>
      <c r="B4812" s="162" t="s">
        <v>7830</v>
      </c>
      <c r="C4812" s="168" t="s">
        <v>571</v>
      </c>
      <c r="D4812" s="169" t="s">
        <v>572</v>
      </c>
      <c r="E4812" s="169">
        <f>1*2</f>
        <v>2</v>
      </c>
      <c r="F4812" s="170">
        <v>0.89</v>
      </c>
      <c r="G4812" s="170">
        <f>F4812*E4812</f>
        <v>1.78</v>
      </c>
      <c r="H4812" s="171" t="s">
        <v>414</v>
      </c>
      <c r="I4812" s="172"/>
      <c r="J4812" s="173"/>
      <c r="K4812" s="124"/>
      <c r="L4812" s="125"/>
      <c r="M4812" s="126"/>
      <c r="N4812" s="127"/>
      <c r="O4812" s="128"/>
      <c r="P4812" s="128"/>
      <c r="Q4812" s="126"/>
      <c r="R4812" s="55"/>
      <c r="S4812" s="129"/>
      <c r="T4812" s="156"/>
      <c r="U4812" s="126"/>
      <c r="AF4812" s="8"/>
      <c r="AG4812" s="8"/>
      <c r="AH4812" s="8"/>
      <c r="AI4812" s="8"/>
      <c r="AJ4812" s="8"/>
      <c r="AK4812" s="8"/>
      <c r="AL4812" s="8"/>
      <c r="AM4812" s="8"/>
    </row>
    <row r="4813" spans="1:39" x14ac:dyDescent="0.2">
      <c r="A4813" s="161" t="s">
        <v>386</v>
      </c>
      <c r="B4813" s="162" t="s">
        <v>7831</v>
      </c>
      <c r="C4813" s="168" t="s">
        <v>574</v>
      </c>
      <c r="D4813" s="169" t="s">
        <v>575</v>
      </c>
      <c r="E4813" s="169">
        <f>2*2</f>
        <v>4</v>
      </c>
      <c r="F4813" s="170">
        <v>0.09</v>
      </c>
      <c r="G4813" s="170">
        <f>F4813*E4813</f>
        <v>0.36</v>
      </c>
      <c r="H4813" s="171" t="s">
        <v>414</v>
      </c>
      <c r="I4813" s="172"/>
      <c r="J4813" s="173"/>
      <c r="K4813" s="124"/>
      <c r="L4813" s="125"/>
      <c r="M4813" s="126"/>
      <c r="N4813" s="127"/>
      <c r="O4813" s="128"/>
      <c r="P4813" s="128"/>
      <c r="Q4813" s="126"/>
      <c r="R4813" s="55"/>
      <c r="S4813" s="129"/>
      <c r="T4813" s="156"/>
      <c r="U4813" s="126"/>
      <c r="AF4813" s="8"/>
      <c r="AG4813" s="8"/>
      <c r="AH4813" s="8"/>
      <c r="AI4813" s="8"/>
      <c r="AJ4813" s="8"/>
      <c r="AK4813" s="8"/>
      <c r="AL4813" s="8"/>
      <c r="AM4813" s="8"/>
    </row>
    <row r="4814" spans="1:39" x14ac:dyDescent="0.2">
      <c r="A4814" s="161" t="s">
        <v>386</v>
      </c>
      <c r="B4814" s="162" t="s">
        <v>7832</v>
      </c>
      <c r="C4814" s="163" t="s">
        <v>577</v>
      </c>
      <c r="D4814" s="164" t="s">
        <v>578</v>
      </c>
      <c r="E4814" s="164">
        <v>1</v>
      </c>
      <c r="F4814" s="167">
        <v>6.3872718900000001</v>
      </c>
      <c r="G4814" s="167">
        <f>F4814*E4814</f>
        <v>6.3872718900000001</v>
      </c>
      <c r="H4814" s="161" t="s">
        <v>414</v>
      </c>
      <c r="I4814" s="165"/>
      <c r="J4814" s="166"/>
      <c r="K4814" s="124"/>
      <c r="L4814" s="125"/>
      <c r="M4814" s="126"/>
      <c r="N4814" s="127"/>
      <c r="O4814" s="128"/>
      <c r="P4814" s="128"/>
      <c r="Q4814" s="126"/>
      <c r="R4814" s="55"/>
      <c r="S4814" s="129"/>
      <c r="T4814" s="156"/>
      <c r="U4814" s="126"/>
      <c r="AF4814" s="8"/>
      <c r="AG4814" s="8"/>
      <c r="AH4814" s="8"/>
      <c r="AI4814" s="8"/>
      <c r="AJ4814" s="8"/>
      <c r="AK4814" s="8"/>
      <c r="AL4814" s="8"/>
      <c r="AM4814" s="8"/>
    </row>
    <row r="4815" spans="1:39" x14ac:dyDescent="0.2">
      <c r="A4815" s="161" t="s">
        <v>386</v>
      </c>
      <c r="B4815" s="162" t="s">
        <v>7833</v>
      </c>
      <c r="C4815" s="163" t="s">
        <v>580</v>
      </c>
      <c r="D4815" s="164" t="s">
        <v>581</v>
      </c>
      <c r="E4815" s="164">
        <v>1</v>
      </c>
      <c r="F4815" s="167">
        <v>13.463815520000001</v>
      </c>
      <c r="G4815" s="167">
        <f>F4815*E4815</f>
        <v>13.463815520000001</v>
      </c>
      <c r="H4815" s="161" t="s">
        <v>414</v>
      </c>
      <c r="I4815" s="165"/>
      <c r="J4815" s="166"/>
      <c r="K4815" s="124"/>
      <c r="L4815" s="125"/>
      <c r="M4815" s="126"/>
      <c r="N4815" s="127"/>
      <c r="O4815" s="128"/>
      <c r="P4815" s="128"/>
      <c r="Q4815" s="126"/>
      <c r="R4815" s="55"/>
      <c r="S4815" s="129"/>
      <c r="T4815" s="156"/>
      <c r="U4815" s="126"/>
      <c r="AF4815" s="8"/>
      <c r="AG4815" s="8"/>
      <c r="AH4815" s="8"/>
      <c r="AI4815" s="8"/>
      <c r="AJ4815" s="8"/>
      <c r="AK4815" s="8"/>
      <c r="AL4815" s="8"/>
      <c r="AM4815" s="8"/>
    </row>
    <row r="4816" spans="1:39" x14ac:dyDescent="0.2">
      <c r="A4816" s="161" t="s">
        <v>386</v>
      </c>
      <c r="B4816" s="162" t="s">
        <v>7834</v>
      </c>
      <c r="C4816" s="163" t="s">
        <v>583</v>
      </c>
      <c r="D4816" s="164" t="s">
        <v>584</v>
      </c>
      <c r="E4816" s="164" t="s">
        <v>410</v>
      </c>
      <c r="F4816" s="167">
        <v>5.3824199999999998</v>
      </c>
      <c r="G4816" s="167">
        <f>F4816*2</f>
        <v>10.76484</v>
      </c>
      <c r="H4816" s="161" t="s">
        <v>414</v>
      </c>
      <c r="I4816" s="165"/>
      <c r="J4816" s="166"/>
      <c r="K4816" s="124"/>
      <c r="L4816" s="125"/>
      <c r="M4816" s="126"/>
      <c r="N4816" s="127"/>
      <c r="O4816" s="128"/>
      <c r="P4816" s="128"/>
      <c r="Q4816" s="126"/>
      <c r="R4816" s="55"/>
      <c r="S4816" s="129"/>
      <c r="T4816" s="156"/>
      <c r="U4816" s="126"/>
      <c r="AF4816" s="8"/>
      <c r="AG4816" s="8"/>
      <c r="AH4816" s="8"/>
      <c r="AI4816" s="8"/>
      <c r="AJ4816" s="8"/>
      <c r="AK4816" s="8"/>
      <c r="AL4816" s="8"/>
      <c r="AM4816" s="8"/>
    </row>
    <row r="4817" spans="1:39" x14ac:dyDescent="0.2">
      <c r="A4817" s="161" t="s">
        <v>403</v>
      </c>
      <c r="B4817" s="162" t="s">
        <v>7835</v>
      </c>
      <c r="C4817" s="174" t="s">
        <v>586</v>
      </c>
      <c r="D4817" s="175" t="s">
        <v>587</v>
      </c>
      <c r="E4817" s="175">
        <v>2</v>
      </c>
      <c r="F4817" s="176">
        <v>1.23280217</v>
      </c>
      <c r="G4817" s="176">
        <f>F4817*E4817</f>
        <v>2.4656043400000001</v>
      </c>
      <c r="H4817" s="177" t="s">
        <v>414</v>
      </c>
      <c r="I4817" s="178"/>
      <c r="J4817" s="179"/>
      <c r="K4817" s="124"/>
      <c r="L4817" s="125"/>
      <c r="M4817" s="126"/>
      <c r="N4817" s="127"/>
      <c r="O4817" s="128"/>
      <c r="P4817" s="128"/>
      <c r="Q4817" s="126"/>
      <c r="R4817" s="55"/>
      <c r="S4817" s="129"/>
      <c r="T4817" s="156"/>
      <c r="U4817" s="126"/>
      <c r="AF4817" s="8"/>
      <c r="AG4817" s="8"/>
      <c r="AH4817" s="8"/>
      <c r="AI4817" s="8"/>
      <c r="AJ4817" s="8"/>
      <c r="AK4817" s="8"/>
      <c r="AL4817" s="8"/>
      <c r="AM4817" s="8"/>
    </row>
    <row r="4818" spans="1:39" x14ac:dyDescent="0.2">
      <c r="A4818" s="161" t="s">
        <v>386</v>
      </c>
      <c r="B4818" s="162" t="s">
        <v>7836</v>
      </c>
      <c r="C4818" s="181" t="s">
        <v>589</v>
      </c>
      <c r="D4818" s="182" t="s">
        <v>590</v>
      </c>
      <c r="E4818" s="182">
        <v>1</v>
      </c>
      <c r="F4818" s="183">
        <v>11.16462001</v>
      </c>
      <c r="G4818" s="183">
        <f>F4818*E4818</f>
        <v>11.16462001</v>
      </c>
      <c r="H4818" s="184" t="s">
        <v>414</v>
      </c>
      <c r="I4818" s="185"/>
      <c r="J4818" s="180"/>
      <c r="K4818" s="124"/>
      <c r="L4818" s="125"/>
      <c r="M4818" s="126"/>
      <c r="N4818" s="127"/>
      <c r="O4818" s="128"/>
      <c r="P4818" s="128"/>
      <c r="Q4818" s="126"/>
      <c r="R4818" s="55"/>
      <c r="S4818" s="129"/>
      <c r="T4818" s="156"/>
      <c r="U4818" s="126"/>
      <c r="AF4818" s="8"/>
      <c r="AG4818" s="8"/>
      <c r="AH4818" s="8"/>
      <c r="AI4818" s="8"/>
      <c r="AJ4818" s="8"/>
      <c r="AK4818" s="8"/>
      <c r="AL4818" s="8"/>
      <c r="AM4818" s="8"/>
    </row>
    <row r="4819" spans="1:39" x14ac:dyDescent="0.2">
      <c r="A4819" s="161" t="s">
        <v>386</v>
      </c>
      <c r="B4819" s="162" t="s">
        <v>7837</v>
      </c>
      <c r="C4819" s="163" t="s">
        <v>592</v>
      </c>
      <c r="D4819" s="164" t="s">
        <v>593</v>
      </c>
      <c r="E4819" s="164" t="s">
        <v>410</v>
      </c>
      <c r="F4819" s="167">
        <v>0.26693822</v>
      </c>
      <c r="G4819" s="167">
        <f>F4819*2</f>
        <v>0.53387644000000001</v>
      </c>
      <c r="H4819" s="161" t="s">
        <v>414</v>
      </c>
      <c r="I4819" s="165"/>
      <c r="J4819" s="166"/>
      <c r="K4819" s="124"/>
      <c r="L4819" s="125"/>
      <c r="M4819" s="126"/>
      <c r="N4819" s="127"/>
      <c r="O4819" s="128"/>
      <c r="P4819" s="128"/>
      <c r="Q4819" s="126"/>
      <c r="R4819" s="55"/>
      <c r="S4819" s="129"/>
      <c r="T4819" s="156"/>
      <c r="U4819" s="126"/>
      <c r="AF4819" s="8"/>
      <c r="AG4819" s="8"/>
      <c r="AH4819" s="8"/>
      <c r="AI4819" s="8"/>
      <c r="AJ4819" s="8"/>
      <c r="AK4819" s="8"/>
      <c r="AL4819" s="8"/>
      <c r="AM4819" s="8"/>
    </row>
    <row r="4820" spans="1:39" x14ac:dyDescent="0.2">
      <c r="A4820" s="161" t="s">
        <v>386</v>
      </c>
      <c r="B4820" s="162" t="s">
        <v>7838</v>
      </c>
      <c r="C4820" s="163" t="s">
        <v>595</v>
      </c>
      <c r="D4820" s="164" t="s">
        <v>596</v>
      </c>
      <c r="E4820" s="164">
        <v>1</v>
      </c>
      <c r="F4820" s="167">
        <v>33.361609420000001</v>
      </c>
      <c r="G4820" s="167">
        <f>F4820*E4820</f>
        <v>33.361609420000001</v>
      </c>
      <c r="H4820" s="161" t="s">
        <v>414</v>
      </c>
      <c r="I4820" s="165"/>
      <c r="J4820" s="166"/>
      <c r="K4820" s="124"/>
      <c r="L4820" s="125"/>
      <c r="M4820" s="126"/>
      <c r="N4820" s="127"/>
      <c r="O4820" s="128"/>
      <c r="P4820" s="128"/>
      <c r="Q4820" s="126"/>
      <c r="R4820" s="55"/>
      <c r="S4820" s="129"/>
      <c r="T4820" s="156"/>
      <c r="U4820" s="126"/>
      <c r="AF4820" s="8"/>
      <c r="AG4820" s="8"/>
      <c r="AH4820" s="8"/>
      <c r="AI4820" s="8"/>
      <c r="AJ4820" s="8"/>
      <c r="AK4820" s="8"/>
      <c r="AL4820" s="8"/>
      <c r="AM4820" s="8"/>
    </row>
    <row r="4821" spans="1:39" x14ac:dyDescent="0.2">
      <c r="A4821" s="161" t="s">
        <v>382</v>
      </c>
      <c r="B4821" s="162" t="s">
        <v>7839</v>
      </c>
      <c r="C4821" s="163" t="s">
        <v>598</v>
      </c>
      <c r="D4821" s="164" t="s">
        <v>599</v>
      </c>
      <c r="E4821" s="164">
        <v>1</v>
      </c>
      <c r="F4821" s="167"/>
      <c r="G4821" s="167" t="str">
        <f>""</f>
        <v/>
      </c>
      <c r="H4821" s="161"/>
      <c r="I4821" s="165"/>
      <c r="J4821" s="166"/>
      <c r="K4821" s="124"/>
      <c r="L4821" s="125"/>
      <c r="M4821" s="126"/>
      <c r="N4821" s="127"/>
      <c r="O4821" s="128"/>
      <c r="P4821" s="128"/>
      <c r="Q4821" s="126"/>
      <c r="R4821" s="55"/>
      <c r="S4821" s="129"/>
      <c r="T4821" s="156"/>
      <c r="U4821" s="126"/>
      <c r="AF4821" s="8"/>
      <c r="AG4821" s="8"/>
      <c r="AH4821" s="8"/>
      <c r="AI4821" s="8"/>
      <c r="AJ4821" s="8"/>
      <c r="AK4821" s="8"/>
      <c r="AL4821" s="8"/>
      <c r="AM4821" s="8"/>
    </row>
    <row r="4822" spans="1:39" x14ac:dyDescent="0.2">
      <c r="A4822" s="161" t="s">
        <v>386</v>
      </c>
      <c r="B4822" s="162" t="s">
        <v>7840</v>
      </c>
      <c r="C4822" s="168" t="s">
        <v>601</v>
      </c>
      <c r="D4822" s="169" t="s">
        <v>596</v>
      </c>
      <c r="E4822" s="169">
        <f>1*1</f>
        <v>1</v>
      </c>
      <c r="F4822" s="170">
        <v>34.090000000000003</v>
      </c>
      <c r="G4822" s="170">
        <f t="shared" ref="G4822:G4853" si="162">F4822*E4822</f>
        <v>34.090000000000003</v>
      </c>
      <c r="H4822" s="171" t="s">
        <v>414</v>
      </c>
      <c r="I4822" s="172"/>
      <c r="J4822" s="173"/>
      <c r="K4822" s="124"/>
      <c r="L4822" s="125"/>
      <c r="M4822" s="126"/>
      <c r="N4822" s="127"/>
      <c r="O4822" s="128"/>
      <c r="P4822" s="128"/>
      <c r="Q4822" s="126"/>
      <c r="R4822" s="55"/>
      <c r="S4822" s="129"/>
      <c r="T4822" s="156"/>
      <c r="U4822" s="126"/>
      <c r="AF4822" s="8"/>
      <c r="AG4822" s="8"/>
      <c r="AH4822" s="8"/>
      <c r="AI4822" s="8"/>
      <c r="AJ4822" s="8"/>
      <c r="AK4822" s="8"/>
      <c r="AL4822" s="8"/>
      <c r="AM4822" s="8"/>
    </row>
    <row r="4823" spans="1:39" x14ac:dyDescent="0.2">
      <c r="A4823" s="161" t="s">
        <v>403</v>
      </c>
      <c r="B4823" s="162" t="s">
        <v>7841</v>
      </c>
      <c r="C4823" s="174" t="s">
        <v>425</v>
      </c>
      <c r="D4823" s="175" t="s">
        <v>437</v>
      </c>
      <c r="E4823" s="175">
        <f>1*1</f>
        <v>1</v>
      </c>
      <c r="F4823" s="176">
        <v>0.02</v>
      </c>
      <c r="G4823" s="176">
        <f t="shared" si="162"/>
        <v>0.02</v>
      </c>
      <c r="H4823" s="177"/>
      <c r="I4823" s="178"/>
      <c r="J4823" s="179"/>
      <c r="K4823" s="124"/>
      <c r="L4823" s="125"/>
      <c r="M4823" s="126"/>
      <c r="N4823" s="127"/>
      <c r="O4823" s="128"/>
      <c r="P4823" s="128"/>
      <c r="Q4823" s="126"/>
      <c r="R4823" s="55"/>
      <c r="S4823" s="129"/>
      <c r="T4823" s="156"/>
      <c r="U4823" s="126"/>
      <c r="AF4823" s="8"/>
      <c r="AG4823" s="8"/>
      <c r="AH4823" s="8"/>
      <c r="AI4823" s="8"/>
      <c r="AJ4823" s="8"/>
      <c r="AK4823" s="8"/>
      <c r="AL4823" s="8"/>
      <c r="AM4823" s="8"/>
    </row>
    <row r="4824" spans="1:39" x14ac:dyDescent="0.2">
      <c r="A4824" s="161" t="s">
        <v>386</v>
      </c>
      <c r="B4824" s="162" t="s">
        <v>7842</v>
      </c>
      <c r="C4824" s="163" t="s">
        <v>604</v>
      </c>
      <c r="D4824" s="164" t="s">
        <v>596</v>
      </c>
      <c r="E4824" s="164">
        <v>1</v>
      </c>
      <c r="F4824" s="167">
        <v>33.535422400000002</v>
      </c>
      <c r="G4824" s="167">
        <f t="shared" si="162"/>
        <v>33.535422400000002</v>
      </c>
      <c r="H4824" s="161" t="s">
        <v>414</v>
      </c>
      <c r="I4824" s="165"/>
      <c r="J4824" s="166"/>
      <c r="K4824" s="124"/>
      <c r="L4824" s="125"/>
      <c r="M4824" s="126"/>
      <c r="N4824" s="127"/>
      <c r="O4824" s="128"/>
      <c r="P4824" s="128"/>
      <c r="Q4824" s="126"/>
      <c r="R4824" s="55"/>
      <c r="S4824" s="129"/>
      <c r="T4824" s="156"/>
      <c r="U4824" s="126"/>
      <c r="AF4824" s="8"/>
      <c r="AG4824" s="8"/>
      <c r="AH4824" s="8"/>
      <c r="AI4824" s="8"/>
      <c r="AJ4824" s="8"/>
      <c r="AK4824" s="8"/>
      <c r="AL4824" s="8"/>
      <c r="AM4824" s="8"/>
    </row>
    <row r="4825" spans="1:39" x14ac:dyDescent="0.2">
      <c r="A4825" s="161" t="s">
        <v>386</v>
      </c>
      <c r="B4825" s="162" t="s">
        <v>7843</v>
      </c>
      <c r="C4825" s="163" t="s">
        <v>606</v>
      </c>
      <c r="D4825" s="164" t="s">
        <v>596</v>
      </c>
      <c r="E4825" s="164">
        <v>1</v>
      </c>
      <c r="F4825" s="167">
        <v>34.262435670000002</v>
      </c>
      <c r="G4825" s="167">
        <f t="shared" si="162"/>
        <v>34.262435670000002</v>
      </c>
      <c r="H4825" s="161" t="s">
        <v>414</v>
      </c>
      <c r="I4825" s="165"/>
      <c r="J4825" s="166"/>
      <c r="K4825" s="124"/>
      <c r="L4825" s="125"/>
      <c r="M4825" s="126"/>
      <c r="N4825" s="127"/>
      <c r="O4825" s="128"/>
      <c r="P4825" s="128"/>
      <c r="Q4825" s="126"/>
      <c r="R4825" s="55"/>
      <c r="S4825" s="129"/>
      <c r="T4825" s="156"/>
      <c r="U4825" s="126"/>
      <c r="AF4825" s="8"/>
      <c r="AG4825" s="8"/>
      <c r="AH4825" s="8"/>
      <c r="AI4825" s="8"/>
      <c r="AJ4825" s="8"/>
      <c r="AK4825" s="8"/>
      <c r="AL4825" s="8"/>
      <c r="AM4825" s="8"/>
    </row>
    <row r="4826" spans="1:39" x14ac:dyDescent="0.2">
      <c r="A4826" s="161" t="s">
        <v>403</v>
      </c>
      <c r="B4826" s="162" t="s">
        <v>7844</v>
      </c>
      <c r="C4826" s="174" t="s">
        <v>623</v>
      </c>
      <c r="D4826" s="175" t="s">
        <v>624</v>
      </c>
      <c r="E4826" s="175">
        <v>1</v>
      </c>
      <c r="F4826" s="176">
        <v>9.1339580000000004E-2</v>
      </c>
      <c r="G4826" s="176">
        <f t="shared" si="162"/>
        <v>9.1339580000000004E-2</v>
      </c>
      <c r="H4826" s="177" t="s">
        <v>625</v>
      </c>
      <c r="I4826" s="178"/>
      <c r="J4826" s="179"/>
      <c r="K4826" s="124"/>
      <c r="L4826" s="125"/>
      <c r="M4826" s="126"/>
      <c r="N4826" s="127"/>
      <c r="O4826" s="128"/>
      <c r="P4826" s="128"/>
      <c r="Q4826" s="126"/>
      <c r="R4826" s="55"/>
      <c r="S4826" s="129"/>
      <c r="T4826" s="156"/>
      <c r="U4826" s="126"/>
      <c r="AF4826" s="8"/>
      <c r="AG4826" s="8"/>
      <c r="AH4826" s="8"/>
      <c r="AI4826" s="8"/>
      <c r="AJ4826" s="8"/>
      <c r="AK4826" s="8"/>
      <c r="AL4826" s="8"/>
      <c r="AM4826" s="8"/>
    </row>
    <row r="4827" spans="1:39" x14ac:dyDescent="0.2">
      <c r="A4827" s="161" t="s">
        <v>386</v>
      </c>
      <c r="B4827" s="162" t="s">
        <v>7845</v>
      </c>
      <c r="C4827" s="163" t="s">
        <v>608</v>
      </c>
      <c r="D4827" s="164" t="s">
        <v>609</v>
      </c>
      <c r="E4827" s="164">
        <v>1</v>
      </c>
      <c r="F4827" s="167">
        <v>5.3244521599999999</v>
      </c>
      <c r="G4827" s="167">
        <f t="shared" si="162"/>
        <v>5.3244521599999999</v>
      </c>
      <c r="H4827" s="161" t="s">
        <v>414</v>
      </c>
      <c r="I4827" s="165"/>
      <c r="J4827" s="166"/>
      <c r="K4827" s="124"/>
      <c r="L4827" s="125"/>
      <c r="M4827" s="126"/>
      <c r="N4827" s="127"/>
      <c r="O4827" s="128"/>
      <c r="P4827" s="128"/>
      <c r="Q4827" s="126"/>
      <c r="R4827" s="55"/>
      <c r="S4827" s="129"/>
      <c r="T4827" s="156"/>
      <c r="U4827" s="126"/>
      <c r="AF4827" s="8"/>
      <c r="AG4827" s="8"/>
      <c r="AH4827" s="8"/>
      <c r="AI4827" s="8"/>
      <c r="AJ4827" s="8"/>
      <c r="AK4827" s="8"/>
      <c r="AL4827" s="8"/>
      <c r="AM4827" s="8"/>
    </row>
    <row r="4828" spans="1:39" x14ac:dyDescent="0.2">
      <c r="A4828" s="161" t="s">
        <v>386</v>
      </c>
      <c r="B4828" s="162" t="s">
        <v>7846</v>
      </c>
      <c r="C4828" s="163" t="s">
        <v>611</v>
      </c>
      <c r="D4828" s="164" t="s">
        <v>612</v>
      </c>
      <c r="E4828" s="164">
        <v>1</v>
      </c>
      <c r="F4828" s="167">
        <v>1.4036537600000001</v>
      </c>
      <c r="G4828" s="167">
        <f t="shared" si="162"/>
        <v>1.4036537600000001</v>
      </c>
      <c r="H4828" s="161" t="s">
        <v>414</v>
      </c>
      <c r="I4828" s="165"/>
      <c r="J4828" s="166"/>
      <c r="K4828" s="124"/>
      <c r="L4828" s="125"/>
      <c r="M4828" s="126"/>
      <c r="N4828" s="127"/>
      <c r="O4828" s="128"/>
      <c r="P4828" s="128"/>
      <c r="Q4828" s="126"/>
      <c r="R4828" s="55"/>
      <c r="S4828" s="129"/>
      <c r="T4828" s="156"/>
      <c r="U4828" s="126"/>
      <c r="AF4828" s="8"/>
      <c r="AG4828" s="8"/>
      <c r="AH4828" s="8"/>
      <c r="AI4828" s="8"/>
      <c r="AJ4828" s="8"/>
      <c r="AK4828" s="8"/>
      <c r="AL4828" s="8"/>
      <c r="AM4828" s="8"/>
    </row>
    <row r="4829" spans="1:39" x14ac:dyDescent="0.2">
      <c r="A4829" s="161" t="s">
        <v>386</v>
      </c>
      <c r="B4829" s="162" t="s">
        <v>7847</v>
      </c>
      <c r="C4829" s="163" t="s">
        <v>614</v>
      </c>
      <c r="D4829" s="164" t="s">
        <v>615</v>
      </c>
      <c r="E4829" s="164">
        <v>2</v>
      </c>
      <c r="F4829" s="167">
        <v>0.153006</v>
      </c>
      <c r="G4829" s="167">
        <f t="shared" si="162"/>
        <v>0.30601200000000001</v>
      </c>
      <c r="H4829" s="161" t="s">
        <v>414</v>
      </c>
      <c r="I4829" s="165"/>
      <c r="J4829" s="166"/>
      <c r="K4829" s="124"/>
      <c r="L4829" s="125"/>
      <c r="M4829" s="126"/>
      <c r="N4829" s="127"/>
      <c r="O4829" s="128"/>
      <c r="P4829" s="128"/>
      <c r="Q4829" s="126"/>
      <c r="R4829" s="55"/>
      <c r="S4829" s="129"/>
      <c r="T4829" s="156"/>
      <c r="U4829" s="126"/>
      <c r="AF4829" s="8"/>
      <c r="AG4829" s="8"/>
      <c r="AH4829" s="8"/>
      <c r="AI4829" s="8"/>
      <c r="AJ4829" s="8"/>
      <c r="AK4829" s="8"/>
      <c r="AL4829" s="8"/>
      <c r="AM4829" s="8"/>
    </row>
    <row r="4830" spans="1:39" x14ac:dyDescent="0.2">
      <c r="A4830" s="161" t="s">
        <v>403</v>
      </c>
      <c r="B4830" s="162" t="s">
        <v>7848</v>
      </c>
      <c r="C4830" s="174" t="s">
        <v>617</v>
      </c>
      <c r="D4830" s="175" t="s">
        <v>618</v>
      </c>
      <c r="E4830" s="175">
        <v>2</v>
      </c>
      <c r="F4830" s="176">
        <v>0.16417498</v>
      </c>
      <c r="G4830" s="176">
        <f t="shared" si="162"/>
        <v>0.32834996</v>
      </c>
      <c r="H4830" s="177" t="s">
        <v>414</v>
      </c>
      <c r="I4830" s="178"/>
      <c r="J4830" s="179"/>
      <c r="K4830" s="124"/>
      <c r="L4830" s="125"/>
      <c r="M4830" s="126"/>
      <c r="N4830" s="127"/>
      <c r="O4830" s="128"/>
      <c r="P4830" s="128"/>
      <c r="Q4830" s="126"/>
      <c r="R4830" s="55"/>
      <c r="S4830" s="129"/>
      <c r="T4830" s="156"/>
      <c r="U4830" s="126"/>
      <c r="AF4830" s="8"/>
      <c r="AG4830" s="8"/>
      <c r="AH4830" s="8"/>
      <c r="AI4830" s="8"/>
      <c r="AJ4830" s="8"/>
      <c r="AK4830" s="8"/>
      <c r="AL4830" s="8"/>
      <c r="AM4830" s="8"/>
    </row>
    <row r="4831" spans="1:39" x14ac:dyDescent="0.2">
      <c r="A4831" s="161" t="s">
        <v>403</v>
      </c>
      <c r="B4831" s="162" t="s">
        <v>7849</v>
      </c>
      <c r="C4831" s="174" t="s">
        <v>620</v>
      </c>
      <c r="D4831" s="175" t="s">
        <v>621</v>
      </c>
      <c r="E4831" s="175">
        <v>1</v>
      </c>
      <c r="F4831" s="176">
        <v>2.7454958</v>
      </c>
      <c r="G4831" s="176">
        <f t="shared" si="162"/>
        <v>2.7454958</v>
      </c>
      <c r="H4831" s="177"/>
      <c r="I4831" s="178"/>
      <c r="J4831" s="179"/>
      <c r="K4831" s="124"/>
      <c r="L4831" s="125"/>
      <c r="M4831" s="126"/>
      <c r="N4831" s="127"/>
      <c r="O4831" s="128"/>
      <c r="P4831" s="128"/>
      <c r="Q4831" s="126"/>
      <c r="R4831" s="55"/>
      <c r="S4831" s="129"/>
      <c r="T4831" s="156"/>
      <c r="U4831" s="126"/>
      <c r="AF4831" s="8"/>
      <c r="AG4831" s="8"/>
      <c r="AH4831" s="8"/>
      <c r="AI4831" s="8"/>
      <c r="AJ4831" s="8"/>
      <c r="AK4831" s="8"/>
      <c r="AL4831" s="8"/>
      <c r="AM4831" s="8"/>
    </row>
    <row r="4832" spans="1:39" x14ac:dyDescent="0.2">
      <c r="A4832" s="161" t="s">
        <v>386</v>
      </c>
      <c r="B4832" s="162" t="s">
        <v>7850</v>
      </c>
      <c r="C4832" s="163" t="s">
        <v>627</v>
      </c>
      <c r="D4832" s="164" t="s">
        <v>628</v>
      </c>
      <c r="E4832" s="164">
        <v>4</v>
      </c>
      <c r="F4832" s="167">
        <v>0.41937333999999998</v>
      </c>
      <c r="G4832" s="167">
        <f t="shared" si="162"/>
        <v>1.6774933599999999</v>
      </c>
      <c r="H4832" s="161" t="s">
        <v>414</v>
      </c>
      <c r="I4832" s="165"/>
      <c r="J4832" s="166"/>
      <c r="K4832" s="124"/>
      <c r="L4832" s="125"/>
      <c r="M4832" s="126"/>
      <c r="N4832" s="127"/>
      <c r="O4832" s="128"/>
      <c r="P4832" s="128"/>
      <c r="Q4832" s="126"/>
      <c r="R4832" s="55"/>
      <c r="S4832" s="129"/>
      <c r="T4832" s="156"/>
      <c r="U4832" s="126"/>
      <c r="AF4832" s="8"/>
      <c r="AG4832" s="8"/>
      <c r="AH4832" s="8"/>
      <c r="AI4832" s="8"/>
      <c r="AJ4832" s="8"/>
      <c r="AK4832" s="8"/>
      <c r="AL4832" s="8"/>
      <c r="AM4832" s="8"/>
    </row>
    <row r="4833" spans="1:39" x14ac:dyDescent="0.2">
      <c r="A4833" s="161" t="s">
        <v>386</v>
      </c>
      <c r="B4833" s="162" t="s">
        <v>7851</v>
      </c>
      <c r="C4833" s="163" t="s">
        <v>630</v>
      </c>
      <c r="D4833" s="164" t="s">
        <v>631</v>
      </c>
      <c r="E4833" s="164">
        <v>7</v>
      </c>
      <c r="F4833" s="167">
        <v>3.2398108900000002</v>
      </c>
      <c r="G4833" s="167">
        <f t="shared" si="162"/>
        <v>22.678676230000001</v>
      </c>
      <c r="H4833" s="161" t="s">
        <v>414</v>
      </c>
      <c r="I4833" s="165"/>
      <c r="J4833" s="166"/>
      <c r="K4833" s="124"/>
      <c r="L4833" s="125"/>
      <c r="M4833" s="126"/>
      <c r="N4833" s="127"/>
      <c r="O4833" s="128"/>
      <c r="P4833" s="128"/>
      <c r="Q4833" s="126"/>
      <c r="R4833" s="55"/>
      <c r="S4833" s="129"/>
      <c r="T4833" s="156"/>
      <c r="U4833" s="126"/>
      <c r="AF4833" s="8"/>
      <c r="AG4833" s="8"/>
      <c r="AH4833" s="8"/>
      <c r="AI4833" s="8"/>
      <c r="AJ4833" s="8"/>
      <c r="AK4833" s="8"/>
      <c r="AL4833" s="8"/>
      <c r="AM4833" s="8"/>
    </row>
    <row r="4834" spans="1:39" x14ac:dyDescent="0.2">
      <c r="A4834" s="161" t="s">
        <v>386</v>
      </c>
      <c r="B4834" s="162" t="s">
        <v>7852</v>
      </c>
      <c r="C4834" s="163" t="s">
        <v>887</v>
      </c>
      <c r="D4834" s="164" t="s">
        <v>637</v>
      </c>
      <c r="E4834" s="164">
        <v>1</v>
      </c>
      <c r="F4834" s="167">
        <v>15.65597623</v>
      </c>
      <c r="G4834" s="167">
        <f t="shared" si="162"/>
        <v>15.65597623</v>
      </c>
      <c r="H4834" s="161" t="s">
        <v>414</v>
      </c>
      <c r="I4834" s="165"/>
      <c r="J4834" s="166"/>
      <c r="K4834" s="124"/>
      <c r="L4834" s="125"/>
      <c r="M4834" s="126"/>
      <c r="N4834" s="127"/>
      <c r="O4834" s="128"/>
      <c r="P4834" s="128"/>
      <c r="Q4834" s="126"/>
      <c r="R4834" s="55"/>
      <c r="S4834" s="129"/>
      <c r="T4834" s="156"/>
      <c r="U4834" s="126"/>
      <c r="AF4834" s="8"/>
      <c r="AG4834" s="8"/>
      <c r="AH4834" s="8"/>
      <c r="AI4834" s="8"/>
      <c r="AJ4834" s="8"/>
      <c r="AK4834" s="8"/>
      <c r="AL4834" s="8"/>
      <c r="AM4834" s="8"/>
    </row>
    <row r="4835" spans="1:39" x14ac:dyDescent="0.2">
      <c r="A4835" s="161" t="s">
        <v>386</v>
      </c>
      <c r="B4835" s="162" t="s">
        <v>7853</v>
      </c>
      <c r="C4835" s="163" t="s">
        <v>633</v>
      </c>
      <c r="D4835" s="164" t="s">
        <v>634</v>
      </c>
      <c r="E4835" s="164">
        <v>5</v>
      </c>
      <c r="F4835" s="167">
        <v>13.036198779999999</v>
      </c>
      <c r="G4835" s="167">
        <f t="shared" si="162"/>
        <v>65.180993900000004</v>
      </c>
      <c r="H4835" s="161" t="s">
        <v>414</v>
      </c>
      <c r="I4835" s="165"/>
      <c r="J4835" s="166"/>
      <c r="K4835" s="124"/>
      <c r="L4835" s="125"/>
      <c r="M4835" s="126"/>
      <c r="N4835" s="127"/>
      <c r="O4835" s="128"/>
      <c r="P4835" s="128"/>
      <c r="Q4835" s="126"/>
      <c r="R4835" s="55"/>
      <c r="S4835" s="129"/>
      <c r="T4835" s="156"/>
      <c r="U4835" s="126"/>
      <c r="AF4835" s="8"/>
      <c r="AG4835" s="8"/>
      <c r="AH4835" s="8"/>
      <c r="AI4835" s="8"/>
      <c r="AJ4835" s="8"/>
      <c r="AK4835" s="8"/>
      <c r="AL4835" s="8"/>
      <c r="AM4835" s="8"/>
    </row>
    <row r="4836" spans="1:39" x14ac:dyDescent="0.2">
      <c r="A4836" s="161" t="s">
        <v>403</v>
      </c>
      <c r="B4836" s="162" t="s">
        <v>7854</v>
      </c>
      <c r="C4836" s="174" t="s">
        <v>639</v>
      </c>
      <c r="D4836" s="175" t="s">
        <v>640</v>
      </c>
      <c r="E4836" s="175">
        <v>14</v>
      </c>
      <c r="F4836" s="176">
        <v>9.6615160000000005E-2</v>
      </c>
      <c r="G4836" s="176">
        <f t="shared" si="162"/>
        <v>1.35261224</v>
      </c>
      <c r="H4836" s="177" t="s">
        <v>414</v>
      </c>
      <c r="I4836" s="178"/>
      <c r="J4836" s="179"/>
      <c r="K4836" s="124"/>
      <c r="L4836" s="125"/>
      <c r="M4836" s="126"/>
      <c r="N4836" s="127"/>
      <c r="O4836" s="128"/>
      <c r="P4836" s="128"/>
      <c r="Q4836" s="126"/>
      <c r="R4836" s="55"/>
      <c r="S4836" s="129"/>
      <c r="T4836" s="156"/>
      <c r="U4836" s="126"/>
      <c r="AF4836" s="8"/>
      <c r="AG4836" s="8"/>
      <c r="AH4836" s="8"/>
      <c r="AI4836" s="8"/>
      <c r="AJ4836" s="8"/>
      <c r="AK4836" s="8"/>
      <c r="AL4836" s="8"/>
      <c r="AM4836" s="8"/>
    </row>
    <row r="4837" spans="1:39" x14ac:dyDescent="0.2">
      <c r="A4837" s="161" t="s">
        <v>386</v>
      </c>
      <c r="B4837" s="162" t="s">
        <v>7855</v>
      </c>
      <c r="C4837" s="163" t="s">
        <v>642</v>
      </c>
      <c r="D4837" s="164" t="s">
        <v>643</v>
      </c>
      <c r="E4837" s="164">
        <v>2</v>
      </c>
      <c r="F4837" s="167">
        <v>1.20161546</v>
      </c>
      <c r="G4837" s="167">
        <f t="shared" si="162"/>
        <v>2.4032309199999999</v>
      </c>
      <c r="H4837" s="161" t="s">
        <v>414</v>
      </c>
      <c r="I4837" s="165"/>
      <c r="J4837" s="166"/>
      <c r="K4837" s="124"/>
      <c r="L4837" s="125"/>
      <c r="M4837" s="126"/>
      <c r="N4837" s="127"/>
      <c r="O4837" s="128"/>
      <c r="P4837" s="128"/>
      <c r="Q4837" s="126"/>
      <c r="R4837" s="55"/>
      <c r="S4837" s="129"/>
      <c r="T4837" s="156"/>
      <c r="U4837" s="126"/>
      <c r="AF4837" s="8"/>
      <c r="AG4837" s="8"/>
      <c r="AH4837" s="8"/>
      <c r="AI4837" s="8"/>
      <c r="AJ4837" s="8"/>
      <c r="AK4837" s="8"/>
      <c r="AL4837" s="8"/>
      <c r="AM4837" s="8"/>
    </row>
    <row r="4838" spans="1:39" x14ac:dyDescent="0.2">
      <c r="A4838" s="161" t="s">
        <v>386</v>
      </c>
      <c r="B4838" s="162" t="s">
        <v>7856</v>
      </c>
      <c r="C4838" s="163" t="s">
        <v>645</v>
      </c>
      <c r="D4838" s="164" t="s">
        <v>646</v>
      </c>
      <c r="E4838" s="164">
        <v>2</v>
      </c>
      <c r="F4838" s="167">
        <v>1.0010149699999999</v>
      </c>
      <c r="G4838" s="167">
        <f t="shared" si="162"/>
        <v>2.0020299399999999</v>
      </c>
      <c r="H4838" s="161" t="s">
        <v>414</v>
      </c>
      <c r="I4838" s="165"/>
      <c r="J4838" s="166"/>
      <c r="K4838" s="124"/>
      <c r="L4838" s="125"/>
      <c r="M4838" s="126"/>
      <c r="N4838" s="127"/>
      <c r="O4838" s="128"/>
      <c r="P4838" s="128"/>
      <c r="Q4838" s="126"/>
      <c r="R4838" s="55"/>
      <c r="S4838" s="129"/>
      <c r="T4838" s="156"/>
      <c r="U4838" s="126"/>
      <c r="AF4838" s="8"/>
      <c r="AG4838" s="8"/>
      <c r="AH4838" s="8"/>
      <c r="AI4838" s="8"/>
      <c r="AJ4838" s="8"/>
      <c r="AK4838" s="8"/>
      <c r="AL4838" s="8"/>
      <c r="AM4838" s="8"/>
    </row>
    <row r="4839" spans="1:39" x14ac:dyDescent="0.2">
      <c r="A4839" s="161" t="s">
        <v>386</v>
      </c>
      <c r="B4839" s="162" t="s">
        <v>7857</v>
      </c>
      <c r="C4839" s="163" t="s">
        <v>648</v>
      </c>
      <c r="D4839" s="164" t="s">
        <v>649</v>
      </c>
      <c r="E4839" s="164">
        <v>4</v>
      </c>
      <c r="F4839" s="167">
        <v>2.00912837</v>
      </c>
      <c r="G4839" s="167">
        <f t="shared" si="162"/>
        <v>8.03651348</v>
      </c>
      <c r="H4839" s="161" t="s">
        <v>414</v>
      </c>
      <c r="I4839" s="165"/>
      <c r="J4839" s="166"/>
      <c r="K4839" s="124"/>
      <c r="L4839" s="125"/>
      <c r="M4839" s="126"/>
      <c r="N4839" s="127"/>
      <c r="O4839" s="128"/>
      <c r="P4839" s="128"/>
      <c r="Q4839" s="126"/>
      <c r="R4839" s="55"/>
      <c r="S4839" s="129"/>
      <c r="T4839" s="156"/>
      <c r="U4839" s="126"/>
      <c r="AF4839" s="8"/>
      <c r="AG4839" s="8"/>
      <c r="AH4839" s="8"/>
      <c r="AI4839" s="8"/>
      <c r="AJ4839" s="8"/>
      <c r="AK4839" s="8"/>
      <c r="AL4839" s="8"/>
      <c r="AM4839" s="8"/>
    </row>
    <row r="4840" spans="1:39" x14ac:dyDescent="0.2">
      <c r="A4840" s="161" t="s">
        <v>386</v>
      </c>
      <c r="B4840" s="162" t="s">
        <v>7858</v>
      </c>
      <c r="C4840" s="163" t="s">
        <v>894</v>
      </c>
      <c r="D4840" s="164" t="s">
        <v>895</v>
      </c>
      <c r="E4840" s="164">
        <v>1</v>
      </c>
      <c r="F4840" s="167">
        <v>1.8244523800000001</v>
      </c>
      <c r="G4840" s="167">
        <f t="shared" si="162"/>
        <v>1.8244523800000001</v>
      </c>
      <c r="H4840" s="161" t="s">
        <v>414</v>
      </c>
      <c r="I4840" s="165"/>
      <c r="J4840" s="166"/>
      <c r="K4840" s="124"/>
      <c r="L4840" s="125"/>
      <c r="M4840" s="126"/>
      <c r="N4840" s="127"/>
      <c r="O4840" s="128"/>
      <c r="P4840" s="128"/>
      <c r="Q4840" s="126"/>
      <c r="R4840" s="55"/>
      <c r="S4840" s="129"/>
      <c r="T4840" s="156"/>
      <c r="U4840" s="126"/>
      <c r="AF4840" s="8"/>
      <c r="AG4840" s="8"/>
      <c r="AH4840" s="8"/>
      <c r="AI4840" s="8"/>
      <c r="AJ4840" s="8"/>
      <c r="AK4840" s="8"/>
      <c r="AL4840" s="8"/>
      <c r="AM4840" s="8"/>
    </row>
    <row r="4841" spans="1:39" x14ac:dyDescent="0.2">
      <c r="A4841" s="161" t="s">
        <v>386</v>
      </c>
      <c r="B4841" s="162" t="s">
        <v>7859</v>
      </c>
      <c r="C4841" s="163" t="s">
        <v>654</v>
      </c>
      <c r="D4841" s="164" t="s">
        <v>655</v>
      </c>
      <c r="E4841" s="164">
        <v>2</v>
      </c>
      <c r="F4841" s="167">
        <v>2.8816543999999999</v>
      </c>
      <c r="G4841" s="167">
        <f t="shared" si="162"/>
        <v>5.7633087999999999</v>
      </c>
      <c r="H4841" s="161" t="s">
        <v>414</v>
      </c>
      <c r="I4841" s="165"/>
      <c r="J4841" s="166"/>
      <c r="K4841" s="124"/>
      <c r="L4841" s="125"/>
      <c r="M4841" s="126"/>
      <c r="N4841" s="127"/>
      <c r="O4841" s="128"/>
      <c r="P4841" s="128"/>
      <c r="Q4841" s="126"/>
      <c r="R4841" s="55"/>
      <c r="S4841" s="129"/>
      <c r="T4841" s="156"/>
      <c r="U4841" s="126"/>
      <c r="AF4841" s="8"/>
      <c r="AG4841" s="8"/>
      <c r="AH4841" s="8"/>
      <c r="AI4841" s="8"/>
      <c r="AJ4841" s="8"/>
      <c r="AK4841" s="8"/>
      <c r="AL4841" s="8"/>
      <c r="AM4841" s="8"/>
    </row>
    <row r="4842" spans="1:39" x14ac:dyDescent="0.2">
      <c r="A4842" s="161" t="s">
        <v>386</v>
      </c>
      <c r="B4842" s="162" t="s">
        <v>7860</v>
      </c>
      <c r="C4842" s="163" t="s">
        <v>657</v>
      </c>
      <c r="D4842" s="164" t="s">
        <v>658</v>
      </c>
      <c r="E4842" s="164">
        <v>2</v>
      </c>
      <c r="F4842" s="167">
        <v>5.7822221499999999</v>
      </c>
      <c r="G4842" s="167">
        <f t="shared" si="162"/>
        <v>11.5644443</v>
      </c>
      <c r="H4842" s="161" t="s">
        <v>414</v>
      </c>
      <c r="I4842" s="165"/>
      <c r="J4842" s="166"/>
      <c r="K4842" s="124"/>
      <c r="L4842" s="125"/>
      <c r="M4842" s="126"/>
      <c r="N4842" s="127"/>
      <c r="O4842" s="128"/>
      <c r="P4842" s="128"/>
      <c r="Q4842" s="126"/>
      <c r="R4842" s="55"/>
      <c r="S4842" s="129"/>
      <c r="T4842" s="156"/>
      <c r="U4842" s="126"/>
      <c r="AF4842" s="8"/>
      <c r="AG4842" s="8"/>
      <c r="AH4842" s="8"/>
      <c r="AI4842" s="8"/>
      <c r="AJ4842" s="8"/>
      <c r="AK4842" s="8"/>
      <c r="AL4842" s="8"/>
      <c r="AM4842" s="8"/>
    </row>
    <row r="4843" spans="1:39" x14ac:dyDescent="0.2">
      <c r="A4843" s="161" t="s">
        <v>386</v>
      </c>
      <c r="B4843" s="162" t="s">
        <v>7861</v>
      </c>
      <c r="C4843" s="163" t="s">
        <v>660</v>
      </c>
      <c r="D4843" s="164" t="s">
        <v>661</v>
      </c>
      <c r="E4843" s="164">
        <v>1</v>
      </c>
      <c r="F4843" s="167">
        <v>5.2826215899999998</v>
      </c>
      <c r="G4843" s="167">
        <f t="shared" si="162"/>
        <v>5.2826215899999998</v>
      </c>
      <c r="H4843" s="161" t="s">
        <v>414</v>
      </c>
      <c r="I4843" s="165"/>
      <c r="J4843" s="166"/>
      <c r="K4843" s="124"/>
      <c r="L4843" s="125"/>
      <c r="M4843" s="126"/>
      <c r="N4843" s="127"/>
      <c r="O4843" s="128"/>
      <c r="P4843" s="128"/>
      <c r="Q4843" s="126"/>
      <c r="R4843" s="55"/>
      <c r="S4843" s="129"/>
      <c r="T4843" s="156"/>
      <c r="U4843" s="126"/>
      <c r="AF4843" s="8"/>
      <c r="AG4843" s="8"/>
      <c r="AH4843" s="8"/>
      <c r="AI4843" s="8"/>
      <c r="AJ4843" s="8"/>
      <c r="AK4843" s="8"/>
      <c r="AL4843" s="8"/>
      <c r="AM4843" s="8"/>
    </row>
    <row r="4844" spans="1:39" x14ac:dyDescent="0.2">
      <c r="A4844" s="161" t="s">
        <v>386</v>
      </c>
      <c r="B4844" s="162" t="s">
        <v>7862</v>
      </c>
      <c r="C4844" s="163" t="s">
        <v>663</v>
      </c>
      <c r="D4844" s="164" t="s">
        <v>664</v>
      </c>
      <c r="E4844" s="164">
        <v>2</v>
      </c>
      <c r="F4844" s="167">
        <v>1.1285739800000001</v>
      </c>
      <c r="G4844" s="167">
        <f t="shared" si="162"/>
        <v>2.2571479600000002</v>
      </c>
      <c r="H4844" s="161" t="s">
        <v>414</v>
      </c>
      <c r="I4844" s="165"/>
      <c r="J4844" s="166"/>
      <c r="K4844" s="124"/>
      <c r="L4844" s="125"/>
      <c r="M4844" s="126"/>
      <c r="N4844" s="127"/>
      <c r="O4844" s="128"/>
      <c r="P4844" s="128"/>
      <c r="Q4844" s="126"/>
      <c r="R4844" s="55"/>
      <c r="S4844" s="129"/>
      <c r="T4844" s="156"/>
      <c r="U4844" s="126"/>
      <c r="AF4844" s="8"/>
      <c r="AG4844" s="8"/>
      <c r="AH4844" s="8"/>
      <c r="AI4844" s="8"/>
      <c r="AJ4844" s="8"/>
      <c r="AK4844" s="8"/>
      <c r="AL4844" s="8"/>
      <c r="AM4844" s="8"/>
    </row>
    <row r="4845" spans="1:39" x14ac:dyDescent="0.2">
      <c r="A4845" s="161" t="s">
        <v>386</v>
      </c>
      <c r="B4845" s="162" t="s">
        <v>7863</v>
      </c>
      <c r="C4845" s="163" t="s">
        <v>666</v>
      </c>
      <c r="D4845" s="164" t="s">
        <v>667</v>
      </c>
      <c r="E4845" s="164">
        <v>1</v>
      </c>
      <c r="F4845" s="167">
        <v>0.66411412000000003</v>
      </c>
      <c r="G4845" s="167">
        <f t="shared" si="162"/>
        <v>0.66411412000000003</v>
      </c>
      <c r="H4845" s="161" t="s">
        <v>414</v>
      </c>
      <c r="I4845" s="165"/>
      <c r="J4845" s="166"/>
      <c r="K4845" s="124"/>
      <c r="L4845" s="125"/>
      <c r="M4845" s="126"/>
      <c r="N4845" s="127"/>
      <c r="O4845" s="128"/>
      <c r="P4845" s="128"/>
      <c r="Q4845" s="126"/>
      <c r="R4845" s="55"/>
      <c r="S4845" s="129"/>
      <c r="T4845" s="156"/>
      <c r="U4845" s="126"/>
      <c r="AF4845" s="8"/>
      <c r="AG4845" s="8"/>
      <c r="AH4845" s="8"/>
      <c r="AI4845" s="8"/>
      <c r="AJ4845" s="8"/>
      <c r="AK4845" s="8"/>
      <c r="AL4845" s="8"/>
      <c r="AM4845" s="8"/>
    </row>
    <row r="4846" spans="1:39" x14ac:dyDescent="0.2">
      <c r="A4846" s="161" t="s">
        <v>403</v>
      </c>
      <c r="B4846" s="162" t="s">
        <v>7864</v>
      </c>
      <c r="C4846" s="174" t="s">
        <v>902</v>
      </c>
      <c r="D4846" s="175" t="s">
        <v>903</v>
      </c>
      <c r="E4846" s="175">
        <v>1</v>
      </c>
      <c r="F4846" s="176">
        <v>2.3695618899999999</v>
      </c>
      <c r="G4846" s="176">
        <f t="shared" si="162"/>
        <v>2.3695618899999999</v>
      </c>
      <c r="H4846" s="177"/>
      <c r="I4846" s="178"/>
      <c r="J4846" s="179"/>
      <c r="K4846" s="124"/>
      <c r="L4846" s="125"/>
      <c r="M4846" s="126"/>
      <c r="N4846" s="127"/>
      <c r="O4846" s="128"/>
      <c r="P4846" s="128"/>
      <c r="Q4846" s="126"/>
      <c r="R4846" s="55"/>
      <c r="S4846" s="129"/>
      <c r="T4846" s="156"/>
      <c r="U4846" s="126"/>
      <c r="AF4846" s="8"/>
      <c r="AG4846" s="8"/>
      <c r="AH4846" s="8"/>
      <c r="AI4846" s="8"/>
      <c r="AJ4846" s="8"/>
      <c r="AK4846" s="8"/>
      <c r="AL4846" s="8"/>
      <c r="AM4846" s="8"/>
    </row>
    <row r="4847" spans="1:39" x14ac:dyDescent="0.2">
      <c r="A4847" s="161" t="s">
        <v>403</v>
      </c>
      <c r="B4847" s="162" t="s">
        <v>7865</v>
      </c>
      <c r="C4847" s="174" t="s">
        <v>905</v>
      </c>
      <c r="D4847" s="175" t="s">
        <v>906</v>
      </c>
      <c r="E4847" s="175">
        <v>1</v>
      </c>
      <c r="F4847" s="176">
        <v>0.43401498999999999</v>
      </c>
      <c r="G4847" s="176">
        <f t="shared" si="162"/>
        <v>0.43401498999999999</v>
      </c>
      <c r="H4847" s="177"/>
      <c r="I4847" s="178"/>
      <c r="J4847" s="179"/>
      <c r="K4847" s="124"/>
      <c r="L4847" s="125"/>
      <c r="M4847" s="126"/>
      <c r="N4847" s="127"/>
      <c r="O4847" s="128"/>
      <c r="P4847" s="128"/>
      <c r="Q4847" s="126"/>
      <c r="R4847" s="55"/>
      <c r="S4847" s="129"/>
      <c r="T4847" s="156"/>
      <c r="U4847" s="126"/>
      <c r="AF4847" s="8"/>
      <c r="AG4847" s="8"/>
      <c r="AH4847" s="8"/>
      <c r="AI4847" s="8"/>
      <c r="AJ4847" s="8"/>
      <c r="AK4847" s="8"/>
      <c r="AL4847" s="8"/>
      <c r="AM4847" s="8"/>
    </row>
    <row r="4848" spans="1:39" x14ac:dyDescent="0.2">
      <c r="A4848" s="161" t="s">
        <v>403</v>
      </c>
      <c r="B4848" s="162" t="s">
        <v>7866</v>
      </c>
      <c r="C4848" s="181" t="s">
        <v>686</v>
      </c>
      <c r="D4848" s="182" t="s">
        <v>687</v>
      </c>
      <c r="E4848" s="182">
        <v>1</v>
      </c>
      <c r="F4848" s="183">
        <v>43</v>
      </c>
      <c r="G4848" s="183">
        <f t="shared" si="162"/>
        <v>43</v>
      </c>
      <c r="H4848" s="184"/>
      <c r="I4848" s="185"/>
      <c r="J4848" s="180"/>
      <c r="K4848" s="124"/>
      <c r="L4848" s="125"/>
      <c r="M4848" s="126"/>
      <c r="N4848" s="127"/>
      <c r="O4848" s="128"/>
      <c r="P4848" s="128"/>
      <c r="Q4848" s="126"/>
      <c r="R4848" s="55"/>
      <c r="S4848" s="129"/>
      <c r="T4848" s="156"/>
      <c r="U4848" s="126"/>
      <c r="AF4848" s="8"/>
      <c r="AG4848" s="8"/>
      <c r="AH4848" s="8"/>
      <c r="AI4848" s="8"/>
      <c r="AJ4848" s="8"/>
      <c r="AK4848" s="8"/>
      <c r="AL4848" s="8"/>
      <c r="AM4848" s="8"/>
    </row>
    <row r="4849" spans="1:39" ht="25.5" x14ac:dyDescent="0.2">
      <c r="A4849" s="161" t="s">
        <v>403</v>
      </c>
      <c r="B4849" s="162" t="s">
        <v>7867</v>
      </c>
      <c r="C4849" s="174"/>
      <c r="D4849" s="175" t="s">
        <v>909</v>
      </c>
      <c r="E4849" s="175">
        <v>1</v>
      </c>
      <c r="F4849" s="176">
        <v>101.54412198999999</v>
      </c>
      <c r="G4849" s="176">
        <f t="shared" si="162"/>
        <v>101.54412198999999</v>
      </c>
      <c r="H4849" s="177"/>
      <c r="I4849" s="178"/>
      <c r="J4849" s="179"/>
      <c r="K4849" s="124"/>
      <c r="L4849" s="125"/>
      <c r="M4849" s="126"/>
      <c r="N4849" s="127"/>
      <c r="O4849" s="128"/>
      <c r="P4849" s="128"/>
      <c r="Q4849" s="126"/>
      <c r="R4849" s="55"/>
      <c r="S4849" s="129"/>
      <c r="T4849" s="156"/>
      <c r="U4849" s="126"/>
      <c r="AF4849" s="8"/>
      <c r="AG4849" s="8"/>
      <c r="AH4849" s="8"/>
      <c r="AI4849" s="8"/>
      <c r="AJ4849" s="8"/>
      <c r="AK4849" s="8"/>
      <c r="AL4849" s="8"/>
      <c r="AM4849" s="8"/>
    </row>
    <row r="4850" spans="1:39" x14ac:dyDescent="0.2">
      <c r="A4850" s="161" t="s">
        <v>403</v>
      </c>
      <c r="B4850" s="162" t="s">
        <v>7868</v>
      </c>
      <c r="C4850" s="174"/>
      <c r="D4850" s="175" t="s">
        <v>700</v>
      </c>
      <c r="E4850" s="175">
        <v>2</v>
      </c>
      <c r="F4850" s="176">
        <v>0.32693049000000002</v>
      </c>
      <c r="G4850" s="176">
        <f t="shared" si="162"/>
        <v>0.65386098000000004</v>
      </c>
      <c r="H4850" s="177"/>
      <c r="I4850" s="178"/>
      <c r="J4850" s="179"/>
      <c r="K4850" s="124"/>
      <c r="L4850" s="125"/>
      <c r="M4850" s="126"/>
      <c r="N4850" s="127"/>
      <c r="O4850" s="128"/>
      <c r="P4850" s="128"/>
      <c r="Q4850" s="126"/>
      <c r="R4850" s="55"/>
      <c r="S4850" s="129"/>
      <c r="T4850" s="156"/>
      <c r="U4850" s="126"/>
      <c r="AF4850" s="8"/>
      <c r="AG4850" s="8"/>
      <c r="AH4850" s="8"/>
      <c r="AI4850" s="8"/>
      <c r="AJ4850" s="8"/>
      <c r="AK4850" s="8"/>
      <c r="AL4850" s="8"/>
      <c r="AM4850" s="8"/>
    </row>
    <row r="4851" spans="1:39" x14ac:dyDescent="0.2">
      <c r="A4851" s="161" t="s">
        <v>403</v>
      </c>
      <c r="B4851" s="162" t="s">
        <v>7869</v>
      </c>
      <c r="C4851" s="181"/>
      <c r="D4851" s="182" t="s">
        <v>696</v>
      </c>
      <c r="E4851" s="182">
        <v>2</v>
      </c>
      <c r="F4851" s="183">
        <v>2.27335121</v>
      </c>
      <c r="G4851" s="183">
        <f t="shared" si="162"/>
        <v>4.5467024199999999</v>
      </c>
      <c r="H4851" s="184"/>
      <c r="I4851" s="185"/>
      <c r="J4851" s="180"/>
      <c r="K4851" s="124"/>
      <c r="L4851" s="125"/>
      <c r="M4851" s="126"/>
      <c r="N4851" s="127"/>
      <c r="O4851" s="128"/>
      <c r="P4851" s="128"/>
      <c r="Q4851" s="126"/>
      <c r="R4851" s="55"/>
      <c r="S4851" s="129"/>
      <c r="T4851" s="156"/>
      <c r="U4851" s="126"/>
      <c r="AF4851" s="8"/>
      <c r="AG4851" s="8"/>
      <c r="AH4851" s="8"/>
      <c r="AI4851" s="8"/>
      <c r="AJ4851" s="8"/>
      <c r="AK4851" s="8"/>
      <c r="AL4851" s="8"/>
      <c r="AM4851" s="8"/>
    </row>
    <row r="4852" spans="1:39" x14ac:dyDescent="0.2">
      <c r="A4852" s="161" t="s">
        <v>403</v>
      </c>
      <c r="B4852" s="162" t="s">
        <v>7870</v>
      </c>
      <c r="C4852" s="174"/>
      <c r="D4852" s="175" t="s">
        <v>698</v>
      </c>
      <c r="E4852" s="175">
        <v>2</v>
      </c>
      <c r="F4852" s="176">
        <v>3.9519828000000001</v>
      </c>
      <c r="G4852" s="176">
        <f t="shared" si="162"/>
        <v>7.9039656000000003</v>
      </c>
      <c r="H4852" s="177"/>
      <c r="I4852" s="178"/>
      <c r="J4852" s="179"/>
      <c r="K4852" s="124"/>
      <c r="L4852" s="125"/>
      <c r="M4852" s="126"/>
      <c r="N4852" s="127"/>
      <c r="O4852" s="128"/>
      <c r="P4852" s="128"/>
      <c r="Q4852" s="126"/>
      <c r="R4852" s="55"/>
      <c r="S4852" s="129"/>
      <c r="T4852" s="156"/>
      <c r="U4852" s="126"/>
      <c r="AF4852" s="8"/>
      <c r="AG4852" s="8"/>
      <c r="AH4852" s="8"/>
      <c r="AI4852" s="8"/>
      <c r="AJ4852" s="8"/>
      <c r="AK4852" s="8"/>
      <c r="AL4852" s="8"/>
      <c r="AM4852" s="8"/>
    </row>
    <row r="4853" spans="1:39" x14ac:dyDescent="0.2">
      <c r="A4853" s="161" t="s">
        <v>403</v>
      </c>
      <c r="B4853" s="162" t="s">
        <v>7871</v>
      </c>
      <c r="C4853" s="174" t="s">
        <v>702</v>
      </c>
      <c r="D4853" s="175" t="s">
        <v>703</v>
      </c>
      <c r="E4853" s="175">
        <v>8</v>
      </c>
      <c r="F4853" s="176">
        <v>12</v>
      </c>
      <c r="G4853" s="176">
        <f t="shared" si="162"/>
        <v>96</v>
      </c>
      <c r="H4853" s="177"/>
      <c r="I4853" s="178"/>
      <c r="J4853" s="179"/>
      <c r="K4853" s="124"/>
      <c r="L4853" s="125"/>
      <c r="M4853" s="126"/>
      <c r="N4853" s="127"/>
      <c r="O4853" s="128"/>
      <c r="P4853" s="128"/>
      <c r="Q4853" s="126"/>
      <c r="R4853" s="55"/>
      <c r="S4853" s="129"/>
      <c r="T4853" s="156"/>
      <c r="U4853" s="126"/>
      <c r="AF4853" s="8"/>
      <c r="AG4853" s="8"/>
      <c r="AH4853" s="8"/>
      <c r="AI4853" s="8"/>
      <c r="AJ4853" s="8"/>
      <c r="AK4853" s="8"/>
      <c r="AL4853" s="8"/>
      <c r="AM4853" s="8"/>
    </row>
    <row r="4854" spans="1:39" ht="25.5" x14ac:dyDescent="0.2">
      <c r="A4854" s="161" t="s">
        <v>403</v>
      </c>
      <c r="B4854" s="162" t="s">
        <v>7872</v>
      </c>
      <c r="C4854" s="174" t="s">
        <v>915</v>
      </c>
      <c r="D4854" s="175" t="s">
        <v>916</v>
      </c>
      <c r="E4854" s="175">
        <v>2</v>
      </c>
      <c r="F4854" s="176">
        <v>55.646453309999998</v>
      </c>
      <c r="G4854" s="176">
        <f t="shared" ref="G4854:G4885" si="163">F4854*E4854</f>
        <v>111.29290662</v>
      </c>
      <c r="H4854" s="177"/>
      <c r="I4854" s="178"/>
      <c r="J4854" s="179"/>
      <c r="K4854" s="124"/>
      <c r="L4854" s="125"/>
      <c r="M4854" s="126"/>
      <c r="N4854" s="127"/>
      <c r="O4854" s="128"/>
      <c r="P4854" s="128"/>
      <c r="Q4854" s="126"/>
      <c r="R4854" s="55"/>
      <c r="S4854" s="129"/>
      <c r="T4854" s="156"/>
      <c r="U4854" s="126"/>
      <c r="AF4854" s="8"/>
      <c r="AG4854" s="8"/>
      <c r="AH4854" s="8"/>
      <c r="AI4854" s="8"/>
      <c r="AJ4854" s="8"/>
      <c r="AK4854" s="8"/>
      <c r="AL4854" s="8"/>
      <c r="AM4854" s="8"/>
    </row>
    <row r="4855" spans="1:39" x14ac:dyDescent="0.2">
      <c r="A4855" s="161" t="s">
        <v>403</v>
      </c>
      <c r="B4855" s="162" t="s">
        <v>7873</v>
      </c>
      <c r="C4855" s="174" t="s">
        <v>708</v>
      </c>
      <c r="D4855" s="175" t="s">
        <v>709</v>
      </c>
      <c r="E4855" s="175">
        <v>4</v>
      </c>
      <c r="F4855" s="176">
        <v>1.9</v>
      </c>
      <c r="G4855" s="176">
        <f t="shared" si="163"/>
        <v>7.6</v>
      </c>
      <c r="H4855" s="177"/>
      <c r="I4855" s="178"/>
      <c r="J4855" s="179"/>
      <c r="K4855" s="124"/>
      <c r="L4855" s="125"/>
      <c r="M4855" s="126"/>
      <c r="N4855" s="127"/>
      <c r="O4855" s="128"/>
      <c r="P4855" s="128"/>
      <c r="Q4855" s="126"/>
      <c r="R4855" s="55"/>
      <c r="S4855" s="129"/>
      <c r="T4855" s="156"/>
      <c r="U4855" s="126"/>
      <c r="AF4855" s="8"/>
      <c r="AG4855" s="8"/>
      <c r="AH4855" s="8"/>
      <c r="AI4855" s="8"/>
      <c r="AJ4855" s="8"/>
      <c r="AK4855" s="8"/>
      <c r="AL4855" s="8"/>
      <c r="AM4855" s="8"/>
    </row>
    <row r="4856" spans="1:39" x14ac:dyDescent="0.2">
      <c r="A4856" s="161" t="s">
        <v>403</v>
      </c>
      <c r="B4856" s="162" t="s">
        <v>7874</v>
      </c>
      <c r="C4856" s="174"/>
      <c r="D4856" s="175" t="s">
        <v>718</v>
      </c>
      <c r="E4856" s="175">
        <v>8</v>
      </c>
      <c r="F4856" s="176">
        <v>2.9523020000000001E-2</v>
      </c>
      <c r="G4856" s="176">
        <f t="shared" si="163"/>
        <v>0.23618416</v>
      </c>
      <c r="H4856" s="177"/>
      <c r="I4856" s="178"/>
      <c r="J4856" s="179"/>
      <c r="K4856" s="124"/>
      <c r="L4856" s="125"/>
      <c r="M4856" s="126"/>
      <c r="N4856" s="127"/>
      <c r="O4856" s="128"/>
      <c r="P4856" s="128"/>
      <c r="Q4856" s="126"/>
      <c r="R4856" s="55"/>
      <c r="S4856" s="129"/>
      <c r="T4856" s="156"/>
      <c r="U4856" s="126"/>
      <c r="AF4856" s="8"/>
      <c r="AG4856" s="8"/>
      <c r="AH4856" s="8"/>
      <c r="AI4856" s="8"/>
      <c r="AJ4856" s="8"/>
      <c r="AK4856" s="8"/>
      <c r="AL4856" s="8"/>
      <c r="AM4856" s="8"/>
    </row>
    <row r="4857" spans="1:39" x14ac:dyDescent="0.2">
      <c r="A4857" s="161" t="s">
        <v>403</v>
      </c>
      <c r="B4857" s="162" t="s">
        <v>7875</v>
      </c>
      <c r="C4857" s="174"/>
      <c r="D4857" s="175" t="s">
        <v>720</v>
      </c>
      <c r="E4857" s="175">
        <v>2</v>
      </c>
      <c r="F4857" s="176">
        <v>9.6445200000000002E-3</v>
      </c>
      <c r="G4857" s="176">
        <f t="shared" si="163"/>
        <v>1.928904E-2</v>
      </c>
      <c r="H4857" s="177"/>
      <c r="I4857" s="178"/>
      <c r="J4857" s="179"/>
      <c r="K4857" s="124"/>
      <c r="L4857" s="125"/>
      <c r="M4857" s="126"/>
      <c r="N4857" s="127"/>
      <c r="O4857" s="128"/>
      <c r="P4857" s="128"/>
      <c r="Q4857" s="126"/>
      <c r="R4857" s="55"/>
      <c r="S4857" s="129"/>
      <c r="T4857" s="156"/>
      <c r="U4857" s="126"/>
      <c r="AF4857" s="8"/>
      <c r="AG4857" s="8"/>
      <c r="AH4857" s="8"/>
      <c r="AI4857" s="8"/>
      <c r="AJ4857" s="8"/>
      <c r="AK4857" s="8"/>
      <c r="AL4857" s="8"/>
      <c r="AM4857" s="8"/>
    </row>
    <row r="4858" spans="1:39" x14ac:dyDescent="0.2">
      <c r="A4858" s="161" t="s">
        <v>403</v>
      </c>
      <c r="B4858" s="162" t="s">
        <v>7876</v>
      </c>
      <c r="C4858" s="174"/>
      <c r="D4858" s="175" t="s">
        <v>711</v>
      </c>
      <c r="E4858" s="175">
        <v>2</v>
      </c>
      <c r="F4858" s="176">
        <v>1.8403369999999999E-2</v>
      </c>
      <c r="G4858" s="176">
        <f t="shared" si="163"/>
        <v>3.6806739999999998E-2</v>
      </c>
      <c r="H4858" s="177"/>
      <c r="I4858" s="178"/>
      <c r="J4858" s="179"/>
      <c r="K4858" s="124"/>
      <c r="L4858" s="125"/>
      <c r="M4858" s="126"/>
      <c r="N4858" s="127"/>
      <c r="O4858" s="128"/>
      <c r="P4858" s="128"/>
      <c r="Q4858" s="126"/>
      <c r="R4858" s="55"/>
      <c r="S4858" s="129"/>
      <c r="T4858" s="156"/>
      <c r="U4858" s="126"/>
      <c r="AF4858" s="8"/>
      <c r="AG4858" s="8"/>
      <c r="AH4858" s="8"/>
      <c r="AI4858" s="8"/>
      <c r="AJ4858" s="8"/>
      <c r="AK4858" s="8"/>
      <c r="AL4858" s="8"/>
      <c r="AM4858" s="8"/>
    </row>
    <row r="4859" spans="1:39" x14ac:dyDescent="0.2">
      <c r="A4859" s="161" t="s">
        <v>403</v>
      </c>
      <c r="B4859" s="162" t="s">
        <v>7877</v>
      </c>
      <c r="C4859" s="174"/>
      <c r="D4859" s="175" t="s">
        <v>713</v>
      </c>
      <c r="E4859" s="175">
        <v>2</v>
      </c>
      <c r="F4859" s="176">
        <v>1.413823E-2</v>
      </c>
      <c r="G4859" s="176">
        <f t="shared" si="163"/>
        <v>2.827646E-2</v>
      </c>
      <c r="H4859" s="177"/>
      <c r="I4859" s="178"/>
      <c r="J4859" s="179"/>
      <c r="K4859" s="124"/>
      <c r="L4859" s="125"/>
      <c r="M4859" s="126"/>
      <c r="N4859" s="127"/>
      <c r="O4859" s="128"/>
      <c r="P4859" s="128"/>
      <c r="Q4859" s="126"/>
      <c r="R4859" s="55"/>
      <c r="S4859" s="129"/>
      <c r="T4859" s="156"/>
      <c r="U4859" s="126"/>
      <c r="AF4859" s="8"/>
      <c r="AG4859" s="8"/>
      <c r="AH4859" s="8"/>
      <c r="AI4859" s="8"/>
      <c r="AJ4859" s="8"/>
      <c r="AK4859" s="8"/>
      <c r="AL4859" s="8"/>
      <c r="AM4859" s="8"/>
    </row>
    <row r="4860" spans="1:39" x14ac:dyDescent="0.2">
      <c r="A4860" s="161" t="s">
        <v>403</v>
      </c>
      <c r="B4860" s="162" t="s">
        <v>7878</v>
      </c>
      <c r="C4860" s="174"/>
      <c r="D4860" s="175" t="s">
        <v>923</v>
      </c>
      <c r="E4860" s="175">
        <v>2</v>
      </c>
      <c r="F4860" s="176">
        <v>1.6585572799999999</v>
      </c>
      <c r="G4860" s="176">
        <f t="shared" si="163"/>
        <v>3.3171145599999998</v>
      </c>
      <c r="H4860" s="177"/>
      <c r="I4860" s="178"/>
      <c r="J4860" s="179"/>
      <c r="K4860" s="124"/>
      <c r="L4860" s="125"/>
      <c r="M4860" s="126"/>
      <c r="N4860" s="127"/>
      <c r="O4860" s="128"/>
      <c r="P4860" s="128"/>
      <c r="Q4860" s="126"/>
      <c r="R4860" s="55"/>
      <c r="S4860" s="129"/>
      <c r="T4860" s="156"/>
      <c r="U4860" s="126"/>
      <c r="AF4860" s="8"/>
      <c r="AG4860" s="8"/>
      <c r="AH4860" s="8"/>
      <c r="AI4860" s="8"/>
      <c r="AJ4860" s="8"/>
      <c r="AK4860" s="8"/>
      <c r="AL4860" s="8"/>
      <c r="AM4860" s="8"/>
    </row>
    <row r="4861" spans="1:39" x14ac:dyDescent="0.2">
      <c r="A4861" s="161" t="s">
        <v>403</v>
      </c>
      <c r="B4861" s="162" t="s">
        <v>7879</v>
      </c>
      <c r="C4861" s="174"/>
      <c r="D4861" s="175" t="s">
        <v>716</v>
      </c>
      <c r="E4861" s="175">
        <v>2</v>
      </c>
      <c r="F4861" s="176">
        <v>3.9988100900000001</v>
      </c>
      <c r="G4861" s="176">
        <f t="shared" si="163"/>
        <v>7.9976201800000002</v>
      </c>
      <c r="H4861" s="177"/>
      <c r="I4861" s="178"/>
      <c r="J4861" s="179"/>
      <c r="K4861" s="124"/>
      <c r="L4861" s="125"/>
      <c r="M4861" s="126"/>
      <c r="N4861" s="127"/>
      <c r="O4861" s="128"/>
      <c r="P4861" s="128"/>
      <c r="Q4861" s="126"/>
      <c r="R4861" s="55"/>
      <c r="S4861" s="129"/>
      <c r="T4861" s="156"/>
      <c r="U4861" s="126"/>
      <c r="AF4861" s="8"/>
      <c r="AG4861" s="8"/>
      <c r="AH4861" s="8"/>
      <c r="AI4861" s="8"/>
      <c r="AJ4861" s="8"/>
      <c r="AK4861" s="8"/>
      <c r="AL4861" s="8"/>
      <c r="AM4861" s="8"/>
    </row>
    <row r="4862" spans="1:39" x14ac:dyDescent="0.2">
      <c r="A4862" s="161" t="s">
        <v>403</v>
      </c>
      <c r="B4862" s="162" t="s">
        <v>7880</v>
      </c>
      <c r="C4862" s="181" t="s">
        <v>722</v>
      </c>
      <c r="D4862" s="182" t="s">
        <v>723</v>
      </c>
      <c r="E4862" s="182">
        <v>1</v>
      </c>
      <c r="F4862" s="183">
        <v>6.138147E-2</v>
      </c>
      <c r="G4862" s="183">
        <f t="shared" si="163"/>
        <v>6.138147E-2</v>
      </c>
      <c r="H4862" s="184"/>
      <c r="I4862" s="185"/>
      <c r="J4862" s="180"/>
      <c r="K4862" s="124"/>
      <c r="L4862" s="125"/>
      <c r="M4862" s="126"/>
      <c r="N4862" s="127"/>
      <c r="O4862" s="128"/>
      <c r="P4862" s="128"/>
      <c r="Q4862" s="126"/>
      <c r="R4862" s="55"/>
      <c r="S4862" s="129"/>
      <c r="T4862" s="156"/>
      <c r="U4862" s="126"/>
      <c r="AF4862" s="8"/>
      <c r="AG4862" s="8"/>
      <c r="AH4862" s="8"/>
      <c r="AI4862" s="8"/>
      <c r="AJ4862" s="8"/>
      <c r="AK4862" s="8"/>
      <c r="AL4862" s="8"/>
      <c r="AM4862" s="8"/>
    </row>
    <row r="4863" spans="1:39" x14ac:dyDescent="0.2">
      <c r="A4863" s="161" t="s">
        <v>403</v>
      </c>
      <c r="B4863" s="162" t="s">
        <v>7881</v>
      </c>
      <c r="C4863" s="174" t="s">
        <v>684</v>
      </c>
      <c r="D4863" s="175" t="s">
        <v>728</v>
      </c>
      <c r="E4863" s="175">
        <v>5</v>
      </c>
      <c r="F4863" s="176">
        <v>3.5662310000000003E-2</v>
      </c>
      <c r="G4863" s="176">
        <f t="shared" si="163"/>
        <v>0.17831155000000001</v>
      </c>
      <c r="H4863" s="177"/>
      <c r="I4863" s="178"/>
      <c r="J4863" s="179"/>
      <c r="K4863" s="124"/>
      <c r="L4863" s="125"/>
      <c r="M4863" s="126"/>
      <c r="N4863" s="127"/>
      <c r="O4863" s="128"/>
      <c r="P4863" s="128"/>
      <c r="Q4863" s="126"/>
      <c r="R4863" s="55"/>
      <c r="S4863" s="129"/>
      <c r="T4863" s="156"/>
      <c r="U4863" s="126"/>
      <c r="AF4863" s="8"/>
      <c r="AG4863" s="8"/>
      <c r="AH4863" s="8"/>
      <c r="AI4863" s="8"/>
      <c r="AJ4863" s="8"/>
      <c r="AK4863" s="8"/>
      <c r="AL4863" s="8"/>
      <c r="AM4863" s="8"/>
    </row>
    <row r="4864" spans="1:39" x14ac:dyDescent="0.2">
      <c r="A4864" s="161" t="s">
        <v>403</v>
      </c>
      <c r="B4864" s="162" t="s">
        <v>7882</v>
      </c>
      <c r="C4864" s="174" t="s">
        <v>684</v>
      </c>
      <c r="D4864" s="175" t="s">
        <v>730</v>
      </c>
      <c r="E4864" s="175">
        <v>4</v>
      </c>
      <c r="F4864" s="176">
        <v>3.3686880000000002E-2</v>
      </c>
      <c r="G4864" s="176">
        <f t="shared" si="163"/>
        <v>0.13474752000000001</v>
      </c>
      <c r="H4864" s="177"/>
      <c r="I4864" s="178"/>
      <c r="J4864" s="179"/>
      <c r="K4864" s="124"/>
      <c r="L4864" s="125"/>
      <c r="M4864" s="126"/>
      <c r="N4864" s="127"/>
      <c r="O4864" s="128"/>
      <c r="P4864" s="128"/>
      <c r="Q4864" s="126"/>
      <c r="R4864" s="55"/>
      <c r="S4864" s="129"/>
      <c r="T4864" s="156"/>
      <c r="U4864" s="126"/>
      <c r="AF4864" s="8"/>
      <c r="AG4864" s="8"/>
      <c r="AH4864" s="8"/>
      <c r="AI4864" s="8"/>
      <c r="AJ4864" s="8"/>
      <c r="AK4864" s="8"/>
      <c r="AL4864" s="8"/>
      <c r="AM4864" s="8"/>
    </row>
    <row r="4865" spans="1:39" x14ac:dyDescent="0.2">
      <c r="A4865" s="161" t="s">
        <v>403</v>
      </c>
      <c r="B4865" s="162" t="s">
        <v>7883</v>
      </c>
      <c r="C4865" s="174" t="s">
        <v>677</v>
      </c>
      <c r="D4865" s="175" t="s">
        <v>732</v>
      </c>
      <c r="E4865" s="175">
        <v>12</v>
      </c>
      <c r="F4865" s="176">
        <v>0.12559807000000001</v>
      </c>
      <c r="G4865" s="176">
        <f t="shared" si="163"/>
        <v>1.5071768400000001</v>
      </c>
      <c r="H4865" s="177"/>
      <c r="I4865" s="178"/>
      <c r="J4865" s="179"/>
      <c r="K4865" s="124"/>
      <c r="L4865" s="125"/>
      <c r="M4865" s="126"/>
      <c r="N4865" s="127"/>
      <c r="O4865" s="128"/>
      <c r="P4865" s="128"/>
      <c r="Q4865" s="126"/>
      <c r="R4865" s="55"/>
      <c r="S4865" s="129"/>
      <c r="T4865" s="156"/>
      <c r="U4865" s="126"/>
      <c r="AF4865" s="8"/>
      <c r="AG4865" s="8"/>
      <c r="AH4865" s="8"/>
      <c r="AI4865" s="8"/>
      <c r="AJ4865" s="8"/>
      <c r="AK4865" s="8"/>
      <c r="AL4865" s="8"/>
      <c r="AM4865" s="8"/>
    </row>
    <row r="4866" spans="1:39" x14ac:dyDescent="0.2">
      <c r="A4866" s="161" t="s">
        <v>403</v>
      </c>
      <c r="B4866" s="162" t="s">
        <v>7884</v>
      </c>
      <c r="C4866" s="174" t="s">
        <v>677</v>
      </c>
      <c r="D4866" s="175" t="s">
        <v>734</v>
      </c>
      <c r="E4866" s="175">
        <v>4</v>
      </c>
      <c r="F4866" s="176">
        <v>0.10981471</v>
      </c>
      <c r="G4866" s="176">
        <f t="shared" si="163"/>
        <v>0.43925883999999998</v>
      </c>
      <c r="H4866" s="177"/>
      <c r="I4866" s="178"/>
      <c r="J4866" s="179"/>
      <c r="K4866" s="124"/>
      <c r="L4866" s="125"/>
      <c r="M4866" s="126"/>
      <c r="N4866" s="127"/>
      <c r="O4866" s="128"/>
      <c r="P4866" s="128"/>
      <c r="Q4866" s="126"/>
      <c r="R4866" s="55"/>
      <c r="S4866" s="129"/>
      <c r="T4866" s="156"/>
      <c r="U4866" s="126"/>
      <c r="AF4866" s="8"/>
      <c r="AG4866" s="8"/>
      <c r="AH4866" s="8"/>
      <c r="AI4866" s="8"/>
      <c r="AJ4866" s="8"/>
      <c r="AK4866" s="8"/>
      <c r="AL4866" s="8"/>
      <c r="AM4866" s="8"/>
    </row>
    <row r="4867" spans="1:39" x14ac:dyDescent="0.2">
      <c r="A4867" s="161" t="s">
        <v>403</v>
      </c>
      <c r="B4867" s="162" t="s">
        <v>7885</v>
      </c>
      <c r="C4867" s="174" t="s">
        <v>677</v>
      </c>
      <c r="D4867" s="175" t="s">
        <v>736</v>
      </c>
      <c r="E4867" s="175">
        <v>2</v>
      </c>
      <c r="F4867" s="176">
        <v>7.4135400000000004E-2</v>
      </c>
      <c r="G4867" s="176">
        <f t="shared" si="163"/>
        <v>0.14827080000000001</v>
      </c>
      <c r="H4867" s="177"/>
      <c r="I4867" s="178"/>
      <c r="J4867" s="179"/>
      <c r="K4867" s="124"/>
      <c r="L4867" s="125"/>
      <c r="M4867" s="126"/>
      <c r="N4867" s="127"/>
      <c r="O4867" s="128"/>
      <c r="P4867" s="128"/>
      <c r="Q4867" s="126"/>
      <c r="R4867" s="55"/>
      <c r="S4867" s="129"/>
      <c r="T4867" s="156"/>
      <c r="U4867" s="126"/>
      <c r="AF4867" s="8"/>
      <c r="AG4867" s="8"/>
      <c r="AH4867" s="8"/>
      <c r="AI4867" s="8"/>
      <c r="AJ4867" s="8"/>
      <c r="AK4867" s="8"/>
      <c r="AL4867" s="8"/>
      <c r="AM4867" s="8"/>
    </row>
    <row r="4868" spans="1:39" x14ac:dyDescent="0.2">
      <c r="A4868" s="161" t="s">
        <v>403</v>
      </c>
      <c r="B4868" s="162" t="s">
        <v>7886</v>
      </c>
      <c r="C4868" s="174" t="s">
        <v>677</v>
      </c>
      <c r="D4868" s="175" t="s">
        <v>678</v>
      </c>
      <c r="E4868" s="175">
        <v>4</v>
      </c>
      <c r="F4868" s="176">
        <v>4.296759E-2</v>
      </c>
      <c r="G4868" s="176">
        <f t="shared" si="163"/>
        <v>0.17187036</v>
      </c>
      <c r="H4868" s="177"/>
      <c r="I4868" s="178"/>
      <c r="J4868" s="179"/>
      <c r="K4868" s="124"/>
      <c r="L4868" s="125"/>
      <c r="M4868" s="126"/>
      <c r="N4868" s="127"/>
      <c r="O4868" s="128"/>
      <c r="P4868" s="128"/>
      <c r="Q4868" s="126"/>
      <c r="R4868" s="55"/>
      <c r="S4868" s="129"/>
      <c r="T4868" s="156"/>
      <c r="U4868" s="126"/>
      <c r="AF4868" s="8"/>
      <c r="AG4868" s="8"/>
      <c r="AH4868" s="8"/>
      <c r="AI4868" s="8"/>
      <c r="AJ4868" s="8"/>
      <c r="AK4868" s="8"/>
      <c r="AL4868" s="8"/>
      <c r="AM4868" s="8"/>
    </row>
    <row r="4869" spans="1:39" x14ac:dyDescent="0.2">
      <c r="A4869" s="161" t="s">
        <v>403</v>
      </c>
      <c r="B4869" s="162" t="s">
        <v>7887</v>
      </c>
      <c r="C4869" s="174" t="s">
        <v>677</v>
      </c>
      <c r="D4869" s="175" t="s">
        <v>739</v>
      </c>
      <c r="E4869" s="175">
        <v>3</v>
      </c>
      <c r="F4869" s="176">
        <v>5.4240669999999998E-2</v>
      </c>
      <c r="G4869" s="176">
        <f t="shared" si="163"/>
        <v>0.16272201</v>
      </c>
      <c r="H4869" s="177"/>
      <c r="I4869" s="178"/>
      <c r="J4869" s="179"/>
      <c r="K4869" s="124"/>
      <c r="L4869" s="125"/>
      <c r="M4869" s="126"/>
      <c r="N4869" s="127"/>
      <c r="O4869" s="128"/>
      <c r="P4869" s="128"/>
      <c r="Q4869" s="126"/>
      <c r="R4869" s="55"/>
      <c r="S4869" s="129"/>
      <c r="T4869" s="156"/>
      <c r="U4869" s="126"/>
      <c r="AF4869" s="8"/>
      <c r="AG4869" s="8"/>
      <c r="AH4869" s="8"/>
      <c r="AI4869" s="8"/>
      <c r="AJ4869" s="8"/>
      <c r="AK4869" s="8"/>
      <c r="AL4869" s="8"/>
      <c r="AM4869" s="8"/>
    </row>
    <row r="4870" spans="1:39" x14ac:dyDescent="0.2">
      <c r="A4870" s="161" t="s">
        <v>403</v>
      </c>
      <c r="B4870" s="162" t="s">
        <v>7888</v>
      </c>
      <c r="C4870" s="174" t="s">
        <v>677</v>
      </c>
      <c r="D4870" s="175" t="s">
        <v>741</v>
      </c>
      <c r="E4870" s="175">
        <v>8</v>
      </c>
      <c r="F4870" s="176">
        <v>2.6461140000000001E-2</v>
      </c>
      <c r="G4870" s="176">
        <f t="shared" si="163"/>
        <v>0.21168912000000001</v>
      </c>
      <c r="H4870" s="177"/>
      <c r="I4870" s="178"/>
      <c r="J4870" s="179"/>
      <c r="K4870" s="124"/>
      <c r="L4870" s="125"/>
      <c r="M4870" s="126"/>
      <c r="N4870" s="127"/>
      <c r="O4870" s="128"/>
      <c r="P4870" s="128"/>
      <c r="Q4870" s="126"/>
      <c r="R4870" s="55"/>
      <c r="S4870" s="129"/>
      <c r="T4870" s="156"/>
      <c r="U4870" s="126"/>
      <c r="AF4870" s="8"/>
      <c r="AG4870" s="8"/>
      <c r="AH4870" s="8"/>
      <c r="AI4870" s="8"/>
      <c r="AJ4870" s="8"/>
      <c r="AK4870" s="8"/>
      <c r="AL4870" s="8"/>
      <c r="AM4870" s="8"/>
    </row>
    <row r="4871" spans="1:39" x14ac:dyDescent="0.2">
      <c r="A4871" s="161" t="s">
        <v>403</v>
      </c>
      <c r="B4871" s="162" t="s">
        <v>7889</v>
      </c>
      <c r="C4871" s="174" t="s">
        <v>677</v>
      </c>
      <c r="D4871" s="175" t="s">
        <v>743</v>
      </c>
      <c r="E4871" s="175">
        <v>19</v>
      </c>
      <c r="F4871" s="176">
        <v>1.393254E-2</v>
      </c>
      <c r="G4871" s="176">
        <f t="shared" si="163"/>
        <v>0.26471825999999998</v>
      </c>
      <c r="H4871" s="177"/>
      <c r="I4871" s="178"/>
      <c r="J4871" s="179"/>
      <c r="K4871" s="124"/>
      <c r="L4871" s="125"/>
      <c r="M4871" s="126"/>
      <c r="N4871" s="127"/>
      <c r="O4871" s="128"/>
      <c r="P4871" s="128"/>
      <c r="Q4871" s="126"/>
      <c r="R4871" s="55"/>
      <c r="S4871" s="129"/>
      <c r="T4871" s="156"/>
      <c r="U4871" s="126"/>
      <c r="AF4871" s="8"/>
      <c r="AG4871" s="8"/>
      <c r="AH4871" s="8"/>
      <c r="AI4871" s="8"/>
      <c r="AJ4871" s="8"/>
      <c r="AK4871" s="8"/>
      <c r="AL4871" s="8"/>
      <c r="AM4871" s="8"/>
    </row>
    <row r="4872" spans="1:39" x14ac:dyDescent="0.2">
      <c r="A4872" s="161" t="s">
        <v>403</v>
      </c>
      <c r="B4872" s="162" t="s">
        <v>7890</v>
      </c>
      <c r="C4872" s="174" t="s">
        <v>677</v>
      </c>
      <c r="D4872" s="175" t="s">
        <v>745</v>
      </c>
      <c r="E4872" s="175">
        <v>8</v>
      </c>
      <c r="F4872" s="176">
        <v>1.1562019999999999E-2</v>
      </c>
      <c r="G4872" s="176">
        <f t="shared" si="163"/>
        <v>9.2496159999999994E-2</v>
      </c>
      <c r="H4872" s="177"/>
      <c r="I4872" s="178"/>
      <c r="J4872" s="179"/>
      <c r="K4872" s="124"/>
      <c r="L4872" s="125"/>
      <c r="M4872" s="126"/>
      <c r="N4872" s="127"/>
      <c r="O4872" s="128"/>
      <c r="P4872" s="128"/>
      <c r="Q4872" s="126"/>
      <c r="R4872" s="55"/>
      <c r="S4872" s="129"/>
      <c r="T4872" s="156"/>
      <c r="U4872" s="126"/>
      <c r="AF4872" s="8"/>
      <c r="AG4872" s="8"/>
      <c r="AH4872" s="8"/>
      <c r="AI4872" s="8"/>
      <c r="AJ4872" s="8"/>
      <c r="AK4872" s="8"/>
      <c r="AL4872" s="8"/>
      <c r="AM4872" s="8"/>
    </row>
    <row r="4873" spans="1:39" ht="25.5" x14ac:dyDescent="0.2">
      <c r="A4873" s="161" t="s">
        <v>403</v>
      </c>
      <c r="B4873" s="162" t="s">
        <v>7891</v>
      </c>
      <c r="C4873" s="174" t="s">
        <v>522</v>
      </c>
      <c r="D4873" s="175" t="s">
        <v>937</v>
      </c>
      <c r="E4873" s="175">
        <v>52</v>
      </c>
      <c r="F4873" s="176">
        <v>5.7602159999999999E-2</v>
      </c>
      <c r="G4873" s="176">
        <f t="shared" si="163"/>
        <v>2.99531232</v>
      </c>
      <c r="H4873" s="177"/>
      <c r="I4873" s="178"/>
      <c r="J4873" s="179"/>
      <c r="K4873" s="124"/>
      <c r="L4873" s="125"/>
      <c r="M4873" s="126"/>
      <c r="N4873" s="127"/>
      <c r="O4873" s="128"/>
      <c r="P4873" s="128"/>
      <c r="Q4873" s="126"/>
      <c r="R4873" s="55"/>
      <c r="S4873" s="129"/>
      <c r="T4873" s="156"/>
      <c r="U4873" s="126"/>
      <c r="AF4873" s="8"/>
      <c r="AG4873" s="8"/>
      <c r="AH4873" s="8"/>
      <c r="AI4873" s="8"/>
      <c r="AJ4873" s="8"/>
      <c r="AK4873" s="8"/>
      <c r="AL4873" s="8"/>
      <c r="AM4873" s="8"/>
    </row>
    <row r="4874" spans="1:39" ht="25.5" x14ac:dyDescent="0.2">
      <c r="A4874" s="161" t="s">
        <v>403</v>
      </c>
      <c r="B4874" s="162" t="s">
        <v>7892</v>
      </c>
      <c r="C4874" s="174" t="s">
        <v>522</v>
      </c>
      <c r="D4874" s="175" t="s">
        <v>939</v>
      </c>
      <c r="E4874" s="175">
        <v>8</v>
      </c>
      <c r="F4874" s="176">
        <v>2.8221969999999999E-2</v>
      </c>
      <c r="G4874" s="176">
        <f t="shared" si="163"/>
        <v>0.22577575999999999</v>
      </c>
      <c r="H4874" s="177"/>
      <c r="I4874" s="178"/>
      <c r="J4874" s="179"/>
      <c r="K4874" s="124"/>
      <c r="L4874" s="125"/>
      <c r="M4874" s="126"/>
      <c r="N4874" s="127"/>
      <c r="O4874" s="128"/>
      <c r="P4874" s="128"/>
      <c r="Q4874" s="126"/>
      <c r="R4874" s="55"/>
      <c r="S4874" s="129"/>
      <c r="T4874" s="156"/>
      <c r="U4874" s="126"/>
      <c r="AF4874" s="8"/>
      <c r="AG4874" s="8"/>
      <c r="AH4874" s="8"/>
      <c r="AI4874" s="8"/>
      <c r="AJ4874" s="8"/>
      <c r="AK4874" s="8"/>
      <c r="AL4874" s="8"/>
      <c r="AM4874" s="8"/>
    </row>
    <row r="4875" spans="1:39" ht="25.5" x14ac:dyDescent="0.2">
      <c r="A4875" s="161" t="s">
        <v>403</v>
      </c>
      <c r="B4875" s="162" t="s">
        <v>7893</v>
      </c>
      <c r="C4875" s="174" t="s">
        <v>522</v>
      </c>
      <c r="D4875" s="175" t="s">
        <v>941</v>
      </c>
      <c r="E4875" s="175">
        <v>38</v>
      </c>
      <c r="F4875" s="176">
        <v>2.2449110000000001E-2</v>
      </c>
      <c r="G4875" s="176">
        <f t="shared" si="163"/>
        <v>0.85306618000000001</v>
      </c>
      <c r="H4875" s="177"/>
      <c r="I4875" s="178"/>
      <c r="J4875" s="179"/>
      <c r="K4875" s="124"/>
      <c r="L4875" s="125"/>
      <c r="M4875" s="126"/>
      <c r="N4875" s="127"/>
      <c r="O4875" s="128"/>
      <c r="P4875" s="128"/>
      <c r="Q4875" s="126"/>
      <c r="R4875" s="55"/>
      <c r="S4875" s="129"/>
      <c r="T4875" s="156"/>
      <c r="U4875" s="126"/>
      <c r="AF4875" s="8"/>
      <c r="AG4875" s="8"/>
      <c r="AH4875" s="8"/>
      <c r="AI4875" s="8"/>
      <c r="AJ4875" s="8"/>
      <c r="AK4875" s="8"/>
      <c r="AL4875" s="8"/>
      <c r="AM4875" s="8"/>
    </row>
    <row r="4876" spans="1:39" ht="25.5" x14ac:dyDescent="0.2">
      <c r="A4876" s="161" t="s">
        <v>403</v>
      </c>
      <c r="B4876" s="162" t="s">
        <v>7894</v>
      </c>
      <c r="C4876" s="174" t="s">
        <v>725</v>
      </c>
      <c r="D4876" s="175" t="s">
        <v>726</v>
      </c>
      <c r="E4876" s="175">
        <v>24</v>
      </c>
      <c r="F4876" s="176">
        <v>2.0473680000000001E-2</v>
      </c>
      <c r="G4876" s="176">
        <f t="shared" si="163"/>
        <v>0.49136832000000003</v>
      </c>
      <c r="H4876" s="177"/>
      <c r="I4876" s="178"/>
      <c r="J4876" s="179"/>
      <c r="K4876" s="124"/>
      <c r="L4876" s="125"/>
      <c r="M4876" s="126"/>
      <c r="N4876" s="127"/>
      <c r="O4876" s="128"/>
      <c r="P4876" s="128"/>
      <c r="Q4876" s="126"/>
      <c r="R4876" s="55"/>
      <c r="S4876" s="129"/>
      <c r="T4876" s="156"/>
      <c r="U4876" s="126"/>
      <c r="AF4876" s="8"/>
      <c r="AG4876" s="8"/>
      <c r="AH4876" s="8"/>
      <c r="AI4876" s="8"/>
      <c r="AJ4876" s="8"/>
      <c r="AK4876" s="8"/>
      <c r="AL4876" s="8"/>
      <c r="AM4876" s="8"/>
    </row>
    <row r="4877" spans="1:39" ht="25.5" x14ac:dyDescent="0.2">
      <c r="A4877" s="161" t="s">
        <v>403</v>
      </c>
      <c r="B4877" s="162" t="s">
        <v>7895</v>
      </c>
      <c r="C4877" s="174" t="s">
        <v>944</v>
      </c>
      <c r="D4877" s="175" t="s">
        <v>945</v>
      </c>
      <c r="E4877" s="175">
        <v>34</v>
      </c>
      <c r="F4877" s="176">
        <v>1.8321469999999999E-2</v>
      </c>
      <c r="G4877" s="176">
        <f t="shared" si="163"/>
        <v>0.62292997999999999</v>
      </c>
      <c r="H4877" s="177"/>
      <c r="I4877" s="178"/>
      <c r="J4877" s="179"/>
      <c r="K4877" s="124"/>
      <c r="L4877" s="125"/>
      <c r="M4877" s="126"/>
      <c r="N4877" s="127"/>
      <c r="O4877" s="128"/>
      <c r="P4877" s="128"/>
      <c r="Q4877" s="126"/>
      <c r="R4877" s="55"/>
      <c r="S4877" s="129"/>
      <c r="T4877" s="156"/>
      <c r="U4877" s="126"/>
      <c r="AF4877" s="8"/>
      <c r="AG4877" s="8"/>
      <c r="AH4877" s="8"/>
      <c r="AI4877" s="8"/>
      <c r="AJ4877" s="8"/>
      <c r="AK4877" s="8"/>
      <c r="AL4877" s="8"/>
      <c r="AM4877" s="8"/>
    </row>
    <row r="4878" spans="1:39" ht="25.5" x14ac:dyDescent="0.2">
      <c r="A4878" s="161" t="s">
        <v>403</v>
      </c>
      <c r="B4878" s="162" t="s">
        <v>7896</v>
      </c>
      <c r="C4878" s="174" t="s">
        <v>522</v>
      </c>
      <c r="D4878" s="175" t="s">
        <v>757</v>
      </c>
      <c r="E4878" s="175">
        <v>54</v>
      </c>
      <c r="F4878" s="176">
        <v>1.6348540000000002E-2</v>
      </c>
      <c r="G4878" s="176">
        <f t="shared" si="163"/>
        <v>0.8828211600000001</v>
      </c>
      <c r="H4878" s="177"/>
      <c r="I4878" s="178"/>
      <c r="J4878" s="179"/>
      <c r="K4878" s="124"/>
      <c r="L4878" s="125"/>
      <c r="M4878" s="126"/>
      <c r="N4878" s="127"/>
      <c r="O4878" s="128"/>
      <c r="P4878" s="128"/>
      <c r="Q4878" s="126"/>
      <c r="R4878" s="55"/>
      <c r="S4878" s="129"/>
      <c r="T4878" s="156"/>
      <c r="U4878" s="126"/>
      <c r="AF4878" s="8"/>
      <c r="AG4878" s="8"/>
      <c r="AH4878" s="8"/>
      <c r="AI4878" s="8"/>
      <c r="AJ4878" s="8"/>
      <c r="AK4878" s="8"/>
      <c r="AL4878" s="8"/>
      <c r="AM4878" s="8"/>
    </row>
    <row r="4879" spans="1:39" x14ac:dyDescent="0.2">
      <c r="A4879" s="161" t="s">
        <v>403</v>
      </c>
      <c r="B4879" s="162" t="s">
        <v>7897</v>
      </c>
      <c r="C4879" s="174" t="s">
        <v>759</v>
      </c>
      <c r="D4879" s="175" t="s">
        <v>760</v>
      </c>
      <c r="E4879" s="175">
        <v>16</v>
      </c>
      <c r="F4879" s="176">
        <v>1.7374069999999998E-2</v>
      </c>
      <c r="G4879" s="176">
        <f t="shared" si="163"/>
        <v>0.27798511999999997</v>
      </c>
      <c r="H4879" s="177"/>
      <c r="I4879" s="178"/>
      <c r="J4879" s="179"/>
      <c r="K4879" s="124"/>
      <c r="L4879" s="125"/>
      <c r="M4879" s="126"/>
      <c r="N4879" s="127"/>
      <c r="O4879" s="128"/>
      <c r="P4879" s="128"/>
      <c r="Q4879" s="126"/>
      <c r="R4879" s="55"/>
      <c r="S4879" s="129"/>
      <c r="T4879" s="156"/>
      <c r="U4879" s="126"/>
      <c r="AF4879" s="8"/>
      <c r="AG4879" s="8"/>
      <c r="AH4879" s="8"/>
      <c r="AI4879" s="8"/>
      <c r="AJ4879" s="8"/>
      <c r="AK4879" s="8"/>
      <c r="AL4879" s="8"/>
      <c r="AM4879" s="8"/>
    </row>
    <row r="4880" spans="1:39" x14ac:dyDescent="0.2">
      <c r="A4880" s="161" t="s">
        <v>403</v>
      </c>
      <c r="B4880" s="162" t="s">
        <v>7898</v>
      </c>
      <c r="C4880" s="174" t="s">
        <v>677</v>
      </c>
      <c r="D4880" s="175" t="s">
        <v>747</v>
      </c>
      <c r="E4880" s="175">
        <v>4</v>
      </c>
      <c r="F4880" s="176">
        <v>1.9086800000000001E-3</v>
      </c>
      <c r="G4880" s="176">
        <f t="shared" si="163"/>
        <v>7.6347200000000002E-3</v>
      </c>
      <c r="H4880" s="177"/>
      <c r="I4880" s="178"/>
      <c r="J4880" s="179"/>
      <c r="K4880" s="124"/>
      <c r="L4880" s="125"/>
      <c r="M4880" s="126"/>
      <c r="N4880" s="127"/>
      <c r="O4880" s="128"/>
      <c r="P4880" s="128"/>
      <c r="Q4880" s="126"/>
      <c r="R4880" s="55"/>
      <c r="S4880" s="129"/>
      <c r="T4880" s="156"/>
      <c r="U4880" s="126"/>
      <c r="AF4880" s="8"/>
      <c r="AG4880" s="8"/>
      <c r="AH4880" s="8"/>
      <c r="AI4880" s="8"/>
      <c r="AJ4880" s="8"/>
      <c r="AK4880" s="8"/>
      <c r="AL4880" s="8"/>
      <c r="AM4880" s="8"/>
    </row>
    <row r="4881" spans="1:39" x14ac:dyDescent="0.2">
      <c r="A4881" s="161" t="s">
        <v>403</v>
      </c>
      <c r="B4881" s="162" t="s">
        <v>7899</v>
      </c>
      <c r="C4881" s="174" t="s">
        <v>525</v>
      </c>
      <c r="D4881" s="175" t="s">
        <v>762</v>
      </c>
      <c r="E4881" s="175">
        <v>12</v>
      </c>
      <c r="F4881" s="176">
        <v>7.6006699999999996E-2</v>
      </c>
      <c r="G4881" s="176">
        <f t="shared" si="163"/>
        <v>0.91208040000000001</v>
      </c>
      <c r="H4881" s="177"/>
      <c r="I4881" s="178"/>
      <c r="J4881" s="179"/>
      <c r="K4881" s="124"/>
      <c r="L4881" s="125"/>
      <c r="M4881" s="126"/>
      <c r="N4881" s="127"/>
      <c r="O4881" s="128"/>
      <c r="P4881" s="128"/>
      <c r="Q4881" s="126"/>
      <c r="R4881" s="55"/>
      <c r="S4881" s="129"/>
      <c r="T4881" s="156"/>
      <c r="U4881" s="126"/>
      <c r="AF4881" s="8"/>
      <c r="AG4881" s="8"/>
      <c r="AH4881" s="8"/>
      <c r="AI4881" s="8"/>
      <c r="AJ4881" s="8"/>
      <c r="AK4881" s="8"/>
      <c r="AL4881" s="8"/>
      <c r="AM4881" s="8"/>
    </row>
    <row r="4882" spans="1:39" x14ac:dyDescent="0.2">
      <c r="A4882" s="161" t="s">
        <v>403</v>
      </c>
      <c r="B4882" s="162" t="s">
        <v>7900</v>
      </c>
      <c r="C4882" s="174" t="s">
        <v>525</v>
      </c>
      <c r="D4882" s="175" t="s">
        <v>764</v>
      </c>
      <c r="E4882" s="175">
        <v>16</v>
      </c>
      <c r="F4882" s="176">
        <v>4.0010209999999997E-2</v>
      </c>
      <c r="G4882" s="176">
        <f t="shared" si="163"/>
        <v>0.64016335999999996</v>
      </c>
      <c r="H4882" s="177"/>
      <c r="I4882" s="178"/>
      <c r="J4882" s="179"/>
      <c r="K4882" s="124"/>
      <c r="L4882" s="125"/>
      <c r="M4882" s="126"/>
      <c r="N4882" s="127"/>
      <c r="O4882" s="128"/>
      <c r="P4882" s="128"/>
      <c r="Q4882" s="126"/>
      <c r="R4882" s="55"/>
      <c r="S4882" s="129"/>
      <c r="T4882" s="156"/>
      <c r="U4882" s="126"/>
      <c r="AF4882" s="8"/>
      <c r="AG4882" s="8"/>
      <c r="AH4882" s="8"/>
      <c r="AI4882" s="8"/>
      <c r="AJ4882" s="8"/>
      <c r="AK4882" s="8"/>
      <c r="AL4882" s="8"/>
      <c r="AM4882" s="8"/>
    </row>
    <row r="4883" spans="1:39" x14ac:dyDescent="0.2">
      <c r="A4883" s="161" t="s">
        <v>403</v>
      </c>
      <c r="B4883" s="162" t="s">
        <v>7901</v>
      </c>
      <c r="C4883" s="174" t="s">
        <v>525</v>
      </c>
      <c r="D4883" s="175" t="s">
        <v>679</v>
      </c>
      <c r="E4883" s="175">
        <v>64</v>
      </c>
      <c r="F4883" s="176">
        <v>1.6751530000000001E-2</v>
      </c>
      <c r="G4883" s="176">
        <f t="shared" si="163"/>
        <v>1.07209792</v>
      </c>
      <c r="H4883" s="177"/>
      <c r="I4883" s="178"/>
      <c r="J4883" s="179"/>
      <c r="K4883" s="124"/>
      <c r="L4883" s="125"/>
      <c r="M4883" s="126"/>
      <c r="N4883" s="127"/>
      <c r="O4883" s="128"/>
      <c r="P4883" s="128"/>
      <c r="Q4883" s="126"/>
      <c r="R4883" s="55"/>
      <c r="S4883" s="129"/>
      <c r="T4883" s="156"/>
      <c r="U4883" s="126"/>
      <c r="AF4883" s="8"/>
      <c r="AG4883" s="8"/>
      <c r="AH4883" s="8"/>
      <c r="AI4883" s="8"/>
      <c r="AJ4883" s="8"/>
      <c r="AK4883" s="8"/>
      <c r="AL4883" s="8"/>
      <c r="AM4883" s="8"/>
    </row>
    <row r="4884" spans="1:39" x14ac:dyDescent="0.2">
      <c r="A4884" s="161" t="s">
        <v>403</v>
      </c>
      <c r="B4884" s="162" t="s">
        <v>7902</v>
      </c>
      <c r="C4884" s="174" t="s">
        <v>525</v>
      </c>
      <c r="D4884" s="175" t="s">
        <v>767</v>
      </c>
      <c r="E4884" s="175">
        <v>9</v>
      </c>
      <c r="F4884" s="176">
        <v>1.084597E-2</v>
      </c>
      <c r="G4884" s="176">
        <f t="shared" si="163"/>
        <v>9.7613729999999996E-2</v>
      </c>
      <c r="H4884" s="177"/>
      <c r="I4884" s="178"/>
      <c r="J4884" s="179"/>
      <c r="K4884" s="124"/>
      <c r="L4884" s="125"/>
      <c r="M4884" s="126"/>
      <c r="N4884" s="127"/>
      <c r="O4884" s="128"/>
      <c r="P4884" s="128"/>
      <c r="Q4884" s="126"/>
      <c r="R4884" s="55"/>
      <c r="S4884" s="129"/>
      <c r="T4884" s="156"/>
      <c r="U4884" s="126"/>
      <c r="AF4884" s="8"/>
      <c r="AG4884" s="8"/>
      <c r="AH4884" s="8"/>
      <c r="AI4884" s="8"/>
      <c r="AJ4884" s="8"/>
      <c r="AK4884" s="8"/>
      <c r="AL4884" s="8"/>
      <c r="AM4884" s="8"/>
    </row>
    <row r="4885" spans="1:39" x14ac:dyDescent="0.2">
      <c r="A4885" s="161" t="s">
        <v>403</v>
      </c>
      <c r="B4885" s="162" t="s">
        <v>7903</v>
      </c>
      <c r="C4885" s="174" t="s">
        <v>525</v>
      </c>
      <c r="D4885" s="175" t="s">
        <v>526</v>
      </c>
      <c r="E4885" s="175">
        <v>263</v>
      </c>
      <c r="F4885" s="176">
        <v>5.88405E-3</v>
      </c>
      <c r="G4885" s="176">
        <f t="shared" si="163"/>
        <v>1.5475051500000001</v>
      </c>
      <c r="H4885" s="177"/>
      <c r="I4885" s="178"/>
      <c r="J4885" s="179"/>
      <c r="K4885" s="124"/>
      <c r="L4885" s="125"/>
      <c r="M4885" s="126"/>
      <c r="N4885" s="127"/>
      <c r="O4885" s="128"/>
      <c r="P4885" s="128"/>
      <c r="Q4885" s="126"/>
      <c r="R4885" s="55"/>
      <c r="S4885" s="129"/>
      <c r="T4885" s="156"/>
      <c r="U4885" s="126"/>
      <c r="AF4885" s="8"/>
      <c r="AG4885" s="8"/>
      <c r="AH4885" s="8"/>
      <c r="AI4885" s="8"/>
      <c r="AJ4885" s="8"/>
      <c r="AK4885" s="8"/>
      <c r="AL4885" s="8"/>
      <c r="AM4885" s="8"/>
    </row>
    <row r="4886" spans="1:39" x14ac:dyDescent="0.2">
      <c r="A4886" s="161" t="s">
        <v>403</v>
      </c>
      <c r="B4886" s="162" t="s">
        <v>7904</v>
      </c>
      <c r="C4886" s="174" t="s">
        <v>525</v>
      </c>
      <c r="D4886" s="175" t="s">
        <v>770</v>
      </c>
      <c r="E4886" s="175">
        <v>4</v>
      </c>
      <c r="F4886" s="176">
        <v>8.4562000000000005E-4</v>
      </c>
      <c r="G4886" s="176">
        <f t="shared" ref="G4886:G4896" si="164">F4886*E4886</f>
        <v>3.3824800000000002E-3</v>
      </c>
      <c r="H4886" s="177"/>
      <c r="I4886" s="178"/>
      <c r="J4886" s="179"/>
      <c r="K4886" s="124"/>
      <c r="L4886" s="125"/>
      <c r="M4886" s="126"/>
      <c r="N4886" s="127"/>
      <c r="O4886" s="128"/>
      <c r="P4886" s="128"/>
      <c r="Q4886" s="126"/>
      <c r="R4886" s="55"/>
      <c r="S4886" s="129"/>
      <c r="T4886" s="156"/>
      <c r="U4886" s="126"/>
      <c r="AF4886" s="8"/>
      <c r="AG4886" s="8"/>
      <c r="AH4886" s="8"/>
      <c r="AI4886" s="8"/>
      <c r="AJ4886" s="8"/>
      <c r="AK4886" s="8"/>
      <c r="AL4886" s="8"/>
      <c r="AM4886" s="8"/>
    </row>
    <row r="4887" spans="1:39" x14ac:dyDescent="0.2">
      <c r="A4887" s="161" t="s">
        <v>403</v>
      </c>
      <c r="B4887" s="162" t="s">
        <v>7905</v>
      </c>
      <c r="C4887" s="174" t="s">
        <v>528</v>
      </c>
      <c r="D4887" s="175" t="s">
        <v>772</v>
      </c>
      <c r="E4887" s="175">
        <v>16</v>
      </c>
      <c r="F4887" s="176">
        <v>6.9577099999999998E-3</v>
      </c>
      <c r="G4887" s="176">
        <f t="shared" si="164"/>
        <v>0.11132336</v>
      </c>
      <c r="H4887" s="177"/>
      <c r="I4887" s="178"/>
      <c r="J4887" s="179"/>
      <c r="K4887" s="124"/>
      <c r="L4887" s="125"/>
      <c r="M4887" s="126"/>
      <c r="N4887" s="127"/>
      <c r="O4887" s="128"/>
      <c r="P4887" s="128"/>
      <c r="Q4887" s="126"/>
      <c r="R4887" s="55"/>
      <c r="S4887" s="129"/>
      <c r="T4887" s="156"/>
      <c r="U4887" s="126"/>
      <c r="AF4887" s="8"/>
      <c r="AG4887" s="8"/>
      <c r="AH4887" s="8"/>
      <c r="AI4887" s="8"/>
      <c r="AJ4887" s="8"/>
      <c r="AK4887" s="8"/>
      <c r="AL4887" s="8"/>
      <c r="AM4887" s="8"/>
    </row>
    <row r="4888" spans="1:39" x14ac:dyDescent="0.2">
      <c r="A4888" s="161" t="s">
        <v>403</v>
      </c>
      <c r="B4888" s="162" t="s">
        <v>7906</v>
      </c>
      <c r="C4888" s="174" t="s">
        <v>528</v>
      </c>
      <c r="D4888" s="175" t="s">
        <v>680</v>
      </c>
      <c r="E4888" s="175">
        <v>56</v>
      </c>
      <c r="F4888" s="176">
        <v>3.9662300000000003E-3</v>
      </c>
      <c r="G4888" s="176">
        <f t="shared" si="164"/>
        <v>0.22210888000000001</v>
      </c>
      <c r="H4888" s="177"/>
      <c r="I4888" s="178"/>
      <c r="J4888" s="179"/>
      <c r="K4888" s="124"/>
      <c r="L4888" s="125"/>
      <c r="M4888" s="126"/>
      <c r="N4888" s="127"/>
      <c r="O4888" s="128"/>
      <c r="P4888" s="128"/>
      <c r="Q4888" s="126"/>
      <c r="R4888" s="55"/>
      <c r="S4888" s="129"/>
      <c r="T4888" s="156"/>
      <c r="U4888" s="126"/>
      <c r="AF4888" s="8"/>
      <c r="AG4888" s="8"/>
      <c r="AH4888" s="8"/>
      <c r="AI4888" s="8"/>
      <c r="AJ4888" s="8"/>
      <c r="AK4888" s="8"/>
      <c r="AL4888" s="8"/>
      <c r="AM4888" s="8"/>
    </row>
    <row r="4889" spans="1:39" x14ac:dyDescent="0.2">
      <c r="A4889" s="161" t="s">
        <v>403</v>
      </c>
      <c r="B4889" s="162" t="s">
        <v>7907</v>
      </c>
      <c r="C4889" s="174" t="s">
        <v>528</v>
      </c>
      <c r="D4889" s="175" t="s">
        <v>775</v>
      </c>
      <c r="E4889" s="175">
        <v>9</v>
      </c>
      <c r="F4889" s="176">
        <v>2.3824300000000001E-3</v>
      </c>
      <c r="G4889" s="176">
        <f t="shared" si="164"/>
        <v>2.1441870000000002E-2</v>
      </c>
      <c r="H4889" s="177"/>
      <c r="I4889" s="178"/>
      <c r="J4889" s="179"/>
      <c r="K4889" s="124"/>
      <c r="L4889" s="125"/>
      <c r="M4889" s="126"/>
      <c r="N4889" s="127"/>
      <c r="O4889" s="128"/>
      <c r="P4889" s="128"/>
      <c r="Q4889" s="126"/>
      <c r="R4889" s="55"/>
      <c r="S4889" s="129"/>
      <c r="T4889" s="156"/>
      <c r="U4889" s="126"/>
      <c r="AF4889" s="8"/>
      <c r="AG4889" s="8"/>
      <c r="AH4889" s="8"/>
      <c r="AI4889" s="8"/>
      <c r="AJ4889" s="8"/>
      <c r="AK4889" s="8"/>
      <c r="AL4889" s="8"/>
      <c r="AM4889" s="8"/>
    </row>
    <row r="4890" spans="1:39" x14ac:dyDescent="0.2">
      <c r="A4890" s="161" t="s">
        <v>403</v>
      </c>
      <c r="B4890" s="162" t="s">
        <v>7908</v>
      </c>
      <c r="C4890" s="174" t="s">
        <v>528</v>
      </c>
      <c r="D4890" s="175" t="s">
        <v>529</v>
      </c>
      <c r="E4890" s="175">
        <v>183</v>
      </c>
      <c r="F4890" s="176">
        <v>1.25136E-3</v>
      </c>
      <c r="G4890" s="176">
        <f t="shared" si="164"/>
        <v>0.22899887999999999</v>
      </c>
      <c r="H4890" s="177"/>
      <c r="I4890" s="178"/>
      <c r="J4890" s="179"/>
      <c r="K4890" s="124"/>
      <c r="L4890" s="125"/>
      <c r="M4890" s="126"/>
      <c r="N4890" s="127"/>
      <c r="O4890" s="128"/>
      <c r="P4890" s="128"/>
      <c r="Q4890" s="126"/>
      <c r="R4890" s="55"/>
      <c r="S4890" s="129"/>
      <c r="T4890" s="156"/>
      <c r="U4890" s="126"/>
      <c r="AF4890" s="8"/>
      <c r="AG4890" s="8"/>
      <c r="AH4890" s="8"/>
      <c r="AI4890" s="8"/>
      <c r="AJ4890" s="8"/>
      <c r="AK4890" s="8"/>
      <c r="AL4890" s="8"/>
      <c r="AM4890" s="8"/>
    </row>
    <row r="4891" spans="1:39" x14ac:dyDescent="0.2">
      <c r="A4891" s="161" t="s">
        <v>403</v>
      </c>
      <c r="B4891" s="162" t="s">
        <v>7909</v>
      </c>
      <c r="C4891" s="174" t="s">
        <v>681</v>
      </c>
      <c r="D4891" s="175" t="s">
        <v>780</v>
      </c>
      <c r="E4891" s="175">
        <v>4</v>
      </c>
      <c r="F4891" s="176">
        <v>1.7164410000000001E-2</v>
      </c>
      <c r="G4891" s="176">
        <f t="shared" si="164"/>
        <v>6.8657640000000006E-2</v>
      </c>
      <c r="H4891" s="177"/>
      <c r="I4891" s="178"/>
      <c r="J4891" s="179"/>
      <c r="K4891" s="124"/>
      <c r="L4891" s="125"/>
      <c r="M4891" s="126"/>
      <c r="N4891" s="127"/>
      <c r="O4891" s="128"/>
      <c r="P4891" s="128"/>
      <c r="Q4891" s="126"/>
      <c r="R4891" s="55"/>
      <c r="S4891" s="129"/>
      <c r="T4891" s="156"/>
      <c r="U4891" s="126"/>
      <c r="AF4891" s="8"/>
      <c r="AG4891" s="8"/>
      <c r="AH4891" s="8"/>
      <c r="AI4891" s="8"/>
      <c r="AJ4891" s="8"/>
      <c r="AK4891" s="8"/>
      <c r="AL4891" s="8"/>
      <c r="AM4891" s="8"/>
    </row>
    <row r="4892" spans="1:39" x14ac:dyDescent="0.2">
      <c r="A4892" s="161" t="s">
        <v>403</v>
      </c>
      <c r="B4892" s="162" t="s">
        <v>7910</v>
      </c>
      <c r="C4892" s="174" t="s">
        <v>681</v>
      </c>
      <c r="D4892" s="175" t="s">
        <v>782</v>
      </c>
      <c r="E4892" s="175">
        <v>8</v>
      </c>
      <c r="F4892" s="176">
        <v>1.130113E-2</v>
      </c>
      <c r="G4892" s="176">
        <f t="shared" si="164"/>
        <v>9.0409039999999996E-2</v>
      </c>
      <c r="H4892" s="177"/>
      <c r="I4892" s="178"/>
      <c r="J4892" s="179"/>
      <c r="K4892" s="124"/>
      <c r="L4892" s="125"/>
      <c r="M4892" s="126"/>
      <c r="N4892" s="127"/>
      <c r="O4892" s="128"/>
      <c r="P4892" s="128"/>
      <c r="Q4892" s="126"/>
      <c r="R4892" s="55"/>
      <c r="S4892" s="129"/>
      <c r="T4892" s="156"/>
      <c r="U4892" s="126"/>
      <c r="AF4892" s="8"/>
      <c r="AG4892" s="8"/>
      <c r="AH4892" s="8"/>
      <c r="AI4892" s="8"/>
      <c r="AJ4892" s="8"/>
      <c r="AK4892" s="8"/>
      <c r="AL4892" s="8"/>
      <c r="AM4892" s="8"/>
    </row>
    <row r="4893" spans="1:39" x14ac:dyDescent="0.2">
      <c r="A4893" s="161" t="s">
        <v>403</v>
      </c>
      <c r="B4893" s="162" t="s">
        <v>7911</v>
      </c>
      <c r="C4893" s="174" t="s">
        <v>788</v>
      </c>
      <c r="D4893" s="175" t="s">
        <v>789</v>
      </c>
      <c r="E4893" s="175">
        <v>2</v>
      </c>
      <c r="F4893" s="176">
        <v>5.0836500000000003E-3</v>
      </c>
      <c r="G4893" s="176">
        <f t="shared" si="164"/>
        <v>1.0167300000000001E-2</v>
      </c>
      <c r="H4893" s="177"/>
      <c r="I4893" s="178"/>
      <c r="J4893" s="179"/>
      <c r="K4893" s="124"/>
      <c r="L4893" s="125"/>
      <c r="M4893" s="126"/>
      <c r="N4893" s="127"/>
      <c r="O4893" s="128"/>
      <c r="P4893" s="128"/>
      <c r="Q4893" s="126"/>
      <c r="R4893" s="55"/>
      <c r="S4893" s="129"/>
      <c r="T4893" s="156"/>
      <c r="U4893" s="126"/>
      <c r="AF4893" s="8"/>
      <c r="AG4893" s="8"/>
      <c r="AH4893" s="8"/>
      <c r="AI4893" s="8"/>
      <c r="AJ4893" s="8"/>
      <c r="AK4893" s="8"/>
      <c r="AL4893" s="8"/>
      <c r="AM4893" s="8"/>
    </row>
    <row r="4894" spans="1:39" x14ac:dyDescent="0.2">
      <c r="A4894" s="161" t="s">
        <v>403</v>
      </c>
      <c r="B4894" s="162" t="s">
        <v>7912</v>
      </c>
      <c r="C4894" s="174" t="s">
        <v>681</v>
      </c>
      <c r="D4894" s="175" t="s">
        <v>784</v>
      </c>
      <c r="E4894" s="175">
        <v>4</v>
      </c>
      <c r="F4894" s="176">
        <v>4.0784000000000003E-3</v>
      </c>
      <c r="G4894" s="176">
        <f t="shared" si="164"/>
        <v>1.6313600000000001E-2</v>
      </c>
      <c r="H4894" s="177"/>
      <c r="I4894" s="178"/>
      <c r="J4894" s="179"/>
      <c r="K4894" s="124"/>
      <c r="L4894" s="125"/>
      <c r="M4894" s="126"/>
      <c r="N4894" s="127"/>
      <c r="O4894" s="128"/>
      <c r="P4894" s="128"/>
      <c r="Q4894" s="126"/>
      <c r="R4894" s="55"/>
      <c r="S4894" s="129"/>
      <c r="T4894" s="156"/>
      <c r="U4894" s="126"/>
      <c r="AF4894" s="8"/>
      <c r="AG4894" s="8"/>
      <c r="AH4894" s="8"/>
      <c r="AI4894" s="8"/>
      <c r="AJ4894" s="8"/>
      <c r="AK4894" s="8"/>
      <c r="AL4894" s="8"/>
      <c r="AM4894" s="8"/>
    </row>
    <row r="4895" spans="1:39" x14ac:dyDescent="0.2">
      <c r="A4895" s="161" t="s">
        <v>403</v>
      </c>
      <c r="B4895" s="162" t="s">
        <v>7913</v>
      </c>
      <c r="C4895" s="174" t="s">
        <v>681</v>
      </c>
      <c r="D4895" s="175" t="s">
        <v>786</v>
      </c>
      <c r="E4895" s="175">
        <v>29</v>
      </c>
      <c r="F4895" s="176">
        <v>2.1575700000000001E-3</v>
      </c>
      <c r="G4895" s="176">
        <f t="shared" si="164"/>
        <v>6.2569529999999998E-2</v>
      </c>
      <c r="H4895" s="177"/>
      <c r="I4895" s="178"/>
      <c r="J4895" s="179"/>
      <c r="K4895" s="124"/>
      <c r="L4895" s="125"/>
      <c r="M4895" s="126"/>
      <c r="N4895" s="127"/>
      <c r="O4895" s="128"/>
      <c r="P4895" s="128"/>
      <c r="Q4895" s="126"/>
      <c r="R4895" s="55"/>
      <c r="S4895" s="129"/>
      <c r="T4895" s="156"/>
      <c r="U4895" s="126"/>
      <c r="AF4895" s="8"/>
      <c r="AG4895" s="8"/>
      <c r="AH4895" s="8"/>
      <c r="AI4895" s="8"/>
      <c r="AJ4895" s="8"/>
      <c r="AK4895" s="8"/>
      <c r="AL4895" s="8"/>
      <c r="AM4895" s="8"/>
    </row>
    <row r="4896" spans="1:39" x14ac:dyDescent="0.2">
      <c r="A4896" s="161" t="s">
        <v>403</v>
      </c>
      <c r="B4896" s="162" t="s">
        <v>7914</v>
      </c>
      <c r="C4896" s="174" t="s">
        <v>528</v>
      </c>
      <c r="D4896" s="175" t="s">
        <v>778</v>
      </c>
      <c r="E4896" s="175">
        <v>4</v>
      </c>
      <c r="F4896" s="176">
        <v>1.8382000000000001E-4</v>
      </c>
      <c r="G4896" s="176">
        <f t="shared" si="164"/>
        <v>7.3528000000000005E-4</v>
      </c>
      <c r="H4896" s="177"/>
      <c r="I4896" s="178"/>
      <c r="J4896" s="179"/>
      <c r="K4896" s="124"/>
      <c r="L4896" s="125"/>
      <c r="M4896" s="126"/>
      <c r="N4896" s="127"/>
      <c r="O4896" s="128"/>
      <c r="P4896" s="128"/>
      <c r="Q4896" s="126"/>
      <c r="R4896" s="55"/>
      <c r="S4896" s="129"/>
      <c r="T4896" s="156"/>
      <c r="U4896" s="126"/>
      <c r="AF4896" s="8"/>
      <c r="AG4896" s="8"/>
      <c r="AH4896" s="8"/>
      <c r="AI4896" s="8"/>
      <c r="AJ4896" s="8"/>
      <c r="AK4896" s="8"/>
      <c r="AL4896" s="8"/>
      <c r="AM4896" s="8"/>
    </row>
    <row r="4897" spans="1:39" x14ac:dyDescent="0.2">
      <c r="A4897" s="161" t="s">
        <v>382</v>
      </c>
      <c r="B4897" s="162" t="s">
        <v>7915</v>
      </c>
      <c r="C4897" s="181" t="s">
        <v>683</v>
      </c>
      <c r="D4897" s="182" t="s">
        <v>676</v>
      </c>
      <c r="E4897" s="182">
        <v>1</v>
      </c>
      <c r="F4897" s="183"/>
      <c r="G4897" s="183" t="str">
        <f>""</f>
        <v/>
      </c>
      <c r="H4897" s="184"/>
      <c r="I4897" s="185"/>
      <c r="J4897" s="180"/>
      <c r="K4897" s="124"/>
      <c r="L4897" s="125"/>
      <c r="M4897" s="126"/>
      <c r="N4897" s="127"/>
      <c r="O4897" s="128"/>
      <c r="P4897" s="128"/>
      <c r="Q4897" s="126"/>
      <c r="R4897" s="55"/>
      <c r="S4897" s="129"/>
      <c r="T4897" s="156"/>
      <c r="U4897" s="126"/>
      <c r="AF4897" s="8"/>
      <c r="AG4897" s="8"/>
      <c r="AH4897" s="8"/>
      <c r="AI4897" s="8"/>
      <c r="AJ4897" s="8"/>
      <c r="AK4897" s="8"/>
      <c r="AL4897" s="8"/>
      <c r="AM4897" s="8"/>
    </row>
    <row r="4898" spans="1:39" x14ac:dyDescent="0.2">
      <c r="A4898" s="161" t="s">
        <v>382</v>
      </c>
      <c r="B4898" s="162" t="s">
        <v>7916</v>
      </c>
      <c r="C4898" s="181" t="s">
        <v>675</v>
      </c>
      <c r="D4898" s="182" t="s">
        <v>676</v>
      </c>
      <c r="E4898" s="182">
        <v>1</v>
      </c>
      <c r="F4898" s="183"/>
      <c r="G4898" s="183" t="str">
        <f>""</f>
        <v/>
      </c>
      <c r="H4898" s="184"/>
      <c r="I4898" s="185"/>
      <c r="J4898" s="180"/>
      <c r="K4898" s="124"/>
      <c r="L4898" s="125"/>
      <c r="M4898" s="126"/>
      <c r="N4898" s="127"/>
      <c r="O4898" s="128"/>
      <c r="P4898" s="128"/>
      <c r="Q4898" s="126"/>
      <c r="R4898" s="55"/>
      <c r="S4898" s="129"/>
      <c r="T4898" s="156"/>
      <c r="U4898" s="126"/>
      <c r="AF4898" s="8"/>
      <c r="AG4898" s="8"/>
      <c r="AH4898" s="8"/>
      <c r="AI4898" s="8"/>
      <c r="AJ4898" s="8"/>
      <c r="AK4898" s="8"/>
      <c r="AL4898" s="8"/>
      <c r="AM4898" s="8"/>
    </row>
    <row r="4899" spans="1:39" x14ac:dyDescent="0.2">
      <c r="A4899" s="148" t="s">
        <v>379</v>
      </c>
      <c r="B4899" s="150" t="s">
        <v>261</v>
      </c>
      <c r="C4899" s="151" t="s">
        <v>162</v>
      </c>
      <c r="D4899" s="152" t="s">
        <v>163</v>
      </c>
      <c r="E4899" s="105">
        <v>1</v>
      </c>
      <c r="F4899" s="153"/>
      <c r="G4899" s="110"/>
      <c r="H4899" s="154"/>
      <c r="I4899" s="111"/>
      <c r="J4899" s="155"/>
      <c r="K4899" s="124"/>
      <c r="L4899" s="125"/>
      <c r="M4899" s="126"/>
      <c r="N4899" s="127"/>
      <c r="O4899" s="128"/>
      <c r="P4899" s="128"/>
      <c r="Q4899" s="126"/>
      <c r="R4899" s="55"/>
      <c r="S4899" s="129"/>
      <c r="T4899" s="156"/>
      <c r="U4899" s="126"/>
      <c r="AF4899" s="8"/>
      <c r="AG4899" s="8"/>
      <c r="AH4899" s="8"/>
      <c r="AI4899" s="8"/>
      <c r="AJ4899" s="8"/>
      <c r="AK4899" s="8"/>
      <c r="AL4899" s="8"/>
      <c r="AM4899" s="8"/>
    </row>
    <row r="4900" spans="1:39" x14ac:dyDescent="0.2">
      <c r="A4900" s="148" t="s">
        <v>379</v>
      </c>
      <c r="B4900" s="150">
        <v>70</v>
      </c>
      <c r="C4900" s="151" t="s">
        <v>262</v>
      </c>
      <c r="D4900" s="152" t="s">
        <v>263</v>
      </c>
      <c r="E4900" s="105">
        <v>1</v>
      </c>
      <c r="F4900" s="153"/>
      <c r="G4900" s="110"/>
      <c r="H4900" s="154"/>
      <c r="I4900" s="111"/>
      <c r="J4900" s="155"/>
      <c r="K4900" s="124"/>
      <c r="L4900" s="125"/>
      <c r="M4900" s="126"/>
      <c r="N4900" s="127"/>
      <c r="O4900" s="128"/>
      <c r="P4900" s="128"/>
      <c r="Q4900" s="126"/>
      <c r="R4900" s="55"/>
      <c r="S4900" s="129"/>
      <c r="T4900" s="156"/>
      <c r="U4900" s="126"/>
      <c r="AF4900" s="8"/>
      <c r="AG4900" s="8"/>
      <c r="AH4900" s="8"/>
      <c r="AI4900" s="8"/>
      <c r="AJ4900" s="8"/>
      <c r="AK4900" s="8"/>
      <c r="AL4900" s="8"/>
      <c r="AM4900" s="8"/>
    </row>
    <row r="4901" spans="1:39" x14ac:dyDescent="0.2">
      <c r="A4901" s="161" t="s">
        <v>382</v>
      </c>
      <c r="B4901" s="162" t="s">
        <v>7917</v>
      </c>
      <c r="C4901" s="181" t="s">
        <v>384</v>
      </c>
      <c r="D4901" s="182" t="s">
        <v>385</v>
      </c>
      <c r="E4901" s="182">
        <v>1</v>
      </c>
      <c r="F4901" s="183"/>
      <c r="G4901" s="183" t="str">
        <f>""</f>
        <v/>
      </c>
      <c r="H4901" s="184"/>
      <c r="I4901" s="185"/>
      <c r="J4901" s="180"/>
      <c r="K4901" s="124"/>
      <c r="L4901" s="125"/>
      <c r="M4901" s="126"/>
      <c r="N4901" s="127"/>
      <c r="O4901" s="128"/>
      <c r="P4901" s="128"/>
      <c r="Q4901" s="126"/>
      <c r="R4901" s="55"/>
      <c r="S4901" s="129"/>
      <c r="T4901" s="156"/>
      <c r="U4901" s="126"/>
      <c r="AF4901" s="8"/>
      <c r="AG4901" s="8"/>
      <c r="AH4901" s="8"/>
      <c r="AI4901" s="8"/>
      <c r="AJ4901" s="8"/>
      <c r="AK4901" s="8"/>
      <c r="AL4901" s="8"/>
      <c r="AM4901" s="8"/>
    </row>
    <row r="4902" spans="1:39" x14ac:dyDescent="0.2">
      <c r="A4902" s="161" t="s">
        <v>386</v>
      </c>
      <c r="B4902" s="162" t="s">
        <v>7918</v>
      </c>
      <c r="C4902" s="181" t="s">
        <v>388</v>
      </c>
      <c r="D4902" s="182" t="s">
        <v>389</v>
      </c>
      <c r="E4902" s="182">
        <f>1*1</f>
        <v>1</v>
      </c>
      <c r="F4902" s="183">
        <v>3.8</v>
      </c>
      <c r="G4902" s="183">
        <f t="shared" ref="G4902:G4907" si="165">F4902*E4902</f>
        <v>3.8</v>
      </c>
      <c r="H4902" s="184" t="s">
        <v>390</v>
      </c>
      <c r="I4902" s="185"/>
      <c r="J4902" s="180"/>
      <c r="K4902" s="124"/>
      <c r="L4902" s="125"/>
      <c r="M4902" s="126"/>
      <c r="N4902" s="127"/>
      <c r="O4902" s="128"/>
      <c r="P4902" s="128"/>
      <c r="Q4902" s="126"/>
      <c r="R4902" s="55"/>
      <c r="S4902" s="129"/>
      <c r="T4902" s="156"/>
      <c r="U4902" s="126"/>
      <c r="AF4902" s="8"/>
      <c r="AG4902" s="8"/>
      <c r="AH4902" s="8"/>
      <c r="AI4902" s="8"/>
      <c r="AJ4902" s="8"/>
      <c r="AK4902" s="8"/>
      <c r="AL4902" s="8"/>
      <c r="AM4902" s="8"/>
    </row>
    <row r="4903" spans="1:39" x14ac:dyDescent="0.2">
      <c r="A4903" s="161" t="s">
        <v>386</v>
      </c>
      <c r="B4903" s="162" t="s">
        <v>7919</v>
      </c>
      <c r="C4903" s="181" t="s">
        <v>392</v>
      </c>
      <c r="D4903" s="182" t="s">
        <v>393</v>
      </c>
      <c r="E4903" s="182">
        <f>1*1</f>
        <v>1</v>
      </c>
      <c r="F4903" s="183">
        <v>2.65</v>
      </c>
      <c r="G4903" s="183">
        <f t="shared" si="165"/>
        <v>2.65</v>
      </c>
      <c r="H4903" s="184" t="s">
        <v>390</v>
      </c>
      <c r="I4903" s="185"/>
      <c r="J4903" s="180"/>
      <c r="K4903" s="124"/>
      <c r="L4903" s="125"/>
      <c r="M4903" s="126"/>
      <c r="N4903" s="127"/>
      <c r="O4903" s="128"/>
      <c r="P4903" s="128"/>
      <c r="Q4903" s="126"/>
      <c r="R4903" s="55"/>
      <c r="S4903" s="129"/>
      <c r="T4903" s="156"/>
      <c r="U4903" s="126"/>
      <c r="AF4903" s="8"/>
      <c r="AG4903" s="8"/>
      <c r="AH4903" s="8"/>
      <c r="AI4903" s="8"/>
      <c r="AJ4903" s="8"/>
      <c r="AK4903" s="8"/>
      <c r="AL4903" s="8"/>
      <c r="AM4903" s="8"/>
    </row>
    <row r="4904" spans="1:39" x14ac:dyDescent="0.2">
      <c r="A4904" s="161" t="s">
        <v>386</v>
      </c>
      <c r="B4904" s="162" t="s">
        <v>7920</v>
      </c>
      <c r="C4904" s="181" t="s">
        <v>395</v>
      </c>
      <c r="D4904" s="182" t="s">
        <v>396</v>
      </c>
      <c r="E4904" s="182">
        <f>1*1</f>
        <v>1</v>
      </c>
      <c r="F4904" s="183">
        <v>5.45</v>
      </c>
      <c r="G4904" s="183">
        <f t="shared" si="165"/>
        <v>5.45</v>
      </c>
      <c r="H4904" s="184" t="s">
        <v>390</v>
      </c>
      <c r="I4904" s="185"/>
      <c r="J4904" s="180"/>
      <c r="K4904" s="124"/>
      <c r="L4904" s="125"/>
      <c r="M4904" s="126"/>
      <c r="N4904" s="127"/>
      <c r="O4904" s="128"/>
      <c r="P4904" s="128"/>
      <c r="Q4904" s="126"/>
      <c r="R4904" s="55"/>
      <c r="S4904" s="129"/>
      <c r="T4904" s="156"/>
      <c r="U4904" s="126"/>
      <c r="AF4904" s="8"/>
      <c r="AG4904" s="8"/>
      <c r="AH4904" s="8"/>
      <c r="AI4904" s="8"/>
      <c r="AJ4904" s="8"/>
      <c r="AK4904" s="8"/>
      <c r="AL4904" s="8"/>
      <c r="AM4904" s="8"/>
    </row>
    <row r="4905" spans="1:39" x14ac:dyDescent="0.2">
      <c r="A4905" s="161" t="s">
        <v>386</v>
      </c>
      <c r="B4905" s="162" t="s">
        <v>7921</v>
      </c>
      <c r="C4905" s="181" t="s">
        <v>398</v>
      </c>
      <c r="D4905" s="182" t="s">
        <v>399</v>
      </c>
      <c r="E4905" s="182">
        <f>1*1</f>
        <v>1</v>
      </c>
      <c r="F4905" s="183">
        <v>39.75</v>
      </c>
      <c r="G4905" s="183">
        <f t="shared" si="165"/>
        <v>39.75</v>
      </c>
      <c r="H4905" s="184" t="s">
        <v>390</v>
      </c>
      <c r="I4905" s="185"/>
      <c r="J4905" s="180"/>
      <c r="K4905" s="124"/>
      <c r="L4905" s="125"/>
      <c r="M4905" s="126"/>
      <c r="N4905" s="127"/>
      <c r="O4905" s="128"/>
      <c r="P4905" s="128"/>
      <c r="Q4905" s="126"/>
      <c r="R4905" s="55"/>
      <c r="S4905" s="129"/>
      <c r="T4905" s="156"/>
      <c r="U4905" s="126"/>
      <c r="AF4905" s="8"/>
      <c r="AG4905" s="8"/>
      <c r="AH4905" s="8"/>
      <c r="AI4905" s="8"/>
      <c r="AJ4905" s="8"/>
      <c r="AK4905" s="8"/>
      <c r="AL4905" s="8"/>
      <c r="AM4905" s="8"/>
    </row>
    <row r="4906" spans="1:39" x14ac:dyDescent="0.2">
      <c r="A4906" s="161" t="s">
        <v>386</v>
      </c>
      <c r="B4906" s="162" t="s">
        <v>7922</v>
      </c>
      <c r="C4906" s="181" t="s">
        <v>401</v>
      </c>
      <c r="D4906" s="182" t="s">
        <v>402</v>
      </c>
      <c r="E4906" s="182">
        <f>2*1</f>
        <v>2</v>
      </c>
      <c r="F4906" s="183">
        <v>1.97</v>
      </c>
      <c r="G4906" s="183">
        <f t="shared" si="165"/>
        <v>3.94</v>
      </c>
      <c r="H4906" s="184" t="s">
        <v>390</v>
      </c>
      <c r="I4906" s="185"/>
      <c r="J4906" s="180"/>
      <c r="K4906" s="124"/>
      <c r="L4906" s="125"/>
      <c r="M4906" s="126"/>
      <c r="N4906" s="127"/>
      <c r="O4906" s="128"/>
      <c r="P4906" s="128"/>
      <c r="Q4906" s="126"/>
      <c r="R4906" s="55"/>
      <c r="S4906" s="129"/>
      <c r="T4906" s="156"/>
      <c r="U4906" s="126"/>
      <c r="AF4906" s="8"/>
      <c r="AG4906" s="8"/>
      <c r="AH4906" s="8"/>
      <c r="AI4906" s="8"/>
      <c r="AJ4906" s="8"/>
      <c r="AK4906" s="8"/>
      <c r="AL4906" s="8"/>
      <c r="AM4906" s="8"/>
    </row>
    <row r="4907" spans="1:39" x14ac:dyDescent="0.2">
      <c r="A4907" s="161" t="s">
        <v>403</v>
      </c>
      <c r="B4907" s="162" t="s">
        <v>7923</v>
      </c>
      <c r="C4907" s="181" t="s">
        <v>405</v>
      </c>
      <c r="D4907" s="182" t="s">
        <v>406</v>
      </c>
      <c r="E4907" s="182">
        <f>1*1</f>
        <v>1</v>
      </c>
      <c r="F4907" s="183">
        <v>8.09</v>
      </c>
      <c r="G4907" s="183">
        <f t="shared" si="165"/>
        <v>8.09</v>
      </c>
      <c r="H4907" s="184"/>
      <c r="I4907" s="185"/>
      <c r="J4907" s="180"/>
      <c r="K4907" s="124"/>
      <c r="L4907" s="125"/>
      <c r="M4907" s="126"/>
      <c r="N4907" s="127"/>
      <c r="O4907" s="128"/>
      <c r="P4907" s="128"/>
      <c r="Q4907" s="126"/>
      <c r="R4907" s="55"/>
      <c r="S4907" s="129"/>
      <c r="T4907" s="156"/>
      <c r="U4907" s="126"/>
      <c r="AF4907" s="8"/>
      <c r="AG4907" s="8"/>
      <c r="AH4907" s="8"/>
      <c r="AI4907" s="8"/>
      <c r="AJ4907" s="8"/>
      <c r="AK4907" s="8"/>
      <c r="AL4907" s="8"/>
      <c r="AM4907" s="8"/>
    </row>
    <row r="4908" spans="1:39" x14ac:dyDescent="0.2">
      <c r="A4908" s="161" t="s">
        <v>382</v>
      </c>
      <c r="B4908" s="162" t="s">
        <v>7924</v>
      </c>
      <c r="C4908" s="163" t="s">
        <v>1907</v>
      </c>
      <c r="D4908" s="164" t="s">
        <v>409</v>
      </c>
      <c r="E4908" s="164" t="s">
        <v>410</v>
      </c>
      <c r="F4908" s="167"/>
      <c r="G4908" s="167" t="str">
        <f>""</f>
        <v/>
      </c>
      <c r="H4908" s="161"/>
      <c r="I4908" s="165"/>
      <c r="J4908" s="166"/>
      <c r="K4908" s="124"/>
      <c r="L4908" s="125"/>
      <c r="M4908" s="126"/>
      <c r="N4908" s="127"/>
      <c r="O4908" s="128"/>
      <c r="P4908" s="128"/>
      <c r="Q4908" s="126"/>
      <c r="R4908" s="55"/>
      <c r="S4908" s="129"/>
      <c r="T4908" s="156"/>
      <c r="U4908" s="126"/>
      <c r="AF4908" s="8"/>
      <c r="AG4908" s="8"/>
      <c r="AH4908" s="8"/>
      <c r="AI4908" s="8"/>
      <c r="AJ4908" s="8"/>
      <c r="AK4908" s="8"/>
      <c r="AL4908" s="8"/>
      <c r="AM4908" s="8"/>
    </row>
    <row r="4909" spans="1:39" x14ac:dyDescent="0.2">
      <c r="A4909" s="161" t="s">
        <v>386</v>
      </c>
      <c r="B4909" s="162" t="s">
        <v>7925</v>
      </c>
      <c r="C4909" s="168" t="s">
        <v>1909</v>
      </c>
      <c r="D4909" s="169" t="s">
        <v>1910</v>
      </c>
      <c r="E4909" s="169" t="s">
        <v>410</v>
      </c>
      <c r="F4909" s="170">
        <v>15.77</v>
      </c>
      <c r="G4909" s="170">
        <f>F4909*2</f>
        <v>31.54</v>
      </c>
      <c r="H4909" s="171" t="s">
        <v>414</v>
      </c>
      <c r="I4909" s="172"/>
      <c r="J4909" s="173"/>
      <c r="K4909" s="124"/>
      <c r="L4909" s="125"/>
      <c r="M4909" s="126"/>
      <c r="N4909" s="127"/>
      <c r="O4909" s="128"/>
      <c r="P4909" s="128"/>
      <c r="Q4909" s="126"/>
      <c r="R4909" s="55"/>
      <c r="S4909" s="129"/>
      <c r="T4909" s="156"/>
      <c r="U4909" s="126"/>
      <c r="AF4909" s="8"/>
      <c r="AG4909" s="8"/>
      <c r="AH4909" s="8"/>
      <c r="AI4909" s="8"/>
      <c r="AJ4909" s="8"/>
      <c r="AK4909" s="8"/>
      <c r="AL4909" s="8"/>
      <c r="AM4909" s="8"/>
    </row>
    <row r="4910" spans="1:39" x14ac:dyDescent="0.2">
      <c r="A4910" s="161" t="s">
        <v>386</v>
      </c>
      <c r="B4910" s="162" t="s">
        <v>7926</v>
      </c>
      <c r="C4910" s="168" t="s">
        <v>416</v>
      </c>
      <c r="D4910" s="169" t="s">
        <v>417</v>
      </c>
      <c r="E4910" s="169" t="s">
        <v>410</v>
      </c>
      <c r="F4910" s="170">
        <v>4.05</v>
      </c>
      <c r="G4910" s="170">
        <f>F4910*2</f>
        <v>8.1</v>
      </c>
      <c r="H4910" s="171" t="s">
        <v>414</v>
      </c>
      <c r="I4910" s="172"/>
      <c r="J4910" s="173"/>
      <c r="K4910" s="124"/>
      <c r="L4910" s="125"/>
      <c r="M4910" s="126"/>
      <c r="N4910" s="127"/>
      <c r="O4910" s="128"/>
      <c r="P4910" s="128"/>
      <c r="Q4910" s="126"/>
      <c r="R4910" s="55"/>
      <c r="S4910" s="129"/>
      <c r="T4910" s="156"/>
      <c r="U4910" s="126"/>
      <c r="AF4910" s="8"/>
      <c r="AG4910" s="8"/>
      <c r="AH4910" s="8"/>
      <c r="AI4910" s="8"/>
      <c r="AJ4910" s="8"/>
      <c r="AK4910" s="8"/>
      <c r="AL4910" s="8"/>
      <c r="AM4910" s="8"/>
    </row>
    <row r="4911" spans="1:39" x14ac:dyDescent="0.2">
      <c r="A4911" s="161" t="s">
        <v>386</v>
      </c>
      <c r="B4911" s="162" t="s">
        <v>7927</v>
      </c>
      <c r="C4911" s="168" t="s">
        <v>419</v>
      </c>
      <c r="D4911" s="169" t="s">
        <v>420</v>
      </c>
      <c r="E4911" s="169">
        <v>2</v>
      </c>
      <c r="F4911" s="170">
        <v>0.37</v>
      </c>
      <c r="G4911" s="170">
        <f>F4911*E4911</f>
        <v>0.74</v>
      </c>
      <c r="H4911" s="171" t="s">
        <v>414</v>
      </c>
      <c r="I4911" s="172"/>
      <c r="J4911" s="173"/>
      <c r="K4911" s="124"/>
      <c r="L4911" s="125"/>
      <c r="M4911" s="126"/>
      <c r="N4911" s="127"/>
      <c r="O4911" s="128"/>
      <c r="P4911" s="128"/>
      <c r="Q4911" s="126"/>
      <c r="R4911" s="55"/>
      <c r="S4911" s="129"/>
      <c r="T4911" s="156"/>
      <c r="U4911" s="126"/>
      <c r="AF4911" s="8"/>
      <c r="AG4911" s="8"/>
      <c r="AH4911" s="8"/>
      <c r="AI4911" s="8"/>
      <c r="AJ4911" s="8"/>
      <c r="AK4911" s="8"/>
      <c r="AL4911" s="8"/>
      <c r="AM4911" s="8"/>
    </row>
    <row r="4912" spans="1:39" x14ac:dyDescent="0.2">
      <c r="A4912" s="161" t="s">
        <v>386</v>
      </c>
      <c r="B4912" s="162" t="s">
        <v>7928</v>
      </c>
      <c r="C4912" s="168" t="s">
        <v>422</v>
      </c>
      <c r="D4912" s="169" t="s">
        <v>423</v>
      </c>
      <c r="E4912" s="169">
        <v>2</v>
      </c>
      <c r="F4912" s="170">
        <v>0.04</v>
      </c>
      <c r="G4912" s="170">
        <f>F4912*E4912</f>
        <v>0.08</v>
      </c>
      <c r="H4912" s="171" t="s">
        <v>414</v>
      </c>
      <c r="I4912" s="172"/>
      <c r="J4912" s="173"/>
      <c r="K4912" s="124"/>
      <c r="L4912" s="125"/>
      <c r="M4912" s="126"/>
      <c r="N4912" s="127"/>
      <c r="O4912" s="128"/>
      <c r="P4912" s="128"/>
      <c r="Q4912" s="126"/>
      <c r="R4912" s="55"/>
      <c r="S4912" s="129"/>
      <c r="T4912" s="156"/>
      <c r="U4912" s="126"/>
      <c r="AF4912" s="8"/>
      <c r="AG4912" s="8"/>
      <c r="AH4912" s="8"/>
      <c r="AI4912" s="8"/>
      <c r="AJ4912" s="8"/>
      <c r="AK4912" s="8"/>
      <c r="AL4912" s="8"/>
      <c r="AM4912" s="8"/>
    </row>
    <row r="4913" spans="1:39" x14ac:dyDescent="0.2">
      <c r="A4913" s="161" t="s">
        <v>403</v>
      </c>
      <c r="B4913" s="162" t="s">
        <v>7929</v>
      </c>
      <c r="C4913" s="174" t="s">
        <v>425</v>
      </c>
      <c r="D4913" s="175" t="s">
        <v>426</v>
      </c>
      <c r="E4913" s="175">
        <v>2</v>
      </c>
      <c r="F4913" s="176">
        <v>0.01</v>
      </c>
      <c r="G4913" s="176">
        <f>F4913*E4913</f>
        <v>0.02</v>
      </c>
      <c r="H4913" s="177"/>
      <c r="I4913" s="178"/>
      <c r="J4913" s="179"/>
      <c r="K4913" s="124"/>
      <c r="L4913" s="125"/>
      <c r="M4913" s="126"/>
      <c r="N4913" s="127"/>
      <c r="O4913" s="128"/>
      <c r="P4913" s="128"/>
      <c r="Q4913" s="126"/>
      <c r="R4913" s="55"/>
      <c r="S4913" s="129"/>
      <c r="T4913" s="156"/>
      <c r="U4913" s="126"/>
      <c r="AF4913" s="8"/>
      <c r="AG4913" s="8"/>
      <c r="AH4913" s="8"/>
      <c r="AI4913" s="8"/>
      <c r="AJ4913" s="8"/>
      <c r="AK4913" s="8"/>
      <c r="AL4913" s="8"/>
      <c r="AM4913" s="8"/>
    </row>
    <row r="4914" spans="1:39" x14ac:dyDescent="0.2">
      <c r="A4914" s="161" t="s">
        <v>382</v>
      </c>
      <c r="B4914" s="162" t="s">
        <v>7930</v>
      </c>
      <c r="C4914" s="181" t="s">
        <v>428</v>
      </c>
      <c r="D4914" s="182" t="s">
        <v>429</v>
      </c>
      <c r="E4914" s="182" t="s">
        <v>410</v>
      </c>
      <c r="F4914" s="183"/>
      <c r="G4914" s="183" t="str">
        <f>""</f>
        <v/>
      </c>
      <c r="H4914" s="184"/>
      <c r="I4914" s="185"/>
      <c r="J4914" s="180"/>
      <c r="K4914" s="124"/>
      <c r="L4914" s="125"/>
      <c r="M4914" s="126"/>
      <c r="N4914" s="127"/>
      <c r="O4914" s="128"/>
      <c r="P4914" s="128"/>
      <c r="Q4914" s="126"/>
      <c r="R4914" s="55"/>
      <c r="S4914" s="129"/>
      <c r="T4914" s="156"/>
      <c r="U4914" s="126"/>
      <c r="AF4914" s="8"/>
      <c r="AG4914" s="8"/>
      <c r="AH4914" s="8"/>
      <c r="AI4914" s="8"/>
      <c r="AJ4914" s="8"/>
      <c r="AK4914" s="8"/>
      <c r="AL4914" s="8"/>
      <c r="AM4914" s="8"/>
    </row>
    <row r="4915" spans="1:39" x14ac:dyDescent="0.2">
      <c r="A4915" s="161" t="s">
        <v>386</v>
      </c>
      <c r="B4915" s="162" t="s">
        <v>7931</v>
      </c>
      <c r="C4915" s="181" t="s">
        <v>431</v>
      </c>
      <c r="D4915" s="182" t="s">
        <v>432</v>
      </c>
      <c r="E4915" s="182">
        <f>1*1</f>
        <v>1</v>
      </c>
      <c r="F4915" s="183">
        <v>10.41</v>
      </c>
      <c r="G4915" s="183">
        <f>F4915*E4915</f>
        <v>10.41</v>
      </c>
      <c r="H4915" s="184" t="s">
        <v>390</v>
      </c>
      <c r="I4915" s="185"/>
      <c r="J4915" s="180"/>
      <c r="K4915" s="124"/>
      <c r="L4915" s="125"/>
      <c r="M4915" s="126"/>
      <c r="N4915" s="127"/>
      <c r="O4915" s="128"/>
      <c r="P4915" s="128"/>
      <c r="Q4915" s="126"/>
      <c r="R4915" s="55"/>
      <c r="S4915" s="129"/>
      <c r="T4915" s="156"/>
      <c r="U4915" s="126"/>
      <c r="AF4915" s="8"/>
      <c r="AG4915" s="8"/>
      <c r="AH4915" s="8"/>
      <c r="AI4915" s="8"/>
      <c r="AJ4915" s="8"/>
      <c r="AK4915" s="8"/>
      <c r="AL4915" s="8"/>
      <c r="AM4915" s="8"/>
    </row>
    <row r="4916" spans="1:39" x14ac:dyDescent="0.2">
      <c r="A4916" s="161" t="s">
        <v>386</v>
      </c>
      <c r="B4916" s="162" t="s">
        <v>7932</v>
      </c>
      <c r="C4916" s="181" t="s">
        <v>434</v>
      </c>
      <c r="D4916" s="182" t="s">
        <v>435</v>
      </c>
      <c r="E4916" s="182">
        <f>2*1</f>
        <v>2</v>
      </c>
      <c r="F4916" s="183">
        <v>0.03</v>
      </c>
      <c r="G4916" s="183">
        <f>F4916*E4916</f>
        <v>0.06</v>
      </c>
      <c r="H4916" s="184" t="s">
        <v>414</v>
      </c>
      <c r="I4916" s="185"/>
      <c r="J4916" s="180"/>
      <c r="K4916" s="124"/>
      <c r="L4916" s="125"/>
      <c r="M4916" s="126"/>
      <c r="N4916" s="127"/>
      <c r="O4916" s="128"/>
      <c r="P4916" s="128"/>
      <c r="Q4916" s="126"/>
      <c r="R4916" s="55"/>
      <c r="S4916" s="129"/>
      <c r="T4916" s="156"/>
      <c r="U4916" s="126"/>
      <c r="AF4916" s="8"/>
      <c r="AG4916" s="8"/>
      <c r="AH4916" s="8"/>
      <c r="AI4916" s="8"/>
      <c r="AJ4916" s="8"/>
      <c r="AK4916" s="8"/>
      <c r="AL4916" s="8"/>
      <c r="AM4916" s="8"/>
    </row>
    <row r="4917" spans="1:39" x14ac:dyDescent="0.2">
      <c r="A4917" s="161" t="s">
        <v>403</v>
      </c>
      <c r="B4917" s="162" t="s">
        <v>7933</v>
      </c>
      <c r="C4917" s="181" t="s">
        <v>425</v>
      </c>
      <c r="D4917" s="182" t="s">
        <v>437</v>
      </c>
      <c r="E4917" s="182">
        <f>1*1</f>
        <v>1</v>
      </c>
      <c r="F4917" s="183">
        <v>0.02</v>
      </c>
      <c r="G4917" s="183">
        <f>F4917*E4917</f>
        <v>0.02</v>
      </c>
      <c r="H4917" s="184"/>
      <c r="I4917" s="185"/>
      <c r="J4917" s="180"/>
      <c r="K4917" s="124"/>
      <c r="L4917" s="125"/>
      <c r="M4917" s="126"/>
      <c r="N4917" s="127"/>
      <c r="O4917" s="128"/>
      <c r="P4917" s="128"/>
      <c r="Q4917" s="126"/>
      <c r="R4917" s="55"/>
      <c r="S4917" s="129"/>
      <c r="T4917" s="156"/>
      <c r="U4917" s="126"/>
      <c r="AF4917" s="8"/>
      <c r="AG4917" s="8"/>
      <c r="AH4917" s="8"/>
      <c r="AI4917" s="8"/>
      <c r="AJ4917" s="8"/>
      <c r="AK4917" s="8"/>
      <c r="AL4917" s="8"/>
      <c r="AM4917" s="8"/>
    </row>
    <row r="4918" spans="1:39" x14ac:dyDescent="0.2">
      <c r="A4918" s="161" t="s">
        <v>382</v>
      </c>
      <c r="B4918" s="162" t="s">
        <v>7934</v>
      </c>
      <c r="C4918" s="163" t="s">
        <v>439</v>
      </c>
      <c r="D4918" s="164" t="s">
        <v>440</v>
      </c>
      <c r="E4918" s="164">
        <v>1</v>
      </c>
      <c r="F4918" s="167"/>
      <c r="G4918" s="167" t="str">
        <f>""</f>
        <v/>
      </c>
      <c r="H4918" s="161"/>
      <c r="I4918" s="165"/>
      <c r="J4918" s="166"/>
      <c r="K4918" s="124"/>
      <c r="L4918" s="125"/>
      <c r="M4918" s="126"/>
      <c r="N4918" s="127"/>
      <c r="O4918" s="128"/>
      <c r="P4918" s="128"/>
      <c r="Q4918" s="126"/>
      <c r="R4918" s="55"/>
      <c r="S4918" s="129"/>
      <c r="T4918" s="156"/>
      <c r="U4918" s="126"/>
      <c r="AF4918" s="8"/>
      <c r="AG4918" s="8"/>
      <c r="AH4918" s="8"/>
      <c r="AI4918" s="8"/>
      <c r="AJ4918" s="8"/>
      <c r="AK4918" s="8"/>
      <c r="AL4918" s="8"/>
      <c r="AM4918" s="8"/>
    </row>
    <row r="4919" spans="1:39" x14ac:dyDescent="0.2">
      <c r="A4919" s="161" t="s">
        <v>386</v>
      </c>
      <c r="B4919" s="162" t="s">
        <v>7935</v>
      </c>
      <c r="C4919" s="168" t="s">
        <v>442</v>
      </c>
      <c r="D4919" s="169" t="s">
        <v>443</v>
      </c>
      <c r="E4919" s="169">
        <f>1*1</f>
        <v>1</v>
      </c>
      <c r="F4919" s="170">
        <v>11.31</v>
      </c>
      <c r="G4919" s="170">
        <f>F4919*E4919</f>
        <v>11.31</v>
      </c>
      <c r="H4919" s="171" t="s">
        <v>414</v>
      </c>
      <c r="I4919" s="172"/>
      <c r="J4919" s="173"/>
      <c r="K4919" s="124"/>
      <c r="L4919" s="125"/>
      <c r="M4919" s="126"/>
      <c r="N4919" s="127"/>
      <c r="O4919" s="128"/>
      <c r="P4919" s="128"/>
      <c r="Q4919" s="126"/>
      <c r="R4919" s="55"/>
      <c r="S4919" s="129"/>
      <c r="T4919" s="156"/>
      <c r="U4919" s="126"/>
      <c r="AF4919" s="8"/>
      <c r="AG4919" s="8"/>
      <c r="AH4919" s="8"/>
      <c r="AI4919" s="8"/>
      <c r="AJ4919" s="8"/>
      <c r="AK4919" s="8"/>
      <c r="AL4919" s="8"/>
      <c r="AM4919" s="8"/>
    </row>
    <row r="4920" spans="1:39" x14ac:dyDescent="0.2">
      <c r="A4920" s="161" t="s">
        <v>386</v>
      </c>
      <c r="B4920" s="162" t="s">
        <v>7936</v>
      </c>
      <c r="C4920" s="168" t="s">
        <v>445</v>
      </c>
      <c r="D4920" s="169" t="s">
        <v>446</v>
      </c>
      <c r="E4920" s="169">
        <f>2*1</f>
        <v>2</v>
      </c>
      <c r="F4920" s="170">
        <v>2.2200000000000002</v>
      </c>
      <c r="G4920" s="170">
        <f>F4920*E4920</f>
        <v>4.4400000000000004</v>
      </c>
      <c r="H4920" s="171" t="s">
        <v>414</v>
      </c>
      <c r="I4920" s="172"/>
      <c r="J4920" s="173"/>
      <c r="K4920" s="124"/>
      <c r="L4920" s="125"/>
      <c r="M4920" s="126"/>
      <c r="N4920" s="127"/>
      <c r="O4920" s="128"/>
      <c r="P4920" s="128"/>
      <c r="Q4920" s="126"/>
      <c r="R4920" s="55"/>
      <c r="S4920" s="129"/>
      <c r="T4920" s="156"/>
      <c r="U4920" s="126"/>
      <c r="AF4920" s="8"/>
      <c r="AG4920" s="8"/>
      <c r="AH4920" s="8"/>
      <c r="AI4920" s="8"/>
      <c r="AJ4920" s="8"/>
      <c r="AK4920" s="8"/>
      <c r="AL4920" s="8"/>
      <c r="AM4920" s="8"/>
    </row>
    <row r="4921" spans="1:39" x14ac:dyDescent="0.2">
      <c r="A4921" s="161" t="s">
        <v>403</v>
      </c>
      <c r="B4921" s="162" t="s">
        <v>7937</v>
      </c>
      <c r="C4921" s="174" t="s">
        <v>425</v>
      </c>
      <c r="D4921" s="175" t="s">
        <v>448</v>
      </c>
      <c r="E4921" s="175">
        <f>4*1</f>
        <v>4</v>
      </c>
      <c r="F4921" s="176">
        <v>0.01</v>
      </c>
      <c r="G4921" s="176">
        <f>F4921*E4921</f>
        <v>0.04</v>
      </c>
      <c r="H4921" s="177"/>
      <c r="I4921" s="178"/>
      <c r="J4921" s="179"/>
      <c r="K4921" s="124"/>
      <c r="L4921" s="125"/>
      <c r="M4921" s="126"/>
      <c r="N4921" s="127"/>
      <c r="O4921" s="128"/>
      <c r="P4921" s="128"/>
      <c r="Q4921" s="126"/>
      <c r="R4921" s="55"/>
      <c r="S4921" s="129"/>
      <c r="T4921" s="156"/>
      <c r="U4921" s="126"/>
      <c r="AF4921" s="8"/>
      <c r="AG4921" s="8"/>
      <c r="AH4921" s="8"/>
      <c r="AI4921" s="8"/>
      <c r="AJ4921" s="8"/>
      <c r="AK4921" s="8"/>
      <c r="AL4921" s="8"/>
      <c r="AM4921" s="8"/>
    </row>
    <row r="4922" spans="1:39" x14ac:dyDescent="0.2">
      <c r="A4922" s="161" t="s">
        <v>403</v>
      </c>
      <c r="B4922" s="162" t="s">
        <v>7938</v>
      </c>
      <c r="C4922" s="174" t="s">
        <v>425</v>
      </c>
      <c r="D4922" s="175" t="s">
        <v>450</v>
      </c>
      <c r="E4922" s="175">
        <f>8*1</f>
        <v>8</v>
      </c>
      <c r="F4922" s="176">
        <v>0.04</v>
      </c>
      <c r="G4922" s="176">
        <f>F4922*E4922</f>
        <v>0.32</v>
      </c>
      <c r="H4922" s="177"/>
      <c r="I4922" s="178"/>
      <c r="J4922" s="179"/>
      <c r="K4922" s="124"/>
      <c r="L4922" s="125"/>
      <c r="M4922" s="126"/>
      <c r="N4922" s="127"/>
      <c r="O4922" s="128"/>
      <c r="P4922" s="128"/>
      <c r="Q4922" s="126"/>
      <c r="R4922" s="55"/>
      <c r="S4922" s="129"/>
      <c r="T4922" s="156"/>
      <c r="U4922" s="126"/>
      <c r="AF4922" s="8"/>
      <c r="AG4922" s="8"/>
      <c r="AH4922" s="8"/>
      <c r="AI4922" s="8"/>
      <c r="AJ4922" s="8"/>
      <c r="AK4922" s="8"/>
      <c r="AL4922" s="8"/>
      <c r="AM4922" s="8"/>
    </row>
    <row r="4923" spans="1:39" x14ac:dyDescent="0.2">
      <c r="A4923" s="161" t="s">
        <v>382</v>
      </c>
      <c r="B4923" s="162" t="s">
        <v>7939</v>
      </c>
      <c r="C4923" s="163" t="s">
        <v>452</v>
      </c>
      <c r="D4923" s="164" t="s">
        <v>453</v>
      </c>
      <c r="E4923" s="164">
        <v>13</v>
      </c>
      <c r="F4923" s="167"/>
      <c r="G4923" s="167" t="str">
        <f>""</f>
        <v/>
      </c>
      <c r="H4923" s="161"/>
      <c r="I4923" s="165"/>
      <c r="J4923" s="166"/>
      <c r="K4923" s="124"/>
      <c r="L4923" s="125"/>
      <c r="M4923" s="126"/>
      <c r="N4923" s="127"/>
      <c r="O4923" s="128"/>
      <c r="P4923" s="128"/>
      <c r="Q4923" s="126"/>
      <c r="R4923" s="55"/>
      <c r="S4923" s="129"/>
      <c r="T4923" s="156"/>
      <c r="U4923" s="126"/>
      <c r="AF4923" s="8"/>
      <c r="AG4923" s="8"/>
      <c r="AH4923" s="8"/>
      <c r="AI4923" s="8"/>
      <c r="AJ4923" s="8"/>
      <c r="AK4923" s="8"/>
      <c r="AL4923" s="8"/>
      <c r="AM4923" s="8"/>
    </row>
    <row r="4924" spans="1:39" x14ac:dyDescent="0.2">
      <c r="A4924" s="161" t="s">
        <v>386</v>
      </c>
      <c r="B4924" s="162" t="s">
        <v>7940</v>
      </c>
      <c r="C4924" s="168" t="s">
        <v>442</v>
      </c>
      <c r="D4924" s="169" t="s">
        <v>443</v>
      </c>
      <c r="E4924" s="169">
        <f>1*13</f>
        <v>13</v>
      </c>
      <c r="F4924" s="170">
        <v>11.31</v>
      </c>
      <c r="G4924" s="170">
        <f>F4924*E4924</f>
        <v>147.03</v>
      </c>
      <c r="H4924" s="171" t="s">
        <v>414</v>
      </c>
      <c r="I4924" s="172"/>
      <c r="J4924" s="173"/>
      <c r="K4924" s="124"/>
      <c r="L4924" s="125"/>
      <c r="M4924" s="126"/>
      <c r="N4924" s="127"/>
      <c r="O4924" s="128"/>
      <c r="P4924" s="128"/>
      <c r="Q4924" s="126"/>
      <c r="R4924" s="55"/>
      <c r="S4924" s="129"/>
      <c r="T4924" s="156"/>
      <c r="U4924" s="126"/>
      <c r="AF4924" s="8"/>
      <c r="AG4924" s="8"/>
      <c r="AH4924" s="8"/>
      <c r="AI4924" s="8"/>
      <c r="AJ4924" s="8"/>
      <c r="AK4924" s="8"/>
      <c r="AL4924" s="8"/>
      <c r="AM4924" s="8"/>
    </row>
    <row r="4925" spans="1:39" x14ac:dyDescent="0.2">
      <c r="A4925" s="161" t="s">
        <v>386</v>
      </c>
      <c r="B4925" s="162" t="s">
        <v>7941</v>
      </c>
      <c r="C4925" s="168" t="s">
        <v>456</v>
      </c>
      <c r="D4925" s="169" t="s">
        <v>457</v>
      </c>
      <c r="E4925" s="169">
        <f>2*13</f>
        <v>26</v>
      </c>
      <c r="F4925" s="170">
        <v>1.28</v>
      </c>
      <c r="G4925" s="170">
        <f>F4925*E4925</f>
        <v>33.28</v>
      </c>
      <c r="H4925" s="171" t="s">
        <v>414</v>
      </c>
      <c r="I4925" s="172"/>
      <c r="J4925" s="173"/>
      <c r="K4925" s="124"/>
      <c r="L4925" s="125"/>
      <c r="M4925" s="126"/>
      <c r="N4925" s="127"/>
      <c r="O4925" s="128"/>
      <c r="P4925" s="128"/>
      <c r="Q4925" s="126"/>
      <c r="R4925" s="55"/>
      <c r="S4925" s="129"/>
      <c r="T4925" s="156"/>
      <c r="U4925" s="126"/>
      <c r="AF4925" s="8"/>
      <c r="AG4925" s="8"/>
      <c r="AH4925" s="8"/>
      <c r="AI4925" s="8"/>
      <c r="AJ4925" s="8"/>
      <c r="AK4925" s="8"/>
      <c r="AL4925" s="8"/>
      <c r="AM4925" s="8"/>
    </row>
    <row r="4926" spans="1:39" x14ac:dyDescent="0.2">
      <c r="A4926" s="161" t="s">
        <v>386</v>
      </c>
      <c r="B4926" s="162" t="s">
        <v>7942</v>
      </c>
      <c r="C4926" s="181" t="s">
        <v>459</v>
      </c>
      <c r="D4926" s="182" t="s">
        <v>460</v>
      </c>
      <c r="E4926" s="182">
        <v>1</v>
      </c>
      <c r="F4926" s="183">
        <v>3.27927539</v>
      </c>
      <c r="G4926" s="183">
        <f>F4926*E4926</f>
        <v>3.27927539</v>
      </c>
      <c r="H4926" s="184" t="s">
        <v>390</v>
      </c>
      <c r="I4926" s="185"/>
      <c r="J4926" s="180"/>
      <c r="K4926" s="124"/>
      <c r="L4926" s="125"/>
      <c r="M4926" s="126"/>
      <c r="N4926" s="127"/>
      <c r="O4926" s="128"/>
      <c r="P4926" s="128"/>
      <c r="Q4926" s="126"/>
      <c r="R4926" s="55"/>
      <c r="S4926" s="129"/>
      <c r="T4926" s="156"/>
      <c r="U4926" s="126"/>
      <c r="AF4926" s="8"/>
      <c r="AG4926" s="8"/>
      <c r="AH4926" s="8"/>
      <c r="AI4926" s="8"/>
      <c r="AJ4926" s="8"/>
      <c r="AK4926" s="8"/>
      <c r="AL4926" s="8"/>
      <c r="AM4926" s="8"/>
    </row>
    <row r="4927" spans="1:39" x14ac:dyDescent="0.2">
      <c r="A4927" s="161" t="s">
        <v>386</v>
      </c>
      <c r="B4927" s="162" t="s">
        <v>7943</v>
      </c>
      <c r="C4927" s="181" t="s">
        <v>462</v>
      </c>
      <c r="D4927" s="182" t="s">
        <v>463</v>
      </c>
      <c r="E4927" s="182">
        <v>1</v>
      </c>
      <c r="F4927" s="183">
        <v>0.65714972000000005</v>
      </c>
      <c r="G4927" s="183">
        <f>F4927*E4927</f>
        <v>0.65714972000000005</v>
      </c>
      <c r="H4927" s="184" t="s">
        <v>414</v>
      </c>
      <c r="I4927" s="185"/>
      <c r="J4927" s="180"/>
      <c r="K4927" s="124"/>
      <c r="L4927" s="125"/>
      <c r="M4927" s="126"/>
      <c r="N4927" s="127"/>
      <c r="O4927" s="128"/>
      <c r="P4927" s="128"/>
      <c r="Q4927" s="126"/>
      <c r="R4927" s="55"/>
      <c r="S4927" s="129"/>
      <c r="T4927" s="156"/>
      <c r="U4927" s="126"/>
      <c r="AF4927" s="8"/>
      <c r="AG4927" s="8"/>
      <c r="AH4927" s="8"/>
      <c r="AI4927" s="8"/>
      <c r="AJ4927" s="8"/>
      <c r="AK4927" s="8"/>
      <c r="AL4927" s="8"/>
      <c r="AM4927" s="8"/>
    </row>
    <row r="4928" spans="1:39" x14ac:dyDescent="0.2">
      <c r="A4928" s="161" t="s">
        <v>382</v>
      </c>
      <c r="B4928" s="162" t="s">
        <v>7944</v>
      </c>
      <c r="C4928" s="163" t="s">
        <v>465</v>
      </c>
      <c r="D4928" s="164" t="s">
        <v>466</v>
      </c>
      <c r="E4928" s="164" t="s">
        <v>410</v>
      </c>
      <c r="F4928" s="167"/>
      <c r="G4928" s="167" t="str">
        <f>""</f>
        <v/>
      </c>
      <c r="H4928" s="161"/>
      <c r="I4928" s="165"/>
      <c r="J4928" s="166"/>
      <c r="K4928" s="124"/>
      <c r="L4928" s="125"/>
      <c r="M4928" s="126"/>
      <c r="N4928" s="127"/>
      <c r="O4928" s="128"/>
      <c r="P4928" s="128"/>
      <c r="Q4928" s="126"/>
      <c r="R4928" s="55"/>
      <c r="S4928" s="129"/>
      <c r="T4928" s="156"/>
      <c r="U4928" s="126"/>
      <c r="AF4928" s="8"/>
      <c r="AG4928" s="8"/>
      <c r="AH4928" s="8"/>
      <c r="AI4928" s="8"/>
      <c r="AJ4928" s="8"/>
      <c r="AK4928" s="8"/>
      <c r="AL4928" s="8"/>
      <c r="AM4928" s="8"/>
    </row>
    <row r="4929" spans="1:39" x14ac:dyDescent="0.2">
      <c r="A4929" s="161" t="s">
        <v>386</v>
      </c>
      <c r="B4929" s="162" t="s">
        <v>7945</v>
      </c>
      <c r="C4929" s="168" t="s">
        <v>468</v>
      </c>
      <c r="D4929" s="169" t="s">
        <v>469</v>
      </c>
      <c r="E4929" s="169" t="s">
        <v>410</v>
      </c>
      <c r="F4929" s="170">
        <v>0.5</v>
      </c>
      <c r="G4929" s="170">
        <f>F4929*2</f>
        <v>1</v>
      </c>
      <c r="H4929" s="171" t="s">
        <v>414</v>
      </c>
      <c r="I4929" s="172"/>
      <c r="J4929" s="173"/>
      <c r="K4929" s="124"/>
      <c r="L4929" s="125"/>
      <c r="M4929" s="126"/>
      <c r="N4929" s="127"/>
      <c r="O4929" s="128"/>
      <c r="P4929" s="128"/>
      <c r="Q4929" s="126"/>
      <c r="R4929" s="55"/>
      <c r="S4929" s="129"/>
      <c r="T4929" s="156"/>
      <c r="U4929" s="126"/>
      <c r="AF4929" s="8"/>
      <c r="AG4929" s="8"/>
      <c r="AH4929" s="8"/>
      <c r="AI4929" s="8"/>
      <c r="AJ4929" s="8"/>
      <c r="AK4929" s="8"/>
      <c r="AL4929" s="8"/>
      <c r="AM4929" s="8"/>
    </row>
    <row r="4930" spans="1:39" x14ac:dyDescent="0.2">
      <c r="A4930" s="161" t="s">
        <v>386</v>
      </c>
      <c r="B4930" s="162" t="s">
        <v>7946</v>
      </c>
      <c r="C4930" s="168" t="s">
        <v>471</v>
      </c>
      <c r="D4930" s="169" t="s">
        <v>472</v>
      </c>
      <c r="E4930" s="169">
        <v>2</v>
      </c>
      <c r="F4930" s="170">
        <v>0.01</v>
      </c>
      <c r="G4930" s="170">
        <f>F4930*E4930</f>
        <v>0.02</v>
      </c>
      <c r="H4930" s="171" t="s">
        <v>414</v>
      </c>
      <c r="I4930" s="172"/>
      <c r="J4930" s="173"/>
      <c r="K4930" s="124"/>
      <c r="L4930" s="125"/>
      <c r="M4930" s="126"/>
      <c r="N4930" s="127"/>
      <c r="O4930" s="128"/>
      <c r="P4930" s="128"/>
      <c r="Q4930" s="126"/>
      <c r="R4930" s="55"/>
      <c r="S4930" s="129"/>
      <c r="T4930" s="156"/>
      <c r="U4930" s="126"/>
      <c r="AF4930" s="8"/>
      <c r="AG4930" s="8"/>
      <c r="AH4930" s="8"/>
      <c r="AI4930" s="8"/>
      <c r="AJ4930" s="8"/>
      <c r="AK4930" s="8"/>
      <c r="AL4930" s="8"/>
      <c r="AM4930" s="8"/>
    </row>
    <row r="4931" spans="1:39" x14ac:dyDescent="0.2">
      <c r="A4931" s="161" t="s">
        <v>386</v>
      </c>
      <c r="B4931" s="162" t="s">
        <v>7947</v>
      </c>
      <c r="C4931" s="163" t="s">
        <v>474</v>
      </c>
      <c r="D4931" s="164" t="s">
        <v>475</v>
      </c>
      <c r="E4931" s="164">
        <v>2</v>
      </c>
      <c r="F4931" s="167">
        <v>0.59990093</v>
      </c>
      <c r="G4931" s="167">
        <f>F4931*E4931</f>
        <v>1.19980186</v>
      </c>
      <c r="H4931" s="161" t="s">
        <v>414</v>
      </c>
      <c r="I4931" s="165"/>
      <c r="J4931" s="166"/>
      <c r="K4931" s="124"/>
      <c r="L4931" s="125"/>
      <c r="M4931" s="126"/>
      <c r="N4931" s="127"/>
      <c r="O4931" s="128"/>
      <c r="P4931" s="128"/>
      <c r="Q4931" s="126"/>
      <c r="R4931" s="55"/>
      <c r="S4931" s="129"/>
      <c r="T4931" s="156"/>
      <c r="U4931" s="126"/>
      <c r="AF4931" s="8"/>
      <c r="AG4931" s="8"/>
      <c r="AH4931" s="8"/>
      <c r="AI4931" s="8"/>
      <c r="AJ4931" s="8"/>
      <c r="AK4931" s="8"/>
      <c r="AL4931" s="8"/>
      <c r="AM4931" s="8"/>
    </row>
    <row r="4932" spans="1:39" x14ac:dyDescent="0.2">
      <c r="A4932" s="161" t="s">
        <v>382</v>
      </c>
      <c r="B4932" s="162" t="s">
        <v>7948</v>
      </c>
      <c r="C4932" s="163" t="s">
        <v>821</v>
      </c>
      <c r="D4932" s="164" t="s">
        <v>822</v>
      </c>
      <c r="E4932" s="164">
        <v>1</v>
      </c>
      <c r="F4932" s="167"/>
      <c r="G4932" s="167" t="str">
        <f>""</f>
        <v/>
      </c>
      <c r="H4932" s="161"/>
      <c r="I4932" s="165"/>
      <c r="J4932" s="166"/>
      <c r="K4932" s="124"/>
      <c r="L4932" s="125"/>
      <c r="M4932" s="126"/>
      <c r="N4932" s="127"/>
      <c r="O4932" s="128"/>
      <c r="P4932" s="128"/>
      <c r="Q4932" s="126"/>
      <c r="R4932" s="55"/>
      <c r="S4932" s="129"/>
      <c r="T4932" s="156"/>
      <c r="U4932" s="126"/>
      <c r="AF4932" s="8"/>
      <c r="AG4932" s="8"/>
      <c r="AH4932" s="8"/>
      <c r="AI4932" s="8"/>
      <c r="AJ4932" s="8"/>
      <c r="AK4932" s="8"/>
      <c r="AL4932" s="8"/>
      <c r="AM4932" s="8"/>
    </row>
    <row r="4933" spans="1:39" x14ac:dyDescent="0.2">
      <c r="A4933" s="161" t="s">
        <v>382</v>
      </c>
      <c r="B4933" s="162" t="s">
        <v>7949</v>
      </c>
      <c r="C4933" s="163" t="s">
        <v>824</v>
      </c>
      <c r="D4933" s="164" t="s">
        <v>825</v>
      </c>
      <c r="E4933" s="164">
        <f>1*1</f>
        <v>1</v>
      </c>
      <c r="F4933" s="167"/>
      <c r="G4933" s="167" t="str">
        <f>""</f>
        <v/>
      </c>
      <c r="H4933" s="161"/>
      <c r="I4933" s="165"/>
      <c r="J4933" s="166"/>
      <c r="K4933" s="124"/>
      <c r="L4933" s="125"/>
      <c r="M4933" s="126"/>
      <c r="N4933" s="127"/>
      <c r="O4933" s="128"/>
      <c r="P4933" s="128"/>
      <c r="Q4933" s="126"/>
      <c r="R4933" s="55"/>
      <c r="S4933" s="129"/>
      <c r="T4933" s="156"/>
      <c r="U4933" s="126"/>
      <c r="AF4933" s="8"/>
      <c r="AG4933" s="8"/>
      <c r="AH4933" s="8"/>
      <c r="AI4933" s="8"/>
      <c r="AJ4933" s="8"/>
      <c r="AK4933" s="8"/>
      <c r="AL4933" s="8"/>
      <c r="AM4933" s="8"/>
    </row>
    <row r="4934" spans="1:39" x14ac:dyDescent="0.2">
      <c r="A4934" s="161" t="s">
        <v>386</v>
      </c>
      <c r="B4934" s="162" t="s">
        <v>7950</v>
      </c>
      <c r="C4934" s="168" t="s">
        <v>827</v>
      </c>
      <c r="D4934" s="169" t="s">
        <v>828</v>
      </c>
      <c r="E4934" s="169">
        <f>1*1</f>
        <v>1</v>
      </c>
      <c r="F4934" s="170">
        <v>6.92</v>
      </c>
      <c r="G4934" s="170">
        <f t="shared" ref="G4934:G4943" si="166">F4934*E4934</f>
        <v>6.92</v>
      </c>
      <c r="H4934" s="171" t="s">
        <v>414</v>
      </c>
      <c r="I4934" s="172"/>
      <c r="J4934" s="173"/>
      <c r="K4934" s="124"/>
      <c r="L4934" s="125"/>
      <c r="M4934" s="126"/>
      <c r="N4934" s="127"/>
      <c r="O4934" s="128"/>
      <c r="P4934" s="128"/>
      <c r="Q4934" s="126"/>
      <c r="R4934" s="55"/>
      <c r="S4934" s="129"/>
      <c r="T4934" s="156"/>
      <c r="U4934" s="126"/>
      <c r="AF4934" s="8"/>
      <c r="AG4934" s="8"/>
      <c r="AH4934" s="8"/>
      <c r="AI4934" s="8"/>
      <c r="AJ4934" s="8"/>
      <c r="AK4934" s="8"/>
      <c r="AL4934" s="8"/>
      <c r="AM4934" s="8"/>
    </row>
    <row r="4935" spans="1:39" x14ac:dyDescent="0.2">
      <c r="A4935" s="161" t="s">
        <v>386</v>
      </c>
      <c r="B4935" s="162" t="s">
        <v>7951</v>
      </c>
      <c r="C4935" s="168" t="s">
        <v>830</v>
      </c>
      <c r="D4935" s="169" t="s">
        <v>831</v>
      </c>
      <c r="E4935" s="169">
        <f>2*1</f>
        <v>2</v>
      </c>
      <c r="F4935" s="170">
        <v>0.28000000000000003</v>
      </c>
      <c r="G4935" s="170">
        <f t="shared" si="166"/>
        <v>0.56000000000000005</v>
      </c>
      <c r="H4935" s="171" t="s">
        <v>414</v>
      </c>
      <c r="I4935" s="172"/>
      <c r="J4935" s="173"/>
      <c r="K4935" s="124"/>
      <c r="L4935" s="125"/>
      <c r="M4935" s="126"/>
      <c r="N4935" s="127"/>
      <c r="O4935" s="128"/>
      <c r="P4935" s="128"/>
      <c r="Q4935" s="126"/>
      <c r="R4935" s="55"/>
      <c r="S4935" s="129"/>
      <c r="T4935" s="156"/>
      <c r="U4935" s="126"/>
      <c r="AF4935" s="8"/>
      <c r="AG4935" s="8"/>
      <c r="AH4935" s="8"/>
      <c r="AI4935" s="8"/>
      <c r="AJ4935" s="8"/>
      <c r="AK4935" s="8"/>
      <c r="AL4935" s="8"/>
      <c r="AM4935" s="8"/>
    </row>
    <row r="4936" spans="1:39" x14ac:dyDescent="0.2">
      <c r="A4936" s="161" t="s">
        <v>386</v>
      </c>
      <c r="B4936" s="162" t="s">
        <v>7952</v>
      </c>
      <c r="C4936" s="163" t="s">
        <v>510</v>
      </c>
      <c r="D4936" s="164" t="s">
        <v>511</v>
      </c>
      <c r="E4936" s="164">
        <f>1*1</f>
        <v>1</v>
      </c>
      <c r="F4936" s="167">
        <v>3.31</v>
      </c>
      <c r="G4936" s="167">
        <f t="shared" si="166"/>
        <v>3.31</v>
      </c>
      <c r="H4936" s="161" t="s">
        <v>414</v>
      </c>
      <c r="I4936" s="165"/>
      <c r="J4936" s="166"/>
      <c r="K4936" s="124"/>
      <c r="L4936" s="125"/>
      <c r="M4936" s="126"/>
      <c r="N4936" s="127"/>
      <c r="O4936" s="128"/>
      <c r="P4936" s="128"/>
      <c r="Q4936" s="126"/>
      <c r="R4936" s="55"/>
      <c r="S4936" s="129"/>
      <c r="T4936" s="156"/>
      <c r="U4936" s="126"/>
      <c r="AF4936" s="8"/>
      <c r="AG4936" s="8"/>
      <c r="AH4936" s="8"/>
      <c r="AI4936" s="8"/>
      <c r="AJ4936" s="8"/>
      <c r="AK4936" s="8"/>
      <c r="AL4936" s="8"/>
      <c r="AM4936" s="8"/>
    </row>
    <row r="4937" spans="1:39" x14ac:dyDescent="0.2">
      <c r="A4937" s="161" t="s">
        <v>403</v>
      </c>
      <c r="B4937" s="162" t="s">
        <v>7953</v>
      </c>
      <c r="C4937" s="174" t="s">
        <v>834</v>
      </c>
      <c r="D4937" s="175" t="s">
        <v>835</v>
      </c>
      <c r="E4937" s="175">
        <f>1*1</f>
        <v>1</v>
      </c>
      <c r="F4937" s="176">
        <v>1.81</v>
      </c>
      <c r="G4937" s="176">
        <f t="shared" si="166"/>
        <v>1.81</v>
      </c>
      <c r="H4937" s="177"/>
      <c r="I4937" s="178"/>
      <c r="J4937" s="179"/>
      <c r="K4937" s="124"/>
      <c r="L4937" s="125"/>
      <c r="M4937" s="126"/>
      <c r="N4937" s="127"/>
      <c r="O4937" s="128"/>
      <c r="P4937" s="128"/>
      <c r="Q4937" s="126"/>
      <c r="R4937" s="55"/>
      <c r="S4937" s="129"/>
      <c r="T4937" s="156"/>
      <c r="U4937" s="126"/>
      <c r="AF4937" s="8"/>
      <c r="AG4937" s="8"/>
      <c r="AH4937" s="8"/>
      <c r="AI4937" s="8"/>
      <c r="AJ4937" s="8"/>
      <c r="AK4937" s="8"/>
      <c r="AL4937" s="8"/>
      <c r="AM4937" s="8"/>
    </row>
    <row r="4938" spans="1:39" x14ac:dyDescent="0.2">
      <c r="A4938" s="161" t="s">
        <v>403</v>
      </c>
      <c r="B4938" s="162" t="s">
        <v>7954</v>
      </c>
      <c r="C4938" s="174" t="s">
        <v>677</v>
      </c>
      <c r="D4938" s="175" t="s">
        <v>837</v>
      </c>
      <c r="E4938" s="175">
        <f>6*1</f>
        <v>6</v>
      </c>
      <c r="F4938" s="176">
        <v>0.02</v>
      </c>
      <c r="G4938" s="176">
        <f t="shared" si="166"/>
        <v>0.12</v>
      </c>
      <c r="H4938" s="177"/>
      <c r="I4938" s="178"/>
      <c r="J4938" s="179"/>
      <c r="K4938" s="124"/>
      <c r="L4938" s="125"/>
      <c r="M4938" s="126"/>
      <c r="N4938" s="127"/>
      <c r="O4938" s="128"/>
      <c r="P4938" s="128"/>
      <c r="Q4938" s="126"/>
      <c r="R4938" s="55"/>
      <c r="S4938" s="129"/>
      <c r="T4938" s="156"/>
      <c r="U4938" s="126"/>
      <c r="AF4938" s="8"/>
      <c r="AG4938" s="8"/>
      <c r="AH4938" s="8"/>
      <c r="AI4938" s="8"/>
      <c r="AJ4938" s="8"/>
      <c r="AK4938" s="8"/>
      <c r="AL4938" s="8"/>
      <c r="AM4938" s="8"/>
    </row>
    <row r="4939" spans="1:39" x14ac:dyDescent="0.2">
      <c r="A4939" s="161" t="s">
        <v>403</v>
      </c>
      <c r="B4939" s="162" t="s">
        <v>7955</v>
      </c>
      <c r="C4939" s="174" t="s">
        <v>525</v>
      </c>
      <c r="D4939" s="175" t="s">
        <v>526</v>
      </c>
      <c r="E4939" s="175">
        <f>6*1</f>
        <v>6</v>
      </c>
      <c r="F4939" s="176">
        <v>0.01</v>
      </c>
      <c r="G4939" s="176">
        <f t="shared" si="166"/>
        <v>0.06</v>
      </c>
      <c r="H4939" s="177"/>
      <c r="I4939" s="178"/>
      <c r="J4939" s="179"/>
      <c r="K4939" s="124"/>
      <c r="L4939" s="125"/>
      <c r="M4939" s="126"/>
      <c r="N4939" s="127"/>
      <c r="O4939" s="128"/>
      <c r="P4939" s="128"/>
      <c r="Q4939" s="126"/>
      <c r="R4939" s="55"/>
      <c r="S4939" s="129"/>
      <c r="T4939" s="156"/>
      <c r="U4939" s="126"/>
      <c r="AF4939" s="8"/>
      <c r="AG4939" s="8"/>
      <c r="AH4939" s="8"/>
      <c r="AI4939" s="8"/>
      <c r="AJ4939" s="8"/>
      <c r="AK4939" s="8"/>
      <c r="AL4939" s="8"/>
      <c r="AM4939" s="8"/>
    </row>
    <row r="4940" spans="1:39" x14ac:dyDescent="0.2">
      <c r="A4940" s="161" t="s">
        <v>403</v>
      </c>
      <c r="B4940" s="162" t="s">
        <v>7956</v>
      </c>
      <c r="C4940" s="174" t="s">
        <v>528</v>
      </c>
      <c r="D4940" s="175" t="s">
        <v>529</v>
      </c>
      <c r="E4940" s="175">
        <f>6*1</f>
        <v>6</v>
      </c>
      <c r="F4940" s="176">
        <v>0</v>
      </c>
      <c r="G4940" s="176">
        <f t="shared" si="166"/>
        <v>0</v>
      </c>
      <c r="H4940" s="177"/>
      <c r="I4940" s="178"/>
      <c r="J4940" s="179"/>
      <c r="K4940" s="124"/>
      <c r="L4940" s="125"/>
      <c r="M4940" s="126"/>
      <c r="N4940" s="127"/>
      <c r="O4940" s="128"/>
      <c r="P4940" s="128"/>
      <c r="Q4940" s="126"/>
      <c r="R4940" s="55"/>
      <c r="S4940" s="129"/>
      <c r="T4940" s="156"/>
      <c r="U4940" s="126"/>
      <c r="AF4940" s="8"/>
      <c r="AG4940" s="8"/>
      <c r="AH4940" s="8"/>
      <c r="AI4940" s="8"/>
      <c r="AJ4940" s="8"/>
      <c r="AK4940" s="8"/>
      <c r="AL4940" s="8"/>
      <c r="AM4940" s="8"/>
    </row>
    <row r="4941" spans="1:39" x14ac:dyDescent="0.2">
      <c r="A4941" s="161" t="s">
        <v>386</v>
      </c>
      <c r="B4941" s="162" t="s">
        <v>7957</v>
      </c>
      <c r="C4941" s="163" t="s">
        <v>477</v>
      </c>
      <c r="D4941" s="164" t="s">
        <v>478</v>
      </c>
      <c r="E4941" s="164">
        <v>26</v>
      </c>
      <c r="F4941" s="167">
        <v>2.8096894699999999</v>
      </c>
      <c r="G4941" s="167">
        <f t="shared" si="166"/>
        <v>73.051926219999999</v>
      </c>
      <c r="H4941" s="161" t="s">
        <v>414</v>
      </c>
      <c r="I4941" s="165"/>
      <c r="J4941" s="166"/>
      <c r="K4941" s="124"/>
      <c r="L4941" s="125"/>
      <c r="M4941" s="126"/>
      <c r="N4941" s="127"/>
      <c r="O4941" s="128"/>
      <c r="P4941" s="128"/>
      <c r="Q4941" s="126"/>
      <c r="R4941" s="55"/>
      <c r="S4941" s="129"/>
      <c r="T4941" s="156"/>
      <c r="U4941" s="126"/>
      <c r="AF4941" s="8"/>
      <c r="AG4941" s="8"/>
      <c r="AH4941" s="8"/>
      <c r="AI4941" s="8"/>
      <c r="AJ4941" s="8"/>
      <c r="AK4941" s="8"/>
      <c r="AL4941" s="8"/>
      <c r="AM4941" s="8"/>
    </row>
    <row r="4942" spans="1:39" x14ac:dyDescent="0.2">
      <c r="A4942" s="161" t="s">
        <v>386</v>
      </c>
      <c r="B4942" s="162" t="s">
        <v>7958</v>
      </c>
      <c r="C4942" s="163" t="s">
        <v>1944</v>
      </c>
      <c r="D4942" s="164" t="s">
        <v>1945</v>
      </c>
      <c r="E4942" s="164">
        <v>26</v>
      </c>
      <c r="F4942" s="167">
        <v>0.69946048000000005</v>
      </c>
      <c r="G4942" s="167">
        <f t="shared" si="166"/>
        <v>18.18597248</v>
      </c>
      <c r="H4942" s="161" t="s">
        <v>414</v>
      </c>
      <c r="I4942" s="165"/>
      <c r="J4942" s="166"/>
      <c r="K4942" s="124"/>
      <c r="L4942" s="125"/>
      <c r="M4942" s="126"/>
      <c r="N4942" s="127"/>
      <c r="O4942" s="128"/>
      <c r="P4942" s="128"/>
      <c r="Q4942" s="126"/>
      <c r="R4942" s="55"/>
      <c r="S4942" s="129"/>
      <c r="T4942" s="156"/>
      <c r="U4942" s="126"/>
      <c r="AF4942" s="8"/>
      <c r="AG4942" s="8"/>
      <c r="AH4942" s="8"/>
      <c r="AI4942" s="8"/>
      <c r="AJ4942" s="8"/>
      <c r="AK4942" s="8"/>
      <c r="AL4942" s="8"/>
      <c r="AM4942" s="8"/>
    </row>
    <row r="4943" spans="1:39" x14ac:dyDescent="0.2">
      <c r="A4943" s="161" t="s">
        <v>386</v>
      </c>
      <c r="B4943" s="162" t="s">
        <v>7959</v>
      </c>
      <c r="C4943" s="163" t="s">
        <v>483</v>
      </c>
      <c r="D4943" s="164" t="s">
        <v>484</v>
      </c>
      <c r="E4943" s="164">
        <v>40</v>
      </c>
      <c r="F4943" s="167">
        <v>0.33108987000000001</v>
      </c>
      <c r="G4943" s="167">
        <f t="shared" si="166"/>
        <v>13.2435948</v>
      </c>
      <c r="H4943" s="161" t="s">
        <v>414</v>
      </c>
      <c r="I4943" s="165"/>
      <c r="J4943" s="166"/>
      <c r="K4943" s="124"/>
      <c r="L4943" s="125"/>
      <c r="M4943" s="126"/>
      <c r="N4943" s="127"/>
      <c r="O4943" s="128"/>
      <c r="P4943" s="128"/>
      <c r="Q4943" s="126"/>
      <c r="R4943" s="55"/>
      <c r="S4943" s="129"/>
      <c r="T4943" s="156"/>
      <c r="U4943" s="126"/>
      <c r="AF4943" s="8"/>
      <c r="AG4943" s="8"/>
      <c r="AH4943" s="8"/>
      <c r="AI4943" s="8"/>
      <c r="AJ4943" s="8"/>
      <c r="AK4943" s="8"/>
      <c r="AL4943" s="8"/>
      <c r="AM4943" s="8"/>
    </row>
    <row r="4944" spans="1:39" x14ac:dyDescent="0.2">
      <c r="A4944" s="161" t="s">
        <v>386</v>
      </c>
      <c r="B4944" s="162" t="s">
        <v>7960</v>
      </c>
      <c r="C4944" s="163" t="s">
        <v>486</v>
      </c>
      <c r="D4944" s="164" t="s">
        <v>487</v>
      </c>
      <c r="E4944" s="164" t="s">
        <v>410</v>
      </c>
      <c r="F4944" s="167">
        <v>1.75006756</v>
      </c>
      <c r="G4944" s="167">
        <f>F4944*2</f>
        <v>3.5001351199999999</v>
      </c>
      <c r="H4944" s="161" t="s">
        <v>414</v>
      </c>
      <c r="I4944" s="165"/>
      <c r="J4944" s="166"/>
      <c r="K4944" s="124"/>
      <c r="L4944" s="125"/>
      <c r="M4944" s="126"/>
      <c r="N4944" s="127"/>
      <c r="O4944" s="128"/>
      <c r="P4944" s="128"/>
      <c r="Q4944" s="126"/>
      <c r="R4944" s="55"/>
      <c r="S4944" s="129"/>
      <c r="T4944" s="156"/>
      <c r="U4944" s="126"/>
      <c r="AF4944" s="8"/>
      <c r="AG4944" s="8"/>
      <c r="AH4944" s="8"/>
      <c r="AI4944" s="8"/>
      <c r="AJ4944" s="8"/>
      <c r="AK4944" s="8"/>
      <c r="AL4944" s="8"/>
      <c r="AM4944" s="8"/>
    </row>
    <row r="4945" spans="1:39" x14ac:dyDescent="0.2">
      <c r="A4945" s="161" t="s">
        <v>382</v>
      </c>
      <c r="B4945" s="162" t="s">
        <v>7961</v>
      </c>
      <c r="C4945" s="163" t="s">
        <v>489</v>
      </c>
      <c r="D4945" s="164" t="s">
        <v>490</v>
      </c>
      <c r="E4945" s="164">
        <v>4</v>
      </c>
      <c r="F4945" s="167"/>
      <c r="G4945" s="167" t="str">
        <f>""</f>
        <v/>
      </c>
      <c r="H4945" s="161"/>
      <c r="I4945" s="165"/>
      <c r="J4945" s="166"/>
      <c r="K4945" s="124"/>
      <c r="L4945" s="125"/>
      <c r="M4945" s="126"/>
      <c r="N4945" s="127"/>
      <c r="O4945" s="128"/>
      <c r="P4945" s="128"/>
      <c r="Q4945" s="126"/>
      <c r="R4945" s="55"/>
      <c r="S4945" s="129"/>
      <c r="T4945" s="156"/>
      <c r="U4945" s="126"/>
      <c r="AF4945" s="8"/>
      <c r="AG4945" s="8"/>
      <c r="AH4945" s="8"/>
      <c r="AI4945" s="8"/>
      <c r="AJ4945" s="8"/>
      <c r="AK4945" s="8"/>
      <c r="AL4945" s="8"/>
      <c r="AM4945" s="8"/>
    </row>
    <row r="4946" spans="1:39" x14ac:dyDescent="0.2">
      <c r="A4946" s="161" t="s">
        <v>386</v>
      </c>
      <c r="B4946" s="162" t="s">
        <v>7962</v>
      </c>
      <c r="C4946" s="168" t="s">
        <v>492</v>
      </c>
      <c r="D4946" s="169" t="s">
        <v>493</v>
      </c>
      <c r="E4946" s="169">
        <f>1*4</f>
        <v>4</v>
      </c>
      <c r="F4946" s="170">
        <v>0.38</v>
      </c>
      <c r="G4946" s="170">
        <f>F4946*E4946</f>
        <v>1.52</v>
      </c>
      <c r="H4946" s="171" t="s">
        <v>414</v>
      </c>
      <c r="I4946" s="172"/>
      <c r="J4946" s="173"/>
      <c r="K4946" s="124"/>
      <c r="L4946" s="125"/>
      <c r="M4946" s="126"/>
      <c r="N4946" s="127"/>
      <c r="O4946" s="128"/>
      <c r="P4946" s="128"/>
      <c r="Q4946" s="126"/>
      <c r="R4946" s="55"/>
      <c r="S4946" s="129"/>
      <c r="T4946" s="156"/>
      <c r="U4946" s="126"/>
      <c r="AF4946" s="8"/>
      <c r="AG4946" s="8"/>
      <c r="AH4946" s="8"/>
      <c r="AI4946" s="8"/>
      <c r="AJ4946" s="8"/>
      <c r="AK4946" s="8"/>
      <c r="AL4946" s="8"/>
      <c r="AM4946" s="8"/>
    </row>
    <row r="4947" spans="1:39" x14ac:dyDescent="0.2">
      <c r="A4947" s="161" t="s">
        <v>386</v>
      </c>
      <c r="B4947" s="162" t="s">
        <v>7963</v>
      </c>
      <c r="C4947" s="168" t="s">
        <v>495</v>
      </c>
      <c r="D4947" s="169" t="s">
        <v>496</v>
      </c>
      <c r="E4947" s="169">
        <f>1*4</f>
        <v>4</v>
      </c>
      <c r="F4947" s="170">
        <v>0.25</v>
      </c>
      <c r="G4947" s="170">
        <f>F4947*E4947</f>
        <v>1</v>
      </c>
      <c r="H4947" s="171" t="s">
        <v>414</v>
      </c>
      <c r="I4947" s="172"/>
      <c r="J4947" s="173"/>
      <c r="K4947" s="124"/>
      <c r="L4947" s="125"/>
      <c r="M4947" s="126"/>
      <c r="N4947" s="127"/>
      <c r="O4947" s="128"/>
      <c r="P4947" s="128"/>
      <c r="Q4947" s="126"/>
      <c r="R4947" s="55"/>
      <c r="S4947" s="129"/>
      <c r="T4947" s="156"/>
      <c r="U4947" s="126"/>
      <c r="AF4947" s="8"/>
      <c r="AG4947" s="8"/>
      <c r="AH4947" s="8"/>
      <c r="AI4947" s="8"/>
      <c r="AJ4947" s="8"/>
      <c r="AK4947" s="8"/>
      <c r="AL4947" s="8"/>
      <c r="AM4947" s="8"/>
    </row>
    <row r="4948" spans="1:39" x14ac:dyDescent="0.2">
      <c r="A4948" s="161" t="s">
        <v>382</v>
      </c>
      <c r="B4948" s="162" t="s">
        <v>7964</v>
      </c>
      <c r="C4948" s="163" t="s">
        <v>531</v>
      </c>
      <c r="D4948" s="164" t="s">
        <v>532</v>
      </c>
      <c r="E4948" s="164">
        <v>1</v>
      </c>
      <c r="F4948" s="167"/>
      <c r="G4948" s="167" t="str">
        <f>""</f>
        <v/>
      </c>
      <c r="H4948" s="161"/>
      <c r="I4948" s="165"/>
      <c r="J4948" s="166"/>
      <c r="K4948" s="124"/>
      <c r="L4948" s="125"/>
      <c r="M4948" s="126"/>
      <c r="N4948" s="127"/>
      <c r="O4948" s="128"/>
      <c r="P4948" s="128"/>
      <c r="Q4948" s="126"/>
      <c r="R4948" s="55"/>
      <c r="S4948" s="129"/>
      <c r="T4948" s="156"/>
      <c r="U4948" s="126"/>
      <c r="AF4948" s="8"/>
      <c r="AG4948" s="8"/>
      <c r="AH4948" s="8"/>
      <c r="AI4948" s="8"/>
      <c r="AJ4948" s="8"/>
      <c r="AK4948" s="8"/>
      <c r="AL4948" s="8"/>
      <c r="AM4948" s="8"/>
    </row>
    <row r="4949" spans="1:39" x14ac:dyDescent="0.2">
      <c r="A4949" s="161" t="s">
        <v>386</v>
      </c>
      <c r="B4949" s="162" t="s">
        <v>7965</v>
      </c>
      <c r="C4949" s="168" t="s">
        <v>534</v>
      </c>
      <c r="D4949" s="169" t="s">
        <v>535</v>
      </c>
      <c r="E4949" s="169">
        <f>2*1</f>
        <v>2</v>
      </c>
      <c r="F4949" s="170">
        <v>2.2200000000000002</v>
      </c>
      <c r="G4949" s="170">
        <f>F4949*E4949</f>
        <v>4.4400000000000004</v>
      </c>
      <c r="H4949" s="171" t="s">
        <v>390</v>
      </c>
      <c r="I4949" s="172"/>
      <c r="J4949" s="173"/>
      <c r="K4949" s="124"/>
      <c r="L4949" s="125"/>
      <c r="M4949" s="126"/>
      <c r="N4949" s="127"/>
      <c r="O4949" s="128"/>
      <c r="P4949" s="128"/>
      <c r="Q4949" s="126"/>
      <c r="R4949" s="55"/>
      <c r="S4949" s="129"/>
      <c r="T4949" s="156"/>
      <c r="U4949" s="126"/>
      <c r="AF4949" s="8"/>
      <c r="AG4949" s="8"/>
      <c r="AH4949" s="8"/>
      <c r="AI4949" s="8"/>
      <c r="AJ4949" s="8"/>
      <c r="AK4949" s="8"/>
      <c r="AL4949" s="8"/>
      <c r="AM4949" s="8"/>
    </row>
    <row r="4950" spans="1:39" x14ac:dyDescent="0.2">
      <c r="A4950" s="161" t="s">
        <v>386</v>
      </c>
      <c r="B4950" s="162" t="s">
        <v>7966</v>
      </c>
      <c r="C4950" s="168" t="s">
        <v>537</v>
      </c>
      <c r="D4950" s="169" t="s">
        <v>538</v>
      </c>
      <c r="E4950" s="169">
        <f>1*1</f>
        <v>1</v>
      </c>
      <c r="F4950" s="170">
        <v>6.38</v>
      </c>
      <c r="G4950" s="170">
        <f>F4950*E4950</f>
        <v>6.38</v>
      </c>
      <c r="H4950" s="171" t="s">
        <v>390</v>
      </c>
      <c r="I4950" s="172"/>
      <c r="J4950" s="173"/>
      <c r="K4950" s="124"/>
      <c r="L4950" s="125"/>
      <c r="M4950" s="126"/>
      <c r="N4950" s="127"/>
      <c r="O4950" s="128"/>
      <c r="P4950" s="128"/>
      <c r="Q4950" s="126"/>
      <c r="R4950" s="55"/>
      <c r="S4950" s="129"/>
      <c r="T4950" s="156"/>
      <c r="U4950" s="126"/>
      <c r="AF4950" s="8"/>
      <c r="AG4950" s="8"/>
      <c r="AH4950" s="8"/>
      <c r="AI4950" s="8"/>
      <c r="AJ4950" s="8"/>
      <c r="AK4950" s="8"/>
      <c r="AL4950" s="8"/>
      <c r="AM4950" s="8"/>
    </row>
    <row r="4951" spans="1:39" x14ac:dyDescent="0.2">
      <c r="A4951" s="161" t="s">
        <v>386</v>
      </c>
      <c r="B4951" s="162" t="s">
        <v>7967</v>
      </c>
      <c r="C4951" s="168" t="s">
        <v>540</v>
      </c>
      <c r="D4951" s="169" t="s">
        <v>541</v>
      </c>
      <c r="E4951" s="169">
        <f>1*1</f>
        <v>1</v>
      </c>
      <c r="F4951" s="170">
        <v>46.26</v>
      </c>
      <c r="G4951" s="170">
        <f>F4951*E4951</f>
        <v>46.26</v>
      </c>
      <c r="H4951" s="171" t="s">
        <v>390</v>
      </c>
      <c r="I4951" s="172"/>
      <c r="J4951" s="173"/>
      <c r="K4951" s="124"/>
      <c r="L4951" s="125"/>
      <c r="M4951" s="126"/>
      <c r="N4951" s="127"/>
      <c r="O4951" s="128"/>
      <c r="P4951" s="128"/>
      <c r="Q4951" s="126"/>
      <c r="R4951" s="55"/>
      <c r="S4951" s="129"/>
      <c r="T4951" s="156"/>
      <c r="U4951" s="126"/>
      <c r="AF4951" s="8"/>
      <c r="AG4951" s="8"/>
      <c r="AH4951" s="8"/>
      <c r="AI4951" s="8"/>
      <c r="AJ4951" s="8"/>
      <c r="AK4951" s="8"/>
      <c r="AL4951" s="8"/>
      <c r="AM4951" s="8"/>
    </row>
    <row r="4952" spans="1:39" x14ac:dyDescent="0.2">
      <c r="A4952" s="161" t="s">
        <v>386</v>
      </c>
      <c r="B4952" s="162" t="s">
        <v>7968</v>
      </c>
      <c r="C4952" s="168" t="s">
        <v>401</v>
      </c>
      <c r="D4952" s="169" t="s">
        <v>402</v>
      </c>
      <c r="E4952" s="169">
        <f>2*1</f>
        <v>2</v>
      </c>
      <c r="F4952" s="170">
        <v>1.97</v>
      </c>
      <c r="G4952" s="170">
        <f>F4952*E4952</f>
        <v>3.94</v>
      </c>
      <c r="H4952" s="171" t="s">
        <v>390</v>
      </c>
      <c r="I4952" s="172"/>
      <c r="J4952" s="173"/>
      <c r="K4952" s="124"/>
      <c r="L4952" s="125"/>
      <c r="M4952" s="126"/>
      <c r="N4952" s="127"/>
      <c r="O4952" s="128"/>
      <c r="P4952" s="128"/>
      <c r="Q4952" s="126"/>
      <c r="R4952" s="55"/>
      <c r="S4952" s="129"/>
      <c r="T4952" s="156"/>
      <c r="U4952" s="126"/>
      <c r="AF4952" s="8"/>
      <c r="AG4952" s="8"/>
      <c r="AH4952" s="8"/>
      <c r="AI4952" s="8"/>
      <c r="AJ4952" s="8"/>
      <c r="AK4952" s="8"/>
      <c r="AL4952" s="8"/>
      <c r="AM4952" s="8"/>
    </row>
    <row r="4953" spans="1:39" x14ac:dyDescent="0.2">
      <c r="A4953" s="161" t="s">
        <v>382</v>
      </c>
      <c r="B4953" s="162" t="s">
        <v>7969</v>
      </c>
      <c r="C4953" s="181" t="s">
        <v>1957</v>
      </c>
      <c r="D4953" s="182" t="s">
        <v>545</v>
      </c>
      <c r="E4953" s="182" t="s">
        <v>410</v>
      </c>
      <c r="F4953" s="183"/>
      <c r="G4953" s="183" t="str">
        <f>""</f>
        <v/>
      </c>
      <c r="H4953" s="184"/>
      <c r="I4953" s="185"/>
      <c r="J4953" s="180"/>
      <c r="K4953" s="124"/>
      <c r="L4953" s="125"/>
      <c r="M4953" s="126"/>
      <c r="N4953" s="127"/>
      <c r="O4953" s="128"/>
      <c r="P4953" s="128"/>
      <c r="Q4953" s="126"/>
      <c r="R4953" s="55"/>
      <c r="S4953" s="129"/>
      <c r="T4953" s="156"/>
      <c r="U4953" s="126"/>
      <c r="AF4953" s="8"/>
      <c r="AG4953" s="8"/>
      <c r="AH4953" s="8"/>
      <c r="AI4953" s="8"/>
      <c r="AJ4953" s="8"/>
      <c r="AK4953" s="8"/>
      <c r="AL4953" s="8"/>
      <c r="AM4953" s="8"/>
    </row>
    <row r="4954" spans="1:39" x14ac:dyDescent="0.2">
      <c r="A4954" s="161" t="s">
        <v>386</v>
      </c>
      <c r="B4954" s="162" t="s">
        <v>7970</v>
      </c>
      <c r="C4954" s="181" t="s">
        <v>1959</v>
      </c>
      <c r="D4954" s="182" t="s">
        <v>1960</v>
      </c>
      <c r="E4954" s="182" t="s">
        <v>410</v>
      </c>
      <c r="F4954" s="183">
        <v>17.82</v>
      </c>
      <c r="G4954" s="183">
        <f>F4954*2</f>
        <v>35.64</v>
      </c>
      <c r="H4954" s="184" t="s">
        <v>414</v>
      </c>
      <c r="I4954" s="185"/>
      <c r="J4954" s="180"/>
      <c r="K4954" s="124"/>
      <c r="L4954" s="125"/>
      <c r="M4954" s="126"/>
      <c r="N4954" s="127"/>
      <c r="O4954" s="128"/>
      <c r="P4954" s="128"/>
      <c r="Q4954" s="126"/>
      <c r="R4954" s="55"/>
      <c r="S4954" s="129"/>
      <c r="T4954" s="156"/>
      <c r="U4954" s="126"/>
      <c r="AF4954" s="8"/>
      <c r="AG4954" s="8"/>
      <c r="AH4954" s="8"/>
      <c r="AI4954" s="8"/>
      <c r="AJ4954" s="8"/>
      <c r="AK4954" s="8"/>
      <c r="AL4954" s="8"/>
      <c r="AM4954" s="8"/>
    </row>
    <row r="4955" spans="1:39" x14ac:dyDescent="0.2">
      <c r="A4955" s="161" t="s">
        <v>386</v>
      </c>
      <c r="B4955" s="162" t="s">
        <v>7971</v>
      </c>
      <c r="C4955" s="181" t="s">
        <v>419</v>
      </c>
      <c r="D4955" s="182" t="s">
        <v>420</v>
      </c>
      <c r="E4955" s="182">
        <v>2</v>
      </c>
      <c r="F4955" s="183">
        <v>0.37</v>
      </c>
      <c r="G4955" s="183">
        <f>F4955*E4955</f>
        <v>0.74</v>
      </c>
      <c r="H4955" s="184" t="s">
        <v>414</v>
      </c>
      <c r="I4955" s="185"/>
      <c r="J4955" s="180"/>
      <c r="K4955" s="124"/>
      <c r="L4955" s="125"/>
      <c r="M4955" s="126"/>
      <c r="N4955" s="127"/>
      <c r="O4955" s="128"/>
      <c r="P4955" s="128"/>
      <c r="Q4955" s="126"/>
      <c r="R4955" s="55"/>
      <c r="S4955" s="129"/>
      <c r="T4955" s="156"/>
      <c r="U4955" s="126"/>
      <c r="AF4955" s="8"/>
      <c r="AG4955" s="8"/>
      <c r="AH4955" s="8"/>
      <c r="AI4955" s="8"/>
      <c r="AJ4955" s="8"/>
      <c r="AK4955" s="8"/>
      <c r="AL4955" s="8"/>
      <c r="AM4955" s="8"/>
    </row>
    <row r="4956" spans="1:39" x14ac:dyDescent="0.2">
      <c r="A4956" s="161" t="s">
        <v>403</v>
      </c>
      <c r="B4956" s="162" t="s">
        <v>7972</v>
      </c>
      <c r="C4956" s="181" t="s">
        <v>425</v>
      </c>
      <c r="D4956" s="182" t="s">
        <v>426</v>
      </c>
      <c r="E4956" s="182">
        <v>4</v>
      </c>
      <c r="F4956" s="183">
        <v>0.01</v>
      </c>
      <c r="G4956" s="183">
        <f>F4956*E4956</f>
        <v>0.04</v>
      </c>
      <c r="H4956" s="184"/>
      <c r="I4956" s="185"/>
      <c r="J4956" s="180"/>
      <c r="K4956" s="124"/>
      <c r="L4956" s="125"/>
      <c r="M4956" s="126"/>
      <c r="N4956" s="127"/>
      <c r="O4956" s="128"/>
      <c r="P4956" s="128"/>
      <c r="Q4956" s="126"/>
      <c r="R4956" s="55"/>
      <c r="S4956" s="129"/>
      <c r="T4956" s="156"/>
      <c r="U4956" s="126"/>
      <c r="AF4956" s="8"/>
      <c r="AG4956" s="8"/>
      <c r="AH4956" s="8"/>
      <c r="AI4956" s="8"/>
      <c r="AJ4956" s="8"/>
      <c r="AK4956" s="8"/>
      <c r="AL4956" s="8"/>
      <c r="AM4956" s="8"/>
    </row>
    <row r="4957" spans="1:39" x14ac:dyDescent="0.2">
      <c r="A4957" s="161" t="s">
        <v>386</v>
      </c>
      <c r="B4957" s="162" t="s">
        <v>7973</v>
      </c>
      <c r="C4957" s="163" t="s">
        <v>1964</v>
      </c>
      <c r="D4957" s="164" t="s">
        <v>1965</v>
      </c>
      <c r="E4957" s="164">
        <v>1</v>
      </c>
      <c r="F4957" s="167">
        <v>18.91777454</v>
      </c>
      <c r="G4957" s="167">
        <f>F4957*E4957</f>
        <v>18.91777454</v>
      </c>
      <c r="H4957" s="161" t="s">
        <v>414</v>
      </c>
      <c r="I4957" s="165"/>
      <c r="J4957" s="166"/>
      <c r="K4957" s="124"/>
      <c r="L4957" s="125"/>
      <c r="M4957" s="126"/>
      <c r="N4957" s="127"/>
      <c r="O4957" s="128"/>
      <c r="P4957" s="128"/>
      <c r="Q4957" s="126"/>
      <c r="R4957" s="55"/>
      <c r="S4957" s="129"/>
      <c r="T4957" s="156"/>
      <c r="U4957" s="126"/>
      <c r="AF4957" s="8"/>
      <c r="AG4957" s="8"/>
      <c r="AH4957" s="8"/>
      <c r="AI4957" s="8"/>
      <c r="AJ4957" s="8"/>
      <c r="AK4957" s="8"/>
      <c r="AL4957" s="8"/>
      <c r="AM4957" s="8"/>
    </row>
    <row r="4958" spans="1:39" x14ac:dyDescent="0.2">
      <c r="A4958" s="161" t="s">
        <v>382</v>
      </c>
      <c r="B4958" s="162" t="s">
        <v>7974</v>
      </c>
      <c r="C4958" s="163" t="s">
        <v>555</v>
      </c>
      <c r="D4958" s="164" t="s">
        <v>556</v>
      </c>
      <c r="E4958" s="164">
        <v>1</v>
      </c>
      <c r="F4958" s="167"/>
      <c r="G4958" s="167" t="str">
        <f>""</f>
        <v/>
      </c>
      <c r="H4958" s="161"/>
      <c r="I4958" s="165"/>
      <c r="J4958" s="166"/>
      <c r="K4958" s="124"/>
      <c r="L4958" s="125"/>
      <c r="M4958" s="126"/>
      <c r="N4958" s="127"/>
      <c r="O4958" s="128"/>
      <c r="P4958" s="128"/>
      <c r="Q4958" s="126"/>
      <c r="R4958" s="55"/>
      <c r="S4958" s="129"/>
      <c r="T4958" s="156"/>
      <c r="U4958" s="126"/>
      <c r="AF4958" s="8"/>
      <c r="AG4958" s="8"/>
      <c r="AH4958" s="8"/>
      <c r="AI4958" s="8"/>
      <c r="AJ4958" s="8"/>
      <c r="AK4958" s="8"/>
      <c r="AL4958" s="8"/>
      <c r="AM4958" s="8"/>
    </row>
    <row r="4959" spans="1:39" x14ac:dyDescent="0.2">
      <c r="A4959" s="161" t="s">
        <v>386</v>
      </c>
      <c r="B4959" s="162" t="s">
        <v>7975</v>
      </c>
      <c r="C4959" s="168" t="s">
        <v>442</v>
      </c>
      <c r="D4959" s="169" t="s">
        <v>443</v>
      </c>
      <c r="E4959" s="169">
        <f>1*1</f>
        <v>1</v>
      </c>
      <c r="F4959" s="170">
        <v>11.31</v>
      </c>
      <c r="G4959" s="170">
        <f>F4959*E4959</f>
        <v>11.31</v>
      </c>
      <c r="H4959" s="171" t="s">
        <v>414</v>
      </c>
      <c r="I4959" s="172"/>
      <c r="J4959" s="173"/>
      <c r="K4959" s="124"/>
      <c r="L4959" s="125"/>
      <c r="M4959" s="126"/>
      <c r="N4959" s="127"/>
      <c r="O4959" s="128"/>
      <c r="P4959" s="128"/>
      <c r="Q4959" s="126"/>
      <c r="R4959" s="55"/>
      <c r="S4959" s="129"/>
      <c r="T4959" s="156"/>
      <c r="U4959" s="126"/>
      <c r="AF4959" s="8"/>
      <c r="AG4959" s="8"/>
      <c r="AH4959" s="8"/>
      <c r="AI4959" s="8"/>
      <c r="AJ4959" s="8"/>
      <c r="AK4959" s="8"/>
      <c r="AL4959" s="8"/>
      <c r="AM4959" s="8"/>
    </row>
    <row r="4960" spans="1:39" x14ac:dyDescent="0.2">
      <c r="A4960" s="161" t="s">
        <v>386</v>
      </c>
      <c r="B4960" s="162" t="s">
        <v>7976</v>
      </c>
      <c r="C4960" s="168" t="s">
        <v>559</v>
      </c>
      <c r="D4960" s="169" t="s">
        <v>560</v>
      </c>
      <c r="E4960" s="169">
        <f>2*1</f>
        <v>2</v>
      </c>
      <c r="F4960" s="170">
        <v>1.39</v>
      </c>
      <c r="G4960" s="170">
        <f>F4960*E4960</f>
        <v>2.78</v>
      </c>
      <c r="H4960" s="171" t="s">
        <v>414</v>
      </c>
      <c r="I4960" s="172"/>
      <c r="J4960" s="173"/>
      <c r="K4960" s="124"/>
      <c r="L4960" s="125"/>
      <c r="M4960" s="126"/>
      <c r="N4960" s="127"/>
      <c r="O4960" s="128"/>
      <c r="P4960" s="128"/>
      <c r="Q4960" s="126"/>
      <c r="R4960" s="55"/>
      <c r="S4960" s="129"/>
      <c r="T4960" s="156"/>
      <c r="U4960" s="126"/>
      <c r="AF4960" s="8"/>
      <c r="AG4960" s="8"/>
      <c r="AH4960" s="8"/>
      <c r="AI4960" s="8"/>
      <c r="AJ4960" s="8"/>
      <c r="AK4960" s="8"/>
      <c r="AL4960" s="8"/>
      <c r="AM4960" s="8"/>
    </row>
    <row r="4961" spans="1:39" x14ac:dyDescent="0.2">
      <c r="A4961" s="161" t="s">
        <v>386</v>
      </c>
      <c r="B4961" s="162" t="s">
        <v>7977</v>
      </c>
      <c r="C4961" s="181" t="s">
        <v>562</v>
      </c>
      <c r="D4961" s="182" t="s">
        <v>563</v>
      </c>
      <c r="E4961" s="182">
        <v>4</v>
      </c>
      <c r="F4961" s="183">
        <v>3.3256407800000001</v>
      </c>
      <c r="G4961" s="183">
        <f>F4961*E4961</f>
        <v>13.30256312</v>
      </c>
      <c r="H4961" s="184" t="s">
        <v>414</v>
      </c>
      <c r="I4961" s="185"/>
      <c r="J4961" s="180"/>
      <c r="K4961" s="124"/>
      <c r="L4961" s="125"/>
      <c r="M4961" s="126"/>
      <c r="N4961" s="127"/>
      <c r="O4961" s="128"/>
      <c r="P4961" s="128"/>
      <c r="Q4961" s="126"/>
      <c r="R4961" s="55"/>
      <c r="S4961" s="129"/>
      <c r="T4961" s="156"/>
      <c r="U4961" s="126"/>
      <c r="AF4961" s="8"/>
      <c r="AG4961" s="8"/>
      <c r="AH4961" s="8"/>
      <c r="AI4961" s="8"/>
      <c r="AJ4961" s="8"/>
      <c r="AK4961" s="8"/>
      <c r="AL4961" s="8"/>
      <c r="AM4961" s="8"/>
    </row>
    <row r="4962" spans="1:39" x14ac:dyDescent="0.2">
      <c r="A4962" s="161" t="s">
        <v>386</v>
      </c>
      <c r="B4962" s="162" t="s">
        <v>7978</v>
      </c>
      <c r="C4962" s="181" t="s">
        <v>565</v>
      </c>
      <c r="D4962" s="182" t="s">
        <v>566</v>
      </c>
      <c r="E4962" s="182">
        <v>4</v>
      </c>
      <c r="F4962" s="183">
        <v>0.61767559999999999</v>
      </c>
      <c r="G4962" s="183">
        <f>F4962*E4962</f>
        <v>2.4707024</v>
      </c>
      <c r="H4962" s="184" t="s">
        <v>414</v>
      </c>
      <c r="I4962" s="185"/>
      <c r="J4962" s="180"/>
      <c r="K4962" s="124"/>
      <c r="L4962" s="125"/>
      <c r="M4962" s="126"/>
      <c r="N4962" s="127"/>
      <c r="O4962" s="128"/>
      <c r="P4962" s="128"/>
      <c r="Q4962" s="126"/>
      <c r="R4962" s="55"/>
      <c r="S4962" s="129"/>
      <c r="T4962" s="156"/>
      <c r="U4962" s="126"/>
      <c r="AF4962" s="8"/>
      <c r="AG4962" s="8"/>
      <c r="AH4962" s="8"/>
      <c r="AI4962" s="8"/>
      <c r="AJ4962" s="8"/>
      <c r="AK4962" s="8"/>
      <c r="AL4962" s="8"/>
      <c r="AM4962" s="8"/>
    </row>
    <row r="4963" spans="1:39" x14ac:dyDescent="0.2">
      <c r="A4963" s="161" t="s">
        <v>382</v>
      </c>
      <c r="B4963" s="162" t="s">
        <v>7979</v>
      </c>
      <c r="C4963" s="163" t="s">
        <v>568</v>
      </c>
      <c r="D4963" s="164" t="s">
        <v>569</v>
      </c>
      <c r="E4963" s="164">
        <v>2</v>
      </c>
      <c r="F4963" s="167"/>
      <c r="G4963" s="167" t="str">
        <f>""</f>
        <v/>
      </c>
      <c r="H4963" s="161"/>
      <c r="I4963" s="165"/>
      <c r="J4963" s="166"/>
      <c r="K4963" s="124"/>
      <c r="L4963" s="125"/>
      <c r="M4963" s="126"/>
      <c r="N4963" s="127"/>
      <c r="O4963" s="128"/>
      <c r="P4963" s="128"/>
      <c r="Q4963" s="126"/>
      <c r="R4963" s="55"/>
      <c r="S4963" s="129"/>
      <c r="T4963" s="156"/>
      <c r="U4963" s="126"/>
      <c r="AF4963" s="8"/>
      <c r="AG4963" s="8"/>
      <c r="AH4963" s="8"/>
      <c r="AI4963" s="8"/>
      <c r="AJ4963" s="8"/>
      <c r="AK4963" s="8"/>
      <c r="AL4963" s="8"/>
      <c r="AM4963" s="8"/>
    </row>
    <row r="4964" spans="1:39" x14ac:dyDescent="0.2">
      <c r="A4964" s="161" t="s">
        <v>386</v>
      </c>
      <c r="B4964" s="162" t="s">
        <v>7980</v>
      </c>
      <c r="C4964" s="168" t="s">
        <v>571</v>
      </c>
      <c r="D4964" s="169" t="s">
        <v>572</v>
      </c>
      <c r="E4964" s="169">
        <f>1*2</f>
        <v>2</v>
      </c>
      <c r="F4964" s="170">
        <v>0.89</v>
      </c>
      <c r="G4964" s="170">
        <f>F4964*E4964</f>
        <v>1.78</v>
      </c>
      <c r="H4964" s="171" t="s">
        <v>414</v>
      </c>
      <c r="I4964" s="172"/>
      <c r="J4964" s="173"/>
      <c r="K4964" s="124"/>
      <c r="L4964" s="125"/>
      <c r="M4964" s="126"/>
      <c r="N4964" s="127"/>
      <c r="O4964" s="128"/>
      <c r="P4964" s="128"/>
      <c r="Q4964" s="126"/>
      <c r="R4964" s="55"/>
      <c r="S4964" s="129"/>
      <c r="T4964" s="156"/>
      <c r="U4964" s="126"/>
      <c r="AF4964" s="8"/>
      <c r="AG4964" s="8"/>
      <c r="AH4964" s="8"/>
      <c r="AI4964" s="8"/>
      <c r="AJ4964" s="8"/>
      <c r="AK4964" s="8"/>
      <c r="AL4964" s="8"/>
      <c r="AM4964" s="8"/>
    </row>
    <row r="4965" spans="1:39" x14ac:dyDescent="0.2">
      <c r="A4965" s="161" t="s">
        <v>386</v>
      </c>
      <c r="B4965" s="162" t="s">
        <v>7981</v>
      </c>
      <c r="C4965" s="168" t="s">
        <v>574</v>
      </c>
      <c r="D4965" s="169" t="s">
        <v>575</v>
      </c>
      <c r="E4965" s="169">
        <f>2*2</f>
        <v>4</v>
      </c>
      <c r="F4965" s="170">
        <v>0.09</v>
      </c>
      <c r="G4965" s="170">
        <f>F4965*E4965</f>
        <v>0.36</v>
      </c>
      <c r="H4965" s="171" t="s">
        <v>414</v>
      </c>
      <c r="I4965" s="172"/>
      <c r="J4965" s="173"/>
      <c r="K4965" s="124"/>
      <c r="L4965" s="125"/>
      <c r="M4965" s="126"/>
      <c r="N4965" s="127"/>
      <c r="O4965" s="128"/>
      <c r="P4965" s="128"/>
      <c r="Q4965" s="126"/>
      <c r="R4965" s="55"/>
      <c r="S4965" s="129"/>
      <c r="T4965" s="156"/>
      <c r="U4965" s="126"/>
      <c r="AF4965" s="8"/>
      <c r="AG4965" s="8"/>
      <c r="AH4965" s="8"/>
      <c r="AI4965" s="8"/>
      <c r="AJ4965" s="8"/>
      <c r="AK4965" s="8"/>
      <c r="AL4965" s="8"/>
      <c r="AM4965" s="8"/>
    </row>
    <row r="4966" spans="1:39" x14ac:dyDescent="0.2">
      <c r="A4966" s="161" t="s">
        <v>386</v>
      </c>
      <c r="B4966" s="162" t="s">
        <v>7982</v>
      </c>
      <c r="C4966" s="163" t="s">
        <v>577</v>
      </c>
      <c r="D4966" s="164" t="s">
        <v>578</v>
      </c>
      <c r="E4966" s="164">
        <v>1</v>
      </c>
      <c r="F4966" s="167">
        <v>6.3872718900000001</v>
      </c>
      <c r="G4966" s="167">
        <f>F4966*E4966</f>
        <v>6.3872718900000001</v>
      </c>
      <c r="H4966" s="161" t="s">
        <v>414</v>
      </c>
      <c r="I4966" s="165"/>
      <c r="J4966" s="166"/>
      <c r="K4966" s="124"/>
      <c r="L4966" s="125"/>
      <c r="M4966" s="126"/>
      <c r="N4966" s="127"/>
      <c r="O4966" s="128"/>
      <c r="P4966" s="128"/>
      <c r="Q4966" s="126"/>
      <c r="R4966" s="55"/>
      <c r="S4966" s="129"/>
      <c r="T4966" s="156"/>
      <c r="U4966" s="126"/>
      <c r="AF4966" s="8"/>
      <c r="AG4966" s="8"/>
      <c r="AH4966" s="8"/>
      <c r="AI4966" s="8"/>
      <c r="AJ4966" s="8"/>
      <c r="AK4966" s="8"/>
      <c r="AL4966" s="8"/>
      <c r="AM4966" s="8"/>
    </row>
    <row r="4967" spans="1:39" x14ac:dyDescent="0.2">
      <c r="A4967" s="161" t="s">
        <v>386</v>
      </c>
      <c r="B4967" s="162" t="s">
        <v>7983</v>
      </c>
      <c r="C4967" s="181" t="s">
        <v>580</v>
      </c>
      <c r="D4967" s="182" t="s">
        <v>581</v>
      </c>
      <c r="E4967" s="182">
        <v>1</v>
      </c>
      <c r="F4967" s="183">
        <v>13.463815520000001</v>
      </c>
      <c r="G4967" s="183">
        <f>F4967*E4967</f>
        <v>13.463815520000001</v>
      </c>
      <c r="H4967" s="184" t="s">
        <v>414</v>
      </c>
      <c r="I4967" s="185"/>
      <c r="J4967" s="180"/>
      <c r="K4967" s="124"/>
      <c r="L4967" s="125"/>
      <c r="M4967" s="126"/>
      <c r="N4967" s="127"/>
      <c r="O4967" s="128"/>
      <c r="P4967" s="128"/>
      <c r="Q4967" s="126"/>
      <c r="R4967" s="55"/>
      <c r="S4967" s="129"/>
      <c r="T4967" s="156"/>
      <c r="U4967" s="126"/>
      <c r="AF4967" s="8"/>
      <c r="AG4967" s="8"/>
      <c r="AH4967" s="8"/>
      <c r="AI4967" s="8"/>
      <c r="AJ4967" s="8"/>
      <c r="AK4967" s="8"/>
      <c r="AL4967" s="8"/>
      <c r="AM4967" s="8"/>
    </row>
    <row r="4968" spans="1:39" x14ac:dyDescent="0.2">
      <c r="A4968" s="161" t="s">
        <v>386</v>
      </c>
      <c r="B4968" s="162" t="s">
        <v>7984</v>
      </c>
      <c r="C4968" s="181" t="s">
        <v>583</v>
      </c>
      <c r="D4968" s="182" t="s">
        <v>584</v>
      </c>
      <c r="E4968" s="182" t="s">
        <v>410</v>
      </c>
      <c r="F4968" s="183">
        <v>5.3824199999999998</v>
      </c>
      <c r="G4968" s="183">
        <f>F4968*2</f>
        <v>10.76484</v>
      </c>
      <c r="H4968" s="184" t="s">
        <v>414</v>
      </c>
      <c r="I4968" s="185"/>
      <c r="J4968" s="180"/>
      <c r="K4968" s="124"/>
      <c r="L4968" s="125"/>
      <c r="M4968" s="126"/>
      <c r="N4968" s="127"/>
      <c r="O4968" s="128"/>
      <c r="P4968" s="128"/>
      <c r="Q4968" s="126"/>
      <c r="R4968" s="55"/>
      <c r="S4968" s="129"/>
      <c r="T4968" s="156"/>
      <c r="U4968" s="126"/>
      <c r="AF4968" s="8"/>
      <c r="AG4968" s="8"/>
      <c r="AH4968" s="8"/>
      <c r="AI4968" s="8"/>
      <c r="AJ4968" s="8"/>
      <c r="AK4968" s="8"/>
      <c r="AL4968" s="8"/>
      <c r="AM4968" s="8"/>
    </row>
    <row r="4969" spans="1:39" x14ac:dyDescent="0.2">
      <c r="A4969" s="161" t="s">
        <v>403</v>
      </c>
      <c r="B4969" s="162" t="s">
        <v>7985</v>
      </c>
      <c r="C4969" s="174" t="s">
        <v>586</v>
      </c>
      <c r="D4969" s="175" t="s">
        <v>587</v>
      </c>
      <c r="E4969" s="175">
        <v>2</v>
      </c>
      <c r="F4969" s="176">
        <v>1.23280217</v>
      </c>
      <c r="G4969" s="176">
        <f>F4969*E4969</f>
        <v>2.4656043400000001</v>
      </c>
      <c r="H4969" s="177" t="s">
        <v>414</v>
      </c>
      <c r="I4969" s="178"/>
      <c r="J4969" s="179"/>
      <c r="K4969" s="124"/>
      <c r="L4969" s="125"/>
      <c r="M4969" s="126"/>
      <c r="N4969" s="127"/>
      <c r="O4969" s="128"/>
      <c r="P4969" s="128"/>
      <c r="Q4969" s="126"/>
      <c r="R4969" s="55"/>
      <c r="S4969" s="129"/>
      <c r="T4969" s="156"/>
      <c r="U4969" s="126"/>
      <c r="AF4969" s="8"/>
      <c r="AG4969" s="8"/>
      <c r="AH4969" s="8"/>
      <c r="AI4969" s="8"/>
      <c r="AJ4969" s="8"/>
      <c r="AK4969" s="8"/>
      <c r="AL4969" s="8"/>
      <c r="AM4969" s="8"/>
    </row>
    <row r="4970" spans="1:39" x14ac:dyDescent="0.2">
      <c r="A4970" s="161" t="s">
        <v>386</v>
      </c>
      <c r="B4970" s="162" t="s">
        <v>7986</v>
      </c>
      <c r="C4970" s="181" t="s">
        <v>589</v>
      </c>
      <c r="D4970" s="182" t="s">
        <v>590</v>
      </c>
      <c r="E4970" s="182">
        <v>1</v>
      </c>
      <c r="F4970" s="183">
        <v>11.16462001</v>
      </c>
      <c r="G4970" s="183">
        <f>F4970*E4970</f>
        <v>11.16462001</v>
      </c>
      <c r="H4970" s="184" t="s">
        <v>414</v>
      </c>
      <c r="I4970" s="185"/>
      <c r="J4970" s="180"/>
      <c r="K4970" s="124"/>
      <c r="L4970" s="125"/>
      <c r="M4970" s="126"/>
      <c r="N4970" s="127"/>
      <c r="O4970" s="128"/>
      <c r="P4970" s="128"/>
      <c r="Q4970" s="126"/>
      <c r="R4970" s="55"/>
      <c r="S4970" s="129"/>
      <c r="T4970" s="156"/>
      <c r="U4970" s="126"/>
      <c r="AF4970" s="8"/>
      <c r="AG4970" s="8"/>
      <c r="AH4970" s="8"/>
      <c r="AI4970" s="8"/>
      <c r="AJ4970" s="8"/>
      <c r="AK4970" s="8"/>
      <c r="AL4970" s="8"/>
      <c r="AM4970" s="8"/>
    </row>
    <row r="4971" spans="1:39" x14ac:dyDescent="0.2">
      <c r="A4971" s="161" t="s">
        <v>386</v>
      </c>
      <c r="B4971" s="162" t="s">
        <v>7987</v>
      </c>
      <c r="C4971" s="163" t="s">
        <v>592</v>
      </c>
      <c r="D4971" s="164" t="s">
        <v>593</v>
      </c>
      <c r="E4971" s="164" t="s">
        <v>410</v>
      </c>
      <c r="F4971" s="167">
        <v>0.26693822</v>
      </c>
      <c r="G4971" s="167">
        <f>F4971*2</f>
        <v>0.53387644000000001</v>
      </c>
      <c r="H4971" s="161" t="s">
        <v>414</v>
      </c>
      <c r="I4971" s="165"/>
      <c r="J4971" s="166"/>
      <c r="K4971" s="124"/>
      <c r="L4971" s="125"/>
      <c r="M4971" s="126"/>
      <c r="N4971" s="127"/>
      <c r="O4971" s="128"/>
      <c r="P4971" s="128"/>
      <c r="Q4971" s="126"/>
      <c r="R4971" s="55"/>
      <c r="S4971" s="129"/>
      <c r="T4971" s="156"/>
      <c r="U4971" s="126"/>
      <c r="AF4971" s="8"/>
      <c r="AG4971" s="8"/>
      <c r="AH4971" s="8"/>
      <c r="AI4971" s="8"/>
      <c r="AJ4971" s="8"/>
      <c r="AK4971" s="8"/>
      <c r="AL4971" s="8"/>
      <c r="AM4971" s="8"/>
    </row>
    <row r="4972" spans="1:39" x14ac:dyDescent="0.2">
      <c r="A4972" s="161" t="s">
        <v>386</v>
      </c>
      <c r="B4972" s="162" t="s">
        <v>7988</v>
      </c>
      <c r="C4972" s="163" t="s">
        <v>1981</v>
      </c>
      <c r="D4972" s="164" t="s">
        <v>1982</v>
      </c>
      <c r="E4972" s="164">
        <v>1</v>
      </c>
      <c r="F4972" s="167">
        <v>28.64560942</v>
      </c>
      <c r="G4972" s="167">
        <f>F4972*E4972</f>
        <v>28.64560942</v>
      </c>
      <c r="H4972" s="161" t="s">
        <v>414</v>
      </c>
      <c r="I4972" s="165"/>
      <c r="J4972" s="166"/>
      <c r="K4972" s="124"/>
      <c r="L4972" s="125"/>
      <c r="M4972" s="126"/>
      <c r="N4972" s="127"/>
      <c r="O4972" s="128"/>
      <c r="P4972" s="128"/>
      <c r="Q4972" s="126"/>
      <c r="R4972" s="55"/>
      <c r="S4972" s="129"/>
      <c r="T4972" s="156"/>
      <c r="U4972" s="126"/>
      <c r="AF4972" s="8"/>
      <c r="AG4972" s="8"/>
      <c r="AH4972" s="8"/>
      <c r="AI4972" s="8"/>
      <c r="AJ4972" s="8"/>
      <c r="AK4972" s="8"/>
      <c r="AL4972" s="8"/>
      <c r="AM4972" s="8"/>
    </row>
    <row r="4973" spans="1:39" x14ac:dyDescent="0.2">
      <c r="A4973" s="161" t="s">
        <v>382</v>
      </c>
      <c r="B4973" s="162" t="s">
        <v>7989</v>
      </c>
      <c r="C4973" s="163" t="s">
        <v>1984</v>
      </c>
      <c r="D4973" s="164" t="s">
        <v>599</v>
      </c>
      <c r="E4973" s="164">
        <v>1</v>
      </c>
      <c r="F4973" s="167"/>
      <c r="G4973" s="167" t="str">
        <f>""</f>
        <v/>
      </c>
      <c r="H4973" s="161"/>
      <c r="I4973" s="165"/>
      <c r="J4973" s="166"/>
      <c r="K4973" s="124"/>
      <c r="L4973" s="125"/>
      <c r="M4973" s="126"/>
      <c r="N4973" s="127"/>
      <c r="O4973" s="128"/>
      <c r="P4973" s="128"/>
      <c r="Q4973" s="126"/>
      <c r="R4973" s="55"/>
      <c r="S4973" s="129"/>
      <c r="T4973" s="156"/>
      <c r="U4973" s="126"/>
      <c r="AF4973" s="8"/>
      <c r="AG4973" s="8"/>
      <c r="AH4973" s="8"/>
      <c r="AI4973" s="8"/>
      <c r="AJ4973" s="8"/>
      <c r="AK4973" s="8"/>
      <c r="AL4973" s="8"/>
      <c r="AM4973" s="8"/>
    </row>
    <row r="4974" spans="1:39" x14ac:dyDescent="0.2">
      <c r="A4974" s="161" t="s">
        <v>386</v>
      </c>
      <c r="B4974" s="162" t="s">
        <v>7990</v>
      </c>
      <c r="C4974" s="168" t="s">
        <v>1986</v>
      </c>
      <c r="D4974" s="169" t="s">
        <v>1982</v>
      </c>
      <c r="E4974" s="169">
        <f>1*1</f>
        <v>1</v>
      </c>
      <c r="F4974" s="170">
        <v>29.37</v>
      </c>
      <c r="G4974" s="170">
        <f t="shared" ref="G4974:G5005" si="167">F4974*E4974</f>
        <v>29.37</v>
      </c>
      <c r="H4974" s="171" t="s">
        <v>414</v>
      </c>
      <c r="I4974" s="172"/>
      <c r="J4974" s="173"/>
      <c r="K4974" s="124"/>
      <c r="L4974" s="125"/>
      <c r="M4974" s="126"/>
      <c r="N4974" s="127"/>
      <c r="O4974" s="128"/>
      <c r="P4974" s="128"/>
      <c r="Q4974" s="126"/>
      <c r="R4974" s="55"/>
      <c r="S4974" s="129"/>
      <c r="T4974" s="156"/>
      <c r="U4974" s="126"/>
      <c r="AF4974" s="8"/>
      <c r="AG4974" s="8"/>
      <c r="AH4974" s="8"/>
      <c r="AI4974" s="8"/>
      <c r="AJ4974" s="8"/>
      <c r="AK4974" s="8"/>
      <c r="AL4974" s="8"/>
      <c r="AM4974" s="8"/>
    </row>
    <row r="4975" spans="1:39" x14ac:dyDescent="0.2">
      <c r="A4975" s="161" t="s">
        <v>403</v>
      </c>
      <c r="B4975" s="162" t="s">
        <v>7991</v>
      </c>
      <c r="C4975" s="174" t="s">
        <v>425</v>
      </c>
      <c r="D4975" s="175" t="s">
        <v>437</v>
      </c>
      <c r="E4975" s="175">
        <f>1*1</f>
        <v>1</v>
      </c>
      <c r="F4975" s="176">
        <v>0.02</v>
      </c>
      <c r="G4975" s="176">
        <f t="shared" si="167"/>
        <v>0.02</v>
      </c>
      <c r="H4975" s="177"/>
      <c r="I4975" s="178"/>
      <c r="J4975" s="179"/>
      <c r="K4975" s="124"/>
      <c r="L4975" s="125"/>
      <c r="M4975" s="126"/>
      <c r="N4975" s="127"/>
      <c r="O4975" s="128"/>
      <c r="P4975" s="128"/>
      <c r="Q4975" s="126"/>
      <c r="R4975" s="55"/>
      <c r="S4975" s="129"/>
      <c r="T4975" s="156"/>
      <c r="U4975" s="126"/>
      <c r="AF4975" s="8"/>
      <c r="AG4975" s="8"/>
      <c r="AH4975" s="8"/>
      <c r="AI4975" s="8"/>
      <c r="AJ4975" s="8"/>
      <c r="AK4975" s="8"/>
      <c r="AL4975" s="8"/>
      <c r="AM4975" s="8"/>
    </row>
    <row r="4976" spans="1:39" x14ac:dyDescent="0.2">
      <c r="A4976" s="161" t="s">
        <v>386</v>
      </c>
      <c r="B4976" s="162" t="s">
        <v>7992</v>
      </c>
      <c r="C4976" s="163" t="s">
        <v>1989</v>
      </c>
      <c r="D4976" s="164" t="s">
        <v>1982</v>
      </c>
      <c r="E4976" s="164">
        <v>11</v>
      </c>
      <c r="F4976" s="167">
        <v>28.819422400000001</v>
      </c>
      <c r="G4976" s="167">
        <f t="shared" si="167"/>
        <v>317.01364640000003</v>
      </c>
      <c r="H4976" s="161" t="s">
        <v>414</v>
      </c>
      <c r="I4976" s="165"/>
      <c r="J4976" s="166"/>
      <c r="K4976" s="124"/>
      <c r="L4976" s="125"/>
      <c r="M4976" s="126"/>
      <c r="N4976" s="127"/>
      <c r="O4976" s="128"/>
      <c r="P4976" s="128"/>
      <c r="Q4976" s="126"/>
      <c r="R4976" s="55"/>
      <c r="S4976" s="129"/>
      <c r="T4976" s="156"/>
      <c r="U4976" s="126"/>
      <c r="AF4976" s="8"/>
      <c r="AG4976" s="8"/>
      <c r="AH4976" s="8"/>
      <c r="AI4976" s="8"/>
      <c r="AJ4976" s="8"/>
      <c r="AK4976" s="8"/>
      <c r="AL4976" s="8"/>
      <c r="AM4976" s="8"/>
    </row>
    <row r="4977" spans="1:39" x14ac:dyDescent="0.2">
      <c r="A4977" s="161" t="s">
        <v>386</v>
      </c>
      <c r="B4977" s="162" t="s">
        <v>7993</v>
      </c>
      <c r="C4977" s="163" t="s">
        <v>1991</v>
      </c>
      <c r="D4977" s="164" t="s">
        <v>1982</v>
      </c>
      <c r="E4977" s="164">
        <v>11</v>
      </c>
      <c r="F4977" s="167">
        <v>29.546435670000001</v>
      </c>
      <c r="G4977" s="167">
        <f t="shared" si="167"/>
        <v>325.01079236999999</v>
      </c>
      <c r="H4977" s="161" t="s">
        <v>414</v>
      </c>
      <c r="I4977" s="165"/>
      <c r="J4977" s="166"/>
      <c r="K4977" s="124"/>
      <c r="L4977" s="125"/>
      <c r="M4977" s="126"/>
      <c r="N4977" s="127"/>
      <c r="O4977" s="128"/>
      <c r="P4977" s="128"/>
      <c r="Q4977" s="126"/>
      <c r="R4977" s="55"/>
      <c r="S4977" s="129"/>
      <c r="T4977" s="156"/>
      <c r="U4977" s="126"/>
      <c r="AF4977" s="8"/>
      <c r="AG4977" s="8"/>
      <c r="AH4977" s="8"/>
      <c r="AI4977" s="8"/>
      <c r="AJ4977" s="8"/>
      <c r="AK4977" s="8"/>
      <c r="AL4977" s="8"/>
      <c r="AM4977" s="8"/>
    </row>
    <row r="4978" spans="1:39" x14ac:dyDescent="0.2">
      <c r="A4978" s="161" t="s">
        <v>386</v>
      </c>
      <c r="B4978" s="162" t="s">
        <v>7994</v>
      </c>
      <c r="C4978" s="163" t="s">
        <v>608</v>
      </c>
      <c r="D4978" s="164" t="s">
        <v>609</v>
      </c>
      <c r="E4978" s="164">
        <v>1</v>
      </c>
      <c r="F4978" s="167">
        <v>5.3244521599999999</v>
      </c>
      <c r="G4978" s="167">
        <f t="shared" si="167"/>
        <v>5.3244521599999999</v>
      </c>
      <c r="H4978" s="161" t="s">
        <v>414</v>
      </c>
      <c r="I4978" s="165"/>
      <c r="J4978" s="166"/>
      <c r="K4978" s="124"/>
      <c r="L4978" s="125"/>
      <c r="M4978" s="126"/>
      <c r="N4978" s="127"/>
      <c r="O4978" s="128"/>
      <c r="P4978" s="128"/>
      <c r="Q4978" s="126"/>
      <c r="R4978" s="55"/>
      <c r="S4978" s="129"/>
      <c r="T4978" s="156"/>
      <c r="U4978" s="126"/>
      <c r="AF4978" s="8"/>
      <c r="AG4978" s="8"/>
      <c r="AH4978" s="8"/>
      <c r="AI4978" s="8"/>
      <c r="AJ4978" s="8"/>
      <c r="AK4978" s="8"/>
      <c r="AL4978" s="8"/>
      <c r="AM4978" s="8"/>
    </row>
    <row r="4979" spans="1:39" x14ac:dyDescent="0.2">
      <c r="A4979" s="161" t="s">
        <v>386</v>
      </c>
      <c r="B4979" s="162" t="s">
        <v>7995</v>
      </c>
      <c r="C4979" s="163" t="s">
        <v>611</v>
      </c>
      <c r="D4979" s="164" t="s">
        <v>612</v>
      </c>
      <c r="E4979" s="164">
        <v>1</v>
      </c>
      <c r="F4979" s="167">
        <v>1.4036537600000001</v>
      </c>
      <c r="G4979" s="167">
        <f t="shared" si="167"/>
        <v>1.4036537600000001</v>
      </c>
      <c r="H4979" s="161" t="s">
        <v>414</v>
      </c>
      <c r="I4979" s="165"/>
      <c r="J4979" s="166"/>
      <c r="K4979" s="124"/>
      <c r="L4979" s="125"/>
      <c r="M4979" s="126"/>
      <c r="N4979" s="127"/>
      <c r="O4979" s="128"/>
      <c r="P4979" s="128"/>
      <c r="Q4979" s="126"/>
      <c r="R4979" s="55"/>
      <c r="S4979" s="129"/>
      <c r="T4979" s="156"/>
      <c r="U4979" s="126"/>
      <c r="AF4979" s="8"/>
      <c r="AG4979" s="8"/>
      <c r="AH4979" s="8"/>
      <c r="AI4979" s="8"/>
      <c r="AJ4979" s="8"/>
      <c r="AK4979" s="8"/>
      <c r="AL4979" s="8"/>
      <c r="AM4979" s="8"/>
    </row>
    <row r="4980" spans="1:39" x14ac:dyDescent="0.2">
      <c r="A4980" s="161" t="s">
        <v>386</v>
      </c>
      <c r="B4980" s="162" t="s">
        <v>7996</v>
      </c>
      <c r="C4980" s="163" t="s">
        <v>614</v>
      </c>
      <c r="D4980" s="164" t="s">
        <v>615</v>
      </c>
      <c r="E4980" s="164">
        <v>2</v>
      </c>
      <c r="F4980" s="167">
        <v>0.153006</v>
      </c>
      <c r="G4980" s="167">
        <f t="shared" si="167"/>
        <v>0.30601200000000001</v>
      </c>
      <c r="H4980" s="161" t="s">
        <v>414</v>
      </c>
      <c r="I4980" s="165"/>
      <c r="J4980" s="166"/>
      <c r="K4980" s="124"/>
      <c r="L4980" s="125"/>
      <c r="M4980" s="126"/>
      <c r="N4980" s="127"/>
      <c r="O4980" s="128"/>
      <c r="P4980" s="128"/>
      <c r="Q4980" s="126"/>
      <c r="R4980" s="55"/>
      <c r="S4980" s="129"/>
      <c r="T4980" s="156"/>
      <c r="U4980" s="126"/>
      <c r="AF4980" s="8"/>
      <c r="AG4980" s="8"/>
      <c r="AH4980" s="8"/>
      <c r="AI4980" s="8"/>
      <c r="AJ4980" s="8"/>
      <c r="AK4980" s="8"/>
      <c r="AL4980" s="8"/>
      <c r="AM4980" s="8"/>
    </row>
    <row r="4981" spans="1:39" x14ac:dyDescent="0.2">
      <c r="A4981" s="161" t="s">
        <v>403</v>
      </c>
      <c r="B4981" s="162" t="s">
        <v>7997</v>
      </c>
      <c r="C4981" s="174" t="s">
        <v>617</v>
      </c>
      <c r="D4981" s="175" t="s">
        <v>618</v>
      </c>
      <c r="E4981" s="175">
        <v>2</v>
      </c>
      <c r="F4981" s="176">
        <v>0.16417498</v>
      </c>
      <c r="G4981" s="176">
        <f t="shared" si="167"/>
        <v>0.32834996</v>
      </c>
      <c r="H4981" s="177" t="s">
        <v>414</v>
      </c>
      <c r="I4981" s="178"/>
      <c r="J4981" s="179"/>
      <c r="K4981" s="124"/>
      <c r="L4981" s="125"/>
      <c r="M4981" s="126"/>
      <c r="N4981" s="127"/>
      <c r="O4981" s="128"/>
      <c r="P4981" s="128"/>
      <c r="Q4981" s="126"/>
      <c r="R4981" s="55"/>
      <c r="S4981" s="129"/>
      <c r="T4981" s="156"/>
      <c r="U4981" s="126"/>
      <c r="AF4981" s="8"/>
      <c r="AG4981" s="8"/>
      <c r="AH4981" s="8"/>
      <c r="AI4981" s="8"/>
      <c r="AJ4981" s="8"/>
      <c r="AK4981" s="8"/>
      <c r="AL4981" s="8"/>
      <c r="AM4981" s="8"/>
    </row>
    <row r="4982" spans="1:39" x14ac:dyDescent="0.2">
      <c r="A4982" s="161" t="s">
        <v>403</v>
      </c>
      <c r="B4982" s="162" t="s">
        <v>7998</v>
      </c>
      <c r="C4982" s="174" t="s">
        <v>620</v>
      </c>
      <c r="D4982" s="175" t="s">
        <v>621</v>
      </c>
      <c r="E4982" s="175">
        <v>1</v>
      </c>
      <c r="F4982" s="176">
        <v>2.7454958</v>
      </c>
      <c r="G4982" s="176">
        <f t="shared" si="167"/>
        <v>2.7454958</v>
      </c>
      <c r="H4982" s="177"/>
      <c r="I4982" s="178"/>
      <c r="J4982" s="179"/>
      <c r="K4982" s="124"/>
      <c r="L4982" s="125"/>
      <c r="M4982" s="126"/>
      <c r="N4982" s="127"/>
      <c r="O4982" s="128"/>
      <c r="P4982" s="128"/>
      <c r="Q4982" s="126"/>
      <c r="R4982" s="55"/>
      <c r="S4982" s="129"/>
      <c r="T4982" s="156"/>
      <c r="U4982" s="126"/>
      <c r="AF4982" s="8"/>
      <c r="AG4982" s="8"/>
      <c r="AH4982" s="8"/>
      <c r="AI4982" s="8"/>
      <c r="AJ4982" s="8"/>
      <c r="AK4982" s="8"/>
      <c r="AL4982" s="8"/>
      <c r="AM4982" s="8"/>
    </row>
    <row r="4983" spans="1:39" x14ac:dyDescent="0.2">
      <c r="A4983" s="161" t="s">
        <v>403</v>
      </c>
      <c r="B4983" s="162" t="s">
        <v>7999</v>
      </c>
      <c r="C4983" s="174" t="s">
        <v>623</v>
      </c>
      <c r="D4983" s="175" t="s">
        <v>624</v>
      </c>
      <c r="E4983" s="175">
        <v>1</v>
      </c>
      <c r="F4983" s="176">
        <v>9.1339580000000004E-2</v>
      </c>
      <c r="G4983" s="176">
        <f t="shared" si="167"/>
        <v>9.1339580000000004E-2</v>
      </c>
      <c r="H4983" s="177" t="s">
        <v>625</v>
      </c>
      <c r="I4983" s="178"/>
      <c r="J4983" s="179"/>
      <c r="K4983" s="124"/>
      <c r="L4983" s="125"/>
      <c r="M4983" s="126"/>
      <c r="N4983" s="127"/>
      <c r="O4983" s="128"/>
      <c r="P4983" s="128"/>
      <c r="Q4983" s="126"/>
      <c r="R4983" s="55"/>
      <c r="S4983" s="129"/>
      <c r="T4983" s="156"/>
      <c r="U4983" s="126"/>
      <c r="AF4983" s="8"/>
      <c r="AG4983" s="8"/>
      <c r="AH4983" s="8"/>
      <c r="AI4983" s="8"/>
      <c r="AJ4983" s="8"/>
      <c r="AK4983" s="8"/>
      <c r="AL4983" s="8"/>
      <c r="AM4983" s="8"/>
    </row>
    <row r="4984" spans="1:39" x14ac:dyDescent="0.2">
      <c r="A4984" s="161" t="s">
        <v>386</v>
      </c>
      <c r="B4984" s="162" t="s">
        <v>8000</v>
      </c>
      <c r="C4984" s="163" t="s">
        <v>627</v>
      </c>
      <c r="D4984" s="164" t="s">
        <v>628</v>
      </c>
      <c r="E4984" s="164">
        <v>24</v>
      </c>
      <c r="F4984" s="167">
        <v>0.41937333999999998</v>
      </c>
      <c r="G4984" s="167">
        <f t="shared" si="167"/>
        <v>10.06496016</v>
      </c>
      <c r="H4984" s="161" t="s">
        <v>414</v>
      </c>
      <c r="I4984" s="165"/>
      <c r="J4984" s="166"/>
      <c r="K4984" s="124"/>
      <c r="L4984" s="125"/>
      <c r="M4984" s="126"/>
      <c r="N4984" s="127"/>
      <c r="O4984" s="128"/>
      <c r="P4984" s="128"/>
      <c r="Q4984" s="126"/>
      <c r="R4984" s="55"/>
      <c r="S4984" s="129"/>
      <c r="T4984" s="156"/>
      <c r="U4984" s="126"/>
      <c r="AF4984" s="8"/>
      <c r="AG4984" s="8"/>
      <c r="AH4984" s="8"/>
      <c r="AI4984" s="8"/>
      <c r="AJ4984" s="8"/>
      <c r="AK4984" s="8"/>
      <c r="AL4984" s="8"/>
      <c r="AM4984" s="8"/>
    </row>
    <row r="4985" spans="1:39" x14ac:dyDescent="0.2">
      <c r="A4985" s="161" t="s">
        <v>386</v>
      </c>
      <c r="B4985" s="162" t="s">
        <v>8001</v>
      </c>
      <c r="C4985" s="163" t="s">
        <v>630</v>
      </c>
      <c r="D4985" s="164" t="s">
        <v>631</v>
      </c>
      <c r="E4985" s="164">
        <v>30</v>
      </c>
      <c r="F4985" s="167">
        <v>3.2398108900000002</v>
      </c>
      <c r="G4985" s="167">
        <f t="shared" si="167"/>
        <v>97.194326700000005</v>
      </c>
      <c r="H4985" s="161" t="s">
        <v>414</v>
      </c>
      <c r="I4985" s="165"/>
      <c r="J4985" s="166"/>
      <c r="K4985" s="124"/>
      <c r="L4985" s="125"/>
      <c r="M4985" s="126"/>
      <c r="N4985" s="127"/>
      <c r="O4985" s="128"/>
      <c r="P4985" s="128"/>
      <c r="Q4985" s="126"/>
      <c r="R4985" s="55"/>
      <c r="S4985" s="129"/>
      <c r="T4985" s="156"/>
      <c r="U4985" s="126"/>
      <c r="AF4985" s="8"/>
      <c r="AG4985" s="8"/>
      <c r="AH4985" s="8"/>
      <c r="AI4985" s="8"/>
      <c r="AJ4985" s="8"/>
      <c r="AK4985" s="8"/>
      <c r="AL4985" s="8"/>
      <c r="AM4985" s="8"/>
    </row>
    <row r="4986" spans="1:39" x14ac:dyDescent="0.2">
      <c r="A4986" s="161" t="s">
        <v>386</v>
      </c>
      <c r="B4986" s="162" t="s">
        <v>8002</v>
      </c>
      <c r="C4986" s="163" t="s">
        <v>887</v>
      </c>
      <c r="D4986" s="164" t="s">
        <v>637</v>
      </c>
      <c r="E4986" s="164">
        <v>1</v>
      </c>
      <c r="F4986" s="167">
        <v>15.65597623</v>
      </c>
      <c r="G4986" s="167">
        <f t="shared" si="167"/>
        <v>15.65597623</v>
      </c>
      <c r="H4986" s="161" t="s">
        <v>414</v>
      </c>
      <c r="I4986" s="165"/>
      <c r="J4986" s="166"/>
      <c r="K4986" s="124"/>
      <c r="L4986" s="125"/>
      <c r="M4986" s="126"/>
      <c r="N4986" s="127"/>
      <c r="O4986" s="128"/>
      <c r="P4986" s="128"/>
      <c r="Q4986" s="126"/>
      <c r="R4986" s="55"/>
      <c r="S4986" s="129"/>
      <c r="T4986" s="156"/>
      <c r="U4986" s="126"/>
      <c r="AF4986" s="8"/>
      <c r="AG4986" s="8"/>
      <c r="AH4986" s="8"/>
      <c r="AI4986" s="8"/>
      <c r="AJ4986" s="8"/>
      <c r="AK4986" s="8"/>
      <c r="AL4986" s="8"/>
      <c r="AM4986" s="8"/>
    </row>
    <row r="4987" spans="1:39" x14ac:dyDescent="0.2">
      <c r="A4987" s="161" t="s">
        <v>386</v>
      </c>
      <c r="B4987" s="162" t="s">
        <v>8003</v>
      </c>
      <c r="C4987" s="163" t="s">
        <v>633</v>
      </c>
      <c r="D4987" s="164" t="s">
        <v>634</v>
      </c>
      <c r="E4987" s="164">
        <v>28</v>
      </c>
      <c r="F4987" s="167">
        <v>13.036198779999999</v>
      </c>
      <c r="G4987" s="167">
        <f t="shared" si="167"/>
        <v>365.01356583999996</v>
      </c>
      <c r="H4987" s="161" t="s">
        <v>414</v>
      </c>
      <c r="I4987" s="165"/>
      <c r="J4987" s="166"/>
      <c r="K4987" s="124"/>
      <c r="L4987" s="125"/>
      <c r="M4987" s="126"/>
      <c r="N4987" s="127"/>
      <c r="O4987" s="128"/>
      <c r="P4987" s="128"/>
      <c r="Q4987" s="126"/>
      <c r="R4987" s="55"/>
      <c r="S4987" s="129"/>
      <c r="T4987" s="156"/>
      <c r="U4987" s="126"/>
      <c r="AF4987" s="8"/>
      <c r="AG4987" s="8"/>
      <c r="AH4987" s="8"/>
      <c r="AI4987" s="8"/>
      <c r="AJ4987" s="8"/>
      <c r="AK4987" s="8"/>
      <c r="AL4987" s="8"/>
      <c r="AM4987" s="8"/>
    </row>
    <row r="4988" spans="1:39" x14ac:dyDescent="0.2">
      <c r="A4988" s="161" t="s">
        <v>403</v>
      </c>
      <c r="B4988" s="162" t="s">
        <v>8004</v>
      </c>
      <c r="C4988" s="174" t="s">
        <v>639</v>
      </c>
      <c r="D4988" s="175" t="s">
        <v>640</v>
      </c>
      <c r="E4988" s="175">
        <v>60</v>
      </c>
      <c r="F4988" s="176">
        <v>9.6615160000000005E-2</v>
      </c>
      <c r="G4988" s="176">
        <f t="shared" si="167"/>
        <v>5.7969096000000002</v>
      </c>
      <c r="H4988" s="177"/>
      <c r="I4988" s="178"/>
      <c r="J4988" s="179"/>
      <c r="K4988" s="124"/>
      <c r="L4988" s="125"/>
      <c r="M4988" s="126"/>
      <c r="N4988" s="127"/>
      <c r="O4988" s="128"/>
      <c r="P4988" s="128"/>
      <c r="Q4988" s="126"/>
      <c r="R4988" s="55"/>
      <c r="S4988" s="129"/>
      <c r="T4988" s="156"/>
      <c r="U4988" s="126"/>
      <c r="AF4988" s="8"/>
      <c r="AG4988" s="8"/>
      <c r="AH4988" s="8"/>
      <c r="AI4988" s="8"/>
      <c r="AJ4988" s="8"/>
      <c r="AK4988" s="8"/>
      <c r="AL4988" s="8"/>
      <c r="AM4988" s="8"/>
    </row>
    <row r="4989" spans="1:39" x14ac:dyDescent="0.2">
      <c r="A4989" s="161" t="s">
        <v>386</v>
      </c>
      <c r="B4989" s="162" t="s">
        <v>8005</v>
      </c>
      <c r="C4989" s="163" t="s">
        <v>642</v>
      </c>
      <c r="D4989" s="164" t="s">
        <v>643</v>
      </c>
      <c r="E4989" s="164">
        <v>2</v>
      </c>
      <c r="F4989" s="167">
        <v>1.20161546</v>
      </c>
      <c r="G4989" s="167">
        <f t="shared" si="167"/>
        <v>2.4032309199999999</v>
      </c>
      <c r="H4989" s="161" t="s">
        <v>414</v>
      </c>
      <c r="I4989" s="165"/>
      <c r="J4989" s="166"/>
      <c r="K4989" s="124"/>
      <c r="L4989" s="125"/>
      <c r="M4989" s="126"/>
      <c r="N4989" s="127"/>
      <c r="O4989" s="128"/>
      <c r="P4989" s="128"/>
      <c r="Q4989" s="126"/>
      <c r="R4989" s="55"/>
      <c r="S4989" s="129"/>
      <c r="T4989" s="156"/>
      <c r="U4989" s="126"/>
      <c r="AF4989" s="8"/>
      <c r="AG4989" s="8"/>
      <c r="AH4989" s="8"/>
      <c r="AI4989" s="8"/>
      <c r="AJ4989" s="8"/>
      <c r="AK4989" s="8"/>
      <c r="AL4989" s="8"/>
      <c r="AM4989" s="8"/>
    </row>
    <row r="4990" spans="1:39" x14ac:dyDescent="0.2">
      <c r="A4990" s="161" t="s">
        <v>386</v>
      </c>
      <c r="B4990" s="162" t="s">
        <v>8006</v>
      </c>
      <c r="C4990" s="163" t="s">
        <v>645</v>
      </c>
      <c r="D4990" s="164" t="s">
        <v>646</v>
      </c>
      <c r="E4990" s="164">
        <v>2</v>
      </c>
      <c r="F4990" s="167">
        <v>1.0010149699999999</v>
      </c>
      <c r="G4990" s="167">
        <f t="shared" si="167"/>
        <v>2.0020299399999999</v>
      </c>
      <c r="H4990" s="161" t="s">
        <v>414</v>
      </c>
      <c r="I4990" s="165"/>
      <c r="J4990" s="166"/>
      <c r="K4990" s="124"/>
      <c r="L4990" s="125"/>
      <c r="M4990" s="126"/>
      <c r="N4990" s="127"/>
      <c r="O4990" s="128"/>
      <c r="P4990" s="128"/>
      <c r="Q4990" s="126"/>
      <c r="R4990" s="55"/>
      <c r="S4990" s="129"/>
      <c r="T4990" s="156"/>
      <c r="U4990" s="126"/>
      <c r="AF4990" s="8"/>
      <c r="AG4990" s="8"/>
      <c r="AH4990" s="8"/>
      <c r="AI4990" s="8"/>
      <c r="AJ4990" s="8"/>
      <c r="AK4990" s="8"/>
      <c r="AL4990" s="8"/>
      <c r="AM4990" s="8"/>
    </row>
    <row r="4991" spans="1:39" x14ac:dyDescent="0.2">
      <c r="A4991" s="161" t="s">
        <v>386</v>
      </c>
      <c r="B4991" s="162" t="s">
        <v>8007</v>
      </c>
      <c r="C4991" s="163" t="s">
        <v>648</v>
      </c>
      <c r="D4991" s="164" t="s">
        <v>649</v>
      </c>
      <c r="E4991" s="164">
        <v>24</v>
      </c>
      <c r="F4991" s="167">
        <v>2.00912837</v>
      </c>
      <c r="G4991" s="167">
        <f t="shared" si="167"/>
        <v>48.21908088</v>
      </c>
      <c r="H4991" s="161" t="s">
        <v>414</v>
      </c>
      <c r="I4991" s="165"/>
      <c r="J4991" s="166"/>
      <c r="K4991" s="124"/>
      <c r="L4991" s="125"/>
      <c r="M4991" s="126"/>
      <c r="N4991" s="127"/>
      <c r="O4991" s="128"/>
      <c r="P4991" s="128"/>
      <c r="Q4991" s="126"/>
      <c r="R4991" s="55"/>
      <c r="S4991" s="129"/>
      <c r="T4991" s="156"/>
      <c r="U4991" s="126"/>
      <c r="AF4991" s="8"/>
      <c r="AG4991" s="8"/>
      <c r="AH4991" s="8"/>
      <c r="AI4991" s="8"/>
      <c r="AJ4991" s="8"/>
      <c r="AK4991" s="8"/>
      <c r="AL4991" s="8"/>
      <c r="AM4991" s="8"/>
    </row>
    <row r="4992" spans="1:39" x14ac:dyDescent="0.2">
      <c r="A4992" s="161" t="s">
        <v>386</v>
      </c>
      <c r="B4992" s="162" t="s">
        <v>8008</v>
      </c>
      <c r="C4992" s="163" t="s">
        <v>894</v>
      </c>
      <c r="D4992" s="164" t="s">
        <v>895</v>
      </c>
      <c r="E4992" s="164">
        <v>1</v>
      </c>
      <c r="F4992" s="167">
        <v>1.8244523800000001</v>
      </c>
      <c r="G4992" s="167">
        <f t="shared" si="167"/>
        <v>1.8244523800000001</v>
      </c>
      <c r="H4992" s="161" t="s">
        <v>414</v>
      </c>
      <c r="I4992" s="165"/>
      <c r="J4992" s="166"/>
      <c r="K4992" s="124"/>
      <c r="L4992" s="125"/>
      <c r="M4992" s="126"/>
      <c r="N4992" s="127"/>
      <c r="O4992" s="128"/>
      <c r="P4992" s="128"/>
      <c r="Q4992" s="126"/>
      <c r="R4992" s="55"/>
      <c r="S4992" s="129"/>
      <c r="T4992" s="156"/>
      <c r="U4992" s="126"/>
      <c r="AF4992" s="8"/>
      <c r="AG4992" s="8"/>
      <c r="AH4992" s="8"/>
      <c r="AI4992" s="8"/>
      <c r="AJ4992" s="8"/>
      <c r="AK4992" s="8"/>
      <c r="AL4992" s="8"/>
      <c r="AM4992" s="8"/>
    </row>
    <row r="4993" spans="1:39" x14ac:dyDescent="0.2">
      <c r="A4993" s="161" t="s">
        <v>386</v>
      </c>
      <c r="B4993" s="162" t="s">
        <v>8009</v>
      </c>
      <c r="C4993" s="163" t="s">
        <v>654</v>
      </c>
      <c r="D4993" s="164" t="s">
        <v>655</v>
      </c>
      <c r="E4993" s="164">
        <v>2</v>
      </c>
      <c r="F4993" s="167">
        <v>2.8816543999999999</v>
      </c>
      <c r="G4993" s="167">
        <f t="shared" si="167"/>
        <v>5.7633087999999999</v>
      </c>
      <c r="H4993" s="161" t="s">
        <v>414</v>
      </c>
      <c r="I4993" s="165"/>
      <c r="J4993" s="166"/>
      <c r="K4993" s="124"/>
      <c r="L4993" s="125"/>
      <c r="M4993" s="126"/>
      <c r="N4993" s="127"/>
      <c r="O4993" s="128"/>
      <c r="P4993" s="128"/>
      <c r="Q4993" s="126"/>
      <c r="R4993" s="55"/>
      <c r="S4993" s="129"/>
      <c r="T4993" s="156"/>
      <c r="U4993" s="126"/>
      <c r="AF4993" s="8"/>
      <c r="AG4993" s="8"/>
      <c r="AH4993" s="8"/>
      <c r="AI4993" s="8"/>
      <c r="AJ4993" s="8"/>
      <c r="AK4993" s="8"/>
      <c r="AL4993" s="8"/>
      <c r="AM4993" s="8"/>
    </row>
    <row r="4994" spans="1:39" x14ac:dyDescent="0.2">
      <c r="A4994" s="161" t="s">
        <v>386</v>
      </c>
      <c r="B4994" s="162" t="s">
        <v>8010</v>
      </c>
      <c r="C4994" s="163" t="s">
        <v>657</v>
      </c>
      <c r="D4994" s="164" t="s">
        <v>658</v>
      </c>
      <c r="E4994" s="164">
        <v>2</v>
      </c>
      <c r="F4994" s="167">
        <v>5.7822221499999999</v>
      </c>
      <c r="G4994" s="167">
        <f t="shared" si="167"/>
        <v>11.5644443</v>
      </c>
      <c r="H4994" s="161" t="s">
        <v>414</v>
      </c>
      <c r="I4994" s="165"/>
      <c r="J4994" s="166"/>
      <c r="K4994" s="124"/>
      <c r="L4994" s="125"/>
      <c r="M4994" s="126"/>
      <c r="N4994" s="127"/>
      <c r="O4994" s="128"/>
      <c r="P4994" s="128"/>
      <c r="Q4994" s="126"/>
      <c r="R4994" s="55"/>
      <c r="S4994" s="129"/>
      <c r="T4994" s="156"/>
      <c r="U4994" s="126"/>
      <c r="AF4994" s="8"/>
      <c r="AG4994" s="8"/>
      <c r="AH4994" s="8"/>
      <c r="AI4994" s="8"/>
      <c r="AJ4994" s="8"/>
      <c r="AK4994" s="8"/>
      <c r="AL4994" s="8"/>
      <c r="AM4994" s="8"/>
    </row>
    <row r="4995" spans="1:39" x14ac:dyDescent="0.2">
      <c r="A4995" s="161" t="s">
        <v>386</v>
      </c>
      <c r="B4995" s="162" t="s">
        <v>8011</v>
      </c>
      <c r="C4995" s="163" t="s">
        <v>660</v>
      </c>
      <c r="D4995" s="164" t="s">
        <v>661</v>
      </c>
      <c r="E4995" s="164">
        <v>1</v>
      </c>
      <c r="F4995" s="167">
        <v>5.2826215899999998</v>
      </c>
      <c r="G4995" s="167">
        <f t="shared" si="167"/>
        <v>5.2826215899999998</v>
      </c>
      <c r="H4995" s="161" t="s">
        <v>414</v>
      </c>
      <c r="I4995" s="165"/>
      <c r="J4995" s="166"/>
      <c r="K4995" s="124"/>
      <c r="L4995" s="125"/>
      <c r="M4995" s="126"/>
      <c r="N4995" s="127"/>
      <c r="O4995" s="128"/>
      <c r="P4995" s="128"/>
      <c r="Q4995" s="126"/>
      <c r="R4995" s="55"/>
      <c r="S4995" s="129"/>
      <c r="T4995" s="156"/>
      <c r="U4995" s="126"/>
      <c r="AF4995" s="8"/>
      <c r="AG4995" s="8"/>
      <c r="AH4995" s="8"/>
      <c r="AI4995" s="8"/>
      <c r="AJ4995" s="8"/>
      <c r="AK4995" s="8"/>
      <c r="AL4995" s="8"/>
      <c r="AM4995" s="8"/>
    </row>
    <row r="4996" spans="1:39" x14ac:dyDescent="0.2">
      <c r="A4996" s="161" t="s">
        <v>386</v>
      </c>
      <c r="B4996" s="162" t="s">
        <v>8012</v>
      </c>
      <c r="C4996" s="163" t="s">
        <v>663</v>
      </c>
      <c r="D4996" s="164" t="s">
        <v>664</v>
      </c>
      <c r="E4996" s="164">
        <v>2</v>
      </c>
      <c r="F4996" s="167">
        <v>1.1285739800000001</v>
      </c>
      <c r="G4996" s="167">
        <f t="shared" si="167"/>
        <v>2.2571479600000002</v>
      </c>
      <c r="H4996" s="161" t="s">
        <v>414</v>
      </c>
      <c r="I4996" s="165"/>
      <c r="J4996" s="166"/>
      <c r="K4996" s="124"/>
      <c r="L4996" s="125"/>
      <c r="M4996" s="126"/>
      <c r="N4996" s="127"/>
      <c r="O4996" s="128"/>
      <c r="P4996" s="128"/>
      <c r="Q4996" s="126"/>
      <c r="R4996" s="55"/>
      <c r="S4996" s="129"/>
      <c r="T4996" s="156"/>
      <c r="U4996" s="126"/>
      <c r="AF4996" s="8"/>
      <c r="AG4996" s="8"/>
      <c r="AH4996" s="8"/>
      <c r="AI4996" s="8"/>
      <c r="AJ4996" s="8"/>
      <c r="AK4996" s="8"/>
      <c r="AL4996" s="8"/>
      <c r="AM4996" s="8"/>
    </row>
    <row r="4997" spans="1:39" x14ac:dyDescent="0.2">
      <c r="A4997" s="161" t="s">
        <v>386</v>
      </c>
      <c r="B4997" s="162" t="s">
        <v>8013</v>
      </c>
      <c r="C4997" s="163" t="s">
        <v>666</v>
      </c>
      <c r="D4997" s="164" t="s">
        <v>667</v>
      </c>
      <c r="E4997" s="164">
        <v>1</v>
      </c>
      <c r="F4997" s="167">
        <v>0.66411412000000003</v>
      </c>
      <c r="G4997" s="167">
        <f t="shared" si="167"/>
        <v>0.66411412000000003</v>
      </c>
      <c r="H4997" s="161" t="s">
        <v>414</v>
      </c>
      <c r="I4997" s="165"/>
      <c r="J4997" s="166"/>
      <c r="K4997" s="124"/>
      <c r="L4997" s="125"/>
      <c r="M4997" s="126"/>
      <c r="N4997" s="127"/>
      <c r="O4997" s="128"/>
      <c r="P4997" s="128"/>
      <c r="Q4997" s="126"/>
      <c r="R4997" s="55"/>
      <c r="S4997" s="129"/>
      <c r="T4997" s="156"/>
      <c r="U4997" s="126"/>
      <c r="AF4997" s="8"/>
      <c r="AG4997" s="8"/>
      <c r="AH4997" s="8"/>
      <c r="AI4997" s="8"/>
      <c r="AJ4997" s="8"/>
      <c r="AK4997" s="8"/>
      <c r="AL4997" s="8"/>
      <c r="AM4997" s="8"/>
    </row>
    <row r="4998" spans="1:39" x14ac:dyDescent="0.2">
      <c r="A4998" s="161" t="s">
        <v>403</v>
      </c>
      <c r="B4998" s="162" t="s">
        <v>8014</v>
      </c>
      <c r="C4998" s="174" t="s">
        <v>902</v>
      </c>
      <c r="D4998" s="175" t="s">
        <v>903</v>
      </c>
      <c r="E4998" s="175">
        <v>1</v>
      </c>
      <c r="F4998" s="176">
        <v>2.3695618899999999</v>
      </c>
      <c r="G4998" s="176">
        <f t="shared" si="167"/>
        <v>2.3695618899999999</v>
      </c>
      <c r="H4998" s="177" t="s">
        <v>625</v>
      </c>
      <c r="I4998" s="178"/>
      <c r="J4998" s="179"/>
      <c r="K4998" s="124"/>
      <c r="L4998" s="125"/>
      <c r="M4998" s="126"/>
      <c r="N4998" s="127"/>
      <c r="O4998" s="128"/>
      <c r="P4998" s="128"/>
      <c r="Q4998" s="126"/>
      <c r="R4998" s="55"/>
      <c r="S4998" s="129"/>
      <c r="T4998" s="156"/>
      <c r="U4998" s="126"/>
      <c r="AF4998" s="8"/>
      <c r="AG4998" s="8"/>
      <c r="AH4998" s="8"/>
      <c r="AI4998" s="8"/>
      <c r="AJ4998" s="8"/>
      <c r="AK4998" s="8"/>
      <c r="AL4998" s="8"/>
      <c r="AM4998" s="8"/>
    </row>
    <row r="4999" spans="1:39" x14ac:dyDescent="0.2">
      <c r="A4999" s="161" t="s">
        <v>403</v>
      </c>
      <c r="B4999" s="162" t="s">
        <v>8015</v>
      </c>
      <c r="C4999" s="174" t="s">
        <v>716</v>
      </c>
      <c r="D4999" s="175" t="s">
        <v>716</v>
      </c>
      <c r="E4999" s="175">
        <v>2</v>
      </c>
      <c r="F4999" s="176">
        <v>3.9988100900000001</v>
      </c>
      <c r="G4999" s="176">
        <f t="shared" si="167"/>
        <v>7.9976201800000002</v>
      </c>
      <c r="H4999" s="177"/>
      <c r="I4999" s="178"/>
      <c r="J4999" s="179"/>
      <c r="K4999" s="124"/>
      <c r="L4999" s="125"/>
      <c r="M4999" s="126"/>
      <c r="N4999" s="127"/>
      <c r="O4999" s="128"/>
      <c r="P4999" s="128"/>
      <c r="Q4999" s="126"/>
      <c r="R4999" s="55"/>
      <c r="S4999" s="129"/>
      <c r="T4999" s="156"/>
      <c r="U4999" s="126"/>
      <c r="AF4999" s="8"/>
      <c r="AG4999" s="8"/>
      <c r="AH4999" s="8"/>
      <c r="AI4999" s="8"/>
      <c r="AJ4999" s="8"/>
      <c r="AK4999" s="8"/>
      <c r="AL4999" s="8"/>
      <c r="AM4999" s="8"/>
    </row>
    <row r="5000" spans="1:39" x14ac:dyDescent="0.2">
      <c r="A5000" s="161" t="s">
        <v>403</v>
      </c>
      <c r="B5000" s="162" t="s">
        <v>8016</v>
      </c>
      <c r="C5000" s="174" t="s">
        <v>8017</v>
      </c>
      <c r="D5000" s="175" t="s">
        <v>1703</v>
      </c>
      <c r="E5000" s="175">
        <v>2</v>
      </c>
      <c r="F5000" s="176">
        <v>6.0917104000000002</v>
      </c>
      <c r="G5000" s="176">
        <f t="shared" si="167"/>
        <v>12.1834208</v>
      </c>
      <c r="H5000" s="177" t="s">
        <v>625</v>
      </c>
      <c r="I5000" s="178"/>
      <c r="J5000" s="179"/>
      <c r="K5000" s="124"/>
      <c r="L5000" s="125"/>
      <c r="M5000" s="126"/>
      <c r="N5000" s="127"/>
      <c r="O5000" s="128"/>
      <c r="P5000" s="128"/>
      <c r="Q5000" s="126"/>
      <c r="R5000" s="55"/>
      <c r="S5000" s="129"/>
      <c r="T5000" s="156"/>
      <c r="U5000" s="126"/>
      <c r="AF5000" s="8"/>
      <c r="AG5000" s="8"/>
      <c r="AH5000" s="8"/>
      <c r="AI5000" s="8"/>
      <c r="AJ5000" s="8"/>
      <c r="AK5000" s="8"/>
      <c r="AL5000" s="8"/>
      <c r="AM5000" s="8"/>
    </row>
    <row r="5001" spans="1:39" x14ac:dyDescent="0.2">
      <c r="A5001" s="161" t="s">
        <v>403</v>
      </c>
      <c r="B5001" s="162" t="s">
        <v>8018</v>
      </c>
      <c r="C5001" s="174" t="s">
        <v>905</v>
      </c>
      <c r="D5001" s="175" t="s">
        <v>906</v>
      </c>
      <c r="E5001" s="175">
        <v>1</v>
      </c>
      <c r="F5001" s="176">
        <v>0.43401498999999999</v>
      </c>
      <c r="G5001" s="176">
        <f t="shared" si="167"/>
        <v>0.43401498999999999</v>
      </c>
      <c r="H5001" s="177" t="s">
        <v>625</v>
      </c>
      <c r="I5001" s="178"/>
      <c r="J5001" s="179"/>
      <c r="K5001" s="124"/>
      <c r="L5001" s="125"/>
      <c r="M5001" s="126"/>
      <c r="N5001" s="127"/>
      <c r="O5001" s="128"/>
      <c r="P5001" s="128"/>
      <c r="Q5001" s="126"/>
      <c r="R5001" s="55"/>
      <c r="S5001" s="129"/>
      <c r="T5001" s="156"/>
      <c r="U5001" s="126"/>
      <c r="AF5001" s="8"/>
      <c r="AG5001" s="8"/>
      <c r="AH5001" s="8"/>
      <c r="AI5001" s="8"/>
      <c r="AJ5001" s="8"/>
      <c r="AK5001" s="8"/>
      <c r="AL5001" s="8"/>
      <c r="AM5001" s="8"/>
    </row>
    <row r="5002" spans="1:39" x14ac:dyDescent="0.2">
      <c r="A5002" s="161" t="s">
        <v>403</v>
      </c>
      <c r="B5002" s="162" t="s">
        <v>8019</v>
      </c>
      <c r="C5002" s="181" t="s">
        <v>686</v>
      </c>
      <c r="D5002" s="182" t="s">
        <v>687</v>
      </c>
      <c r="E5002" s="182">
        <v>1</v>
      </c>
      <c r="F5002" s="183">
        <v>43</v>
      </c>
      <c r="G5002" s="183">
        <f t="shared" si="167"/>
        <v>43</v>
      </c>
      <c r="H5002" s="184" t="s">
        <v>688</v>
      </c>
      <c r="I5002" s="185"/>
      <c r="J5002" s="180"/>
      <c r="K5002" s="124"/>
      <c r="L5002" s="125"/>
      <c r="M5002" s="126"/>
      <c r="N5002" s="127"/>
      <c r="O5002" s="128"/>
      <c r="P5002" s="128"/>
      <c r="Q5002" s="126"/>
      <c r="R5002" s="55"/>
      <c r="S5002" s="129"/>
      <c r="T5002" s="156"/>
      <c r="U5002" s="126"/>
      <c r="AF5002" s="8"/>
      <c r="AG5002" s="8"/>
      <c r="AH5002" s="8"/>
      <c r="AI5002" s="8"/>
      <c r="AJ5002" s="8"/>
      <c r="AK5002" s="8"/>
      <c r="AL5002" s="8"/>
      <c r="AM5002" s="8"/>
    </row>
    <row r="5003" spans="1:39" ht="25.5" x14ac:dyDescent="0.2">
      <c r="A5003" s="161" t="s">
        <v>403</v>
      </c>
      <c r="B5003" s="162" t="s">
        <v>8020</v>
      </c>
      <c r="C5003" s="174"/>
      <c r="D5003" s="175" t="s">
        <v>8021</v>
      </c>
      <c r="E5003" s="175">
        <v>1</v>
      </c>
      <c r="F5003" s="176">
        <v>362.20452198999999</v>
      </c>
      <c r="G5003" s="176">
        <f t="shared" si="167"/>
        <v>362.20452198999999</v>
      </c>
      <c r="H5003" s="177"/>
      <c r="I5003" s="178"/>
      <c r="J5003" s="179"/>
      <c r="K5003" s="124"/>
      <c r="L5003" s="125"/>
      <c r="M5003" s="126"/>
      <c r="N5003" s="127"/>
      <c r="O5003" s="128"/>
      <c r="P5003" s="128"/>
      <c r="Q5003" s="126"/>
      <c r="R5003" s="55"/>
      <c r="S5003" s="129"/>
      <c r="T5003" s="156"/>
      <c r="U5003" s="126"/>
      <c r="AF5003" s="8"/>
      <c r="AG5003" s="8"/>
      <c r="AH5003" s="8"/>
      <c r="AI5003" s="8"/>
      <c r="AJ5003" s="8"/>
      <c r="AK5003" s="8"/>
      <c r="AL5003" s="8"/>
      <c r="AM5003" s="8"/>
    </row>
    <row r="5004" spans="1:39" x14ac:dyDescent="0.2">
      <c r="A5004" s="161" t="s">
        <v>403</v>
      </c>
      <c r="B5004" s="162" t="s">
        <v>8022</v>
      </c>
      <c r="C5004" s="174"/>
      <c r="D5004" s="175" t="s">
        <v>700</v>
      </c>
      <c r="E5004" s="175">
        <v>2</v>
      </c>
      <c r="F5004" s="176">
        <v>0.32693049000000002</v>
      </c>
      <c r="G5004" s="176">
        <f t="shared" si="167"/>
        <v>0.65386098000000004</v>
      </c>
      <c r="H5004" s="177"/>
      <c r="I5004" s="178"/>
      <c r="J5004" s="179"/>
      <c r="K5004" s="124"/>
      <c r="L5004" s="125"/>
      <c r="M5004" s="126"/>
      <c r="N5004" s="127"/>
      <c r="O5004" s="128"/>
      <c r="P5004" s="128"/>
      <c r="Q5004" s="126"/>
      <c r="R5004" s="55"/>
      <c r="S5004" s="129"/>
      <c r="T5004" s="156"/>
      <c r="U5004" s="126"/>
      <c r="AF5004" s="8"/>
      <c r="AG5004" s="8"/>
      <c r="AH5004" s="8"/>
      <c r="AI5004" s="8"/>
      <c r="AJ5004" s="8"/>
      <c r="AK5004" s="8"/>
      <c r="AL5004" s="8"/>
      <c r="AM5004" s="8"/>
    </row>
    <row r="5005" spans="1:39" x14ac:dyDescent="0.2">
      <c r="A5005" s="161" t="s">
        <v>403</v>
      </c>
      <c r="B5005" s="162" t="s">
        <v>8023</v>
      </c>
      <c r="C5005" s="174"/>
      <c r="D5005" s="175" t="s">
        <v>711</v>
      </c>
      <c r="E5005" s="175">
        <v>2</v>
      </c>
      <c r="F5005" s="176">
        <v>1.8403369999999999E-2</v>
      </c>
      <c r="G5005" s="176">
        <f t="shared" si="167"/>
        <v>3.6806739999999998E-2</v>
      </c>
      <c r="H5005" s="177"/>
      <c r="I5005" s="178"/>
      <c r="J5005" s="179"/>
      <c r="K5005" s="124"/>
      <c r="L5005" s="125"/>
      <c r="M5005" s="126"/>
      <c r="N5005" s="127"/>
      <c r="O5005" s="128"/>
      <c r="P5005" s="128"/>
      <c r="Q5005" s="126"/>
      <c r="R5005" s="55"/>
      <c r="S5005" s="129"/>
      <c r="T5005" s="156"/>
      <c r="U5005" s="126"/>
      <c r="AF5005" s="8"/>
      <c r="AG5005" s="8"/>
      <c r="AH5005" s="8"/>
      <c r="AI5005" s="8"/>
      <c r="AJ5005" s="8"/>
      <c r="AK5005" s="8"/>
      <c r="AL5005" s="8"/>
      <c r="AM5005" s="8"/>
    </row>
    <row r="5006" spans="1:39" x14ac:dyDescent="0.2">
      <c r="A5006" s="161" t="s">
        <v>403</v>
      </c>
      <c r="B5006" s="162" t="s">
        <v>8024</v>
      </c>
      <c r="C5006" s="174"/>
      <c r="D5006" s="175" t="s">
        <v>698</v>
      </c>
      <c r="E5006" s="175">
        <v>2</v>
      </c>
      <c r="F5006" s="176">
        <v>3.9519828000000001</v>
      </c>
      <c r="G5006" s="176">
        <f t="shared" ref="G5006:G5037" si="168">F5006*E5006</f>
        <v>7.9039656000000003</v>
      </c>
      <c r="H5006" s="177"/>
      <c r="I5006" s="178"/>
      <c r="J5006" s="179"/>
      <c r="K5006" s="124"/>
      <c r="L5006" s="125"/>
      <c r="M5006" s="126"/>
      <c r="N5006" s="127"/>
      <c r="O5006" s="128"/>
      <c r="P5006" s="128"/>
      <c r="Q5006" s="126"/>
      <c r="R5006" s="55"/>
      <c r="S5006" s="129"/>
      <c r="T5006" s="156"/>
      <c r="U5006" s="126"/>
      <c r="AF5006" s="8"/>
      <c r="AG5006" s="8"/>
      <c r="AH5006" s="8"/>
      <c r="AI5006" s="8"/>
      <c r="AJ5006" s="8"/>
      <c r="AK5006" s="8"/>
      <c r="AL5006" s="8"/>
      <c r="AM5006" s="8"/>
    </row>
    <row r="5007" spans="1:39" x14ac:dyDescent="0.2">
      <c r="A5007" s="161" t="s">
        <v>403</v>
      </c>
      <c r="B5007" s="162" t="s">
        <v>8025</v>
      </c>
      <c r="C5007" s="181"/>
      <c r="D5007" s="182" t="s">
        <v>696</v>
      </c>
      <c r="E5007" s="182">
        <v>2</v>
      </c>
      <c r="F5007" s="183">
        <v>2.27335121</v>
      </c>
      <c r="G5007" s="183">
        <f t="shared" si="168"/>
        <v>4.5467024199999999</v>
      </c>
      <c r="H5007" s="184"/>
      <c r="I5007" s="185"/>
      <c r="J5007" s="180"/>
      <c r="K5007" s="124"/>
      <c r="L5007" s="125"/>
      <c r="M5007" s="126"/>
      <c r="N5007" s="127"/>
      <c r="O5007" s="128"/>
      <c r="P5007" s="128"/>
      <c r="Q5007" s="126"/>
      <c r="R5007" s="55"/>
      <c r="S5007" s="129"/>
      <c r="T5007" s="156"/>
      <c r="U5007" s="126"/>
      <c r="AF5007" s="8"/>
      <c r="AG5007" s="8"/>
      <c r="AH5007" s="8"/>
      <c r="AI5007" s="8"/>
      <c r="AJ5007" s="8"/>
      <c r="AK5007" s="8"/>
      <c r="AL5007" s="8"/>
      <c r="AM5007" s="8"/>
    </row>
    <row r="5008" spans="1:39" x14ac:dyDescent="0.2">
      <c r="A5008" s="161" t="s">
        <v>403</v>
      </c>
      <c r="B5008" s="162" t="s">
        <v>8026</v>
      </c>
      <c r="C5008" s="174" t="s">
        <v>702</v>
      </c>
      <c r="D5008" s="175" t="s">
        <v>703</v>
      </c>
      <c r="E5008" s="175">
        <v>38</v>
      </c>
      <c r="F5008" s="176">
        <v>12</v>
      </c>
      <c r="G5008" s="176">
        <f t="shared" si="168"/>
        <v>456</v>
      </c>
      <c r="H5008" s="177"/>
      <c r="I5008" s="178"/>
      <c r="J5008" s="179"/>
      <c r="K5008" s="124"/>
      <c r="L5008" s="125"/>
      <c r="M5008" s="126"/>
      <c r="N5008" s="127"/>
      <c r="O5008" s="128"/>
      <c r="P5008" s="128"/>
      <c r="Q5008" s="126"/>
      <c r="R5008" s="55"/>
      <c r="S5008" s="129"/>
      <c r="T5008" s="156"/>
      <c r="U5008" s="126"/>
      <c r="AF5008" s="8"/>
      <c r="AG5008" s="8"/>
      <c r="AH5008" s="8"/>
      <c r="AI5008" s="8"/>
      <c r="AJ5008" s="8"/>
      <c r="AK5008" s="8"/>
      <c r="AL5008" s="8"/>
      <c r="AM5008" s="8"/>
    </row>
    <row r="5009" spans="1:39" ht="25.5" x14ac:dyDescent="0.2">
      <c r="A5009" s="161" t="s">
        <v>403</v>
      </c>
      <c r="B5009" s="162" t="s">
        <v>8027</v>
      </c>
      <c r="C5009" s="174" t="s">
        <v>915</v>
      </c>
      <c r="D5009" s="175" t="s">
        <v>916</v>
      </c>
      <c r="E5009" s="175">
        <v>12</v>
      </c>
      <c r="F5009" s="176">
        <v>55.646453309999998</v>
      </c>
      <c r="G5009" s="176">
        <f t="shared" si="168"/>
        <v>667.75743971999998</v>
      </c>
      <c r="H5009" s="177"/>
      <c r="I5009" s="178"/>
      <c r="J5009" s="179"/>
      <c r="K5009" s="124"/>
      <c r="L5009" s="125"/>
      <c r="M5009" s="126"/>
      <c r="N5009" s="127"/>
      <c r="O5009" s="128"/>
      <c r="P5009" s="128"/>
      <c r="Q5009" s="126"/>
      <c r="R5009" s="55"/>
      <c r="S5009" s="129"/>
      <c r="T5009" s="156"/>
      <c r="U5009" s="126"/>
      <c r="AF5009" s="8"/>
      <c r="AG5009" s="8"/>
      <c r="AH5009" s="8"/>
      <c r="AI5009" s="8"/>
      <c r="AJ5009" s="8"/>
      <c r="AK5009" s="8"/>
      <c r="AL5009" s="8"/>
      <c r="AM5009" s="8"/>
    </row>
    <row r="5010" spans="1:39" x14ac:dyDescent="0.2">
      <c r="A5010" s="161" t="s">
        <v>403</v>
      </c>
      <c r="B5010" s="162" t="s">
        <v>8028</v>
      </c>
      <c r="C5010" s="174" t="s">
        <v>708</v>
      </c>
      <c r="D5010" s="175" t="s">
        <v>709</v>
      </c>
      <c r="E5010" s="175">
        <v>4</v>
      </c>
      <c r="F5010" s="176">
        <v>1.9</v>
      </c>
      <c r="G5010" s="176">
        <f t="shared" si="168"/>
        <v>7.6</v>
      </c>
      <c r="H5010" s="177"/>
      <c r="I5010" s="178"/>
      <c r="J5010" s="179"/>
      <c r="K5010" s="124"/>
      <c r="L5010" s="125"/>
      <c r="M5010" s="126"/>
      <c r="N5010" s="127"/>
      <c r="O5010" s="128"/>
      <c r="P5010" s="128"/>
      <c r="Q5010" s="126"/>
      <c r="R5010" s="55"/>
      <c r="S5010" s="129"/>
      <c r="T5010" s="156"/>
      <c r="U5010" s="126"/>
      <c r="AF5010" s="8"/>
      <c r="AG5010" s="8"/>
      <c r="AH5010" s="8"/>
      <c r="AI5010" s="8"/>
      <c r="AJ5010" s="8"/>
      <c r="AK5010" s="8"/>
      <c r="AL5010" s="8"/>
      <c r="AM5010" s="8"/>
    </row>
    <row r="5011" spans="1:39" x14ac:dyDescent="0.2">
      <c r="A5011" s="161" t="s">
        <v>403</v>
      </c>
      <c r="B5011" s="162" t="s">
        <v>8029</v>
      </c>
      <c r="C5011" s="174"/>
      <c r="D5011" s="175" t="s">
        <v>713</v>
      </c>
      <c r="E5011" s="175">
        <v>2</v>
      </c>
      <c r="F5011" s="176">
        <v>1.413823E-2</v>
      </c>
      <c r="G5011" s="176">
        <f t="shared" si="168"/>
        <v>2.827646E-2</v>
      </c>
      <c r="H5011" s="177"/>
      <c r="I5011" s="178"/>
      <c r="J5011" s="179"/>
      <c r="K5011" s="124"/>
      <c r="L5011" s="125"/>
      <c r="M5011" s="126"/>
      <c r="N5011" s="127"/>
      <c r="O5011" s="128"/>
      <c r="P5011" s="128"/>
      <c r="Q5011" s="126"/>
      <c r="R5011" s="55"/>
      <c r="S5011" s="129"/>
      <c r="T5011" s="156"/>
      <c r="U5011" s="126"/>
      <c r="AF5011" s="8"/>
      <c r="AG5011" s="8"/>
      <c r="AH5011" s="8"/>
      <c r="AI5011" s="8"/>
      <c r="AJ5011" s="8"/>
      <c r="AK5011" s="8"/>
      <c r="AL5011" s="8"/>
      <c r="AM5011" s="8"/>
    </row>
    <row r="5012" spans="1:39" x14ac:dyDescent="0.2">
      <c r="A5012" s="161" t="s">
        <v>403</v>
      </c>
      <c r="B5012" s="162" t="s">
        <v>8030</v>
      </c>
      <c r="C5012" s="174"/>
      <c r="D5012" s="175" t="s">
        <v>718</v>
      </c>
      <c r="E5012" s="175">
        <v>48</v>
      </c>
      <c r="F5012" s="176">
        <v>2.9523020000000001E-2</v>
      </c>
      <c r="G5012" s="176">
        <f t="shared" si="168"/>
        <v>1.4171049600000001</v>
      </c>
      <c r="H5012" s="177"/>
      <c r="I5012" s="178"/>
      <c r="J5012" s="179"/>
      <c r="K5012" s="124"/>
      <c r="L5012" s="125"/>
      <c r="M5012" s="126"/>
      <c r="N5012" s="127"/>
      <c r="O5012" s="128"/>
      <c r="P5012" s="128"/>
      <c r="Q5012" s="126"/>
      <c r="R5012" s="55"/>
      <c r="S5012" s="129"/>
      <c r="T5012" s="156"/>
      <c r="U5012" s="126"/>
      <c r="AF5012" s="8"/>
      <c r="AG5012" s="8"/>
      <c r="AH5012" s="8"/>
      <c r="AI5012" s="8"/>
      <c r="AJ5012" s="8"/>
      <c r="AK5012" s="8"/>
      <c r="AL5012" s="8"/>
      <c r="AM5012" s="8"/>
    </row>
    <row r="5013" spans="1:39" x14ac:dyDescent="0.2">
      <c r="A5013" s="161" t="s">
        <v>403</v>
      </c>
      <c r="B5013" s="162" t="s">
        <v>8031</v>
      </c>
      <c r="C5013" s="174"/>
      <c r="D5013" s="175" t="s">
        <v>720</v>
      </c>
      <c r="E5013" s="175">
        <v>2</v>
      </c>
      <c r="F5013" s="176">
        <v>9.6445200000000002E-3</v>
      </c>
      <c r="G5013" s="176">
        <f t="shared" si="168"/>
        <v>1.928904E-2</v>
      </c>
      <c r="H5013" s="177"/>
      <c r="I5013" s="178"/>
      <c r="J5013" s="179"/>
      <c r="K5013" s="124"/>
      <c r="L5013" s="125"/>
      <c r="M5013" s="126"/>
      <c r="N5013" s="127"/>
      <c r="O5013" s="128"/>
      <c r="P5013" s="128"/>
      <c r="Q5013" s="126"/>
      <c r="R5013" s="55"/>
      <c r="S5013" s="129"/>
      <c r="T5013" s="156"/>
      <c r="U5013" s="126"/>
      <c r="AF5013" s="8"/>
      <c r="AG5013" s="8"/>
      <c r="AH5013" s="8"/>
      <c r="AI5013" s="8"/>
      <c r="AJ5013" s="8"/>
      <c r="AK5013" s="8"/>
      <c r="AL5013" s="8"/>
      <c r="AM5013" s="8"/>
    </row>
    <row r="5014" spans="1:39" x14ac:dyDescent="0.2">
      <c r="A5014" s="161" t="s">
        <v>403</v>
      </c>
      <c r="B5014" s="162" t="s">
        <v>8032</v>
      </c>
      <c r="C5014" s="181" t="s">
        <v>722</v>
      </c>
      <c r="D5014" s="182" t="s">
        <v>723</v>
      </c>
      <c r="E5014" s="182">
        <v>1</v>
      </c>
      <c r="F5014" s="183">
        <v>6.138147E-2</v>
      </c>
      <c r="G5014" s="183">
        <f t="shared" si="168"/>
        <v>6.138147E-2</v>
      </c>
      <c r="H5014" s="184"/>
      <c r="I5014" s="185"/>
      <c r="J5014" s="180"/>
      <c r="K5014" s="124"/>
      <c r="L5014" s="125"/>
      <c r="M5014" s="126"/>
      <c r="N5014" s="127"/>
      <c r="O5014" s="128"/>
      <c r="P5014" s="128"/>
      <c r="Q5014" s="126"/>
      <c r="R5014" s="55"/>
      <c r="S5014" s="129"/>
      <c r="T5014" s="156"/>
      <c r="U5014" s="126"/>
      <c r="AF5014" s="8"/>
      <c r="AG5014" s="8"/>
      <c r="AH5014" s="8"/>
      <c r="AI5014" s="8"/>
      <c r="AJ5014" s="8"/>
      <c r="AK5014" s="8"/>
      <c r="AL5014" s="8"/>
      <c r="AM5014" s="8"/>
    </row>
    <row r="5015" spans="1:39" x14ac:dyDescent="0.2">
      <c r="A5015" s="161" t="s">
        <v>403</v>
      </c>
      <c r="B5015" s="162" t="s">
        <v>8033</v>
      </c>
      <c r="C5015" s="174" t="s">
        <v>684</v>
      </c>
      <c r="D5015" s="175" t="s">
        <v>728</v>
      </c>
      <c r="E5015" s="175">
        <v>5</v>
      </c>
      <c r="F5015" s="176">
        <v>3.5662310000000003E-2</v>
      </c>
      <c r="G5015" s="176">
        <f t="shared" si="168"/>
        <v>0.17831155000000001</v>
      </c>
      <c r="H5015" s="177"/>
      <c r="I5015" s="178"/>
      <c r="J5015" s="179"/>
      <c r="K5015" s="124"/>
      <c r="L5015" s="125"/>
      <c r="M5015" s="126"/>
      <c r="N5015" s="127"/>
      <c r="O5015" s="128"/>
      <c r="P5015" s="128"/>
      <c r="Q5015" s="126"/>
      <c r="R5015" s="55"/>
      <c r="S5015" s="129"/>
      <c r="T5015" s="156"/>
      <c r="U5015" s="126"/>
      <c r="AF5015" s="8"/>
      <c r="AG5015" s="8"/>
      <c r="AH5015" s="8"/>
      <c r="AI5015" s="8"/>
      <c r="AJ5015" s="8"/>
      <c r="AK5015" s="8"/>
      <c r="AL5015" s="8"/>
      <c r="AM5015" s="8"/>
    </row>
    <row r="5016" spans="1:39" x14ac:dyDescent="0.2">
      <c r="A5016" s="161" t="s">
        <v>403</v>
      </c>
      <c r="B5016" s="162" t="s">
        <v>8034</v>
      </c>
      <c r="C5016" s="174" t="s">
        <v>684</v>
      </c>
      <c r="D5016" s="175" t="s">
        <v>730</v>
      </c>
      <c r="E5016" s="175">
        <v>4</v>
      </c>
      <c r="F5016" s="176">
        <v>3.3686880000000002E-2</v>
      </c>
      <c r="G5016" s="176">
        <f t="shared" si="168"/>
        <v>0.13474752000000001</v>
      </c>
      <c r="H5016" s="177"/>
      <c r="I5016" s="178"/>
      <c r="J5016" s="179"/>
      <c r="K5016" s="124"/>
      <c r="L5016" s="125"/>
      <c r="M5016" s="126"/>
      <c r="N5016" s="127"/>
      <c r="O5016" s="128"/>
      <c r="P5016" s="128"/>
      <c r="Q5016" s="126"/>
      <c r="R5016" s="55"/>
      <c r="S5016" s="129"/>
      <c r="T5016" s="156"/>
      <c r="U5016" s="126"/>
      <c r="AF5016" s="8"/>
      <c r="AG5016" s="8"/>
      <c r="AH5016" s="8"/>
      <c r="AI5016" s="8"/>
      <c r="AJ5016" s="8"/>
      <c r="AK5016" s="8"/>
      <c r="AL5016" s="8"/>
      <c r="AM5016" s="8"/>
    </row>
    <row r="5017" spans="1:39" x14ac:dyDescent="0.2">
      <c r="A5017" s="161" t="s">
        <v>403</v>
      </c>
      <c r="B5017" s="162" t="s">
        <v>8035</v>
      </c>
      <c r="C5017" s="174" t="s">
        <v>677</v>
      </c>
      <c r="D5017" s="175" t="s">
        <v>732</v>
      </c>
      <c r="E5017" s="175">
        <v>12</v>
      </c>
      <c r="F5017" s="176">
        <v>0.12559807000000001</v>
      </c>
      <c r="G5017" s="176">
        <f t="shared" si="168"/>
        <v>1.5071768400000001</v>
      </c>
      <c r="H5017" s="177"/>
      <c r="I5017" s="178"/>
      <c r="J5017" s="179"/>
      <c r="K5017" s="124"/>
      <c r="L5017" s="125"/>
      <c r="M5017" s="126"/>
      <c r="N5017" s="127"/>
      <c r="O5017" s="128"/>
      <c r="P5017" s="128"/>
      <c r="Q5017" s="126"/>
      <c r="R5017" s="55"/>
      <c r="S5017" s="129"/>
      <c r="T5017" s="156"/>
      <c r="U5017" s="126"/>
      <c r="AF5017" s="8"/>
      <c r="AG5017" s="8"/>
      <c r="AH5017" s="8"/>
      <c r="AI5017" s="8"/>
      <c r="AJ5017" s="8"/>
      <c r="AK5017" s="8"/>
      <c r="AL5017" s="8"/>
      <c r="AM5017" s="8"/>
    </row>
    <row r="5018" spans="1:39" x14ac:dyDescent="0.2">
      <c r="A5018" s="161" t="s">
        <v>403</v>
      </c>
      <c r="B5018" s="162" t="s">
        <v>8036</v>
      </c>
      <c r="C5018" s="174" t="s">
        <v>677</v>
      </c>
      <c r="D5018" s="175" t="s">
        <v>734</v>
      </c>
      <c r="E5018" s="175">
        <v>4</v>
      </c>
      <c r="F5018" s="176">
        <v>0.10981471</v>
      </c>
      <c r="G5018" s="176">
        <f t="shared" si="168"/>
        <v>0.43925883999999998</v>
      </c>
      <c r="H5018" s="177"/>
      <c r="I5018" s="178"/>
      <c r="J5018" s="179"/>
      <c r="K5018" s="124"/>
      <c r="L5018" s="125"/>
      <c r="M5018" s="126"/>
      <c r="N5018" s="127"/>
      <c r="O5018" s="128"/>
      <c r="P5018" s="128"/>
      <c r="Q5018" s="126"/>
      <c r="R5018" s="55"/>
      <c r="S5018" s="129"/>
      <c r="T5018" s="156"/>
      <c r="U5018" s="126"/>
      <c r="AF5018" s="8"/>
      <c r="AG5018" s="8"/>
      <c r="AH5018" s="8"/>
      <c r="AI5018" s="8"/>
      <c r="AJ5018" s="8"/>
      <c r="AK5018" s="8"/>
      <c r="AL5018" s="8"/>
      <c r="AM5018" s="8"/>
    </row>
    <row r="5019" spans="1:39" x14ac:dyDescent="0.2">
      <c r="A5019" s="161" t="s">
        <v>403</v>
      </c>
      <c r="B5019" s="162" t="s">
        <v>8037</v>
      </c>
      <c r="C5019" s="174" t="s">
        <v>677</v>
      </c>
      <c r="D5019" s="175" t="s">
        <v>736</v>
      </c>
      <c r="E5019" s="175">
        <v>2</v>
      </c>
      <c r="F5019" s="176">
        <v>7.4135400000000004E-2</v>
      </c>
      <c r="G5019" s="176">
        <f t="shared" si="168"/>
        <v>0.14827080000000001</v>
      </c>
      <c r="H5019" s="177"/>
      <c r="I5019" s="178"/>
      <c r="J5019" s="179"/>
      <c r="K5019" s="124"/>
      <c r="L5019" s="125"/>
      <c r="M5019" s="126"/>
      <c r="N5019" s="127"/>
      <c r="O5019" s="128"/>
      <c r="P5019" s="128"/>
      <c r="Q5019" s="126"/>
      <c r="R5019" s="55"/>
      <c r="S5019" s="129"/>
      <c r="T5019" s="156"/>
      <c r="U5019" s="126"/>
      <c r="AF5019" s="8"/>
      <c r="AG5019" s="8"/>
      <c r="AH5019" s="8"/>
      <c r="AI5019" s="8"/>
      <c r="AJ5019" s="8"/>
      <c r="AK5019" s="8"/>
      <c r="AL5019" s="8"/>
      <c r="AM5019" s="8"/>
    </row>
    <row r="5020" spans="1:39" x14ac:dyDescent="0.2">
      <c r="A5020" s="161" t="s">
        <v>403</v>
      </c>
      <c r="B5020" s="162" t="s">
        <v>8038</v>
      </c>
      <c r="C5020" s="174" t="s">
        <v>677</v>
      </c>
      <c r="D5020" s="175" t="s">
        <v>678</v>
      </c>
      <c r="E5020" s="175">
        <v>4</v>
      </c>
      <c r="F5020" s="176">
        <v>4.296759E-2</v>
      </c>
      <c r="G5020" s="176">
        <f t="shared" si="168"/>
        <v>0.17187036</v>
      </c>
      <c r="H5020" s="177"/>
      <c r="I5020" s="178"/>
      <c r="J5020" s="179"/>
      <c r="K5020" s="124"/>
      <c r="L5020" s="125"/>
      <c r="M5020" s="126"/>
      <c r="N5020" s="127"/>
      <c r="O5020" s="128"/>
      <c r="P5020" s="128"/>
      <c r="Q5020" s="126"/>
      <c r="R5020" s="55"/>
      <c r="S5020" s="129"/>
      <c r="T5020" s="156"/>
      <c r="U5020" s="126"/>
      <c r="AF5020" s="8"/>
      <c r="AG5020" s="8"/>
      <c r="AH5020" s="8"/>
      <c r="AI5020" s="8"/>
      <c r="AJ5020" s="8"/>
      <c r="AK5020" s="8"/>
      <c r="AL5020" s="8"/>
      <c r="AM5020" s="8"/>
    </row>
    <row r="5021" spans="1:39" x14ac:dyDescent="0.2">
      <c r="A5021" s="161" t="s">
        <v>403</v>
      </c>
      <c r="B5021" s="162" t="s">
        <v>8039</v>
      </c>
      <c r="C5021" s="174" t="s">
        <v>677</v>
      </c>
      <c r="D5021" s="175" t="s">
        <v>739</v>
      </c>
      <c r="E5021" s="175">
        <v>3</v>
      </c>
      <c r="F5021" s="176">
        <v>5.4240669999999998E-2</v>
      </c>
      <c r="G5021" s="176">
        <f t="shared" si="168"/>
        <v>0.16272201</v>
      </c>
      <c r="H5021" s="177"/>
      <c r="I5021" s="178"/>
      <c r="J5021" s="179"/>
      <c r="K5021" s="124"/>
      <c r="L5021" s="125"/>
      <c r="M5021" s="126"/>
      <c r="N5021" s="127"/>
      <c r="O5021" s="128"/>
      <c r="P5021" s="128"/>
      <c r="Q5021" s="126"/>
      <c r="R5021" s="55"/>
      <c r="S5021" s="129"/>
      <c r="T5021" s="156"/>
      <c r="U5021" s="126"/>
      <c r="AF5021" s="8"/>
      <c r="AG5021" s="8"/>
      <c r="AH5021" s="8"/>
      <c r="AI5021" s="8"/>
      <c r="AJ5021" s="8"/>
      <c r="AK5021" s="8"/>
      <c r="AL5021" s="8"/>
      <c r="AM5021" s="8"/>
    </row>
    <row r="5022" spans="1:39" x14ac:dyDescent="0.2">
      <c r="A5022" s="161" t="s">
        <v>403</v>
      </c>
      <c r="B5022" s="162" t="s">
        <v>8040</v>
      </c>
      <c r="C5022" s="174" t="s">
        <v>677</v>
      </c>
      <c r="D5022" s="175" t="s">
        <v>741</v>
      </c>
      <c r="E5022" s="175">
        <v>8</v>
      </c>
      <c r="F5022" s="176">
        <v>2.6461140000000001E-2</v>
      </c>
      <c r="G5022" s="176">
        <f t="shared" si="168"/>
        <v>0.21168912000000001</v>
      </c>
      <c r="H5022" s="177"/>
      <c r="I5022" s="178"/>
      <c r="J5022" s="179"/>
      <c r="K5022" s="124"/>
      <c r="L5022" s="125"/>
      <c r="M5022" s="126"/>
      <c r="N5022" s="127"/>
      <c r="O5022" s="128"/>
      <c r="P5022" s="128"/>
      <c r="Q5022" s="126"/>
      <c r="R5022" s="55"/>
      <c r="S5022" s="129"/>
      <c r="T5022" s="156"/>
      <c r="U5022" s="126"/>
      <c r="AF5022" s="8"/>
      <c r="AG5022" s="8"/>
      <c r="AH5022" s="8"/>
      <c r="AI5022" s="8"/>
      <c r="AJ5022" s="8"/>
      <c r="AK5022" s="8"/>
      <c r="AL5022" s="8"/>
      <c r="AM5022" s="8"/>
    </row>
    <row r="5023" spans="1:39" ht="25.5" x14ac:dyDescent="0.2">
      <c r="A5023" s="161" t="s">
        <v>403</v>
      </c>
      <c r="B5023" s="162" t="s">
        <v>8041</v>
      </c>
      <c r="C5023" s="174" t="s">
        <v>725</v>
      </c>
      <c r="D5023" s="175" t="s">
        <v>726</v>
      </c>
      <c r="E5023" s="175">
        <v>104</v>
      </c>
      <c r="F5023" s="176">
        <v>2.0473680000000001E-2</v>
      </c>
      <c r="G5023" s="176">
        <f t="shared" si="168"/>
        <v>2.1292627200000003</v>
      </c>
      <c r="H5023" s="177"/>
      <c r="I5023" s="178"/>
      <c r="J5023" s="179"/>
      <c r="K5023" s="124"/>
      <c r="L5023" s="125"/>
      <c r="M5023" s="126"/>
      <c r="N5023" s="127"/>
      <c r="O5023" s="128"/>
      <c r="P5023" s="128"/>
      <c r="Q5023" s="126"/>
      <c r="R5023" s="55"/>
      <c r="S5023" s="129"/>
      <c r="T5023" s="156"/>
      <c r="U5023" s="126"/>
      <c r="AF5023" s="8"/>
      <c r="AG5023" s="8"/>
      <c r="AH5023" s="8"/>
      <c r="AI5023" s="8"/>
      <c r="AJ5023" s="8"/>
      <c r="AK5023" s="8"/>
      <c r="AL5023" s="8"/>
      <c r="AM5023" s="8"/>
    </row>
    <row r="5024" spans="1:39" x14ac:dyDescent="0.2">
      <c r="A5024" s="161" t="s">
        <v>403</v>
      </c>
      <c r="B5024" s="162" t="s">
        <v>8042</v>
      </c>
      <c r="C5024" s="174" t="s">
        <v>677</v>
      </c>
      <c r="D5024" s="175" t="s">
        <v>743</v>
      </c>
      <c r="E5024" s="175">
        <v>59</v>
      </c>
      <c r="F5024" s="176">
        <v>1.393254E-2</v>
      </c>
      <c r="G5024" s="176">
        <f t="shared" si="168"/>
        <v>0.82201986000000005</v>
      </c>
      <c r="H5024" s="177"/>
      <c r="I5024" s="178"/>
      <c r="J5024" s="179"/>
      <c r="K5024" s="124"/>
      <c r="L5024" s="125"/>
      <c r="M5024" s="126"/>
      <c r="N5024" s="127"/>
      <c r="O5024" s="128"/>
      <c r="P5024" s="128"/>
      <c r="Q5024" s="126"/>
      <c r="R5024" s="55"/>
      <c r="S5024" s="129"/>
      <c r="T5024" s="156"/>
      <c r="U5024" s="126"/>
      <c r="AF5024" s="8"/>
      <c r="AG5024" s="8"/>
      <c r="AH5024" s="8"/>
      <c r="AI5024" s="8"/>
      <c r="AJ5024" s="8"/>
      <c r="AK5024" s="8"/>
      <c r="AL5024" s="8"/>
      <c r="AM5024" s="8"/>
    </row>
    <row r="5025" spans="1:39" x14ac:dyDescent="0.2">
      <c r="A5025" s="161" t="s">
        <v>403</v>
      </c>
      <c r="B5025" s="162" t="s">
        <v>8043</v>
      </c>
      <c r="C5025" s="174" t="s">
        <v>677</v>
      </c>
      <c r="D5025" s="175" t="s">
        <v>745</v>
      </c>
      <c r="E5025" s="175">
        <v>8</v>
      </c>
      <c r="F5025" s="176">
        <v>1.1562019999999999E-2</v>
      </c>
      <c r="G5025" s="176">
        <f t="shared" si="168"/>
        <v>9.2496159999999994E-2</v>
      </c>
      <c r="H5025" s="177"/>
      <c r="I5025" s="178"/>
      <c r="J5025" s="179"/>
      <c r="K5025" s="124"/>
      <c r="L5025" s="125"/>
      <c r="M5025" s="126"/>
      <c r="N5025" s="127"/>
      <c r="O5025" s="128"/>
      <c r="P5025" s="128"/>
      <c r="Q5025" s="126"/>
      <c r="R5025" s="55"/>
      <c r="S5025" s="129"/>
      <c r="T5025" s="156"/>
      <c r="U5025" s="126"/>
      <c r="AF5025" s="8"/>
      <c r="AG5025" s="8"/>
      <c r="AH5025" s="8"/>
      <c r="AI5025" s="8"/>
      <c r="AJ5025" s="8"/>
      <c r="AK5025" s="8"/>
      <c r="AL5025" s="8"/>
      <c r="AM5025" s="8"/>
    </row>
    <row r="5026" spans="1:39" ht="25.5" x14ac:dyDescent="0.2">
      <c r="A5026" s="161" t="s">
        <v>403</v>
      </c>
      <c r="B5026" s="162" t="s">
        <v>8044</v>
      </c>
      <c r="C5026" s="174" t="s">
        <v>522</v>
      </c>
      <c r="D5026" s="175" t="s">
        <v>937</v>
      </c>
      <c r="E5026" s="175">
        <v>212</v>
      </c>
      <c r="F5026" s="176">
        <v>5.7602159999999999E-2</v>
      </c>
      <c r="G5026" s="176">
        <f t="shared" si="168"/>
        <v>12.21165792</v>
      </c>
      <c r="H5026" s="177"/>
      <c r="I5026" s="178"/>
      <c r="J5026" s="179"/>
      <c r="K5026" s="124"/>
      <c r="L5026" s="125"/>
      <c r="M5026" s="126"/>
      <c r="N5026" s="127"/>
      <c r="O5026" s="128"/>
      <c r="P5026" s="128"/>
      <c r="Q5026" s="126"/>
      <c r="R5026" s="55"/>
      <c r="S5026" s="129"/>
      <c r="T5026" s="156"/>
      <c r="U5026" s="126"/>
      <c r="AF5026" s="8"/>
      <c r="AG5026" s="8"/>
      <c r="AH5026" s="8"/>
      <c r="AI5026" s="8"/>
      <c r="AJ5026" s="8"/>
      <c r="AK5026" s="8"/>
      <c r="AL5026" s="8"/>
      <c r="AM5026" s="8"/>
    </row>
    <row r="5027" spans="1:39" ht="25.5" x14ac:dyDescent="0.2">
      <c r="A5027" s="161" t="s">
        <v>403</v>
      </c>
      <c r="B5027" s="162" t="s">
        <v>8045</v>
      </c>
      <c r="C5027" s="174" t="s">
        <v>522</v>
      </c>
      <c r="D5027" s="175" t="s">
        <v>939</v>
      </c>
      <c r="E5027" s="175">
        <v>8</v>
      </c>
      <c r="F5027" s="176">
        <v>2.8221969999999999E-2</v>
      </c>
      <c r="G5027" s="176">
        <f t="shared" si="168"/>
        <v>0.22577575999999999</v>
      </c>
      <c r="H5027" s="177"/>
      <c r="I5027" s="178"/>
      <c r="J5027" s="179"/>
      <c r="K5027" s="124"/>
      <c r="L5027" s="125"/>
      <c r="M5027" s="126"/>
      <c r="N5027" s="127"/>
      <c r="O5027" s="128"/>
      <c r="P5027" s="128"/>
      <c r="Q5027" s="126"/>
      <c r="R5027" s="55"/>
      <c r="S5027" s="129"/>
      <c r="T5027" s="156"/>
      <c r="U5027" s="126"/>
      <c r="AF5027" s="8"/>
      <c r="AG5027" s="8"/>
      <c r="AH5027" s="8"/>
      <c r="AI5027" s="8"/>
      <c r="AJ5027" s="8"/>
      <c r="AK5027" s="8"/>
      <c r="AL5027" s="8"/>
      <c r="AM5027" s="8"/>
    </row>
    <row r="5028" spans="1:39" ht="25.5" x14ac:dyDescent="0.2">
      <c r="A5028" s="161" t="s">
        <v>403</v>
      </c>
      <c r="B5028" s="162" t="s">
        <v>8046</v>
      </c>
      <c r="C5028" s="174" t="s">
        <v>522</v>
      </c>
      <c r="D5028" s="175" t="s">
        <v>941</v>
      </c>
      <c r="E5028" s="175">
        <v>38</v>
      </c>
      <c r="F5028" s="176">
        <v>2.2449110000000001E-2</v>
      </c>
      <c r="G5028" s="176">
        <f t="shared" si="168"/>
        <v>0.85306618000000001</v>
      </c>
      <c r="H5028" s="177"/>
      <c r="I5028" s="178"/>
      <c r="J5028" s="179"/>
      <c r="K5028" s="124"/>
      <c r="L5028" s="125"/>
      <c r="M5028" s="126"/>
      <c r="N5028" s="127"/>
      <c r="O5028" s="128"/>
      <c r="P5028" s="128"/>
      <c r="Q5028" s="126"/>
      <c r="R5028" s="55"/>
      <c r="S5028" s="129"/>
      <c r="T5028" s="156"/>
      <c r="U5028" s="126"/>
      <c r="AF5028" s="8"/>
      <c r="AG5028" s="8"/>
      <c r="AH5028" s="8"/>
      <c r="AI5028" s="8"/>
      <c r="AJ5028" s="8"/>
      <c r="AK5028" s="8"/>
      <c r="AL5028" s="8"/>
      <c r="AM5028" s="8"/>
    </row>
    <row r="5029" spans="1:39" ht="25.5" x14ac:dyDescent="0.2">
      <c r="A5029" s="161" t="s">
        <v>403</v>
      </c>
      <c r="B5029" s="162" t="s">
        <v>8047</v>
      </c>
      <c r="C5029" s="174" t="s">
        <v>944</v>
      </c>
      <c r="D5029" s="175" t="s">
        <v>945</v>
      </c>
      <c r="E5029" s="175">
        <v>134</v>
      </c>
      <c r="F5029" s="176">
        <v>1.8321469999999999E-2</v>
      </c>
      <c r="G5029" s="176">
        <f t="shared" si="168"/>
        <v>2.4550769799999999</v>
      </c>
      <c r="H5029" s="177"/>
      <c r="I5029" s="178"/>
      <c r="J5029" s="179"/>
      <c r="K5029" s="124"/>
      <c r="L5029" s="125"/>
      <c r="M5029" s="126"/>
      <c r="N5029" s="127"/>
      <c r="O5029" s="128"/>
      <c r="P5029" s="128"/>
      <c r="Q5029" s="126"/>
      <c r="R5029" s="55"/>
      <c r="S5029" s="129"/>
      <c r="T5029" s="156"/>
      <c r="U5029" s="126"/>
      <c r="AF5029" s="8"/>
      <c r="AG5029" s="8"/>
      <c r="AH5029" s="8"/>
      <c r="AI5029" s="8"/>
      <c r="AJ5029" s="8"/>
      <c r="AK5029" s="8"/>
      <c r="AL5029" s="8"/>
      <c r="AM5029" s="8"/>
    </row>
    <row r="5030" spans="1:39" ht="25.5" x14ac:dyDescent="0.2">
      <c r="A5030" s="161" t="s">
        <v>403</v>
      </c>
      <c r="B5030" s="162" t="s">
        <v>8048</v>
      </c>
      <c r="C5030" s="174" t="s">
        <v>522</v>
      </c>
      <c r="D5030" s="175" t="s">
        <v>757</v>
      </c>
      <c r="E5030" s="175">
        <v>160</v>
      </c>
      <c r="F5030" s="176">
        <v>1.6348540000000002E-2</v>
      </c>
      <c r="G5030" s="176">
        <f t="shared" si="168"/>
        <v>2.6157664</v>
      </c>
      <c r="H5030" s="177"/>
      <c r="I5030" s="178"/>
      <c r="J5030" s="179"/>
      <c r="K5030" s="124"/>
      <c r="L5030" s="125"/>
      <c r="M5030" s="126"/>
      <c r="N5030" s="127"/>
      <c r="O5030" s="128"/>
      <c r="P5030" s="128"/>
      <c r="Q5030" s="126"/>
      <c r="R5030" s="55"/>
      <c r="S5030" s="129"/>
      <c r="T5030" s="156"/>
      <c r="U5030" s="126"/>
      <c r="AF5030" s="8"/>
      <c r="AG5030" s="8"/>
      <c r="AH5030" s="8"/>
      <c r="AI5030" s="8"/>
      <c r="AJ5030" s="8"/>
      <c r="AK5030" s="8"/>
      <c r="AL5030" s="8"/>
      <c r="AM5030" s="8"/>
    </row>
    <row r="5031" spans="1:39" x14ac:dyDescent="0.2">
      <c r="A5031" s="161" t="s">
        <v>403</v>
      </c>
      <c r="B5031" s="162" t="s">
        <v>8049</v>
      </c>
      <c r="C5031" s="174" t="s">
        <v>759</v>
      </c>
      <c r="D5031" s="175" t="s">
        <v>760</v>
      </c>
      <c r="E5031" s="175">
        <v>16</v>
      </c>
      <c r="F5031" s="176">
        <v>1.7374069999999998E-2</v>
      </c>
      <c r="G5031" s="176">
        <f t="shared" si="168"/>
        <v>0.27798511999999997</v>
      </c>
      <c r="H5031" s="177"/>
      <c r="I5031" s="178"/>
      <c r="J5031" s="179"/>
      <c r="K5031" s="124"/>
      <c r="L5031" s="125"/>
      <c r="M5031" s="126"/>
      <c r="N5031" s="127"/>
      <c r="O5031" s="128"/>
      <c r="P5031" s="128"/>
      <c r="Q5031" s="126"/>
      <c r="R5031" s="55"/>
      <c r="S5031" s="129"/>
      <c r="T5031" s="156"/>
      <c r="U5031" s="126"/>
      <c r="AF5031" s="8"/>
      <c r="AG5031" s="8"/>
      <c r="AH5031" s="8"/>
      <c r="AI5031" s="8"/>
      <c r="AJ5031" s="8"/>
      <c r="AK5031" s="8"/>
      <c r="AL5031" s="8"/>
      <c r="AM5031" s="8"/>
    </row>
    <row r="5032" spans="1:39" x14ac:dyDescent="0.2">
      <c r="A5032" s="161" t="s">
        <v>403</v>
      </c>
      <c r="B5032" s="162" t="s">
        <v>8050</v>
      </c>
      <c r="C5032" s="174" t="s">
        <v>677</v>
      </c>
      <c r="D5032" s="175" t="s">
        <v>747</v>
      </c>
      <c r="E5032" s="175">
        <v>4</v>
      </c>
      <c r="F5032" s="176">
        <v>1.9086800000000001E-3</v>
      </c>
      <c r="G5032" s="176">
        <f t="shared" si="168"/>
        <v>7.6347200000000002E-3</v>
      </c>
      <c r="H5032" s="177"/>
      <c r="I5032" s="178"/>
      <c r="J5032" s="179"/>
      <c r="K5032" s="124"/>
      <c r="L5032" s="125"/>
      <c r="M5032" s="126"/>
      <c r="N5032" s="127"/>
      <c r="O5032" s="128"/>
      <c r="P5032" s="128"/>
      <c r="Q5032" s="126"/>
      <c r="R5032" s="55"/>
      <c r="S5032" s="129"/>
      <c r="T5032" s="156"/>
      <c r="U5032" s="126"/>
      <c r="AF5032" s="8"/>
      <c r="AG5032" s="8"/>
      <c r="AH5032" s="8"/>
      <c r="AI5032" s="8"/>
      <c r="AJ5032" s="8"/>
      <c r="AK5032" s="8"/>
      <c r="AL5032" s="8"/>
      <c r="AM5032" s="8"/>
    </row>
    <row r="5033" spans="1:39" x14ac:dyDescent="0.2">
      <c r="A5033" s="161" t="s">
        <v>403</v>
      </c>
      <c r="B5033" s="162" t="s">
        <v>8051</v>
      </c>
      <c r="C5033" s="174" t="s">
        <v>525</v>
      </c>
      <c r="D5033" s="175" t="s">
        <v>762</v>
      </c>
      <c r="E5033" s="175">
        <v>12</v>
      </c>
      <c r="F5033" s="176">
        <v>7.6006699999999996E-2</v>
      </c>
      <c r="G5033" s="176">
        <f t="shared" si="168"/>
        <v>0.91208040000000001</v>
      </c>
      <c r="H5033" s="177"/>
      <c r="I5033" s="178"/>
      <c r="J5033" s="179"/>
      <c r="K5033" s="124"/>
      <c r="L5033" s="125"/>
      <c r="M5033" s="126"/>
      <c r="N5033" s="127"/>
      <c r="O5033" s="128"/>
      <c r="P5033" s="128"/>
      <c r="Q5033" s="126"/>
      <c r="R5033" s="55"/>
      <c r="S5033" s="129"/>
      <c r="T5033" s="156"/>
      <c r="U5033" s="126"/>
      <c r="AF5033" s="8"/>
      <c r="AG5033" s="8"/>
      <c r="AH5033" s="8"/>
      <c r="AI5033" s="8"/>
      <c r="AJ5033" s="8"/>
      <c r="AK5033" s="8"/>
      <c r="AL5033" s="8"/>
      <c r="AM5033" s="8"/>
    </row>
    <row r="5034" spans="1:39" x14ac:dyDescent="0.2">
      <c r="A5034" s="161" t="s">
        <v>403</v>
      </c>
      <c r="B5034" s="162" t="s">
        <v>8052</v>
      </c>
      <c r="C5034" s="174" t="s">
        <v>525</v>
      </c>
      <c r="D5034" s="175" t="s">
        <v>764</v>
      </c>
      <c r="E5034" s="175">
        <v>16</v>
      </c>
      <c r="F5034" s="176">
        <v>4.0010209999999997E-2</v>
      </c>
      <c r="G5034" s="176">
        <f t="shared" si="168"/>
        <v>0.64016335999999996</v>
      </c>
      <c r="H5034" s="177"/>
      <c r="I5034" s="178"/>
      <c r="J5034" s="179"/>
      <c r="K5034" s="124"/>
      <c r="L5034" s="125"/>
      <c r="M5034" s="126"/>
      <c r="N5034" s="127"/>
      <c r="O5034" s="128"/>
      <c r="P5034" s="128"/>
      <c r="Q5034" s="126"/>
      <c r="R5034" s="55"/>
      <c r="S5034" s="129"/>
      <c r="T5034" s="156"/>
      <c r="U5034" s="126"/>
      <c r="AF5034" s="8"/>
      <c r="AG5034" s="8"/>
      <c r="AH5034" s="8"/>
      <c r="AI5034" s="8"/>
      <c r="AJ5034" s="8"/>
      <c r="AK5034" s="8"/>
      <c r="AL5034" s="8"/>
      <c r="AM5034" s="8"/>
    </row>
    <row r="5035" spans="1:39" x14ac:dyDescent="0.2">
      <c r="A5035" s="161" t="s">
        <v>403</v>
      </c>
      <c r="B5035" s="162" t="s">
        <v>8053</v>
      </c>
      <c r="C5035" s="174" t="s">
        <v>525</v>
      </c>
      <c r="D5035" s="175" t="s">
        <v>679</v>
      </c>
      <c r="E5035" s="175">
        <v>224</v>
      </c>
      <c r="F5035" s="176">
        <v>1.6751530000000001E-2</v>
      </c>
      <c r="G5035" s="176">
        <f t="shared" si="168"/>
        <v>3.7523427200000001</v>
      </c>
      <c r="H5035" s="177"/>
      <c r="I5035" s="178"/>
      <c r="J5035" s="179"/>
      <c r="K5035" s="124"/>
      <c r="L5035" s="125"/>
      <c r="M5035" s="126"/>
      <c r="N5035" s="127"/>
      <c r="O5035" s="128"/>
      <c r="P5035" s="128"/>
      <c r="Q5035" s="126"/>
      <c r="R5035" s="55"/>
      <c r="S5035" s="129"/>
      <c r="T5035" s="156"/>
      <c r="U5035" s="126"/>
      <c r="AF5035" s="8"/>
      <c r="AG5035" s="8"/>
      <c r="AH5035" s="8"/>
      <c r="AI5035" s="8"/>
      <c r="AJ5035" s="8"/>
      <c r="AK5035" s="8"/>
      <c r="AL5035" s="8"/>
      <c r="AM5035" s="8"/>
    </row>
    <row r="5036" spans="1:39" x14ac:dyDescent="0.2">
      <c r="A5036" s="161" t="s">
        <v>403</v>
      </c>
      <c r="B5036" s="162" t="s">
        <v>8054</v>
      </c>
      <c r="C5036" s="174" t="s">
        <v>525</v>
      </c>
      <c r="D5036" s="175" t="s">
        <v>767</v>
      </c>
      <c r="E5036" s="175">
        <v>9</v>
      </c>
      <c r="F5036" s="176">
        <v>1.084597E-2</v>
      </c>
      <c r="G5036" s="176">
        <f t="shared" si="168"/>
        <v>9.7613729999999996E-2</v>
      </c>
      <c r="H5036" s="177"/>
      <c r="I5036" s="178"/>
      <c r="J5036" s="179"/>
      <c r="K5036" s="124"/>
      <c r="L5036" s="125"/>
      <c r="M5036" s="126"/>
      <c r="N5036" s="127"/>
      <c r="O5036" s="128"/>
      <c r="P5036" s="128"/>
      <c r="Q5036" s="126"/>
      <c r="R5036" s="55"/>
      <c r="S5036" s="129"/>
      <c r="T5036" s="156"/>
      <c r="U5036" s="126"/>
      <c r="AF5036" s="8"/>
      <c r="AG5036" s="8"/>
      <c r="AH5036" s="8"/>
      <c r="AI5036" s="8"/>
      <c r="AJ5036" s="8"/>
      <c r="AK5036" s="8"/>
      <c r="AL5036" s="8"/>
      <c r="AM5036" s="8"/>
    </row>
    <row r="5037" spans="1:39" x14ac:dyDescent="0.2">
      <c r="A5037" s="161" t="s">
        <v>403</v>
      </c>
      <c r="B5037" s="162" t="s">
        <v>8055</v>
      </c>
      <c r="C5037" s="174" t="s">
        <v>525</v>
      </c>
      <c r="D5037" s="175" t="s">
        <v>526</v>
      </c>
      <c r="E5037" s="175">
        <v>773</v>
      </c>
      <c r="F5037" s="176">
        <v>5.88405E-3</v>
      </c>
      <c r="G5037" s="176">
        <f t="shared" si="168"/>
        <v>4.5483706499999998</v>
      </c>
      <c r="H5037" s="177"/>
      <c r="I5037" s="178"/>
      <c r="J5037" s="179"/>
      <c r="K5037" s="124"/>
      <c r="L5037" s="125"/>
      <c r="M5037" s="126"/>
      <c r="N5037" s="127"/>
      <c r="O5037" s="128"/>
      <c r="P5037" s="128"/>
      <c r="Q5037" s="126"/>
      <c r="R5037" s="55"/>
      <c r="S5037" s="129"/>
      <c r="T5037" s="156"/>
      <c r="U5037" s="126"/>
      <c r="AF5037" s="8"/>
      <c r="AG5037" s="8"/>
      <c r="AH5037" s="8"/>
      <c r="AI5037" s="8"/>
      <c r="AJ5037" s="8"/>
      <c r="AK5037" s="8"/>
      <c r="AL5037" s="8"/>
      <c r="AM5037" s="8"/>
    </row>
    <row r="5038" spans="1:39" x14ac:dyDescent="0.2">
      <c r="A5038" s="161" t="s">
        <v>403</v>
      </c>
      <c r="B5038" s="162" t="s">
        <v>8056</v>
      </c>
      <c r="C5038" s="174" t="s">
        <v>525</v>
      </c>
      <c r="D5038" s="175" t="s">
        <v>770</v>
      </c>
      <c r="E5038" s="175">
        <v>4</v>
      </c>
      <c r="F5038" s="176">
        <v>8.4562000000000005E-4</v>
      </c>
      <c r="G5038" s="176">
        <f t="shared" ref="G5038:G5048" si="169">F5038*E5038</f>
        <v>3.3824800000000002E-3</v>
      </c>
      <c r="H5038" s="177"/>
      <c r="I5038" s="178"/>
      <c r="J5038" s="179"/>
      <c r="K5038" s="124"/>
      <c r="L5038" s="125"/>
      <c r="M5038" s="126"/>
      <c r="N5038" s="127"/>
      <c r="O5038" s="128"/>
      <c r="P5038" s="128"/>
      <c r="Q5038" s="126"/>
      <c r="R5038" s="55"/>
      <c r="S5038" s="129"/>
      <c r="T5038" s="156"/>
      <c r="U5038" s="126"/>
      <c r="AF5038" s="8"/>
      <c r="AG5038" s="8"/>
      <c r="AH5038" s="8"/>
      <c r="AI5038" s="8"/>
      <c r="AJ5038" s="8"/>
      <c r="AK5038" s="8"/>
      <c r="AL5038" s="8"/>
      <c r="AM5038" s="8"/>
    </row>
    <row r="5039" spans="1:39" x14ac:dyDescent="0.2">
      <c r="A5039" s="161" t="s">
        <v>403</v>
      </c>
      <c r="B5039" s="162" t="s">
        <v>8057</v>
      </c>
      <c r="C5039" s="174" t="s">
        <v>528</v>
      </c>
      <c r="D5039" s="175" t="s">
        <v>772</v>
      </c>
      <c r="E5039" s="175">
        <v>16</v>
      </c>
      <c r="F5039" s="176">
        <v>6.9577099999999998E-3</v>
      </c>
      <c r="G5039" s="176">
        <f t="shared" si="169"/>
        <v>0.11132336</v>
      </c>
      <c r="H5039" s="177"/>
      <c r="I5039" s="178"/>
      <c r="J5039" s="179"/>
      <c r="K5039" s="124"/>
      <c r="L5039" s="125"/>
      <c r="M5039" s="126"/>
      <c r="N5039" s="127"/>
      <c r="O5039" s="128"/>
      <c r="P5039" s="128"/>
      <c r="Q5039" s="126"/>
      <c r="R5039" s="55"/>
      <c r="S5039" s="129"/>
      <c r="T5039" s="156"/>
      <c r="U5039" s="126"/>
      <c r="AF5039" s="8"/>
      <c r="AG5039" s="8"/>
      <c r="AH5039" s="8"/>
      <c r="AI5039" s="8"/>
      <c r="AJ5039" s="8"/>
      <c r="AK5039" s="8"/>
      <c r="AL5039" s="8"/>
      <c r="AM5039" s="8"/>
    </row>
    <row r="5040" spans="1:39" x14ac:dyDescent="0.2">
      <c r="A5040" s="161" t="s">
        <v>403</v>
      </c>
      <c r="B5040" s="162" t="s">
        <v>8058</v>
      </c>
      <c r="C5040" s="174" t="s">
        <v>528</v>
      </c>
      <c r="D5040" s="175" t="s">
        <v>680</v>
      </c>
      <c r="E5040" s="175">
        <v>216</v>
      </c>
      <c r="F5040" s="176">
        <v>3.9662300000000003E-3</v>
      </c>
      <c r="G5040" s="176">
        <f t="shared" si="169"/>
        <v>0.85670568000000002</v>
      </c>
      <c r="H5040" s="177"/>
      <c r="I5040" s="178"/>
      <c r="J5040" s="179"/>
      <c r="K5040" s="124"/>
      <c r="L5040" s="125"/>
      <c r="M5040" s="126"/>
      <c r="N5040" s="127"/>
      <c r="O5040" s="128"/>
      <c r="P5040" s="128"/>
      <c r="Q5040" s="126"/>
      <c r="R5040" s="55"/>
      <c r="S5040" s="129"/>
      <c r="T5040" s="156"/>
      <c r="U5040" s="126"/>
      <c r="AF5040" s="8"/>
      <c r="AG5040" s="8"/>
      <c r="AH5040" s="8"/>
      <c r="AI5040" s="8"/>
      <c r="AJ5040" s="8"/>
      <c r="AK5040" s="8"/>
      <c r="AL5040" s="8"/>
      <c r="AM5040" s="8"/>
    </row>
    <row r="5041" spans="1:39" x14ac:dyDescent="0.2">
      <c r="A5041" s="161" t="s">
        <v>403</v>
      </c>
      <c r="B5041" s="162" t="s">
        <v>8059</v>
      </c>
      <c r="C5041" s="174" t="s">
        <v>528</v>
      </c>
      <c r="D5041" s="175" t="s">
        <v>775</v>
      </c>
      <c r="E5041" s="175">
        <v>9</v>
      </c>
      <c r="F5041" s="176">
        <v>2.3824300000000001E-3</v>
      </c>
      <c r="G5041" s="176">
        <f t="shared" si="169"/>
        <v>2.1441870000000002E-2</v>
      </c>
      <c r="H5041" s="177"/>
      <c r="I5041" s="178"/>
      <c r="J5041" s="179"/>
      <c r="K5041" s="124"/>
      <c r="L5041" s="125"/>
      <c r="M5041" s="126"/>
      <c r="N5041" s="127"/>
      <c r="O5041" s="128"/>
      <c r="P5041" s="128"/>
      <c r="Q5041" s="126"/>
      <c r="R5041" s="55"/>
      <c r="S5041" s="129"/>
      <c r="T5041" s="156"/>
      <c r="U5041" s="126"/>
      <c r="AF5041" s="8"/>
      <c r="AG5041" s="8"/>
      <c r="AH5041" s="8"/>
      <c r="AI5041" s="8"/>
      <c r="AJ5041" s="8"/>
      <c r="AK5041" s="8"/>
      <c r="AL5041" s="8"/>
      <c r="AM5041" s="8"/>
    </row>
    <row r="5042" spans="1:39" x14ac:dyDescent="0.2">
      <c r="A5042" s="161" t="s">
        <v>403</v>
      </c>
      <c r="B5042" s="162" t="s">
        <v>8060</v>
      </c>
      <c r="C5042" s="174" t="s">
        <v>528</v>
      </c>
      <c r="D5042" s="175" t="s">
        <v>529</v>
      </c>
      <c r="E5042" s="175">
        <v>509</v>
      </c>
      <c r="F5042" s="176">
        <v>1.25136E-3</v>
      </c>
      <c r="G5042" s="176">
        <f t="shared" si="169"/>
        <v>0.63694223999999999</v>
      </c>
      <c r="H5042" s="177"/>
      <c r="I5042" s="178"/>
      <c r="J5042" s="179"/>
      <c r="K5042" s="124"/>
      <c r="L5042" s="125"/>
      <c r="M5042" s="126"/>
      <c r="N5042" s="127"/>
      <c r="O5042" s="128"/>
      <c r="P5042" s="128"/>
      <c r="Q5042" s="126"/>
      <c r="R5042" s="55"/>
      <c r="S5042" s="129"/>
      <c r="T5042" s="156"/>
      <c r="U5042" s="126"/>
      <c r="AF5042" s="8"/>
      <c r="AG5042" s="8"/>
      <c r="AH5042" s="8"/>
      <c r="AI5042" s="8"/>
      <c r="AJ5042" s="8"/>
      <c r="AK5042" s="8"/>
      <c r="AL5042" s="8"/>
      <c r="AM5042" s="8"/>
    </row>
    <row r="5043" spans="1:39" x14ac:dyDescent="0.2">
      <c r="A5043" s="161" t="s">
        <v>403</v>
      </c>
      <c r="B5043" s="162" t="s">
        <v>8061</v>
      </c>
      <c r="C5043" s="174" t="s">
        <v>528</v>
      </c>
      <c r="D5043" s="175" t="s">
        <v>778</v>
      </c>
      <c r="E5043" s="175">
        <v>4</v>
      </c>
      <c r="F5043" s="176">
        <v>1.8382000000000001E-4</v>
      </c>
      <c r="G5043" s="176">
        <f t="shared" si="169"/>
        <v>7.3528000000000005E-4</v>
      </c>
      <c r="H5043" s="177"/>
      <c r="I5043" s="178"/>
      <c r="J5043" s="179"/>
      <c r="K5043" s="124"/>
      <c r="L5043" s="125"/>
      <c r="M5043" s="126"/>
      <c r="N5043" s="127"/>
      <c r="O5043" s="128"/>
      <c r="P5043" s="128"/>
      <c r="Q5043" s="126"/>
      <c r="R5043" s="55"/>
      <c r="S5043" s="129"/>
      <c r="T5043" s="156"/>
      <c r="U5043" s="126"/>
      <c r="AF5043" s="8"/>
      <c r="AG5043" s="8"/>
      <c r="AH5043" s="8"/>
      <c r="AI5043" s="8"/>
      <c r="AJ5043" s="8"/>
      <c r="AK5043" s="8"/>
      <c r="AL5043" s="8"/>
      <c r="AM5043" s="8"/>
    </row>
    <row r="5044" spans="1:39" x14ac:dyDescent="0.2">
      <c r="A5044" s="161" t="s">
        <v>403</v>
      </c>
      <c r="B5044" s="162" t="s">
        <v>8062</v>
      </c>
      <c r="C5044" s="174" t="s">
        <v>681</v>
      </c>
      <c r="D5044" s="175" t="s">
        <v>780</v>
      </c>
      <c r="E5044" s="175">
        <v>4</v>
      </c>
      <c r="F5044" s="176">
        <v>1.7164410000000001E-2</v>
      </c>
      <c r="G5044" s="176">
        <f t="shared" si="169"/>
        <v>6.8657640000000006E-2</v>
      </c>
      <c r="H5044" s="177"/>
      <c r="I5044" s="178"/>
      <c r="J5044" s="179"/>
      <c r="K5044" s="124"/>
      <c r="L5044" s="125"/>
      <c r="M5044" s="126"/>
      <c r="N5044" s="127"/>
      <c r="O5044" s="128"/>
      <c r="P5044" s="128"/>
      <c r="Q5044" s="126"/>
      <c r="R5044" s="55"/>
      <c r="S5044" s="129"/>
      <c r="T5044" s="156"/>
      <c r="U5044" s="126"/>
      <c r="AF5044" s="8"/>
      <c r="AG5044" s="8"/>
      <c r="AH5044" s="8"/>
      <c r="AI5044" s="8"/>
      <c r="AJ5044" s="8"/>
      <c r="AK5044" s="8"/>
      <c r="AL5044" s="8"/>
      <c r="AM5044" s="8"/>
    </row>
    <row r="5045" spans="1:39" x14ac:dyDescent="0.2">
      <c r="A5045" s="161" t="s">
        <v>403</v>
      </c>
      <c r="B5045" s="162" t="s">
        <v>8063</v>
      </c>
      <c r="C5045" s="174" t="s">
        <v>681</v>
      </c>
      <c r="D5045" s="175" t="s">
        <v>782</v>
      </c>
      <c r="E5045" s="175">
        <v>8</v>
      </c>
      <c r="F5045" s="176">
        <v>1.130113E-2</v>
      </c>
      <c r="G5045" s="176">
        <f t="shared" si="169"/>
        <v>9.0409039999999996E-2</v>
      </c>
      <c r="H5045" s="177"/>
      <c r="I5045" s="178"/>
      <c r="J5045" s="179"/>
      <c r="K5045" s="124"/>
      <c r="L5045" s="125"/>
      <c r="M5045" s="126"/>
      <c r="N5045" s="127"/>
      <c r="O5045" s="128"/>
      <c r="P5045" s="128"/>
      <c r="Q5045" s="126"/>
      <c r="R5045" s="55"/>
      <c r="S5045" s="129"/>
      <c r="T5045" s="156"/>
      <c r="U5045" s="126"/>
      <c r="AF5045" s="8"/>
      <c r="AG5045" s="8"/>
      <c r="AH5045" s="8"/>
      <c r="AI5045" s="8"/>
      <c r="AJ5045" s="8"/>
      <c r="AK5045" s="8"/>
      <c r="AL5045" s="8"/>
      <c r="AM5045" s="8"/>
    </row>
    <row r="5046" spans="1:39" x14ac:dyDescent="0.2">
      <c r="A5046" s="161" t="s">
        <v>403</v>
      </c>
      <c r="B5046" s="162" t="s">
        <v>8064</v>
      </c>
      <c r="C5046" s="174" t="s">
        <v>681</v>
      </c>
      <c r="D5046" s="175" t="s">
        <v>786</v>
      </c>
      <c r="E5046" s="175">
        <v>109</v>
      </c>
      <c r="F5046" s="176">
        <v>2.1575700000000001E-3</v>
      </c>
      <c r="G5046" s="176">
        <f t="shared" si="169"/>
        <v>0.23517513000000001</v>
      </c>
      <c r="H5046" s="177"/>
      <c r="I5046" s="178"/>
      <c r="J5046" s="179"/>
      <c r="K5046" s="124"/>
      <c r="L5046" s="125"/>
      <c r="M5046" s="126"/>
      <c r="N5046" s="127"/>
      <c r="O5046" s="128"/>
      <c r="P5046" s="128"/>
      <c r="Q5046" s="126"/>
      <c r="R5046" s="55"/>
      <c r="S5046" s="129"/>
      <c r="T5046" s="156"/>
      <c r="U5046" s="126"/>
      <c r="AF5046" s="8"/>
      <c r="AG5046" s="8"/>
      <c r="AH5046" s="8"/>
      <c r="AI5046" s="8"/>
      <c r="AJ5046" s="8"/>
      <c r="AK5046" s="8"/>
      <c r="AL5046" s="8"/>
      <c r="AM5046" s="8"/>
    </row>
    <row r="5047" spans="1:39" x14ac:dyDescent="0.2">
      <c r="A5047" s="161" t="s">
        <v>403</v>
      </c>
      <c r="B5047" s="162" t="s">
        <v>8065</v>
      </c>
      <c r="C5047" s="174" t="s">
        <v>681</v>
      </c>
      <c r="D5047" s="175" t="s">
        <v>784</v>
      </c>
      <c r="E5047" s="175">
        <v>4</v>
      </c>
      <c r="F5047" s="176">
        <v>4.0784000000000003E-3</v>
      </c>
      <c r="G5047" s="176">
        <f t="shared" si="169"/>
        <v>1.6313600000000001E-2</v>
      </c>
      <c r="H5047" s="177"/>
      <c r="I5047" s="178"/>
      <c r="J5047" s="179"/>
      <c r="K5047" s="124"/>
      <c r="L5047" s="125"/>
      <c r="M5047" s="126"/>
      <c r="N5047" s="127"/>
      <c r="O5047" s="128"/>
      <c r="P5047" s="128"/>
      <c r="Q5047" s="126"/>
      <c r="R5047" s="55"/>
      <c r="S5047" s="129"/>
      <c r="T5047" s="156"/>
      <c r="U5047" s="126"/>
      <c r="AF5047" s="8"/>
      <c r="AG5047" s="8"/>
      <c r="AH5047" s="8"/>
      <c r="AI5047" s="8"/>
      <c r="AJ5047" s="8"/>
      <c r="AK5047" s="8"/>
      <c r="AL5047" s="8"/>
      <c r="AM5047" s="8"/>
    </row>
    <row r="5048" spans="1:39" x14ac:dyDescent="0.2">
      <c r="A5048" s="161" t="s">
        <v>403</v>
      </c>
      <c r="B5048" s="162" t="s">
        <v>8066</v>
      </c>
      <c r="C5048" s="174" t="s">
        <v>788</v>
      </c>
      <c r="D5048" s="175" t="s">
        <v>789</v>
      </c>
      <c r="E5048" s="175">
        <v>2</v>
      </c>
      <c r="F5048" s="176">
        <v>5.0836500000000003E-3</v>
      </c>
      <c r="G5048" s="176">
        <f t="shared" si="169"/>
        <v>1.0167300000000001E-2</v>
      </c>
      <c r="H5048" s="177" t="s">
        <v>414</v>
      </c>
      <c r="I5048" s="178"/>
      <c r="J5048" s="179"/>
      <c r="K5048" s="124"/>
      <c r="L5048" s="125"/>
      <c r="M5048" s="126"/>
      <c r="N5048" s="127"/>
      <c r="O5048" s="128"/>
      <c r="P5048" s="128"/>
      <c r="Q5048" s="126"/>
      <c r="R5048" s="55"/>
      <c r="S5048" s="129"/>
      <c r="T5048" s="156"/>
      <c r="U5048" s="126"/>
      <c r="AF5048" s="8"/>
      <c r="AG5048" s="8"/>
      <c r="AH5048" s="8"/>
      <c r="AI5048" s="8"/>
      <c r="AJ5048" s="8"/>
      <c r="AK5048" s="8"/>
      <c r="AL5048" s="8"/>
      <c r="AM5048" s="8"/>
    </row>
    <row r="5049" spans="1:39" x14ac:dyDescent="0.2">
      <c r="A5049" s="161" t="s">
        <v>382</v>
      </c>
      <c r="B5049" s="162" t="s">
        <v>8067</v>
      </c>
      <c r="C5049" s="181" t="s">
        <v>683</v>
      </c>
      <c r="D5049" s="182" t="s">
        <v>676</v>
      </c>
      <c r="E5049" s="182">
        <v>1</v>
      </c>
      <c r="F5049" s="183"/>
      <c r="G5049" s="183" t="str">
        <f>""</f>
        <v/>
      </c>
      <c r="H5049" s="184"/>
      <c r="I5049" s="185"/>
      <c r="J5049" s="180"/>
      <c r="K5049" s="124"/>
      <c r="L5049" s="125"/>
      <c r="M5049" s="126"/>
      <c r="N5049" s="127"/>
      <c r="O5049" s="128"/>
      <c r="P5049" s="128"/>
      <c r="Q5049" s="126"/>
      <c r="R5049" s="55"/>
      <c r="S5049" s="129"/>
      <c r="T5049" s="156"/>
      <c r="U5049" s="126"/>
      <c r="AF5049" s="8"/>
      <c r="AG5049" s="8"/>
      <c r="AH5049" s="8"/>
      <c r="AI5049" s="8"/>
      <c r="AJ5049" s="8"/>
      <c r="AK5049" s="8"/>
      <c r="AL5049" s="8"/>
      <c r="AM5049" s="8"/>
    </row>
    <row r="5050" spans="1:39" x14ac:dyDescent="0.2">
      <c r="A5050" s="161" t="s">
        <v>382</v>
      </c>
      <c r="B5050" s="162" t="s">
        <v>8068</v>
      </c>
      <c r="C5050" s="181" t="s">
        <v>675</v>
      </c>
      <c r="D5050" s="182" t="s">
        <v>676</v>
      </c>
      <c r="E5050" s="182">
        <v>1</v>
      </c>
      <c r="F5050" s="183"/>
      <c r="G5050" s="183" t="str">
        <f>""</f>
        <v/>
      </c>
      <c r="H5050" s="184"/>
      <c r="I5050" s="185"/>
      <c r="J5050" s="180"/>
      <c r="K5050" s="124"/>
      <c r="L5050" s="125"/>
      <c r="M5050" s="126"/>
      <c r="N5050" s="127"/>
      <c r="O5050" s="128"/>
      <c r="P5050" s="128"/>
      <c r="Q5050" s="126"/>
      <c r="R5050" s="55"/>
      <c r="S5050" s="129"/>
      <c r="T5050" s="156"/>
      <c r="U5050" s="126"/>
      <c r="AF5050" s="8"/>
      <c r="AG5050" s="8"/>
      <c r="AH5050" s="8"/>
      <c r="AI5050" s="8"/>
      <c r="AJ5050" s="8"/>
      <c r="AK5050" s="8"/>
      <c r="AL5050" s="8"/>
      <c r="AM5050" s="8"/>
    </row>
    <row r="5051" spans="1:39" ht="25.5" x14ac:dyDescent="0.2">
      <c r="A5051" s="148" t="s">
        <v>379</v>
      </c>
      <c r="B5051" s="150">
        <v>71</v>
      </c>
      <c r="C5051" s="151" t="s">
        <v>264</v>
      </c>
      <c r="D5051" s="152" t="s">
        <v>265</v>
      </c>
      <c r="E5051" s="105">
        <v>1</v>
      </c>
      <c r="F5051" s="153"/>
      <c r="G5051" s="110"/>
      <c r="H5051" s="154"/>
      <c r="I5051" s="111"/>
      <c r="J5051" s="155"/>
      <c r="K5051" s="124"/>
      <c r="L5051" s="125"/>
      <c r="M5051" s="126"/>
      <c r="N5051" s="127"/>
      <c r="O5051" s="128"/>
      <c r="P5051" s="128"/>
      <c r="Q5051" s="126"/>
      <c r="R5051" s="55"/>
      <c r="S5051" s="129"/>
      <c r="T5051" s="156"/>
      <c r="U5051" s="126"/>
      <c r="AF5051" s="8"/>
      <c r="AG5051" s="8"/>
      <c r="AH5051" s="8"/>
      <c r="AI5051" s="8"/>
      <c r="AJ5051" s="8"/>
      <c r="AK5051" s="8"/>
      <c r="AL5051" s="8"/>
      <c r="AM5051" s="8"/>
    </row>
    <row r="5052" spans="1:39" x14ac:dyDescent="0.2">
      <c r="A5052" s="148" t="s">
        <v>379</v>
      </c>
      <c r="B5052" s="150">
        <v>72</v>
      </c>
      <c r="C5052" s="151" t="s">
        <v>266</v>
      </c>
      <c r="D5052" s="152" t="s">
        <v>267</v>
      </c>
      <c r="E5052" s="105">
        <v>1</v>
      </c>
      <c r="F5052" s="153"/>
      <c r="G5052" s="110"/>
      <c r="H5052" s="154"/>
      <c r="I5052" s="111"/>
      <c r="J5052" s="155"/>
      <c r="K5052" s="124"/>
      <c r="L5052" s="125"/>
      <c r="M5052" s="126"/>
      <c r="N5052" s="127"/>
      <c r="O5052" s="128"/>
      <c r="P5052" s="128"/>
      <c r="Q5052" s="126"/>
      <c r="R5052" s="55"/>
      <c r="S5052" s="129"/>
      <c r="T5052" s="156"/>
      <c r="U5052" s="126"/>
      <c r="AF5052" s="8"/>
      <c r="AG5052" s="8"/>
      <c r="AH5052" s="8"/>
      <c r="AI5052" s="8"/>
      <c r="AJ5052" s="8"/>
      <c r="AK5052" s="8"/>
      <c r="AL5052" s="8"/>
      <c r="AM5052" s="8"/>
    </row>
    <row r="5053" spans="1:39" x14ac:dyDescent="0.2">
      <c r="A5053" s="148" t="s">
        <v>379</v>
      </c>
      <c r="B5053" s="150">
        <v>74</v>
      </c>
      <c r="C5053" s="151"/>
      <c r="D5053" s="152" t="s">
        <v>268</v>
      </c>
      <c r="E5053" s="105">
        <v>1</v>
      </c>
      <c r="F5053" s="153"/>
      <c r="G5053" s="110"/>
      <c r="H5053" s="154"/>
      <c r="I5053" s="111"/>
      <c r="J5053" s="155"/>
      <c r="K5053" s="124"/>
      <c r="L5053" s="125"/>
      <c r="M5053" s="126"/>
      <c r="N5053" s="127"/>
      <c r="O5053" s="128"/>
      <c r="P5053" s="128"/>
      <c r="Q5053" s="126"/>
      <c r="R5053" s="55"/>
      <c r="S5053" s="129"/>
      <c r="T5053" s="156"/>
      <c r="U5053" s="126"/>
      <c r="AF5053" s="8"/>
      <c r="AG5053" s="8"/>
      <c r="AH5053" s="8"/>
      <c r="AI5053" s="8"/>
      <c r="AJ5053" s="8"/>
      <c r="AK5053" s="8"/>
      <c r="AL5053" s="8"/>
      <c r="AM5053" s="8"/>
    </row>
    <row r="5054" spans="1:39" x14ac:dyDescent="0.2">
      <c r="A5054" s="148" t="s">
        <v>379</v>
      </c>
      <c r="B5054" s="150">
        <v>75</v>
      </c>
      <c r="C5054" s="151" t="s">
        <v>269</v>
      </c>
      <c r="D5054" s="152" t="s">
        <v>270</v>
      </c>
      <c r="E5054" s="105">
        <v>1</v>
      </c>
      <c r="F5054" s="153"/>
      <c r="G5054" s="110"/>
      <c r="H5054" s="154"/>
      <c r="I5054" s="111"/>
      <c r="J5054" s="155"/>
      <c r="K5054" s="124"/>
      <c r="L5054" s="125"/>
      <c r="M5054" s="126"/>
      <c r="N5054" s="127"/>
      <c r="O5054" s="128"/>
      <c r="P5054" s="128"/>
      <c r="Q5054" s="126"/>
      <c r="R5054" s="55"/>
      <c r="S5054" s="129"/>
      <c r="T5054" s="156"/>
      <c r="U5054" s="126"/>
      <c r="AF5054" s="8"/>
      <c r="AG5054" s="8"/>
      <c r="AH5054" s="8"/>
      <c r="AI5054" s="8"/>
      <c r="AJ5054" s="8"/>
      <c r="AK5054" s="8"/>
      <c r="AL5054" s="8"/>
      <c r="AM5054" s="8"/>
    </row>
    <row r="5055" spans="1:39" x14ac:dyDescent="0.2">
      <c r="A5055" s="161" t="s">
        <v>382</v>
      </c>
      <c r="B5055" s="162" t="s">
        <v>8069</v>
      </c>
      <c r="C5055" s="181" t="s">
        <v>384</v>
      </c>
      <c r="D5055" s="182" t="s">
        <v>385</v>
      </c>
      <c r="E5055" s="182">
        <v>1</v>
      </c>
      <c r="F5055" s="183"/>
      <c r="G5055" s="183" t="str">
        <f>""</f>
        <v/>
      </c>
      <c r="H5055" s="184"/>
      <c r="I5055" s="185"/>
      <c r="J5055" s="180"/>
      <c r="K5055" s="124"/>
      <c r="L5055" s="125"/>
      <c r="M5055" s="126"/>
      <c r="N5055" s="127"/>
      <c r="O5055" s="128"/>
      <c r="P5055" s="128"/>
      <c r="Q5055" s="126"/>
      <c r="R5055" s="55"/>
      <c r="S5055" s="129"/>
      <c r="T5055" s="156"/>
      <c r="U5055" s="126"/>
      <c r="AF5055" s="8"/>
      <c r="AG5055" s="8"/>
      <c r="AH5055" s="8"/>
      <c r="AI5055" s="8"/>
      <c r="AJ5055" s="8"/>
      <c r="AK5055" s="8"/>
      <c r="AL5055" s="8"/>
      <c r="AM5055" s="8"/>
    </row>
    <row r="5056" spans="1:39" x14ac:dyDescent="0.2">
      <c r="A5056" s="161" t="s">
        <v>386</v>
      </c>
      <c r="B5056" s="162" t="s">
        <v>8070</v>
      </c>
      <c r="C5056" s="181" t="s">
        <v>388</v>
      </c>
      <c r="D5056" s="182" t="s">
        <v>389</v>
      </c>
      <c r="E5056" s="182">
        <f>1*1</f>
        <v>1</v>
      </c>
      <c r="F5056" s="183">
        <v>3.8</v>
      </c>
      <c r="G5056" s="183">
        <f t="shared" ref="G5056:G5061" si="170">F5056*E5056</f>
        <v>3.8</v>
      </c>
      <c r="H5056" s="184" t="s">
        <v>390</v>
      </c>
      <c r="I5056" s="185"/>
      <c r="J5056" s="180"/>
      <c r="K5056" s="124"/>
      <c r="L5056" s="125"/>
      <c r="M5056" s="126"/>
      <c r="N5056" s="127"/>
      <c r="O5056" s="128"/>
      <c r="P5056" s="128"/>
      <c r="Q5056" s="126"/>
      <c r="R5056" s="55"/>
      <c r="S5056" s="129"/>
      <c r="T5056" s="156"/>
      <c r="U5056" s="126"/>
      <c r="AF5056" s="8"/>
      <c r="AG5056" s="8"/>
      <c r="AH5056" s="8"/>
      <c r="AI5056" s="8"/>
      <c r="AJ5056" s="8"/>
      <c r="AK5056" s="8"/>
      <c r="AL5056" s="8"/>
      <c r="AM5056" s="8"/>
    </row>
    <row r="5057" spans="1:39" x14ac:dyDescent="0.2">
      <c r="A5057" s="161" t="s">
        <v>386</v>
      </c>
      <c r="B5057" s="162" t="s">
        <v>8071</v>
      </c>
      <c r="C5057" s="181" t="s">
        <v>392</v>
      </c>
      <c r="D5057" s="182" t="s">
        <v>393</v>
      </c>
      <c r="E5057" s="182">
        <f>1*1</f>
        <v>1</v>
      </c>
      <c r="F5057" s="183">
        <v>2.65</v>
      </c>
      <c r="G5057" s="183">
        <f t="shared" si="170"/>
        <v>2.65</v>
      </c>
      <c r="H5057" s="184" t="s">
        <v>390</v>
      </c>
      <c r="I5057" s="185"/>
      <c r="J5057" s="180"/>
      <c r="K5057" s="124"/>
      <c r="L5057" s="125"/>
      <c r="M5057" s="126"/>
      <c r="N5057" s="127"/>
      <c r="O5057" s="128"/>
      <c r="P5057" s="128"/>
      <c r="Q5057" s="126"/>
      <c r="R5057" s="55"/>
      <c r="S5057" s="129"/>
      <c r="T5057" s="156"/>
      <c r="U5057" s="126"/>
      <c r="AF5057" s="8"/>
      <c r="AG5057" s="8"/>
      <c r="AH5057" s="8"/>
      <c r="AI5057" s="8"/>
      <c r="AJ5057" s="8"/>
      <c r="AK5057" s="8"/>
      <c r="AL5057" s="8"/>
      <c r="AM5057" s="8"/>
    </row>
    <row r="5058" spans="1:39" x14ac:dyDescent="0.2">
      <c r="A5058" s="161" t="s">
        <v>386</v>
      </c>
      <c r="B5058" s="162" t="s">
        <v>8072</v>
      </c>
      <c r="C5058" s="181" t="s">
        <v>395</v>
      </c>
      <c r="D5058" s="182" t="s">
        <v>396</v>
      </c>
      <c r="E5058" s="182">
        <f>1*1</f>
        <v>1</v>
      </c>
      <c r="F5058" s="183">
        <v>5.45</v>
      </c>
      <c r="G5058" s="183">
        <f t="shared" si="170"/>
        <v>5.45</v>
      </c>
      <c r="H5058" s="184" t="s">
        <v>390</v>
      </c>
      <c r="I5058" s="185"/>
      <c r="J5058" s="180"/>
      <c r="K5058" s="124"/>
      <c r="L5058" s="125"/>
      <c r="M5058" s="126"/>
      <c r="N5058" s="127"/>
      <c r="O5058" s="128"/>
      <c r="P5058" s="128"/>
      <c r="Q5058" s="126"/>
      <c r="R5058" s="55"/>
      <c r="S5058" s="129"/>
      <c r="T5058" s="156"/>
      <c r="U5058" s="126"/>
      <c r="AF5058" s="8"/>
      <c r="AG5058" s="8"/>
      <c r="AH5058" s="8"/>
      <c r="AI5058" s="8"/>
      <c r="AJ5058" s="8"/>
      <c r="AK5058" s="8"/>
      <c r="AL5058" s="8"/>
      <c r="AM5058" s="8"/>
    </row>
    <row r="5059" spans="1:39" x14ac:dyDescent="0.2">
      <c r="A5059" s="161" t="s">
        <v>386</v>
      </c>
      <c r="B5059" s="162" t="s">
        <v>8073</v>
      </c>
      <c r="C5059" s="181" t="s">
        <v>398</v>
      </c>
      <c r="D5059" s="182" t="s">
        <v>399</v>
      </c>
      <c r="E5059" s="182">
        <f>1*1</f>
        <v>1</v>
      </c>
      <c r="F5059" s="183">
        <v>39.75</v>
      </c>
      <c r="G5059" s="183">
        <f t="shared" si="170"/>
        <v>39.75</v>
      </c>
      <c r="H5059" s="184" t="s">
        <v>390</v>
      </c>
      <c r="I5059" s="185"/>
      <c r="J5059" s="180"/>
      <c r="K5059" s="124"/>
      <c r="L5059" s="125"/>
      <c r="M5059" s="126"/>
      <c r="N5059" s="127"/>
      <c r="O5059" s="128"/>
      <c r="P5059" s="128"/>
      <c r="Q5059" s="126"/>
      <c r="R5059" s="55"/>
      <c r="S5059" s="129"/>
      <c r="T5059" s="156"/>
      <c r="U5059" s="126"/>
      <c r="AF5059" s="8"/>
      <c r="AG5059" s="8"/>
      <c r="AH5059" s="8"/>
      <c r="AI5059" s="8"/>
      <c r="AJ5059" s="8"/>
      <c r="AK5059" s="8"/>
      <c r="AL5059" s="8"/>
      <c r="AM5059" s="8"/>
    </row>
    <row r="5060" spans="1:39" x14ac:dyDescent="0.2">
      <c r="A5060" s="161" t="s">
        <v>386</v>
      </c>
      <c r="B5060" s="162" t="s">
        <v>8074</v>
      </c>
      <c r="C5060" s="181" t="s">
        <v>401</v>
      </c>
      <c r="D5060" s="182" t="s">
        <v>402</v>
      </c>
      <c r="E5060" s="182">
        <f>2*1</f>
        <v>2</v>
      </c>
      <c r="F5060" s="183">
        <v>1.97</v>
      </c>
      <c r="G5060" s="183">
        <f t="shared" si="170"/>
        <v>3.94</v>
      </c>
      <c r="H5060" s="184" t="s">
        <v>390</v>
      </c>
      <c r="I5060" s="185"/>
      <c r="J5060" s="180"/>
      <c r="K5060" s="124"/>
      <c r="L5060" s="125"/>
      <c r="M5060" s="126"/>
      <c r="N5060" s="127"/>
      <c r="O5060" s="128"/>
      <c r="P5060" s="128"/>
      <c r="Q5060" s="126"/>
      <c r="R5060" s="55"/>
      <c r="S5060" s="129"/>
      <c r="T5060" s="156"/>
      <c r="U5060" s="126"/>
      <c r="AF5060" s="8"/>
      <c r="AG5060" s="8"/>
      <c r="AH5060" s="8"/>
      <c r="AI5060" s="8"/>
      <c r="AJ5060" s="8"/>
      <c r="AK5060" s="8"/>
      <c r="AL5060" s="8"/>
      <c r="AM5060" s="8"/>
    </row>
    <row r="5061" spans="1:39" x14ac:dyDescent="0.2">
      <c r="A5061" s="161" t="s">
        <v>403</v>
      </c>
      <c r="B5061" s="162" t="s">
        <v>8075</v>
      </c>
      <c r="C5061" s="181" t="s">
        <v>405</v>
      </c>
      <c r="D5061" s="182" t="s">
        <v>406</v>
      </c>
      <c r="E5061" s="182">
        <f>1*1</f>
        <v>1</v>
      </c>
      <c r="F5061" s="183">
        <v>8.09</v>
      </c>
      <c r="G5061" s="183">
        <f t="shared" si="170"/>
        <v>8.09</v>
      </c>
      <c r="H5061" s="184"/>
      <c r="I5061" s="185"/>
      <c r="J5061" s="180"/>
      <c r="K5061" s="124"/>
      <c r="L5061" s="125"/>
      <c r="M5061" s="126"/>
      <c r="N5061" s="127"/>
      <c r="O5061" s="128"/>
      <c r="P5061" s="128"/>
      <c r="Q5061" s="126"/>
      <c r="R5061" s="55"/>
      <c r="S5061" s="129"/>
      <c r="T5061" s="156"/>
      <c r="U5061" s="126"/>
      <c r="AF5061" s="8"/>
      <c r="AG5061" s="8"/>
      <c r="AH5061" s="8"/>
      <c r="AI5061" s="8"/>
      <c r="AJ5061" s="8"/>
      <c r="AK5061" s="8"/>
      <c r="AL5061" s="8"/>
      <c r="AM5061" s="8"/>
    </row>
    <row r="5062" spans="1:39" x14ac:dyDescent="0.2">
      <c r="A5062" s="161" t="s">
        <v>382</v>
      </c>
      <c r="B5062" s="162" t="s">
        <v>8076</v>
      </c>
      <c r="C5062" s="163" t="s">
        <v>408</v>
      </c>
      <c r="D5062" s="164" t="s">
        <v>409</v>
      </c>
      <c r="E5062" s="164" t="s">
        <v>410</v>
      </c>
      <c r="F5062" s="167"/>
      <c r="G5062" s="167" t="str">
        <f>""</f>
        <v/>
      </c>
      <c r="H5062" s="161"/>
      <c r="I5062" s="165"/>
      <c r="J5062" s="166"/>
      <c r="K5062" s="124"/>
      <c r="L5062" s="125"/>
      <c r="M5062" s="126"/>
      <c r="N5062" s="127"/>
      <c r="O5062" s="128"/>
      <c r="P5062" s="128"/>
      <c r="Q5062" s="126"/>
      <c r="R5062" s="55"/>
      <c r="S5062" s="129"/>
      <c r="T5062" s="156"/>
      <c r="U5062" s="126"/>
      <c r="AF5062" s="8"/>
      <c r="AG5062" s="8"/>
      <c r="AH5062" s="8"/>
      <c r="AI5062" s="8"/>
      <c r="AJ5062" s="8"/>
      <c r="AK5062" s="8"/>
      <c r="AL5062" s="8"/>
      <c r="AM5062" s="8"/>
    </row>
    <row r="5063" spans="1:39" x14ac:dyDescent="0.2">
      <c r="A5063" s="161" t="s">
        <v>386</v>
      </c>
      <c r="B5063" s="162" t="s">
        <v>8077</v>
      </c>
      <c r="C5063" s="168" t="s">
        <v>412</v>
      </c>
      <c r="D5063" s="169" t="s">
        <v>413</v>
      </c>
      <c r="E5063" s="169" t="s">
        <v>410</v>
      </c>
      <c r="F5063" s="170">
        <v>19.420000000000002</v>
      </c>
      <c r="G5063" s="170">
        <f>F5063*2</f>
        <v>38.840000000000003</v>
      </c>
      <c r="H5063" s="171" t="s">
        <v>414</v>
      </c>
      <c r="I5063" s="172"/>
      <c r="J5063" s="173"/>
      <c r="K5063" s="124"/>
      <c r="L5063" s="125"/>
      <c r="M5063" s="126"/>
      <c r="N5063" s="127"/>
      <c r="O5063" s="128"/>
      <c r="P5063" s="128"/>
      <c r="Q5063" s="126"/>
      <c r="R5063" s="55"/>
      <c r="S5063" s="129"/>
      <c r="T5063" s="156"/>
      <c r="U5063" s="126"/>
      <c r="AF5063" s="8"/>
      <c r="AG5063" s="8"/>
      <c r="AH5063" s="8"/>
      <c r="AI5063" s="8"/>
      <c r="AJ5063" s="8"/>
      <c r="AK5063" s="8"/>
      <c r="AL5063" s="8"/>
      <c r="AM5063" s="8"/>
    </row>
    <row r="5064" spans="1:39" x14ac:dyDescent="0.2">
      <c r="A5064" s="161" t="s">
        <v>386</v>
      </c>
      <c r="B5064" s="162" t="s">
        <v>8078</v>
      </c>
      <c r="C5064" s="168" t="s">
        <v>416</v>
      </c>
      <c r="D5064" s="169" t="s">
        <v>417</v>
      </c>
      <c r="E5064" s="169" t="s">
        <v>410</v>
      </c>
      <c r="F5064" s="170">
        <v>4.05</v>
      </c>
      <c r="G5064" s="170">
        <f>F5064*2</f>
        <v>8.1</v>
      </c>
      <c r="H5064" s="171" t="s">
        <v>414</v>
      </c>
      <c r="I5064" s="172"/>
      <c r="J5064" s="173"/>
      <c r="K5064" s="124"/>
      <c r="L5064" s="125"/>
      <c r="M5064" s="126"/>
      <c r="N5064" s="127"/>
      <c r="O5064" s="128"/>
      <c r="P5064" s="128"/>
      <c r="Q5064" s="126"/>
      <c r="R5064" s="55"/>
      <c r="S5064" s="129"/>
      <c r="T5064" s="156"/>
      <c r="U5064" s="126"/>
      <c r="AF5064" s="8"/>
      <c r="AG5064" s="8"/>
      <c r="AH5064" s="8"/>
      <c r="AI5064" s="8"/>
      <c r="AJ5064" s="8"/>
      <c r="AK5064" s="8"/>
      <c r="AL5064" s="8"/>
      <c r="AM5064" s="8"/>
    </row>
    <row r="5065" spans="1:39" x14ac:dyDescent="0.2">
      <c r="A5065" s="161" t="s">
        <v>386</v>
      </c>
      <c r="B5065" s="162" t="s">
        <v>8079</v>
      </c>
      <c r="C5065" s="168" t="s">
        <v>419</v>
      </c>
      <c r="D5065" s="169" t="s">
        <v>420</v>
      </c>
      <c r="E5065" s="169">
        <v>2</v>
      </c>
      <c r="F5065" s="170">
        <v>0.37</v>
      </c>
      <c r="G5065" s="170">
        <f>F5065*E5065</f>
        <v>0.74</v>
      </c>
      <c r="H5065" s="171" t="s">
        <v>414</v>
      </c>
      <c r="I5065" s="172"/>
      <c r="J5065" s="173"/>
      <c r="K5065" s="124"/>
      <c r="L5065" s="125"/>
      <c r="M5065" s="126"/>
      <c r="N5065" s="127"/>
      <c r="O5065" s="128"/>
      <c r="P5065" s="128"/>
      <c r="Q5065" s="126"/>
      <c r="R5065" s="55"/>
      <c r="S5065" s="129"/>
      <c r="T5065" s="156"/>
      <c r="U5065" s="126"/>
      <c r="AF5065" s="8"/>
      <c r="AG5065" s="8"/>
      <c r="AH5065" s="8"/>
      <c r="AI5065" s="8"/>
      <c r="AJ5065" s="8"/>
      <c r="AK5065" s="8"/>
      <c r="AL5065" s="8"/>
      <c r="AM5065" s="8"/>
    </row>
    <row r="5066" spans="1:39" x14ac:dyDescent="0.2">
      <c r="A5066" s="161" t="s">
        <v>386</v>
      </c>
      <c r="B5066" s="162" t="s">
        <v>8080</v>
      </c>
      <c r="C5066" s="168" t="s">
        <v>422</v>
      </c>
      <c r="D5066" s="169" t="s">
        <v>423</v>
      </c>
      <c r="E5066" s="169">
        <v>2</v>
      </c>
      <c r="F5066" s="170">
        <v>0.04</v>
      </c>
      <c r="G5066" s="170">
        <f>F5066*E5066</f>
        <v>0.08</v>
      </c>
      <c r="H5066" s="171" t="s">
        <v>414</v>
      </c>
      <c r="I5066" s="172"/>
      <c r="J5066" s="173"/>
      <c r="K5066" s="124"/>
      <c r="L5066" s="125"/>
      <c r="M5066" s="126"/>
      <c r="N5066" s="127"/>
      <c r="O5066" s="128"/>
      <c r="P5066" s="128"/>
      <c r="Q5066" s="126"/>
      <c r="R5066" s="55"/>
      <c r="S5066" s="129"/>
      <c r="T5066" s="156"/>
      <c r="U5066" s="126"/>
      <c r="AF5066" s="8"/>
      <c r="AG5066" s="8"/>
      <c r="AH5066" s="8"/>
      <c r="AI5066" s="8"/>
      <c r="AJ5066" s="8"/>
      <c r="AK5066" s="8"/>
      <c r="AL5066" s="8"/>
      <c r="AM5066" s="8"/>
    </row>
    <row r="5067" spans="1:39" x14ac:dyDescent="0.2">
      <c r="A5067" s="161" t="s">
        <v>403</v>
      </c>
      <c r="B5067" s="162" t="s">
        <v>8081</v>
      </c>
      <c r="C5067" s="174" t="s">
        <v>425</v>
      </c>
      <c r="D5067" s="175" t="s">
        <v>426</v>
      </c>
      <c r="E5067" s="175">
        <v>2</v>
      </c>
      <c r="F5067" s="176">
        <v>0.01</v>
      </c>
      <c r="G5067" s="176">
        <f>F5067*E5067</f>
        <v>0.02</v>
      </c>
      <c r="H5067" s="177"/>
      <c r="I5067" s="178"/>
      <c r="J5067" s="179"/>
      <c r="K5067" s="124"/>
      <c r="L5067" s="125"/>
      <c r="M5067" s="126"/>
      <c r="N5067" s="127"/>
      <c r="O5067" s="128"/>
      <c r="P5067" s="128"/>
      <c r="Q5067" s="126"/>
      <c r="R5067" s="55"/>
      <c r="S5067" s="129"/>
      <c r="T5067" s="156"/>
      <c r="U5067" s="126"/>
      <c r="AF5067" s="8"/>
      <c r="AG5067" s="8"/>
      <c r="AH5067" s="8"/>
      <c r="AI5067" s="8"/>
      <c r="AJ5067" s="8"/>
      <c r="AK5067" s="8"/>
      <c r="AL5067" s="8"/>
      <c r="AM5067" s="8"/>
    </row>
    <row r="5068" spans="1:39" x14ac:dyDescent="0.2">
      <c r="A5068" s="161" t="s">
        <v>382</v>
      </c>
      <c r="B5068" s="162" t="s">
        <v>8082</v>
      </c>
      <c r="C5068" s="181" t="s">
        <v>428</v>
      </c>
      <c r="D5068" s="182" t="s">
        <v>429</v>
      </c>
      <c r="E5068" s="182" t="s">
        <v>410</v>
      </c>
      <c r="F5068" s="183"/>
      <c r="G5068" s="183" t="str">
        <f>""</f>
        <v/>
      </c>
      <c r="H5068" s="184"/>
      <c r="I5068" s="185"/>
      <c r="J5068" s="180"/>
      <c r="K5068" s="124"/>
      <c r="L5068" s="125"/>
      <c r="M5068" s="126"/>
      <c r="N5068" s="127"/>
      <c r="O5068" s="128"/>
      <c r="P5068" s="128"/>
      <c r="Q5068" s="126"/>
      <c r="R5068" s="55"/>
      <c r="S5068" s="129"/>
      <c r="T5068" s="156"/>
      <c r="U5068" s="126"/>
      <c r="AF5068" s="8"/>
      <c r="AG5068" s="8"/>
      <c r="AH5068" s="8"/>
      <c r="AI5068" s="8"/>
      <c r="AJ5068" s="8"/>
      <c r="AK5068" s="8"/>
      <c r="AL5068" s="8"/>
      <c r="AM5068" s="8"/>
    </row>
    <row r="5069" spans="1:39" x14ac:dyDescent="0.2">
      <c r="A5069" s="161" t="s">
        <v>386</v>
      </c>
      <c r="B5069" s="162" t="s">
        <v>8083</v>
      </c>
      <c r="C5069" s="181" t="s">
        <v>431</v>
      </c>
      <c r="D5069" s="182" t="s">
        <v>432</v>
      </c>
      <c r="E5069" s="182">
        <f>1*1</f>
        <v>1</v>
      </c>
      <c r="F5069" s="183">
        <v>10.41</v>
      </c>
      <c r="G5069" s="183">
        <f>F5069*E5069</f>
        <v>10.41</v>
      </c>
      <c r="H5069" s="184" t="s">
        <v>390</v>
      </c>
      <c r="I5069" s="185"/>
      <c r="J5069" s="180"/>
      <c r="K5069" s="124"/>
      <c r="L5069" s="125"/>
      <c r="M5069" s="126"/>
      <c r="N5069" s="127"/>
      <c r="O5069" s="128"/>
      <c r="P5069" s="128"/>
      <c r="Q5069" s="126"/>
      <c r="R5069" s="55"/>
      <c r="S5069" s="129"/>
      <c r="T5069" s="156"/>
      <c r="U5069" s="126"/>
      <c r="AF5069" s="8"/>
      <c r="AG5069" s="8"/>
      <c r="AH5069" s="8"/>
      <c r="AI5069" s="8"/>
      <c r="AJ5069" s="8"/>
      <c r="AK5069" s="8"/>
      <c r="AL5069" s="8"/>
      <c r="AM5069" s="8"/>
    </row>
    <row r="5070" spans="1:39" x14ac:dyDescent="0.2">
      <c r="A5070" s="161" t="s">
        <v>386</v>
      </c>
      <c r="B5070" s="162" t="s">
        <v>8084</v>
      </c>
      <c r="C5070" s="181" t="s">
        <v>434</v>
      </c>
      <c r="D5070" s="182" t="s">
        <v>435</v>
      </c>
      <c r="E5070" s="182">
        <f>2*1</f>
        <v>2</v>
      </c>
      <c r="F5070" s="183">
        <v>0.03</v>
      </c>
      <c r="G5070" s="183">
        <f>F5070*E5070</f>
        <v>0.06</v>
      </c>
      <c r="H5070" s="184" t="s">
        <v>414</v>
      </c>
      <c r="I5070" s="185"/>
      <c r="J5070" s="180"/>
      <c r="K5070" s="124"/>
      <c r="L5070" s="125"/>
      <c r="M5070" s="126"/>
      <c r="N5070" s="127"/>
      <c r="O5070" s="128"/>
      <c r="P5070" s="128"/>
      <c r="Q5070" s="126"/>
      <c r="R5070" s="55"/>
      <c r="S5070" s="129"/>
      <c r="T5070" s="156"/>
      <c r="U5070" s="126"/>
      <c r="AF5070" s="8"/>
      <c r="AG5070" s="8"/>
      <c r="AH5070" s="8"/>
      <c r="AI5070" s="8"/>
      <c r="AJ5070" s="8"/>
      <c r="AK5070" s="8"/>
      <c r="AL5070" s="8"/>
      <c r="AM5070" s="8"/>
    </row>
    <row r="5071" spans="1:39" x14ac:dyDescent="0.2">
      <c r="A5071" s="161" t="s">
        <v>403</v>
      </c>
      <c r="B5071" s="162" t="s">
        <v>8085</v>
      </c>
      <c r="C5071" s="181" t="s">
        <v>425</v>
      </c>
      <c r="D5071" s="182" t="s">
        <v>437</v>
      </c>
      <c r="E5071" s="182">
        <f>1*1</f>
        <v>1</v>
      </c>
      <c r="F5071" s="183">
        <v>0.02</v>
      </c>
      <c r="G5071" s="183">
        <f>F5071*E5071</f>
        <v>0.02</v>
      </c>
      <c r="H5071" s="184"/>
      <c r="I5071" s="185"/>
      <c r="J5071" s="180"/>
      <c r="K5071" s="124"/>
      <c r="L5071" s="125"/>
      <c r="M5071" s="126"/>
      <c r="N5071" s="127"/>
      <c r="O5071" s="128"/>
      <c r="P5071" s="128"/>
      <c r="Q5071" s="126"/>
      <c r="R5071" s="55"/>
      <c r="S5071" s="129"/>
      <c r="T5071" s="156"/>
      <c r="U5071" s="126"/>
      <c r="AF5071" s="8"/>
      <c r="AG5071" s="8"/>
      <c r="AH5071" s="8"/>
      <c r="AI5071" s="8"/>
      <c r="AJ5071" s="8"/>
      <c r="AK5071" s="8"/>
      <c r="AL5071" s="8"/>
      <c r="AM5071" s="8"/>
    </row>
    <row r="5072" spans="1:39" x14ac:dyDescent="0.2">
      <c r="A5072" s="161" t="s">
        <v>382</v>
      </c>
      <c r="B5072" s="162" t="s">
        <v>8086</v>
      </c>
      <c r="C5072" s="163" t="s">
        <v>439</v>
      </c>
      <c r="D5072" s="164" t="s">
        <v>440</v>
      </c>
      <c r="E5072" s="164">
        <v>1</v>
      </c>
      <c r="F5072" s="167"/>
      <c r="G5072" s="167" t="str">
        <f>""</f>
        <v/>
      </c>
      <c r="H5072" s="161"/>
      <c r="I5072" s="165"/>
      <c r="J5072" s="166"/>
      <c r="K5072" s="124"/>
      <c r="L5072" s="125"/>
      <c r="M5072" s="126"/>
      <c r="N5072" s="127"/>
      <c r="O5072" s="128"/>
      <c r="P5072" s="128"/>
      <c r="Q5072" s="126"/>
      <c r="R5072" s="55"/>
      <c r="S5072" s="129"/>
      <c r="T5072" s="156"/>
      <c r="U5072" s="126"/>
      <c r="AF5072" s="8"/>
      <c r="AG5072" s="8"/>
      <c r="AH5072" s="8"/>
      <c r="AI5072" s="8"/>
      <c r="AJ5072" s="8"/>
      <c r="AK5072" s="8"/>
      <c r="AL5072" s="8"/>
      <c r="AM5072" s="8"/>
    </row>
    <row r="5073" spans="1:39" x14ac:dyDescent="0.2">
      <c r="A5073" s="161" t="s">
        <v>386</v>
      </c>
      <c r="B5073" s="162" t="s">
        <v>8087</v>
      </c>
      <c r="C5073" s="168" t="s">
        <v>442</v>
      </c>
      <c r="D5073" s="169" t="s">
        <v>443</v>
      </c>
      <c r="E5073" s="169">
        <f>1*1</f>
        <v>1</v>
      </c>
      <c r="F5073" s="170">
        <v>11.31</v>
      </c>
      <c r="G5073" s="170">
        <f>F5073*E5073</f>
        <v>11.31</v>
      </c>
      <c r="H5073" s="171" t="s">
        <v>414</v>
      </c>
      <c r="I5073" s="172"/>
      <c r="J5073" s="173"/>
      <c r="K5073" s="124"/>
      <c r="L5073" s="125"/>
      <c r="M5073" s="126"/>
      <c r="N5073" s="127"/>
      <c r="O5073" s="128"/>
      <c r="P5073" s="128"/>
      <c r="Q5073" s="126"/>
      <c r="R5073" s="55"/>
      <c r="S5073" s="129"/>
      <c r="T5073" s="156"/>
      <c r="U5073" s="126"/>
      <c r="AF5073" s="8"/>
      <c r="AG5073" s="8"/>
      <c r="AH5073" s="8"/>
      <c r="AI5073" s="8"/>
      <c r="AJ5073" s="8"/>
      <c r="AK5073" s="8"/>
      <c r="AL5073" s="8"/>
      <c r="AM5073" s="8"/>
    </row>
    <row r="5074" spans="1:39" x14ac:dyDescent="0.2">
      <c r="A5074" s="161" t="s">
        <v>386</v>
      </c>
      <c r="B5074" s="162" t="s">
        <v>8088</v>
      </c>
      <c r="C5074" s="168" t="s">
        <v>445</v>
      </c>
      <c r="D5074" s="169" t="s">
        <v>446</v>
      </c>
      <c r="E5074" s="169">
        <f>2*1</f>
        <v>2</v>
      </c>
      <c r="F5074" s="170">
        <v>2.2200000000000002</v>
      </c>
      <c r="G5074" s="170">
        <f>F5074*E5074</f>
        <v>4.4400000000000004</v>
      </c>
      <c r="H5074" s="171" t="s">
        <v>414</v>
      </c>
      <c r="I5074" s="172"/>
      <c r="J5074" s="173"/>
      <c r="K5074" s="124"/>
      <c r="L5074" s="125"/>
      <c r="M5074" s="126"/>
      <c r="N5074" s="127"/>
      <c r="O5074" s="128"/>
      <c r="P5074" s="128"/>
      <c r="Q5074" s="126"/>
      <c r="R5074" s="55"/>
      <c r="S5074" s="129"/>
      <c r="T5074" s="156"/>
      <c r="U5074" s="126"/>
      <c r="AF5074" s="8"/>
      <c r="AG5074" s="8"/>
      <c r="AH5074" s="8"/>
      <c r="AI5074" s="8"/>
      <c r="AJ5074" s="8"/>
      <c r="AK5074" s="8"/>
      <c r="AL5074" s="8"/>
      <c r="AM5074" s="8"/>
    </row>
    <row r="5075" spans="1:39" x14ac:dyDescent="0.2">
      <c r="A5075" s="161" t="s">
        <v>403</v>
      </c>
      <c r="B5075" s="162" t="s">
        <v>8089</v>
      </c>
      <c r="C5075" s="174" t="s">
        <v>425</v>
      </c>
      <c r="D5075" s="175" t="s">
        <v>448</v>
      </c>
      <c r="E5075" s="175">
        <f>4*1</f>
        <v>4</v>
      </c>
      <c r="F5075" s="176">
        <v>0.01</v>
      </c>
      <c r="G5075" s="176">
        <f>F5075*E5075</f>
        <v>0.04</v>
      </c>
      <c r="H5075" s="177"/>
      <c r="I5075" s="178"/>
      <c r="J5075" s="179"/>
      <c r="K5075" s="124"/>
      <c r="L5075" s="125"/>
      <c r="M5075" s="126"/>
      <c r="N5075" s="127"/>
      <c r="O5075" s="128"/>
      <c r="P5075" s="128"/>
      <c r="Q5075" s="126"/>
      <c r="R5075" s="55"/>
      <c r="S5075" s="129"/>
      <c r="T5075" s="156"/>
      <c r="U5075" s="126"/>
      <c r="AF5075" s="8"/>
      <c r="AG5075" s="8"/>
      <c r="AH5075" s="8"/>
      <c r="AI5075" s="8"/>
      <c r="AJ5075" s="8"/>
      <c r="AK5075" s="8"/>
      <c r="AL5075" s="8"/>
      <c r="AM5075" s="8"/>
    </row>
    <row r="5076" spans="1:39" x14ac:dyDescent="0.2">
      <c r="A5076" s="161" t="s">
        <v>403</v>
      </c>
      <c r="B5076" s="162" t="s">
        <v>8090</v>
      </c>
      <c r="C5076" s="174" t="s">
        <v>425</v>
      </c>
      <c r="D5076" s="175" t="s">
        <v>450</v>
      </c>
      <c r="E5076" s="175">
        <f>8*1</f>
        <v>8</v>
      </c>
      <c r="F5076" s="176">
        <v>0.04</v>
      </c>
      <c r="G5076" s="176">
        <f>F5076*E5076</f>
        <v>0.32</v>
      </c>
      <c r="H5076" s="177"/>
      <c r="I5076" s="178"/>
      <c r="J5076" s="179"/>
      <c r="K5076" s="124"/>
      <c r="L5076" s="125"/>
      <c r="M5076" s="126"/>
      <c r="N5076" s="127"/>
      <c r="O5076" s="128"/>
      <c r="P5076" s="128"/>
      <c r="Q5076" s="126"/>
      <c r="R5076" s="55"/>
      <c r="S5076" s="129"/>
      <c r="T5076" s="156"/>
      <c r="U5076" s="126"/>
      <c r="AF5076" s="8"/>
      <c r="AG5076" s="8"/>
      <c r="AH5076" s="8"/>
      <c r="AI5076" s="8"/>
      <c r="AJ5076" s="8"/>
      <c r="AK5076" s="8"/>
      <c r="AL5076" s="8"/>
      <c r="AM5076" s="8"/>
    </row>
    <row r="5077" spans="1:39" x14ac:dyDescent="0.2">
      <c r="A5077" s="161" t="s">
        <v>382</v>
      </c>
      <c r="B5077" s="162" t="s">
        <v>8091</v>
      </c>
      <c r="C5077" s="163" t="s">
        <v>452</v>
      </c>
      <c r="D5077" s="164" t="s">
        <v>453</v>
      </c>
      <c r="E5077" s="164">
        <v>5</v>
      </c>
      <c r="F5077" s="167"/>
      <c r="G5077" s="167" t="str">
        <f>""</f>
        <v/>
      </c>
      <c r="H5077" s="161"/>
      <c r="I5077" s="165"/>
      <c r="J5077" s="166"/>
      <c r="K5077" s="124"/>
      <c r="L5077" s="125"/>
      <c r="M5077" s="126"/>
      <c r="N5077" s="127"/>
      <c r="O5077" s="128"/>
      <c r="P5077" s="128"/>
      <c r="Q5077" s="126"/>
      <c r="R5077" s="55"/>
      <c r="S5077" s="129"/>
      <c r="T5077" s="156"/>
      <c r="U5077" s="126"/>
      <c r="AF5077" s="8"/>
      <c r="AG5077" s="8"/>
      <c r="AH5077" s="8"/>
      <c r="AI5077" s="8"/>
      <c r="AJ5077" s="8"/>
      <c r="AK5077" s="8"/>
      <c r="AL5077" s="8"/>
      <c r="AM5077" s="8"/>
    </row>
    <row r="5078" spans="1:39" x14ac:dyDescent="0.2">
      <c r="A5078" s="161" t="s">
        <v>386</v>
      </c>
      <c r="B5078" s="162" t="s">
        <v>8092</v>
      </c>
      <c r="C5078" s="168" t="s">
        <v>442</v>
      </c>
      <c r="D5078" s="169" t="s">
        <v>443</v>
      </c>
      <c r="E5078" s="169">
        <f>1*5</f>
        <v>5</v>
      </c>
      <c r="F5078" s="170">
        <v>11.31</v>
      </c>
      <c r="G5078" s="170">
        <f>F5078*E5078</f>
        <v>56.550000000000004</v>
      </c>
      <c r="H5078" s="171" t="s">
        <v>414</v>
      </c>
      <c r="I5078" s="172"/>
      <c r="J5078" s="173"/>
      <c r="K5078" s="124"/>
      <c r="L5078" s="125"/>
      <c r="M5078" s="126"/>
      <c r="N5078" s="127"/>
      <c r="O5078" s="128"/>
      <c r="P5078" s="128"/>
      <c r="Q5078" s="126"/>
      <c r="R5078" s="55"/>
      <c r="S5078" s="129"/>
      <c r="T5078" s="156"/>
      <c r="U5078" s="126"/>
      <c r="AF5078" s="8"/>
      <c r="AG5078" s="8"/>
      <c r="AH5078" s="8"/>
      <c r="AI5078" s="8"/>
      <c r="AJ5078" s="8"/>
      <c r="AK5078" s="8"/>
      <c r="AL5078" s="8"/>
      <c r="AM5078" s="8"/>
    </row>
    <row r="5079" spans="1:39" x14ac:dyDescent="0.2">
      <c r="A5079" s="161" t="s">
        <v>386</v>
      </c>
      <c r="B5079" s="162" t="s">
        <v>8093</v>
      </c>
      <c r="C5079" s="168" t="s">
        <v>456</v>
      </c>
      <c r="D5079" s="169" t="s">
        <v>457</v>
      </c>
      <c r="E5079" s="169">
        <f>2*5</f>
        <v>10</v>
      </c>
      <c r="F5079" s="170">
        <v>1.28</v>
      </c>
      <c r="G5079" s="170">
        <f>F5079*E5079</f>
        <v>12.8</v>
      </c>
      <c r="H5079" s="171" t="s">
        <v>414</v>
      </c>
      <c r="I5079" s="172"/>
      <c r="J5079" s="173"/>
      <c r="K5079" s="124"/>
      <c r="L5079" s="125"/>
      <c r="M5079" s="126"/>
      <c r="N5079" s="127"/>
      <c r="O5079" s="128"/>
      <c r="P5079" s="128"/>
      <c r="Q5079" s="126"/>
      <c r="R5079" s="55"/>
      <c r="S5079" s="129"/>
      <c r="T5079" s="156"/>
      <c r="U5079" s="126"/>
      <c r="AF5079" s="8"/>
      <c r="AG5079" s="8"/>
      <c r="AH5079" s="8"/>
      <c r="AI5079" s="8"/>
      <c r="AJ5079" s="8"/>
      <c r="AK5079" s="8"/>
      <c r="AL5079" s="8"/>
      <c r="AM5079" s="8"/>
    </row>
    <row r="5080" spans="1:39" x14ac:dyDescent="0.2">
      <c r="A5080" s="161" t="s">
        <v>386</v>
      </c>
      <c r="B5080" s="162" t="s">
        <v>8094</v>
      </c>
      <c r="C5080" s="181" t="s">
        <v>459</v>
      </c>
      <c r="D5080" s="182" t="s">
        <v>460</v>
      </c>
      <c r="E5080" s="182">
        <v>1</v>
      </c>
      <c r="F5080" s="183">
        <v>3.27927539</v>
      </c>
      <c r="G5080" s="183">
        <f>F5080*E5080</f>
        <v>3.27927539</v>
      </c>
      <c r="H5080" s="184" t="s">
        <v>390</v>
      </c>
      <c r="I5080" s="185"/>
      <c r="J5080" s="180"/>
      <c r="K5080" s="124"/>
      <c r="L5080" s="125"/>
      <c r="M5080" s="126"/>
      <c r="N5080" s="127"/>
      <c r="O5080" s="128"/>
      <c r="P5080" s="128"/>
      <c r="Q5080" s="126"/>
      <c r="R5080" s="55"/>
      <c r="S5080" s="129"/>
      <c r="T5080" s="156"/>
      <c r="U5080" s="126"/>
      <c r="AF5080" s="8"/>
      <c r="AG5080" s="8"/>
      <c r="AH5080" s="8"/>
      <c r="AI5080" s="8"/>
      <c r="AJ5080" s="8"/>
      <c r="AK5080" s="8"/>
      <c r="AL5080" s="8"/>
      <c r="AM5080" s="8"/>
    </row>
    <row r="5081" spans="1:39" x14ac:dyDescent="0.2">
      <c r="A5081" s="161" t="s">
        <v>386</v>
      </c>
      <c r="B5081" s="162" t="s">
        <v>8095</v>
      </c>
      <c r="C5081" s="181" t="s">
        <v>462</v>
      </c>
      <c r="D5081" s="182" t="s">
        <v>463</v>
      </c>
      <c r="E5081" s="182">
        <v>1</v>
      </c>
      <c r="F5081" s="183">
        <v>0.65714972000000005</v>
      </c>
      <c r="G5081" s="183">
        <f>F5081*E5081</f>
        <v>0.65714972000000005</v>
      </c>
      <c r="H5081" s="184" t="s">
        <v>414</v>
      </c>
      <c r="I5081" s="185"/>
      <c r="J5081" s="180"/>
      <c r="K5081" s="124"/>
      <c r="L5081" s="125"/>
      <c r="M5081" s="126"/>
      <c r="N5081" s="127"/>
      <c r="O5081" s="128"/>
      <c r="P5081" s="128"/>
      <c r="Q5081" s="126"/>
      <c r="R5081" s="55"/>
      <c r="S5081" s="129"/>
      <c r="T5081" s="156"/>
      <c r="U5081" s="126"/>
      <c r="AF5081" s="8"/>
      <c r="AG5081" s="8"/>
      <c r="AH5081" s="8"/>
      <c r="AI5081" s="8"/>
      <c r="AJ5081" s="8"/>
      <c r="AK5081" s="8"/>
      <c r="AL5081" s="8"/>
      <c r="AM5081" s="8"/>
    </row>
    <row r="5082" spans="1:39" x14ac:dyDescent="0.2">
      <c r="A5082" s="161" t="s">
        <v>382</v>
      </c>
      <c r="B5082" s="162" t="s">
        <v>8096</v>
      </c>
      <c r="C5082" s="163" t="s">
        <v>465</v>
      </c>
      <c r="D5082" s="164" t="s">
        <v>466</v>
      </c>
      <c r="E5082" s="164" t="s">
        <v>410</v>
      </c>
      <c r="F5082" s="167"/>
      <c r="G5082" s="167" t="str">
        <f>""</f>
        <v/>
      </c>
      <c r="H5082" s="161"/>
      <c r="I5082" s="165"/>
      <c r="J5082" s="166"/>
      <c r="K5082" s="124"/>
      <c r="L5082" s="125"/>
      <c r="M5082" s="126"/>
      <c r="N5082" s="127"/>
      <c r="O5082" s="128"/>
      <c r="P5082" s="128"/>
      <c r="Q5082" s="126"/>
      <c r="R5082" s="55"/>
      <c r="S5082" s="129"/>
      <c r="T5082" s="156"/>
      <c r="U5082" s="126"/>
      <c r="AF5082" s="8"/>
      <c r="AG5082" s="8"/>
      <c r="AH5082" s="8"/>
      <c r="AI5082" s="8"/>
      <c r="AJ5082" s="8"/>
      <c r="AK5082" s="8"/>
      <c r="AL5082" s="8"/>
      <c r="AM5082" s="8"/>
    </row>
    <row r="5083" spans="1:39" x14ac:dyDescent="0.2">
      <c r="A5083" s="161" t="s">
        <v>386</v>
      </c>
      <c r="B5083" s="162" t="s">
        <v>8097</v>
      </c>
      <c r="C5083" s="168" t="s">
        <v>468</v>
      </c>
      <c r="D5083" s="169" t="s">
        <v>469</v>
      </c>
      <c r="E5083" s="169" t="s">
        <v>410</v>
      </c>
      <c r="F5083" s="170">
        <v>0.5</v>
      </c>
      <c r="G5083" s="170">
        <f>F5083*2</f>
        <v>1</v>
      </c>
      <c r="H5083" s="171" t="s">
        <v>414</v>
      </c>
      <c r="I5083" s="172"/>
      <c r="J5083" s="173"/>
      <c r="K5083" s="124"/>
      <c r="L5083" s="125"/>
      <c r="M5083" s="126"/>
      <c r="N5083" s="127"/>
      <c r="O5083" s="128"/>
      <c r="P5083" s="128"/>
      <c r="Q5083" s="126"/>
      <c r="R5083" s="55"/>
      <c r="S5083" s="129"/>
      <c r="T5083" s="156"/>
      <c r="U5083" s="126"/>
      <c r="AF5083" s="8"/>
      <c r="AG5083" s="8"/>
      <c r="AH5083" s="8"/>
      <c r="AI5083" s="8"/>
      <c r="AJ5083" s="8"/>
      <c r="AK5083" s="8"/>
      <c r="AL5083" s="8"/>
      <c r="AM5083" s="8"/>
    </row>
    <row r="5084" spans="1:39" x14ac:dyDescent="0.2">
      <c r="A5084" s="161" t="s">
        <v>386</v>
      </c>
      <c r="B5084" s="162" t="s">
        <v>8098</v>
      </c>
      <c r="C5084" s="168" t="s">
        <v>471</v>
      </c>
      <c r="D5084" s="169" t="s">
        <v>472</v>
      </c>
      <c r="E5084" s="169">
        <v>2</v>
      </c>
      <c r="F5084" s="170">
        <v>0.01</v>
      </c>
      <c r="G5084" s="170">
        <f>F5084*E5084</f>
        <v>0.02</v>
      </c>
      <c r="H5084" s="171" t="s">
        <v>414</v>
      </c>
      <c r="I5084" s="172"/>
      <c r="J5084" s="173"/>
      <c r="K5084" s="124"/>
      <c r="L5084" s="125"/>
      <c r="M5084" s="126"/>
      <c r="N5084" s="127"/>
      <c r="O5084" s="128"/>
      <c r="P5084" s="128"/>
      <c r="Q5084" s="126"/>
      <c r="R5084" s="55"/>
      <c r="S5084" s="129"/>
      <c r="T5084" s="156"/>
      <c r="U5084" s="126"/>
      <c r="AF5084" s="8"/>
      <c r="AG5084" s="8"/>
      <c r="AH5084" s="8"/>
      <c r="AI5084" s="8"/>
      <c r="AJ5084" s="8"/>
      <c r="AK5084" s="8"/>
      <c r="AL5084" s="8"/>
      <c r="AM5084" s="8"/>
    </row>
    <row r="5085" spans="1:39" x14ac:dyDescent="0.2">
      <c r="A5085" s="161" t="s">
        <v>386</v>
      </c>
      <c r="B5085" s="162" t="s">
        <v>8099</v>
      </c>
      <c r="C5085" s="163" t="s">
        <v>474</v>
      </c>
      <c r="D5085" s="164" t="s">
        <v>475</v>
      </c>
      <c r="E5085" s="164">
        <v>2</v>
      </c>
      <c r="F5085" s="167">
        <v>0.59990093</v>
      </c>
      <c r="G5085" s="167">
        <f>F5085*E5085</f>
        <v>1.19980186</v>
      </c>
      <c r="H5085" s="161" t="s">
        <v>414</v>
      </c>
      <c r="I5085" s="165"/>
      <c r="J5085" s="166"/>
      <c r="K5085" s="124"/>
      <c r="L5085" s="125"/>
      <c r="M5085" s="126"/>
      <c r="N5085" s="127"/>
      <c r="O5085" s="128"/>
      <c r="P5085" s="128"/>
      <c r="Q5085" s="126"/>
      <c r="R5085" s="55"/>
      <c r="S5085" s="129"/>
      <c r="T5085" s="156"/>
      <c r="U5085" s="126"/>
      <c r="AF5085" s="8"/>
      <c r="AG5085" s="8"/>
      <c r="AH5085" s="8"/>
      <c r="AI5085" s="8"/>
      <c r="AJ5085" s="8"/>
      <c r="AK5085" s="8"/>
      <c r="AL5085" s="8"/>
      <c r="AM5085" s="8"/>
    </row>
    <row r="5086" spans="1:39" x14ac:dyDescent="0.2">
      <c r="A5086" s="161" t="s">
        <v>386</v>
      </c>
      <c r="B5086" s="162" t="s">
        <v>8100</v>
      </c>
      <c r="C5086" s="163" t="s">
        <v>477</v>
      </c>
      <c r="D5086" s="164" t="s">
        <v>478</v>
      </c>
      <c r="E5086" s="164">
        <v>10</v>
      </c>
      <c r="F5086" s="167">
        <v>2.8096894699999999</v>
      </c>
      <c r="G5086" s="167">
        <f>F5086*E5086</f>
        <v>28.0968947</v>
      </c>
      <c r="H5086" s="161" t="s">
        <v>414</v>
      </c>
      <c r="I5086" s="165"/>
      <c r="J5086" s="166"/>
      <c r="K5086" s="124"/>
      <c r="L5086" s="125"/>
      <c r="M5086" s="126"/>
      <c r="N5086" s="127"/>
      <c r="O5086" s="128"/>
      <c r="P5086" s="128"/>
      <c r="Q5086" s="126"/>
      <c r="R5086" s="55"/>
      <c r="S5086" s="129"/>
      <c r="T5086" s="156"/>
      <c r="U5086" s="126"/>
      <c r="AF5086" s="8"/>
      <c r="AG5086" s="8"/>
      <c r="AH5086" s="8"/>
      <c r="AI5086" s="8"/>
      <c r="AJ5086" s="8"/>
      <c r="AK5086" s="8"/>
      <c r="AL5086" s="8"/>
      <c r="AM5086" s="8"/>
    </row>
    <row r="5087" spans="1:39" x14ac:dyDescent="0.2">
      <c r="A5087" s="161" t="s">
        <v>386</v>
      </c>
      <c r="B5087" s="162" t="s">
        <v>8101</v>
      </c>
      <c r="C5087" s="163" t="s">
        <v>480</v>
      </c>
      <c r="D5087" s="164" t="s">
        <v>481</v>
      </c>
      <c r="E5087" s="164">
        <v>10</v>
      </c>
      <c r="F5087" s="167">
        <v>1.0767407899999999</v>
      </c>
      <c r="G5087" s="167">
        <f>F5087*E5087</f>
        <v>10.767407899999998</v>
      </c>
      <c r="H5087" s="161" t="s">
        <v>414</v>
      </c>
      <c r="I5087" s="165"/>
      <c r="J5087" s="166"/>
      <c r="K5087" s="124"/>
      <c r="L5087" s="125"/>
      <c r="M5087" s="126"/>
      <c r="N5087" s="127"/>
      <c r="O5087" s="128"/>
      <c r="P5087" s="128"/>
      <c r="Q5087" s="126"/>
      <c r="R5087" s="55"/>
      <c r="S5087" s="129"/>
      <c r="T5087" s="156"/>
      <c r="U5087" s="126"/>
      <c r="AF5087" s="8"/>
      <c r="AG5087" s="8"/>
      <c r="AH5087" s="8"/>
      <c r="AI5087" s="8"/>
      <c r="AJ5087" s="8"/>
      <c r="AK5087" s="8"/>
      <c r="AL5087" s="8"/>
      <c r="AM5087" s="8"/>
    </row>
    <row r="5088" spans="1:39" x14ac:dyDescent="0.2">
      <c r="A5088" s="161" t="s">
        <v>386</v>
      </c>
      <c r="B5088" s="162" t="s">
        <v>8102</v>
      </c>
      <c r="C5088" s="163" t="s">
        <v>483</v>
      </c>
      <c r="D5088" s="164" t="s">
        <v>484</v>
      </c>
      <c r="E5088" s="164">
        <v>16</v>
      </c>
      <c r="F5088" s="167">
        <v>0.33108987000000001</v>
      </c>
      <c r="G5088" s="167">
        <f>F5088*E5088</f>
        <v>5.2974379200000001</v>
      </c>
      <c r="H5088" s="161" t="s">
        <v>414</v>
      </c>
      <c r="I5088" s="165"/>
      <c r="J5088" s="166"/>
      <c r="K5088" s="124"/>
      <c r="L5088" s="125"/>
      <c r="M5088" s="126"/>
      <c r="N5088" s="127"/>
      <c r="O5088" s="128"/>
      <c r="P5088" s="128"/>
      <c r="Q5088" s="126"/>
      <c r="R5088" s="55"/>
      <c r="S5088" s="129"/>
      <c r="T5088" s="156"/>
      <c r="U5088" s="126"/>
      <c r="AF5088" s="8"/>
      <c r="AG5088" s="8"/>
      <c r="AH5088" s="8"/>
      <c r="AI5088" s="8"/>
      <c r="AJ5088" s="8"/>
      <c r="AK5088" s="8"/>
      <c r="AL5088" s="8"/>
      <c r="AM5088" s="8"/>
    </row>
    <row r="5089" spans="1:39" x14ac:dyDescent="0.2">
      <c r="A5089" s="161" t="s">
        <v>386</v>
      </c>
      <c r="B5089" s="162" t="s">
        <v>8103</v>
      </c>
      <c r="C5089" s="163" t="s">
        <v>486</v>
      </c>
      <c r="D5089" s="164" t="s">
        <v>487</v>
      </c>
      <c r="E5089" s="164" t="s">
        <v>410</v>
      </c>
      <c r="F5089" s="167">
        <v>1.75006756</v>
      </c>
      <c r="G5089" s="167">
        <f>F5089*2</f>
        <v>3.5001351199999999</v>
      </c>
      <c r="H5089" s="161" t="s">
        <v>414</v>
      </c>
      <c r="I5089" s="165"/>
      <c r="J5089" s="166"/>
      <c r="K5089" s="124"/>
      <c r="L5089" s="125"/>
      <c r="M5089" s="126"/>
      <c r="N5089" s="127"/>
      <c r="O5089" s="128"/>
      <c r="P5089" s="128"/>
      <c r="Q5089" s="126"/>
      <c r="R5089" s="55"/>
      <c r="S5089" s="129"/>
      <c r="T5089" s="156"/>
      <c r="U5089" s="126"/>
      <c r="AF5089" s="8"/>
      <c r="AG5089" s="8"/>
      <c r="AH5089" s="8"/>
      <c r="AI5089" s="8"/>
      <c r="AJ5089" s="8"/>
      <c r="AK5089" s="8"/>
      <c r="AL5089" s="8"/>
      <c r="AM5089" s="8"/>
    </row>
    <row r="5090" spans="1:39" x14ac:dyDescent="0.2">
      <c r="A5090" s="161" t="s">
        <v>382</v>
      </c>
      <c r="B5090" s="162" t="s">
        <v>8104</v>
      </c>
      <c r="C5090" s="163" t="s">
        <v>489</v>
      </c>
      <c r="D5090" s="164" t="s">
        <v>490</v>
      </c>
      <c r="E5090" s="164">
        <v>4</v>
      </c>
      <c r="F5090" s="167"/>
      <c r="G5090" s="167" t="str">
        <f>""</f>
        <v/>
      </c>
      <c r="H5090" s="161"/>
      <c r="I5090" s="165"/>
      <c r="J5090" s="166"/>
      <c r="K5090" s="124"/>
      <c r="L5090" s="125"/>
      <c r="M5090" s="126"/>
      <c r="N5090" s="127"/>
      <c r="O5090" s="128"/>
      <c r="P5090" s="128"/>
      <c r="Q5090" s="126"/>
      <c r="R5090" s="55"/>
      <c r="S5090" s="129"/>
      <c r="T5090" s="156"/>
      <c r="U5090" s="126"/>
      <c r="AF5090" s="8"/>
      <c r="AG5090" s="8"/>
      <c r="AH5090" s="8"/>
      <c r="AI5090" s="8"/>
      <c r="AJ5090" s="8"/>
      <c r="AK5090" s="8"/>
      <c r="AL5090" s="8"/>
      <c r="AM5090" s="8"/>
    </row>
    <row r="5091" spans="1:39" x14ac:dyDescent="0.2">
      <c r="A5091" s="161" t="s">
        <v>386</v>
      </c>
      <c r="B5091" s="162" t="s">
        <v>8105</v>
      </c>
      <c r="C5091" s="168" t="s">
        <v>492</v>
      </c>
      <c r="D5091" s="169" t="s">
        <v>493</v>
      </c>
      <c r="E5091" s="169">
        <f>1*4</f>
        <v>4</v>
      </c>
      <c r="F5091" s="170">
        <v>0.38</v>
      </c>
      <c r="G5091" s="170">
        <f>F5091*E5091</f>
        <v>1.52</v>
      </c>
      <c r="H5091" s="171" t="s">
        <v>414</v>
      </c>
      <c r="I5091" s="172"/>
      <c r="J5091" s="173"/>
      <c r="K5091" s="124"/>
      <c r="L5091" s="125"/>
      <c r="M5091" s="126"/>
      <c r="N5091" s="127"/>
      <c r="O5091" s="128"/>
      <c r="P5091" s="128"/>
      <c r="Q5091" s="126"/>
      <c r="R5091" s="55"/>
      <c r="S5091" s="129"/>
      <c r="T5091" s="156"/>
      <c r="U5091" s="126"/>
      <c r="AF5091" s="8"/>
      <c r="AG5091" s="8"/>
      <c r="AH5091" s="8"/>
      <c r="AI5091" s="8"/>
      <c r="AJ5091" s="8"/>
      <c r="AK5091" s="8"/>
      <c r="AL5091" s="8"/>
      <c r="AM5091" s="8"/>
    </row>
    <row r="5092" spans="1:39" x14ac:dyDescent="0.2">
      <c r="A5092" s="161" t="s">
        <v>386</v>
      </c>
      <c r="B5092" s="162" t="s">
        <v>8106</v>
      </c>
      <c r="C5092" s="168" t="s">
        <v>495</v>
      </c>
      <c r="D5092" s="169" t="s">
        <v>496</v>
      </c>
      <c r="E5092" s="169">
        <f>1*4</f>
        <v>4</v>
      </c>
      <c r="F5092" s="170">
        <v>0.25</v>
      </c>
      <c r="G5092" s="170">
        <f>F5092*E5092</f>
        <v>1</v>
      </c>
      <c r="H5092" s="171" t="s">
        <v>414</v>
      </c>
      <c r="I5092" s="172"/>
      <c r="J5092" s="173"/>
      <c r="K5092" s="124"/>
      <c r="L5092" s="125"/>
      <c r="M5092" s="126"/>
      <c r="N5092" s="127"/>
      <c r="O5092" s="128"/>
      <c r="P5092" s="128"/>
      <c r="Q5092" s="126"/>
      <c r="R5092" s="55"/>
      <c r="S5092" s="129"/>
      <c r="T5092" s="156"/>
      <c r="U5092" s="126"/>
      <c r="AF5092" s="8"/>
      <c r="AG5092" s="8"/>
      <c r="AH5092" s="8"/>
      <c r="AI5092" s="8"/>
      <c r="AJ5092" s="8"/>
      <c r="AK5092" s="8"/>
      <c r="AL5092" s="8"/>
      <c r="AM5092" s="8"/>
    </row>
    <row r="5093" spans="1:39" x14ac:dyDescent="0.2">
      <c r="A5093" s="161" t="s">
        <v>382</v>
      </c>
      <c r="B5093" s="162" t="s">
        <v>8107</v>
      </c>
      <c r="C5093" s="163" t="s">
        <v>498</v>
      </c>
      <c r="D5093" s="164" t="s">
        <v>499</v>
      </c>
      <c r="E5093" s="164">
        <v>1</v>
      </c>
      <c r="F5093" s="167"/>
      <c r="G5093" s="167" t="str">
        <f>""</f>
        <v/>
      </c>
      <c r="H5093" s="161"/>
      <c r="I5093" s="165"/>
      <c r="J5093" s="166"/>
      <c r="K5093" s="124"/>
      <c r="L5093" s="125"/>
      <c r="M5093" s="126"/>
      <c r="N5093" s="127"/>
      <c r="O5093" s="128"/>
      <c r="P5093" s="128"/>
      <c r="Q5093" s="126"/>
      <c r="R5093" s="55"/>
      <c r="S5093" s="129"/>
      <c r="T5093" s="156"/>
      <c r="U5093" s="126"/>
      <c r="AF5093" s="8"/>
      <c r="AG5093" s="8"/>
      <c r="AH5093" s="8"/>
      <c r="AI5093" s="8"/>
      <c r="AJ5093" s="8"/>
      <c r="AK5093" s="8"/>
      <c r="AL5093" s="8"/>
      <c r="AM5093" s="8"/>
    </row>
    <row r="5094" spans="1:39" ht="25.5" x14ac:dyDescent="0.2">
      <c r="A5094" s="161" t="s">
        <v>382</v>
      </c>
      <c r="B5094" s="162" t="s">
        <v>8108</v>
      </c>
      <c r="C5094" s="163" t="s">
        <v>501</v>
      </c>
      <c r="D5094" s="164" t="s">
        <v>502</v>
      </c>
      <c r="E5094" s="164">
        <f>1*1</f>
        <v>1</v>
      </c>
      <c r="F5094" s="167"/>
      <c r="G5094" s="167" t="str">
        <f>""</f>
        <v/>
      </c>
      <c r="H5094" s="161"/>
      <c r="I5094" s="165"/>
      <c r="J5094" s="166"/>
      <c r="K5094" s="124"/>
      <c r="L5094" s="125"/>
      <c r="M5094" s="126"/>
      <c r="N5094" s="127"/>
      <c r="O5094" s="128"/>
      <c r="P5094" s="128"/>
      <c r="Q5094" s="126"/>
      <c r="R5094" s="55"/>
      <c r="S5094" s="129"/>
      <c r="T5094" s="156"/>
      <c r="U5094" s="126"/>
      <c r="AF5094" s="8"/>
      <c r="AG5094" s="8"/>
      <c r="AH5094" s="8"/>
      <c r="AI5094" s="8"/>
      <c r="AJ5094" s="8"/>
      <c r="AK5094" s="8"/>
      <c r="AL5094" s="8"/>
      <c r="AM5094" s="8"/>
    </row>
    <row r="5095" spans="1:39" x14ac:dyDescent="0.2">
      <c r="A5095" s="161" t="s">
        <v>386</v>
      </c>
      <c r="B5095" s="162" t="s">
        <v>8109</v>
      </c>
      <c r="C5095" s="168" t="s">
        <v>504</v>
      </c>
      <c r="D5095" s="169" t="s">
        <v>505</v>
      </c>
      <c r="E5095" s="169">
        <f>2*1</f>
        <v>2</v>
      </c>
      <c r="F5095" s="170">
        <v>6.68</v>
      </c>
      <c r="G5095" s="170">
        <f t="shared" ref="G5095:G5103" si="171">F5095*E5095</f>
        <v>13.36</v>
      </c>
      <c r="H5095" s="171" t="s">
        <v>414</v>
      </c>
      <c r="I5095" s="172"/>
      <c r="J5095" s="173"/>
      <c r="K5095" s="124"/>
      <c r="L5095" s="125"/>
      <c r="M5095" s="126"/>
      <c r="N5095" s="127"/>
      <c r="O5095" s="128"/>
      <c r="P5095" s="128"/>
      <c r="Q5095" s="126"/>
      <c r="R5095" s="55"/>
      <c r="S5095" s="129"/>
      <c r="T5095" s="156"/>
      <c r="U5095" s="126"/>
      <c r="AF5095" s="8"/>
      <c r="AG5095" s="8"/>
      <c r="AH5095" s="8"/>
      <c r="AI5095" s="8"/>
      <c r="AJ5095" s="8"/>
      <c r="AK5095" s="8"/>
      <c r="AL5095" s="8"/>
      <c r="AM5095" s="8"/>
    </row>
    <row r="5096" spans="1:39" x14ac:dyDescent="0.2">
      <c r="A5096" s="161" t="s">
        <v>386</v>
      </c>
      <c r="B5096" s="162" t="s">
        <v>8110</v>
      </c>
      <c r="C5096" s="168" t="s">
        <v>507</v>
      </c>
      <c r="D5096" s="169" t="s">
        <v>508</v>
      </c>
      <c r="E5096" s="169">
        <f>2*1</f>
        <v>2</v>
      </c>
      <c r="F5096" s="170">
        <v>0.78</v>
      </c>
      <c r="G5096" s="170">
        <f t="shared" si="171"/>
        <v>1.56</v>
      </c>
      <c r="H5096" s="171" t="s">
        <v>414</v>
      </c>
      <c r="I5096" s="172"/>
      <c r="J5096" s="173"/>
      <c r="K5096" s="124"/>
      <c r="L5096" s="125"/>
      <c r="M5096" s="126"/>
      <c r="N5096" s="127"/>
      <c r="O5096" s="128"/>
      <c r="P5096" s="128"/>
      <c r="Q5096" s="126"/>
      <c r="R5096" s="55"/>
      <c r="S5096" s="129"/>
      <c r="T5096" s="156"/>
      <c r="U5096" s="126"/>
      <c r="AF5096" s="8"/>
      <c r="AG5096" s="8"/>
      <c r="AH5096" s="8"/>
      <c r="AI5096" s="8"/>
      <c r="AJ5096" s="8"/>
      <c r="AK5096" s="8"/>
      <c r="AL5096" s="8"/>
      <c r="AM5096" s="8"/>
    </row>
    <row r="5097" spans="1:39" x14ac:dyDescent="0.2">
      <c r="A5097" s="161" t="s">
        <v>386</v>
      </c>
      <c r="B5097" s="162" t="s">
        <v>8111</v>
      </c>
      <c r="C5097" s="163" t="s">
        <v>510</v>
      </c>
      <c r="D5097" s="164" t="s">
        <v>511</v>
      </c>
      <c r="E5097" s="164">
        <f>2*1</f>
        <v>2</v>
      </c>
      <c r="F5097" s="167">
        <v>3.31</v>
      </c>
      <c r="G5097" s="167">
        <f t="shared" si="171"/>
        <v>6.62</v>
      </c>
      <c r="H5097" s="161" t="s">
        <v>414</v>
      </c>
      <c r="I5097" s="165"/>
      <c r="J5097" s="166"/>
      <c r="K5097" s="124"/>
      <c r="L5097" s="125"/>
      <c r="M5097" s="126"/>
      <c r="N5097" s="127"/>
      <c r="O5097" s="128"/>
      <c r="P5097" s="128"/>
      <c r="Q5097" s="126"/>
      <c r="R5097" s="55"/>
      <c r="S5097" s="129"/>
      <c r="T5097" s="156"/>
      <c r="U5097" s="126"/>
      <c r="AF5097" s="8"/>
      <c r="AG5097" s="8"/>
      <c r="AH5097" s="8"/>
      <c r="AI5097" s="8"/>
      <c r="AJ5097" s="8"/>
      <c r="AK5097" s="8"/>
      <c r="AL5097" s="8"/>
      <c r="AM5097" s="8"/>
    </row>
    <row r="5098" spans="1:39" x14ac:dyDescent="0.2">
      <c r="A5098" s="161" t="s">
        <v>403</v>
      </c>
      <c r="B5098" s="162" t="s">
        <v>8112</v>
      </c>
      <c r="C5098" s="174" t="s">
        <v>513</v>
      </c>
      <c r="D5098" s="175" t="s">
        <v>514</v>
      </c>
      <c r="E5098" s="175">
        <f>1*1</f>
        <v>1</v>
      </c>
      <c r="F5098" s="176">
        <v>1.91</v>
      </c>
      <c r="G5098" s="176">
        <f t="shared" si="171"/>
        <v>1.91</v>
      </c>
      <c r="H5098" s="177"/>
      <c r="I5098" s="178"/>
      <c r="J5098" s="179"/>
      <c r="K5098" s="124"/>
      <c r="L5098" s="125"/>
      <c r="M5098" s="126"/>
      <c r="N5098" s="127"/>
      <c r="O5098" s="128"/>
      <c r="P5098" s="128"/>
      <c r="Q5098" s="126"/>
      <c r="R5098" s="55"/>
      <c r="S5098" s="129"/>
      <c r="T5098" s="156"/>
      <c r="U5098" s="126"/>
      <c r="AF5098" s="8"/>
      <c r="AG5098" s="8"/>
      <c r="AH5098" s="8"/>
      <c r="AI5098" s="8"/>
      <c r="AJ5098" s="8"/>
      <c r="AK5098" s="8"/>
      <c r="AL5098" s="8"/>
      <c r="AM5098" s="8"/>
    </row>
    <row r="5099" spans="1:39" x14ac:dyDescent="0.2">
      <c r="A5099" s="161" t="s">
        <v>403</v>
      </c>
      <c r="B5099" s="162" t="s">
        <v>8113</v>
      </c>
      <c r="C5099" s="174" t="s">
        <v>516</v>
      </c>
      <c r="D5099" s="175" t="s">
        <v>517</v>
      </c>
      <c r="E5099" s="175">
        <f>1*1</f>
        <v>1</v>
      </c>
      <c r="F5099" s="176">
        <v>1.93</v>
      </c>
      <c r="G5099" s="176">
        <f t="shared" si="171"/>
        <v>1.93</v>
      </c>
      <c r="H5099" s="177"/>
      <c r="I5099" s="178"/>
      <c r="J5099" s="179"/>
      <c r="K5099" s="124"/>
      <c r="L5099" s="125"/>
      <c r="M5099" s="126"/>
      <c r="N5099" s="127"/>
      <c r="O5099" s="128"/>
      <c r="P5099" s="128"/>
      <c r="Q5099" s="126"/>
      <c r="R5099" s="55"/>
      <c r="S5099" s="129"/>
      <c r="T5099" s="156"/>
      <c r="U5099" s="126"/>
      <c r="AF5099" s="8"/>
      <c r="AG5099" s="8"/>
      <c r="AH5099" s="8"/>
      <c r="AI5099" s="8"/>
      <c r="AJ5099" s="8"/>
      <c r="AK5099" s="8"/>
      <c r="AL5099" s="8"/>
      <c r="AM5099" s="8"/>
    </row>
    <row r="5100" spans="1:39" x14ac:dyDescent="0.2">
      <c r="A5100" s="161" t="s">
        <v>403</v>
      </c>
      <c r="B5100" s="162" t="s">
        <v>8114</v>
      </c>
      <c r="C5100" s="174" t="s">
        <v>519</v>
      </c>
      <c r="D5100" s="175" t="s">
        <v>520</v>
      </c>
      <c r="E5100" s="175">
        <f>1*1</f>
        <v>1</v>
      </c>
      <c r="F5100" s="176">
        <v>0.52</v>
      </c>
      <c r="G5100" s="176">
        <f t="shared" si="171"/>
        <v>0.52</v>
      </c>
      <c r="H5100" s="177"/>
      <c r="I5100" s="178"/>
      <c r="J5100" s="179"/>
      <c r="K5100" s="124"/>
      <c r="L5100" s="125"/>
      <c r="M5100" s="126"/>
      <c r="N5100" s="127"/>
      <c r="O5100" s="128"/>
      <c r="P5100" s="128"/>
      <c r="Q5100" s="126"/>
      <c r="R5100" s="55"/>
      <c r="S5100" s="129"/>
      <c r="T5100" s="156"/>
      <c r="U5100" s="126"/>
      <c r="AF5100" s="8"/>
      <c r="AG5100" s="8"/>
      <c r="AH5100" s="8"/>
      <c r="AI5100" s="8"/>
      <c r="AJ5100" s="8"/>
      <c r="AK5100" s="8"/>
      <c r="AL5100" s="8"/>
      <c r="AM5100" s="8"/>
    </row>
    <row r="5101" spans="1:39" ht="25.5" x14ac:dyDescent="0.2">
      <c r="A5101" s="161" t="s">
        <v>403</v>
      </c>
      <c r="B5101" s="162" t="s">
        <v>8115</v>
      </c>
      <c r="C5101" s="174" t="s">
        <v>522</v>
      </c>
      <c r="D5101" s="175" t="s">
        <v>523</v>
      </c>
      <c r="E5101" s="175">
        <f>12*1</f>
        <v>12</v>
      </c>
      <c r="F5101" s="176">
        <v>0.02</v>
      </c>
      <c r="G5101" s="176">
        <f t="shared" si="171"/>
        <v>0.24</v>
      </c>
      <c r="H5101" s="177"/>
      <c r="I5101" s="178"/>
      <c r="J5101" s="179"/>
      <c r="K5101" s="124"/>
      <c r="L5101" s="125"/>
      <c r="M5101" s="126"/>
      <c r="N5101" s="127"/>
      <c r="O5101" s="128"/>
      <c r="P5101" s="128"/>
      <c r="Q5101" s="126"/>
      <c r="R5101" s="55"/>
      <c r="S5101" s="129"/>
      <c r="T5101" s="156"/>
      <c r="U5101" s="126"/>
      <c r="AF5101" s="8"/>
      <c r="AG5101" s="8"/>
      <c r="AH5101" s="8"/>
      <c r="AI5101" s="8"/>
      <c r="AJ5101" s="8"/>
      <c r="AK5101" s="8"/>
      <c r="AL5101" s="8"/>
      <c r="AM5101" s="8"/>
    </row>
    <row r="5102" spans="1:39" x14ac:dyDescent="0.2">
      <c r="A5102" s="161" t="s">
        <v>403</v>
      </c>
      <c r="B5102" s="162" t="s">
        <v>8116</v>
      </c>
      <c r="C5102" s="174" t="s">
        <v>525</v>
      </c>
      <c r="D5102" s="175" t="s">
        <v>526</v>
      </c>
      <c r="E5102" s="175">
        <f>12*1</f>
        <v>12</v>
      </c>
      <c r="F5102" s="176">
        <v>0.01</v>
      </c>
      <c r="G5102" s="176">
        <f t="shared" si="171"/>
        <v>0.12</v>
      </c>
      <c r="H5102" s="177"/>
      <c r="I5102" s="178"/>
      <c r="J5102" s="179"/>
      <c r="K5102" s="124"/>
      <c r="L5102" s="125"/>
      <c r="M5102" s="126"/>
      <c r="N5102" s="127"/>
      <c r="O5102" s="128"/>
      <c r="P5102" s="128"/>
      <c r="Q5102" s="126"/>
      <c r="R5102" s="55"/>
      <c r="S5102" s="129"/>
      <c r="T5102" s="156"/>
      <c r="U5102" s="126"/>
      <c r="AF5102" s="8"/>
      <c r="AG5102" s="8"/>
      <c r="AH5102" s="8"/>
      <c r="AI5102" s="8"/>
      <c r="AJ5102" s="8"/>
      <c r="AK5102" s="8"/>
      <c r="AL5102" s="8"/>
      <c r="AM5102" s="8"/>
    </row>
    <row r="5103" spans="1:39" x14ac:dyDescent="0.2">
      <c r="A5103" s="161" t="s">
        <v>403</v>
      </c>
      <c r="B5103" s="162" t="s">
        <v>8117</v>
      </c>
      <c r="C5103" s="174" t="s">
        <v>528</v>
      </c>
      <c r="D5103" s="175" t="s">
        <v>529</v>
      </c>
      <c r="E5103" s="175">
        <f>12*1</f>
        <v>12</v>
      </c>
      <c r="F5103" s="176">
        <v>0</v>
      </c>
      <c r="G5103" s="176">
        <f t="shared" si="171"/>
        <v>0</v>
      </c>
      <c r="H5103" s="177"/>
      <c r="I5103" s="178"/>
      <c r="J5103" s="179"/>
      <c r="K5103" s="124"/>
      <c r="L5103" s="125"/>
      <c r="M5103" s="126"/>
      <c r="N5103" s="127"/>
      <c r="O5103" s="128"/>
      <c r="P5103" s="128"/>
      <c r="Q5103" s="126"/>
      <c r="R5103" s="55"/>
      <c r="S5103" s="129"/>
      <c r="T5103" s="156"/>
      <c r="U5103" s="126"/>
      <c r="AF5103" s="8"/>
      <c r="AG5103" s="8"/>
      <c r="AH5103" s="8"/>
      <c r="AI5103" s="8"/>
      <c r="AJ5103" s="8"/>
      <c r="AK5103" s="8"/>
      <c r="AL5103" s="8"/>
      <c r="AM5103" s="8"/>
    </row>
    <row r="5104" spans="1:39" x14ac:dyDescent="0.2">
      <c r="A5104" s="161" t="s">
        <v>382</v>
      </c>
      <c r="B5104" s="162" t="s">
        <v>8118</v>
      </c>
      <c r="C5104" s="163" t="s">
        <v>531</v>
      </c>
      <c r="D5104" s="164" t="s">
        <v>532</v>
      </c>
      <c r="E5104" s="164">
        <v>1</v>
      </c>
      <c r="F5104" s="167"/>
      <c r="G5104" s="167" t="str">
        <f>""</f>
        <v/>
      </c>
      <c r="H5104" s="161"/>
      <c r="I5104" s="165"/>
      <c r="J5104" s="166"/>
      <c r="K5104" s="124"/>
      <c r="L5104" s="125"/>
      <c r="M5104" s="126"/>
      <c r="N5104" s="127"/>
      <c r="O5104" s="128"/>
      <c r="P5104" s="128"/>
      <c r="Q5104" s="126"/>
      <c r="R5104" s="55"/>
      <c r="S5104" s="129"/>
      <c r="T5104" s="156"/>
      <c r="U5104" s="126"/>
      <c r="AF5104" s="8"/>
      <c r="AG5104" s="8"/>
      <c r="AH5104" s="8"/>
      <c r="AI5104" s="8"/>
      <c r="AJ5104" s="8"/>
      <c r="AK5104" s="8"/>
      <c r="AL5104" s="8"/>
      <c r="AM5104" s="8"/>
    </row>
    <row r="5105" spans="1:39" x14ac:dyDescent="0.2">
      <c r="A5105" s="161" t="s">
        <v>386</v>
      </c>
      <c r="B5105" s="162" t="s">
        <v>8119</v>
      </c>
      <c r="C5105" s="168" t="s">
        <v>534</v>
      </c>
      <c r="D5105" s="169" t="s">
        <v>535</v>
      </c>
      <c r="E5105" s="169">
        <f>2*1</f>
        <v>2</v>
      </c>
      <c r="F5105" s="170">
        <v>2.2200000000000002</v>
      </c>
      <c r="G5105" s="170">
        <f>F5105*E5105</f>
        <v>4.4400000000000004</v>
      </c>
      <c r="H5105" s="171" t="s">
        <v>390</v>
      </c>
      <c r="I5105" s="172"/>
      <c r="J5105" s="173"/>
      <c r="K5105" s="124"/>
      <c r="L5105" s="125"/>
      <c r="M5105" s="126"/>
      <c r="N5105" s="127"/>
      <c r="O5105" s="128"/>
      <c r="P5105" s="128"/>
      <c r="Q5105" s="126"/>
      <c r="R5105" s="55"/>
      <c r="S5105" s="129"/>
      <c r="T5105" s="156"/>
      <c r="U5105" s="126"/>
      <c r="AF5105" s="8"/>
      <c r="AG5105" s="8"/>
      <c r="AH5105" s="8"/>
      <c r="AI5105" s="8"/>
      <c r="AJ5105" s="8"/>
      <c r="AK5105" s="8"/>
      <c r="AL5105" s="8"/>
      <c r="AM5105" s="8"/>
    </row>
    <row r="5106" spans="1:39" x14ac:dyDescent="0.2">
      <c r="A5106" s="161" t="s">
        <v>386</v>
      </c>
      <c r="B5106" s="162" t="s">
        <v>8120</v>
      </c>
      <c r="C5106" s="168" t="s">
        <v>537</v>
      </c>
      <c r="D5106" s="169" t="s">
        <v>538</v>
      </c>
      <c r="E5106" s="169">
        <f>1*1</f>
        <v>1</v>
      </c>
      <c r="F5106" s="170">
        <v>6.38</v>
      </c>
      <c r="G5106" s="170">
        <f>F5106*E5106</f>
        <v>6.38</v>
      </c>
      <c r="H5106" s="171" t="s">
        <v>390</v>
      </c>
      <c r="I5106" s="172"/>
      <c r="J5106" s="173"/>
      <c r="K5106" s="124"/>
      <c r="L5106" s="125"/>
      <c r="M5106" s="126"/>
      <c r="N5106" s="127"/>
      <c r="O5106" s="128"/>
      <c r="P5106" s="128"/>
      <c r="Q5106" s="126"/>
      <c r="R5106" s="55"/>
      <c r="S5106" s="129"/>
      <c r="T5106" s="156"/>
      <c r="U5106" s="126"/>
      <c r="AF5106" s="8"/>
      <c r="AG5106" s="8"/>
      <c r="AH5106" s="8"/>
      <c r="AI5106" s="8"/>
      <c r="AJ5106" s="8"/>
      <c r="AK5106" s="8"/>
      <c r="AL5106" s="8"/>
      <c r="AM5106" s="8"/>
    </row>
    <row r="5107" spans="1:39" x14ac:dyDescent="0.2">
      <c r="A5107" s="161" t="s">
        <v>386</v>
      </c>
      <c r="B5107" s="162" t="s">
        <v>8121</v>
      </c>
      <c r="C5107" s="168" t="s">
        <v>540</v>
      </c>
      <c r="D5107" s="169" t="s">
        <v>541</v>
      </c>
      <c r="E5107" s="169">
        <f>1*1</f>
        <v>1</v>
      </c>
      <c r="F5107" s="170">
        <v>46.26</v>
      </c>
      <c r="G5107" s="170">
        <f>F5107*E5107</f>
        <v>46.26</v>
      </c>
      <c r="H5107" s="171" t="s">
        <v>390</v>
      </c>
      <c r="I5107" s="172"/>
      <c r="J5107" s="173"/>
      <c r="K5107" s="124"/>
      <c r="L5107" s="125"/>
      <c r="M5107" s="126"/>
      <c r="N5107" s="127"/>
      <c r="O5107" s="128"/>
      <c r="P5107" s="128"/>
      <c r="Q5107" s="126"/>
      <c r="R5107" s="55"/>
      <c r="S5107" s="129"/>
      <c r="T5107" s="156"/>
      <c r="U5107" s="126"/>
      <c r="AF5107" s="8"/>
      <c r="AG5107" s="8"/>
      <c r="AH5107" s="8"/>
      <c r="AI5107" s="8"/>
      <c r="AJ5107" s="8"/>
      <c r="AK5107" s="8"/>
      <c r="AL5107" s="8"/>
      <c r="AM5107" s="8"/>
    </row>
    <row r="5108" spans="1:39" x14ac:dyDescent="0.2">
      <c r="A5108" s="161" t="s">
        <v>386</v>
      </c>
      <c r="B5108" s="162" t="s">
        <v>8122</v>
      </c>
      <c r="C5108" s="168" t="s">
        <v>401</v>
      </c>
      <c r="D5108" s="169" t="s">
        <v>402</v>
      </c>
      <c r="E5108" s="169">
        <f>2*1</f>
        <v>2</v>
      </c>
      <c r="F5108" s="170">
        <v>1.97</v>
      </c>
      <c r="G5108" s="170">
        <f>F5108*E5108</f>
        <v>3.94</v>
      </c>
      <c r="H5108" s="171" t="s">
        <v>390</v>
      </c>
      <c r="I5108" s="172"/>
      <c r="J5108" s="173"/>
      <c r="K5108" s="124"/>
      <c r="L5108" s="125"/>
      <c r="M5108" s="126"/>
      <c r="N5108" s="127"/>
      <c r="O5108" s="128"/>
      <c r="P5108" s="128"/>
      <c r="Q5108" s="126"/>
      <c r="R5108" s="55"/>
      <c r="S5108" s="129"/>
      <c r="T5108" s="156"/>
      <c r="U5108" s="126"/>
      <c r="AF5108" s="8"/>
      <c r="AG5108" s="8"/>
      <c r="AH5108" s="8"/>
      <c r="AI5108" s="8"/>
      <c r="AJ5108" s="8"/>
      <c r="AK5108" s="8"/>
      <c r="AL5108" s="8"/>
      <c r="AM5108" s="8"/>
    </row>
    <row r="5109" spans="1:39" x14ac:dyDescent="0.2">
      <c r="A5109" s="161" t="s">
        <v>382</v>
      </c>
      <c r="B5109" s="162" t="s">
        <v>8123</v>
      </c>
      <c r="C5109" s="163" t="s">
        <v>544</v>
      </c>
      <c r="D5109" s="164" t="s">
        <v>545</v>
      </c>
      <c r="E5109" s="164" t="s">
        <v>410</v>
      </c>
      <c r="F5109" s="167"/>
      <c r="G5109" s="167" t="str">
        <f>""</f>
        <v/>
      </c>
      <c r="H5109" s="161"/>
      <c r="I5109" s="165"/>
      <c r="J5109" s="166"/>
      <c r="K5109" s="124"/>
      <c r="L5109" s="125"/>
      <c r="M5109" s="126"/>
      <c r="N5109" s="127"/>
      <c r="O5109" s="128"/>
      <c r="P5109" s="128"/>
      <c r="Q5109" s="126"/>
      <c r="R5109" s="55"/>
      <c r="S5109" s="129"/>
      <c r="T5109" s="156"/>
      <c r="U5109" s="126"/>
      <c r="AF5109" s="8"/>
      <c r="AG5109" s="8"/>
      <c r="AH5109" s="8"/>
      <c r="AI5109" s="8"/>
      <c r="AJ5109" s="8"/>
      <c r="AK5109" s="8"/>
      <c r="AL5109" s="8"/>
      <c r="AM5109" s="8"/>
    </row>
    <row r="5110" spans="1:39" x14ac:dyDescent="0.2">
      <c r="A5110" s="161" t="s">
        <v>386</v>
      </c>
      <c r="B5110" s="162" t="s">
        <v>8124</v>
      </c>
      <c r="C5110" s="168" t="s">
        <v>547</v>
      </c>
      <c r="D5110" s="169" t="s">
        <v>548</v>
      </c>
      <c r="E5110" s="169" t="s">
        <v>410</v>
      </c>
      <c r="F5110" s="170">
        <v>20.329999999999998</v>
      </c>
      <c r="G5110" s="170">
        <f>F5110*2</f>
        <v>40.659999999999997</v>
      </c>
      <c r="H5110" s="171" t="s">
        <v>414</v>
      </c>
      <c r="I5110" s="172"/>
      <c r="J5110" s="173"/>
      <c r="K5110" s="124"/>
      <c r="L5110" s="125"/>
      <c r="M5110" s="126"/>
      <c r="N5110" s="127"/>
      <c r="O5110" s="128"/>
      <c r="P5110" s="128"/>
      <c r="Q5110" s="126"/>
      <c r="R5110" s="55"/>
      <c r="S5110" s="129"/>
      <c r="T5110" s="156"/>
      <c r="U5110" s="126"/>
      <c r="AF5110" s="8"/>
      <c r="AG5110" s="8"/>
      <c r="AH5110" s="8"/>
      <c r="AI5110" s="8"/>
      <c r="AJ5110" s="8"/>
      <c r="AK5110" s="8"/>
      <c r="AL5110" s="8"/>
      <c r="AM5110" s="8"/>
    </row>
    <row r="5111" spans="1:39" x14ac:dyDescent="0.2">
      <c r="A5111" s="161" t="s">
        <v>386</v>
      </c>
      <c r="B5111" s="162" t="s">
        <v>8125</v>
      </c>
      <c r="C5111" s="168" t="s">
        <v>419</v>
      </c>
      <c r="D5111" s="169" t="s">
        <v>420</v>
      </c>
      <c r="E5111" s="169">
        <v>2</v>
      </c>
      <c r="F5111" s="170">
        <v>0.37</v>
      </c>
      <c r="G5111" s="170">
        <f>F5111*E5111</f>
        <v>0.74</v>
      </c>
      <c r="H5111" s="171" t="s">
        <v>414</v>
      </c>
      <c r="I5111" s="172"/>
      <c r="J5111" s="173"/>
      <c r="K5111" s="124"/>
      <c r="L5111" s="125"/>
      <c r="M5111" s="126"/>
      <c r="N5111" s="127"/>
      <c r="O5111" s="128"/>
      <c r="P5111" s="128"/>
      <c r="Q5111" s="126"/>
      <c r="R5111" s="55"/>
      <c r="S5111" s="129"/>
      <c r="T5111" s="156"/>
      <c r="U5111" s="126"/>
      <c r="AF5111" s="8"/>
      <c r="AG5111" s="8"/>
      <c r="AH5111" s="8"/>
      <c r="AI5111" s="8"/>
      <c r="AJ5111" s="8"/>
      <c r="AK5111" s="8"/>
      <c r="AL5111" s="8"/>
      <c r="AM5111" s="8"/>
    </row>
    <row r="5112" spans="1:39" x14ac:dyDescent="0.2">
      <c r="A5112" s="161" t="s">
        <v>403</v>
      </c>
      <c r="B5112" s="162" t="s">
        <v>8126</v>
      </c>
      <c r="C5112" s="174" t="s">
        <v>425</v>
      </c>
      <c r="D5112" s="175" t="s">
        <v>426</v>
      </c>
      <c r="E5112" s="175">
        <v>4</v>
      </c>
      <c r="F5112" s="176">
        <v>0.01</v>
      </c>
      <c r="G5112" s="176">
        <f>F5112*E5112</f>
        <v>0.04</v>
      </c>
      <c r="H5112" s="177"/>
      <c r="I5112" s="178"/>
      <c r="J5112" s="179"/>
      <c r="K5112" s="124"/>
      <c r="L5112" s="125"/>
      <c r="M5112" s="126"/>
      <c r="N5112" s="127"/>
      <c r="O5112" s="128"/>
      <c r="P5112" s="128"/>
      <c r="Q5112" s="126"/>
      <c r="R5112" s="55"/>
      <c r="S5112" s="129"/>
      <c r="T5112" s="156"/>
      <c r="U5112" s="126"/>
      <c r="AF5112" s="8"/>
      <c r="AG5112" s="8"/>
      <c r="AH5112" s="8"/>
      <c r="AI5112" s="8"/>
      <c r="AJ5112" s="8"/>
      <c r="AK5112" s="8"/>
      <c r="AL5112" s="8"/>
      <c r="AM5112" s="8"/>
    </row>
    <row r="5113" spans="1:39" x14ac:dyDescent="0.2">
      <c r="A5113" s="161" t="s">
        <v>386</v>
      </c>
      <c r="B5113" s="162" t="s">
        <v>8127</v>
      </c>
      <c r="C5113" s="163" t="s">
        <v>552</v>
      </c>
      <c r="D5113" s="164" t="s">
        <v>553</v>
      </c>
      <c r="E5113" s="164">
        <v>1</v>
      </c>
      <c r="F5113" s="167">
        <v>20.590681849999999</v>
      </c>
      <c r="G5113" s="167">
        <f>F5113*E5113</f>
        <v>20.590681849999999</v>
      </c>
      <c r="H5113" s="161" t="s">
        <v>414</v>
      </c>
      <c r="I5113" s="165"/>
      <c r="J5113" s="166"/>
      <c r="K5113" s="124"/>
      <c r="L5113" s="125"/>
      <c r="M5113" s="126"/>
      <c r="N5113" s="127"/>
      <c r="O5113" s="128"/>
      <c r="P5113" s="128"/>
      <c r="Q5113" s="126"/>
      <c r="R5113" s="55"/>
      <c r="S5113" s="129"/>
      <c r="T5113" s="156"/>
      <c r="U5113" s="126"/>
      <c r="AF5113" s="8"/>
      <c r="AG5113" s="8"/>
      <c r="AH5113" s="8"/>
      <c r="AI5113" s="8"/>
      <c r="AJ5113" s="8"/>
      <c r="AK5113" s="8"/>
      <c r="AL5113" s="8"/>
      <c r="AM5113" s="8"/>
    </row>
    <row r="5114" spans="1:39" x14ac:dyDescent="0.2">
      <c r="A5114" s="161" t="s">
        <v>382</v>
      </c>
      <c r="B5114" s="162" t="s">
        <v>8128</v>
      </c>
      <c r="C5114" s="163" t="s">
        <v>555</v>
      </c>
      <c r="D5114" s="164" t="s">
        <v>556</v>
      </c>
      <c r="E5114" s="164">
        <v>1</v>
      </c>
      <c r="F5114" s="167"/>
      <c r="G5114" s="167" t="str">
        <f>""</f>
        <v/>
      </c>
      <c r="H5114" s="161"/>
      <c r="I5114" s="165"/>
      <c r="J5114" s="166"/>
      <c r="K5114" s="124"/>
      <c r="L5114" s="125"/>
      <c r="M5114" s="126"/>
      <c r="N5114" s="127"/>
      <c r="O5114" s="128"/>
      <c r="P5114" s="128"/>
      <c r="Q5114" s="126"/>
      <c r="R5114" s="55"/>
      <c r="S5114" s="129"/>
      <c r="T5114" s="156"/>
      <c r="U5114" s="126"/>
      <c r="AF5114" s="8"/>
      <c r="AG5114" s="8"/>
      <c r="AH5114" s="8"/>
      <c r="AI5114" s="8"/>
      <c r="AJ5114" s="8"/>
      <c r="AK5114" s="8"/>
      <c r="AL5114" s="8"/>
      <c r="AM5114" s="8"/>
    </row>
    <row r="5115" spans="1:39" x14ac:dyDescent="0.2">
      <c r="A5115" s="161" t="s">
        <v>386</v>
      </c>
      <c r="B5115" s="162" t="s">
        <v>8129</v>
      </c>
      <c r="C5115" s="168" t="s">
        <v>442</v>
      </c>
      <c r="D5115" s="169" t="s">
        <v>443</v>
      </c>
      <c r="E5115" s="169">
        <f>1*1</f>
        <v>1</v>
      </c>
      <c r="F5115" s="170">
        <v>11.31</v>
      </c>
      <c r="G5115" s="170">
        <f>F5115*E5115</f>
        <v>11.31</v>
      </c>
      <c r="H5115" s="171" t="s">
        <v>414</v>
      </c>
      <c r="I5115" s="172"/>
      <c r="J5115" s="173"/>
      <c r="K5115" s="124"/>
      <c r="L5115" s="125"/>
      <c r="M5115" s="126"/>
      <c r="N5115" s="127"/>
      <c r="O5115" s="128"/>
      <c r="P5115" s="128"/>
      <c r="Q5115" s="126"/>
      <c r="R5115" s="55"/>
      <c r="S5115" s="129"/>
      <c r="T5115" s="156"/>
      <c r="U5115" s="126"/>
      <c r="AF5115" s="8"/>
      <c r="AG5115" s="8"/>
      <c r="AH5115" s="8"/>
      <c r="AI5115" s="8"/>
      <c r="AJ5115" s="8"/>
      <c r="AK5115" s="8"/>
      <c r="AL5115" s="8"/>
      <c r="AM5115" s="8"/>
    </row>
    <row r="5116" spans="1:39" x14ac:dyDescent="0.2">
      <c r="A5116" s="161" t="s">
        <v>386</v>
      </c>
      <c r="B5116" s="162" t="s">
        <v>8130</v>
      </c>
      <c r="C5116" s="168" t="s">
        <v>559</v>
      </c>
      <c r="D5116" s="169" t="s">
        <v>560</v>
      </c>
      <c r="E5116" s="169">
        <f>2*1</f>
        <v>2</v>
      </c>
      <c r="F5116" s="170">
        <v>1.39</v>
      </c>
      <c r="G5116" s="170">
        <f>F5116*E5116</f>
        <v>2.78</v>
      </c>
      <c r="H5116" s="171" t="s">
        <v>414</v>
      </c>
      <c r="I5116" s="172"/>
      <c r="J5116" s="173"/>
      <c r="K5116" s="124"/>
      <c r="L5116" s="125"/>
      <c r="M5116" s="126"/>
      <c r="N5116" s="127"/>
      <c r="O5116" s="128"/>
      <c r="P5116" s="128"/>
      <c r="Q5116" s="126"/>
      <c r="R5116" s="55"/>
      <c r="S5116" s="129"/>
      <c r="T5116" s="156"/>
      <c r="U5116" s="126"/>
      <c r="AF5116" s="8"/>
      <c r="AG5116" s="8"/>
      <c r="AH5116" s="8"/>
      <c r="AI5116" s="8"/>
      <c r="AJ5116" s="8"/>
      <c r="AK5116" s="8"/>
      <c r="AL5116" s="8"/>
      <c r="AM5116" s="8"/>
    </row>
    <row r="5117" spans="1:39" x14ac:dyDescent="0.2">
      <c r="A5117" s="161" t="s">
        <v>386</v>
      </c>
      <c r="B5117" s="162" t="s">
        <v>8131</v>
      </c>
      <c r="C5117" s="163" t="s">
        <v>562</v>
      </c>
      <c r="D5117" s="164" t="s">
        <v>563</v>
      </c>
      <c r="E5117" s="164">
        <v>4</v>
      </c>
      <c r="F5117" s="167">
        <v>3.3256407800000001</v>
      </c>
      <c r="G5117" s="167">
        <f>F5117*E5117</f>
        <v>13.30256312</v>
      </c>
      <c r="H5117" s="161" t="s">
        <v>414</v>
      </c>
      <c r="I5117" s="165"/>
      <c r="J5117" s="166"/>
      <c r="K5117" s="124"/>
      <c r="L5117" s="125"/>
      <c r="M5117" s="126"/>
      <c r="N5117" s="127"/>
      <c r="O5117" s="128"/>
      <c r="P5117" s="128"/>
      <c r="Q5117" s="126"/>
      <c r="R5117" s="55"/>
      <c r="S5117" s="129"/>
      <c r="T5117" s="156"/>
      <c r="U5117" s="126"/>
      <c r="AF5117" s="8"/>
      <c r="AG5117" s="8"/>
      <c r="AH5117" s="8"/>
      <c r="AI5117" s="8"/>
      <c r="AJ5117" s="8"/>
      <c r="AK5117" s="8"/>
      <c r="AL5117" s="8"/>
      <c r="AM5117" s="8"/>
    </row>
    <row r="5118" spans="1:39" x14ac:dyDescent="0.2">
      <c r="A5118" s="161" t="s">
        <v>386</v>
      </c>
      <c r="B5118" s="162" t="s">
        <v>8132</v>
      </c>
      <c r="C5118" s="163" t="s">
        <v>565</v>
      </c>
      <c r="D5118" s="164" t="s">
        <v>566</v>
      </c>
      <c r="E5118" s="164">
        <v>4</v>
      </c>
      <c r="F5118" s="167">
        <v>0.61767559999999999</v>
      </c>
      <c r="G5118" s="167">
        <f>F5118*E5118</f>
        <v>2.4707024</v>
      </c>
      <c r="H5118" s="161" t="s">
        <v>414</v>
      </c>
      <c r="I5118" s="165"/>
      <c r="J5118" s="166"/>
      <c r="K5118" s="124"/>
      <c r="L5118" s="125"/>
      <c r="M5118" s="126"/>
      <c r="N5118" s="127"/>
      <c r="O5118" s="128"/>
      <c r="P5118" s="128"/>
      <c r="Q5118" s="126"/>
      <c r="R5118" s="55"/>
      <c r="S5118" s="129"/>
      <c r="T5118" s="156"/>
      <c r="U5118" s="126"/>
      <c r="AF5118" s="8"/>
      <c r="AG5118" s="8"/>
      <c r="AH5118" s="8"/>
      <c r="AI5118" s="8"/>
      <c r="AJ5118" s="8"/>
      <c r="AK5118" s="8"/>
      <c r="AL5118" s="8"/>
      <c r="AM5118" s="8"/>
    </row>
    <row r="5119" spans="1:39" x14ac:dyDescent="0.2">
      <c r="A5119" s="161" t="s">
        <v>382</v>
      </c>
      <c r="B5119" s="162" t="s">
        <v>8133</v>
      </c>
      <c r="C5119" s="163" t="s">
        <v>568</v>
      </c>
      <c r="D5119" s="164" t="s">
        <v>569</v>
      </c>
      <c r="E5119" s="164">
        <v>2</v>
      </c>
      <c r="F5119" s="167"/>
      <c r="G5119" s="167" t="str">
        <f>""</f>
        <v/>
      </c>
      <c r="H5119" s="161"/>
      <c r="I5119" s="165"/>
      <c r="J5119" s="166"/>
      <c r="K5119" s="124"/>
      <c r="L5119" s="125"/>
      <c r="M5119" s="126"/>
      <c r="N5119" s="127"/>
      <c r="O5119" s="128"/>
      <c r="P5119" s="128"/>
      <c r="Q5119" s="126"/>
      <c r="R5119" s="55"/>
      <c r="S5119" s="129"/>
      <c r="T5119" s="156"/>
      <c r="U5119" s="126"/>
      <c r="AF5119" s="8"/>
      <c r="AG5119" s="8"/>
      <c r="AH5119" s="8"/>
      <c r="AI5119" s="8"/>
      <c r="AJ5119" s="8"/>
      <c r="AK5119" s="8"/>
      <c r="AL5119" s="8"/>
      <c r="AM5119" s="8"/>
    </row>
    <row r="5120" spans="1:39" x14ac:dyDescent="0.2">
      <c r="A5120" s="161" t="s">
        <v>386</v>
      </c>
      <c r="B5120" s="162" t="s">
        <v>8134</v>
      </c>
      <c r="C5120" s="168" t="s">
        <v>571</v>
      </c>
      <c r="D5120" s="169" t="s">
        <v>572</v>
      </c>
      <c r="E5120" s="169">
        <f>1*2</f>
        <v>2</v>
      </c>
      <c r="F5120" s="170">
        <v>0.89</v>
      </c>
      <c r="G5120" s="170">
        <f>F5120*E5120</f>
        <v>1.78</v>
      </c>
      <c r="H5120" s="171" t="s">
        <v>414</v>
      </c>
      <c r="I5120" s="172"/>
      <c r="J5120" s="173"/>
      <c r="K5120" s="124"/>
      <c r="L5120" s="125"/>
      <c r="M5120" s="126"/>
      <c r="N5120" s="127"/>
      <c r="O5120" s="128"/>
      <c r="P5120" s="128"/>
      <c r="Q5120" s="126"/>
      <c r="R5120" s="55"/>
      <c r="S5120" s="129"/>
      <c r="T5120" s="156"/>
      <c r="U5120" s="126"/>
      <c r="AF5120" s="8"/>
      <c r="AG5120" s="8"/>
      <c r="AH5120" s="8"/>
      <c r="AI5120" s="8"/>
      <c r="AJ5120" s="8"/>
      <c r="AK5120" s="8"/>
      <c r="AL5120" s="8"/>
      <c r="AM5120" s="8"/>
    </row>
    <row r="5121" spans="1:39" x14ac:dyDescent="0.2">
      <c r="A5121" s="161" t="s">
        <v>386</v>
      </c>
      <c r="B5121" s="162" t="s">
        <v>8135</v>
      </c>
      <c r="C5121" s="168" t="s">
        <v>574</v>
      </c>
      <c r="D5121" s="169" t="s">
        <v>575</v>
      </c>
      <c r="E5121" s="169">
        <f>2*2</f>
        <v>4</v>
      </c>
      <c r="F5121" s="170">
        <v>0.09</v>
      </c>
      <c r="G5121" s="170">
        <f>F5121*E5121</f>
        <v>0.36</v>
      </c>
      <c r="H5121" s="171" t="s">
        <v>414</v>
      </c>
      <c r="I5121" s="172"/>
      <c r="J5121" s="173"/>
      <c r="K5121" s="124"/>
      <c r="L5121" s="125"/>
      <c r="M5121" s="126"/>
      <c r="N5121" s="127"/>
      <c r="O5121" s="128"/>
      <c r="P5121" s="128"/>
      <c r="Q5121" s="126"/>
      <c r="R5121" s="55"/>
      <c r="S5121" s="129"/>
      <c r="T5121" s="156"/>
      <c r="U5121" s="126"/>
      <c r="AF5121" s="8"/>
      <c r="AG5121" s="8"/>
      <c r="AH5121" s="8"/>
      <c r="AI5121" s="8"/>
      <c r="AJ5121" s="8"/>
      <c r="AK5121" s="8"/>
      <c r="AL5121" s="8"/>
      <c r="AM5121" s="8"/>
    </row>
    <row r="5122" spans="1:39" x14ac:dyDescent="0.2">
      <c r="A5122" s="161" t="s">
        <v>386</v>
      </c>
      <c r="B5122" s="162" t="s">
        <v>8136</v>
      </c>
      <c r="C5122" s="163" t="s">
        <v>577</v>
      </c>
      <c r="D5122" s="164" t="s">
        <v>578</v>
      </c>
      <c r="E5122" s="164">
        <v>1</v>
      </c>
      <c r="F5122" s="167">
        <v>6.3872718900000001</v>
      </c>
      <c r="G5122" s="167">
        <f>F5122*E5122</f>
        <v>6.3872718900000001</v>
      </c>
      <c r="H5122" s="161" t="s">
        <v>414</v>
      </c>
      <c r="I5122" s="165"/>
      <c r="J5122" s="166"/>
      <c r="K5122" s="124"/>
      <c r="L5122" s="125"/>
      <c r="M5122" s="126"/>
      <c r="N5122" s="127"/>
      <c r="O5122" s="128"/>
      <c r="P5122" s="128"/>
      <c r="Q5122" s="126"/>
      <c r="R5122" s="55"/>
      <c r="S5122" s="129"/>
      <c r="T5122" s="156"/>
      <c r="U5122" s="126"/>
      <c r="AF5122" s="8"/>
      <c r="AG5122" s="8"/>
      <c r="AH5122" s="8"/>
      <c r="AI5122" s="8"/>
      <c r="AJ5122" s="8"/>
      <c r="AK5122" s="8"/>
      <c r="AL5122" s="8"/>
      <c r="AM5122" s="8"/>
    </row>
    <row r="5123" spans="1:39" x14ac:dyDescent="0.2">
      <c r="A5123" s="161" t="s">
        <v>386</v>
      </c>
      <c r="B5123" s="162" t="s">
        <v>8137</v>
      </c>
      <c r="C5123" s="163" t="s">
        <v>580</v>
      </c>
      <c r="D5123" s="164" t="s">
        <v>581</v>
      </c>
      <c r="E5123" s="164">
        <v>1</v>
      </c>
      <c r="F5123" s="167">
        <v>13.463815520000001</v>
      </c>
      <c r="G5123" s="167">
        <f>F5123*E5123</f>
        <v>13.463815520000001</v>
      </c>
      <c r="H5123" s="161" t="s">
        <v>414</v>
      </c>
      <c r="I5123" s="165"/>
      <c r="J5123" s="166"/>
      <c r="K5123" s="124"/>
      <c r="L5123" s="125"/>
      <c r="M5123" s="126"/>
      <c r="N5123" s="127"/>
      <c r="O5123" s="128"/>
      <c r="P5123" s="128"/>
      <c r="Q5123" s="126"/>
      <c r="R5123" s="55"/>
      <c r="S5123" s="129"/>
      <c r="T5123" s="156"/>
      <c r="U5123" s="126"/>
      <c r="AF5123" s="8"/>
      <c r="AG5123" s="8"/>
      <c r="AH5123" s="8"/>
      <c r="AI5123" s="8"/>
      <c r="AJ5123" s="8"/>
      <c r="AK5123" s="8"/>
      <c r="AL5123" s="8"/>
      <c r="AM5123" s="8"/>
    </row>
    <row r="5124" spans="1:39" x14ac:dyDescent="0.2">
      <c r="A5124" s="161" t="s">
        <v>386</v>
      </c>
      <c r="B5124" s="162" t="s">
        <v>8138</v>
      </c>
      <c r="C5124" s="163" t="s">
        <v>583</v>
      </c>
      <c r="D5124" s="164" t="s">
        <v>584</v>
      </c>
      <c r="E5124" s="164" t="s">
        <v>410</v>
      </c>
      <c r="F5124" s="167">
        <v>5.3824199999999998</v>
      </c>
      <c r="G5124" s="167">
        <f>F5124*2</f>
        <v>10.76484</v>
      </c>
      <c r="H5124" s="161" t="s">
        <v>414</v>
      </c>
      <c r="I5124" s="165"/>
      <c r="J5124" s="166"/>
      <c r="K5124" s="124"/>
      <c r="L5124" s="125"/>
      <c r="M5124" s="126"/>
      <c r="N5124" s="127"/>
      <c r="O5124" s="128"/>
      <c r="P5124" s="128"/>
      <c r="Q5124" s="126"/>
      <c r="R5124" s="55"/>
      <c r="S5124" s="129"/>
      <c r="T5124" s="156"/>
      <c r="U5124" s="126"/>
      <c r="AF5124" s="8"/>
      <c r="AG5124" s="8"/>
      <c r="AH5124" s="8"/>
      <c r="AI5124" s="8"/>
      <c r="AJ5124" s="8"/>
      <c r="AK5124" s="8"/>
      <c r="AL5124" s="8"/>
      <c r="AM5124" s="8"/>
    </row>
    <row r="5125" spans="1:39" x14ac:dyDescent="0.2">
      <c r="A5125" s="161" t="s">
        <v>403</v>
      </c>
      <c r="B5125" s="162" t="s">
        <v>8139</v>
      </c>
      <c r="C5125" s="174" t="s">
        <v>586</v>
      </c>
      <c r="D5125" s="175" t="s">
        <v>587</v>
      </c>
      <c r="E5125" s="175">
        <v>2</v>
      </c>
      <c r="F5125" s="176">
        <v>1.23280217</v>
      </c>
      <c r="G5125" s="176">
        <f>F5125*E5125</f>
        <v>2.4656043400000001</v>
      </c>
      <c r="H5125" s="177" t="s">
        <v>414</v>
      </c>
      <c r="I5125" s="178"/>
      <c r="J5125" s="179"/>
      <c r="K5125" s="124"/>
      <c r="L5125" s="125"/>
      <c r="M5125" s="126"/>
      <c r="N5125" s="127"/>
      <c r="O5125" s="128"/>
      <c r="P5125" s="128"/>
      <c r="Q5125" s="126"/>
      <c r="R5125" s="55"/>
      <c r="S5125" s="129"/>
      <c r="T5125" s="156"/>
      <c r="U5125" s="126"/>
      <c r="AF5125" s="8"/>
      <c r="AG5125" s="8"/>
      <c r="AH5125" s="8"/>
      <c r="AI5125" s="8"/>
      <c r="AJ5125" s="8"/>
      <c r="AK5125" s="8"/>
      <c r="AL5125" s="8"/>
      <c r="AM5125" s="8"/>
    </row>
    <row r="5126" spans="1:39" x14ac:dyDescent="0.2">
      <c r="A5126" s="161" t="s">
        <v>386</v>
      </c>
      <c r="B5126" s="162" t="s">
        <v>8140</v>
      </c>
      <c r="C5126" s="181" t="s">
        <v>589</v>
      </c>
      <c r="D5126" s="182" t="s">
        <v>590</v>
      </c>
      <c r="E5126" s="182">
        <v>1</v>
      </c>
      <c r="F5126" s="183">
        <v>11.16462001</v>
      </c>
      <c r="G5126" s="183">
        <f>F5126*E5126</f>
        <v>11.16462001</v>
      </c>
      <c r="H5126" s="184" t="s">
        <v>414</v>
      </c>
      <c r="I5126" s="185"/>
      <c r="J5126" s="180"/>
      <c r="K5126" s="124"/>
      <c r="L5126" s="125"/>
      <c r="M5126" s="126"/>
      <c r="N5126" s="127"/>
      <c r="O5126" s="128"/>
      <c r="P5126" s="128"/>
      <c r="Q5126" s="126"/>
      <c r="R5126" s="55"/>
      <c r="S5126" s="129"/>
      <c r="T5126" s="156"/>
      <c r="U5126" s="126"/>
      <c r="AF5126" s="8"/>
      <c r="AG5126" s="8"/>
      <c r="AH5126" s="8"/>
      <c r="AI5126" s="8"/>
      <c r="AJ5126" s="8"/>
      <c r="AK5126" s="8"/>
      <c r="AL5126" s="8"/>
      <c r="AM5126" s="8"/>
    </row>
    <row r="5127" spans="1:39" x14ac:dyDescent="0.2">
      <c r="A5127" s="161" t="s">
        <v>386</v>
      </c>
      <c r="B5127" s="162" t="s">
        <v>8141</v>
      </c>
      <c r="C5127" s="163" t="s">
        <v>592</v>
      </c>
      <c r="D5127" s="164" t="s">
        <v>593</v>
      </c>
      <c r="E5127" s="164" t="s">
        <v>410</v>
      </c>
      <c r="F5127" s="167">
        <v>0.26693822</v>
      </c>
      <c r="G5127" s="167">
        <f>F5127*2</f>
        <v>0.53387644000000001</v>
      </c>
      <c r="H5127" s="161" t="s">
        <v>414</v>
      </c>
      <c r="I5127" s="165"/>
      <c r="J5127" s="166"/>
      <c r="K5127" s="124"/>
      <c r="L5127" s="125"/>
      <c r="M5127" s="126"/>
      <c r="N5127" s="127"/>
      <c r="O5127" s="128"/>
      <c r="P5127" s="128"/>
      <c r="Q5127" s="126"/>
      <c r="R5127" s="55"/>
      <c r="S5127" s="129"/>
      <c r="T5127" s="156"/>
      <c r="U5127" s="126"/>
      <c r="AF5127" s="8"/>
      <c r="AG5127" s="8"/>
      <c r="AH5127" s="8"/>
      <c r="AI5127" s="8"/>
      <c r="AJ5127" s="8"/>
      <c r="AK5127" s="8"/>
      <c r="AL5127" s="8"/>
      <c r="AM5127" s="8"/>
    </row>
    <row r="5128" spans="1:39" x14ac:dyDescent="0.2">
      <c r="A5128" s="161" t="s">
        <v>386</v>
      </c>
      <c r="B5128" s="162" t="s">
        <v>8142</v>
      </c>
      <c r="C5128" s="163" t="s">
        <v>595</v>
      </c>
      <c r="D5128" s="164" t="s">
        <v>596</v>
      </c>
      <c r="E5128" s="164">
        <v>1</v>
      </c>
      <c r="F5128" s="167">
        <v>33.361609420000001</v>
      </c>
      <c r="G5128" s="167">
        <f>F5128*E5128</f>
        <v>33.361609420000001</v>
      </c>
      <c r="H5128" s="161" t="s">
        <v>414</v>
      </c>
      <c r="I5128" s="165"/>
      <c r="J5128" s="166"/>
      <c r="K5128" s="124"/>
      <c r="L5128" s="125"/>
      <c r="M5128" s="126"/>
      <c r="N5128" s="127"/>
      <c r="O5128" s="128"/>
      <c r="P5128" s="128"/>
      <c r="Q5128" s="126"/>
      <c r="R5128" s="55"/>
      <c r="S5128" s="129"/>
      <c r="T5128" s="156"/>
      <c r="U5128" s="126"/>
      <c r="AF5128" s="8"/>
      <c r="AG5128" s="8"/>
      <c r="AH5128" s="8"/>
      <c r="AI5128" s="8"/>
      <c r="AJ5128" s="8"/>
      <c r="AK5128" s="8"/>
      <c r="AL5128" s="8"/>
      <c r="AM5128" s="8"/>
    </row>
    <row r="5129" spans="1:39" x14ac:dyDescent="0.2">
      <c r="A5129" s="161" t="s">
        <v>382</v>
      </c>
      <c r="B5129" s="162" t="s">
        <v>8143</v>
      </c>
      <c r="C5129" s="163" t="s">
        <v>598</v>
      </c>
      <c r="D5129" s="164" t="s">
        <v>599</v>
      </c>
      <c r="E5129" s="164">
        <v>1</v>
      </c>
      <c r="F5129" s="167"/>
      <c r="G5129" s="167" t="str">
        <f>""</f>
        <v/>
      </c>
      <c r="H5129" s="161"/>
      <c r="I5129" s="165"/>
      <c r="J5129" s="166"/>
      <c r="K5129" s="124"/>
      <c r="L5129" s="125"/>
      <c r="M5129" s="126"/>
      <c r="N5129" s="127"/>
      <c r="O5129" s="128"/>
      <c r="P5129" s="128"/>
      <c r="Q5129" s="126"/>
      <c r="R5129" s="55"/>
      <c r="S5129" s="129"/>
      <c r="T5129" s="156"/>
      <c r="U5129" s="126"/>
      <c r="AF5129" s="8"/>
      <c r="AG5129" s="8"/>
      <c r="AH5129" s="8"/>
      <c r="AI5129" s="8"/>
      <c r="AJ5129" s="8"/>
      <c r="AK5129" s="8"/>
      <c r="AL5129" s="8"/>
      <c r="AM5129" s="8"/>
    </row>
    <row r="5130" spans="1:39" x14ac:dyDescent="0.2">
      <c r="A5130" s="161" t="s">
        <v>386</v>
      </c>
      <c r="B5130" s="162" t="s">
        <v>8144</v>
      </c>
      <c r="C5130" s="168" t="s">
        <v>601</v>
      </c>
      <c r="D5130" s="169" t="s">
        <v>596</v>
      </c>
      <c r="E5130" s="169">
        <f>1*1</f>
        <v>1</v>
      </c>
      <c r="F5130" s="170">
        <v>34.090000000000003</v>
      </c>
      <c r="G5130" s="170">
        <f t="shared" ref="G5130:G5161" si="172">F5130*E5130</f>
        <v>34.090000000000003</v>
      </c>
      <c r="H5130" s="171" t="s">
        <v>414</v>
      </c>
      <c r="I5130" s="172"/>
      <c r="J5130" s="173"/>
      <c r="K5130" s="124"/>
      <c r="L5130" s="125"/>
      <c r="M5130" s="126"/>
      <c r="N5130" s="127"/>
      <c r="O5130" s="128"/>
      <c r="P5130" s="128"/>
      <c r="Q5130" s="126"/>
      <c r="R5130" s="55"/>
      <c r="S5130" s="129"/>
      <c r="T5130" s="156"/>
      <c r="U5130" s="126"/>
      <c r="AF5130" s="8"/>
      <c r="AG5130" s="8"/>
      <c r="AH5130" s="8"/>
      <c r="AI5130" s="8"/>
      <c r="AJ5130" s="8"/>
      <c r="AK5130" s="8"/>
      <c r="AL5130" s="8"/>
      <c r="AM5130" s="8"/>
    </row>
    <row r="5131" spans="1:39" x14ac:dyDescent="0.2">
      <c r="A5131" s="161" t="s">
        <v>403</v>
      </c>
      <c r="B5131" s="162" t="s">
        <v>8145</v>
      </c>
      <c r="C5131" s="174" t="s">
        <v>425</v>
      </c>
      <c r="D5131" s="175" t="s">
        <v>437</v>
      </c>
      <c r="E5131" s="175">
        <f>1*1</f>
        <v>1</v>
      </c>
      <c r="F5131" s="176">
        <v>0.02</v>
      </c>
      <c r="G5131" s="176">
        <f t="shared" si="172"/>
        <v>0.02</v>
      </c>
      <c r="H5131" s="177"/>
      <c r="I5131" s="178"/>
      <c r="J5131" s="179"/>
      <c r="K5131" s="124"/>
      <c r="L5131" s="125"/>
      <c r="M5131" s="126"/>
      <c r="N5131" s="127"/>
      <c r="O5131" s="128"/>
      <c r="P5131" s="128"/>
      <c r="Q5131" s="126"/>
      <c r="R5131" s="55"/>
      <c r="S5131" s="129"/>
      <c r="T5131" s="156"/>
      <c r="U5131" s="126"/>
      <c r="AF5131" s="8"/>
      <c r="AG5131" s="8"/>
      <c r="AH5131" s="8"/>
      <c r="AI5131" s="8"/>
      <c r="AJ5131" s="8"/>
      <c r="AK5131" s="8"/>
      <c r="AL5131" s="8"/>
      <c r="AM5131" s="8"/>
    </row>
    <row r="5132" spans="1:39" x14ac:dyDescent="0.2">
      <c r="A5132" s="161" t="s">
        <v>386</v>
      </c>
      <c r="B5132" s="162" t="s">
        <v>8146</v>
      </c>
      <c r="C5132" s="163" t="s">
        <v>604</v>
      </c>
      <c r="D5132" s="164" t="s">
        <v>596</v>
      </c>
      <c r="E5132" s="164">
        <v>3</v>
      </c>
      <c r="F5132" s="167">
        <v>33.535422400000002</v>
      </c>
      <c r="G5132" s="167">
        <f t="shared" si="172"/>
        <v>100.6062672</v>
      </c>
      <c r="H5132" s="161" t="s">
        <v>414</v>
      </c>
      <c r="I5132" s="165"/>
      <c r="J5132" s="166"/>
      <c r="K5132" s="124"/>
      <c r="L5132" s="125"/>
      <c r="M5132" s="126"/>
      <c r="N5132" s="127"/>
      <c r="O5132" s="128"/>
      <c r="P5132" s="128"/>
      <c r="Q5132" s="126"/>
      <c r="R5132" s="55"/>
      <c r="S5132" s="129"/>
      <c r="T5132" s="156"/>
      <c r="U5132" s="126"/>
      <c r="AF5132" s="8"/>
      <c r="AG5132" s="8"/>
      <c r="AH5132" s="8"/>
      <c r="AI5132" s="8"/>
      <c r="AJ5132" s="8"/>
      <c r="AK5132" s="8"/>
      <c r="AL5132" s="8"/>
      <c r="AM5132" s="8"/>
    </row>
    <row r="5133" spans="1:39" x14ac:dyDescent="0.2">
      <c r="A5133" s="161" t="s">
        <v>386</v>
      </c>
      <c r="B5133" s="162" t="s">
        <v>8147</v>
      </c>
      <c r="C5133" s="163" t="s">
        <v>606</v>
      </c>
      <c r="D5133" s="164" t="s">
        <v>596</v>
      </c>
      <c r="E5133" s="164">
        <v>3</v>
      </c>
      <c r="F5133" s="167">
        <v>34.262435670000002</v>
      </c>
      <c r="G5133" s="167">
        <f t="shared" si="172"/>
        <v>102.78730701000001</v>
      </c>
      <c r="H5133" s="161" t="s">
        <v>414</v>
      </c>
      <c r="I5133" s="165"/>
      <c r="J5133" s="166"/>
      <c r="K5133" s="124"/>
      <c r="L5133" s="125"/>
      <c r="M5133" s="126"/>
      <c r="N5133" s="127"/>
      <c r="O5133" s="128"/>
      <c r="P5133" s="128"/>
      <c r="Q5133" s="126"/>
      <c r="R5133" s="55"/>
      <c r="S5133" s="129"/>
      <c r="T5133" s="156"/>
      <c r="U5133" s="126"/>
      <c r="AF5133" s="8"/>
      <c r="AG5133" s="8"/>
      <c r="AH5133" s="8"/>
      <c r="AI5133" s="8"/>
      <c r="AJ5133" s="8"/>
      <c r="AK5133" s="8"/>
      <c r="AL5133" s="8"/>
      <c r="AM5133" s="8"/>
    </row>
    <row r="5134" spans="1:39" x14ac:dyDescent="0.2">
      <c r="A5134" s="161" t="s">
        <v>403</v>
      </c>
      <c r="B5134" s="162" t="s">
        <v>8148</v>
      </c>
      <c r="C5134" s="174" t="s">
        <v>623</v>
      </c>
      <c r="D5134" s="175" t="s">
        <v>624</v>
      </c>
      <c r="E5134" s="175">
        <v>1</v>
      </c>
      <c r="F5134" s="176">
        <v>9.1339580000000004E-2</v>
      </c>
      <c r="G5134" s="176">
        <f t="shared" si="172"/>
        <v>9.1339580000000004E-2</v>
      </c>
      <c r="H5134" s="177" t="s">
        <v>625</v>
      </c>
      <c r="I5134" s="178"/>
      <c r="J5134" s="179"/>
      <c r="K5134" s="124"/>
      <c r="L5134" s="125"/>
      <c r="M5134" s="126"/>
      <c r="N5134" s="127"/>
      <c r="O5134" s="128"/>
      <c r="P5134" s="128"/>
      <c r="Q5134" s="126"/>
      <c r="R5134" s="55"/>
      <c r="S5134" s="129"/>
      <c r="T5134" s="156"/>
      <c r="U5134" s="126"/>
      <c r="AF5134" s="8"/>
      <c r="AG5134" s="8"/>
      <c r="AH5134" s="8"/>
      <c r="AI5134" s="8"/>
      <c r="AJ5134" s="8"/>
      <c r="AK5134" s="8"/>
      <c r="AL5134" s="8"/>
      <c r="AM5134" s="8"/>
    </row>
    <row r="5135" spans="1:39" x14ac:dyDescent="0.2">
      <c r="A5135" s="161" t="s">
        <v>386</v>
      </c>
      <c r="B5135" s="162" t="s">
        <v>8149</v>
      </c>
      <c r="C5135" s="163" t="s">
        <v>608</v>
      </c>
      <c r="D5135" s="164" t="s">
        <v>609</v>
      </c>
      <c r="E5135" s="164">
        <v>1</v>
      </c>
      <c r="F5135" s="167">
        <v>5.3244521599999999</v>
      </c>
      <c r="G5135" s="167">
        <f t="shared" si="172"/>
        <v>5.3244521599999999</v>
      </c>
      <c r="H5135" s="161" t="s">
        <v>414</v>
      </c>
      <c r="I5135" s="165"/>
      <c r="J5135" s="166"/>
      <c r="K5135" s="124"/>
      <c r="L5135" s="125"/>
      <c r="M5135" s="126"/>
      <c r="N5135" s="127"/>
      <c r="O5135" s="128"/>
      <c r="P5135" s="128"/>
      <c r="Q5135" s="126"/>
      <c r="R5135" s="55"/>
      <c r="S5135" s="129"/>
      <c r="T5135" s="156"/>
      <c r="U5135" s="126"/>
      <c r="AF5135" s="8"/>
      <c r="AG5135" s="8"/>
      <c r="AH5135" s="8"/>
      <c r="AI5135" s="8"/>
      <c r="AJ5135" s="8"/>
      <c r="AK5135" s="8"/>
      <c r="AL5135" s="8"/>
      <c r="AM5135" s="8"/>
    </row>
    <row r="5136" spans="1:39" x14ac:dyDescent="0.2">
      <c r="A5136" s="161" t="s">
        <v>386</v>
      </c>
      <c r="B5136" s="162" t="s">
        <v>8150</v>
      </c>
      <c r="C5136" s="163" t="s">
        <v>611</v>
      </c>
      <c r="D5136" s="164" t="s">
        <v>612</v>
      </c>
      <c r="E5136" s="164">
        <v>1</v>
      </c>
      <c r="F5136" s="167">
        <v>1.4036537600000001</v>
      </c>
      <c r="G5136" s="167">
        <f t="shared" si="172"/>
        <v>1.4036537600000001</v>
      </c>
      <c r="H5136" s="161" t="s">
        <v>414</v>
      </c>
      <c r="I5136" s="165"/>
      <c r="J5136" s="166"/>
      <c r="K5136" s="124"/>
      <c r="L5136" s="125"/>
      <c r="M5136" s="126"/>
      <c r="N5136" s="127"/>
      <c r="O5136" s="128"/>
      <c r="P5136" s="128"/>
      <c r="Q5136" s="126"/>
      <c r="R5136" s="55"/>
      <c r="S5136" s="129"/>
      <c r="T5136" s="156"/>
      <c r="U5136" s="126"/>
      <c r="AF5136" s="8"/>
      <c r="AG5136" s="8"/>
      <c r="AH5136" s="8"/>
      <c r="AI5136" s="8"/>
      <c r="AJ5136" s="8"/>
      <c r="AK5136" s="8"/>
      <c r="AL5136" s="8"/>
      <c r="AM5136" s="8"/>
    </row>
    <row r="5137" spans="1:39" x14ac:dyDescent="0.2">
      <c r="A5137" s="161" t="s">
        <v>386</v>
      </c>
      <c r="B5137" s="162" t="s">
        <v>8151</v>
      </c>
      <c r="C5137" s="163" t="s">
        <v>614</v>
      </c>
      <c r="D5137" s="164" t="s">
        <v>615</v>
      </c>
      <c r="E5137" s="164">
        <v>2</v>
      </c>
      <c r="F5137" s="167">
        <v>0.153006</v>
      </c>
      <c r="G5137" s="167">
        <f t="shared" si="172"/>
        <v>0.30601200000000001</v>
      </c>
      <c r="H5137" s="161" t="s">
        <v>414</v>
      </c>
      <c r="I5137" s="165"/>
      <c r="J5137" s="166"/>
      <c r="K5137" s="124"/>
      <c r="L5137" s="125"/>
      <c r="M5137" s="126"/>
      <c r="N5137" s="127"/>
      <c r="O5137" s="128"/>
      <c r="P5137" s="128"/>
      <c r="Q5137" s="126"/>
      <c r="R5137" s="55"/>
      <c r="S5137" s="129"/>
      <c r="T5137" s="156"/>
      <c r="U5137" s="126"/>
      <c r="AF5137" s="8"/>
      <c r="AG5137" s="8"/>
      <c r="AH5137" s="8"/>
      <c r="AI5137" s="8"/>
      <c r="AJ5137" s="8"/>
      <c r="AK5137" s="8"/>
      <c r="AL5137" s="8"/>
      <c r="AM5137" s="8"/>
    </row>
    <row r="5138" spans="1:39" x14ac:dyDescent="0.2">
      <c r="A5138" s="161" t="s">
        <v>403</v>
      </c>
      <c r="B5138" s="162" t="s">
        <v>8152</v>
      </c>
      <c r="C5138" s="174" t="s">
        <v>617</v>
      </c>
      <c r="D5138" s="175" t="s">
        <v>618</v>
      </c>
      <c r="E5138" s="175">
        <v>2</v>
      </c>
      <c r="F5138" s="176">
        <v>0.16417498</v>
      </c>
      <c r="G5138" s="176">
        <f t="shared" si="172"/>
        <v>0.32834996</v>
      </c>
      <c r="H5138" s="177" t="s">
        <v>414</v>
      </c>
      <c r="I5138" s="178"/>
      <c r="J5138" s="179"/>
      <c r="K5138" s="124"/>
      <c r="L5138" s="125"/>
      <c r="M5138" s="126"/>
      <c r="N5138" s="127"/>
      <c r="O5138" s="128"/>
      <c r="P5138" s="128"/>
      <c r="Q5138" s="126"/>
      <c r="R5138" s="55"/>
      <c r="S5138" s="129"/>
      <c r="T5138" s="156"/>
      <c r="U5138" s="126"/>
      <c r="AF5138" s="8"/>
      <c r="AG5138" s="8"/>
      <c r="AH5138" s="8"/>
      <c r="AI5138" s="8"/>
      <c r="AJ5138" s="8"/>
      <c r="AK5138" s="8"/>
      <c r="AL5138" s="8"/>
      <c r="AM5138" s="8"/>
    </row>
    <row r="5139" spans="1:39" x14ac:dyDescent="0.2">
      <c r="A5139" s="161" t="s">
        <v>403</v>
      </c>
      <c r="B5139" s="162" t="s">
        <v>8153</v>
      </c>
      <c r="C5139" s="174" t="s">
        <v>620</v>
      </c>
      <c r="D5139" s="175" t="s">
        <v>621</v>
      </c>
      <c r="E5139" s="175">
        <v>1</v>
      </c>
      <c r="F5139" s="176">
        <v>2.7454958</v>
      </c>
      <c r="G5139" s="176">
        <f t="shared" si="172"/>
        <v>2.7454958</v>
      </c>
      <c r="H5139" s="177" t="s">
        <v>625</v>
      </c>
      <c r="I5139" s="178"/>
      <c r="J5139" s="179"/>
      <c r="K5139" s="124"/>
      <c r="L5139" s="125"/>
      <c r="M5139" s="126"/>
      <c r="N5139" s="127"/>
      <c r="O5139" s="128"/>
      <c r="P5139" s="128"/>
      <c r="Q5139" s="126"/>
      <c r="R5139" s="55"/>
      <c r="S5139" s="129"/>
      <c r="T5139" s="156"/>
      <c r="U5139" s="126"/>
      <c r="AF5139" s="8"/>
      <c r="AG5139" s="8"/>
      <c r="AH5139" s="8"/>
      <c r="AI5139" s="8"/>
      <c r="AJ5139" s="8"/>
      <c r="AK5139" s="8"/>
      <c r="AL5139" s="8"/>
      <c r="AM5139" s="8"/>
    </row>
    <row r="5140" spans="1:39" x14ac:dyDescent="0.2">
      <c r="A5140" s="161" t="s">
        <v>386</v>
      </c>
      <c r="B5140" s="162" t="s">
        <v>8154</v>
      </c>
      <c r="C5140" s="163" t="s">
        <v>627</v>
      </c>
      <c r="D5140" s="164" t="s">
        <v>628</v>
      </c>
      <c r="E5140" s="164">
        <v>8</v>
      </c>
      <c r="F5140" s="167">
        <v>0.41937333999999998</v>
      </c>
      <c r="G5140" s="167">
        <f t="shared" si="172"/>
        <v>3.3549867199999999</v>
      </c>
      <c r="H5140" s="161" t="s">
        <v>414</v>
      </c>
      <c r="I5140" s="165"/>
      <c r="J5140" s="166"/>
      <c r="K5140" s="124"/>
      <c r="L5140" s="125"/>
      <c r="M5140" s="126"/>
      <c r="N5140" s="127"/>
      <c r="O5140" s="128"/>
      <c r="P5140" s="128"/>
      <c r="Q5140" s="126"/>
      <c r="R5140" s="55"/>
      <c r="S5140" s="129"/>
      <c r="T5140" s="156"/>
      <c r="U5140" s="126"/>
      <c r="AF5140" s="8"/>
      <c r="AG5140" s="8"/>
      <c r="AH5140" s="8"/>
      <c r="AI5140" s="8"/>
      <c r="AJ5140" s="8"/>
      <c r="AK5140" s="8"/>
      <c r="AL5140" s="8"/>
      <c r="AM5140" s="8"/>
    </row>
    <row r="5141" spans="1:39" x14ac:dyDescent="0.2">
      <c r="A5141" s="161" t="s">
        <v>386</v>
      </c>
      <c r="B5141" s="162" t="s">
        <v>8155</v>
      </c>
      <c r="C5141" s="163" t="s">
        <v>630</v>
      </c>
      <c r="D5141" s="164" t="s">
        <v>631</v>
      </c>
      <c r="E5141" s="164">
        <v>12</v>
      </c>
      <c r="F5141" s="167">
        <v>3.2398108900000002</v>
      </c>
      <c r="G5141" s="167">
        <f t="shared" si="172"/>
        <v>38.877730679999999</v>
      </c>
      <c r="H5141" s="161" t="s">
        <v>414</v>
      </c>
      <c r="I5141" s="165"/>
      <c r="J5141" s="166"/>
      <c r="K5141" s="124"/>
      <c r="L5141" s="125"/>
      <c r="M5141" s="126"/>
      <c r="N5141" s="127"/>
      <c r="O5141" s="128"/>
      <c r="P5141" s="128"/>
      <c r="Q5141" s="126"/>
      <c r="R5141" s="55"/>
      <c r="S5141" s="129"/>
      <c r="T5141" s="156"/>
      <c r="U5141" s="126"/>
      <c r="AF5141" s="8"/>
      <c r="AG5141" s="8"/>
      <c r="AH5141" s="8"/>
      <c r="AI5141" s="8"/>
      <c r="AJ5141" s="8"/>
      <c r="AK5141" s="8"/>
      <c r="AL5141" s="8"/>
      <c r="AM5141" s="8"/>
    </row>
    <row r="5142" spans="1:39" x14ac:dyDescent="0.2">
      <c r="A5142" s="161" t="s">
        <v>386</v>
      </c>
      <c r="B5142" s="162" t="s">
        <v>8156</v>
      </c>
      <c r="C5142" s="163" t="s">
        <v>887</v>
      </c>
      <c r="D5142" s="164" t="s">
        <v>637</v>
      </c>
      <c r="E5142" s="164">
        <v>1</v>
      </c>
      <c r="F5142" s="167">
        <v>15.65597623</v>
      </c>
      <c r="G5142" s="167">
        <f t="shared" si="172"/>
        <v>15.65597623</v>
      </c>
      <c r="H5142" s="161" t="s">
        <v>414</v>
      </c>
      <c r="I5142" s="165"/>
      <c r="J5142" s="166"/>
      <c r="K5142" s="124"/>
      <c r="L5142" s="125"/>
      <c r="M5142" s="126"/>
      <c r="N5142" s="127"/>
      <c r="O5142" s="128"/>
      <c r="P5142" s="128"/>
      <c r="Q5142" s="126"/>
      <c r="R5142" s="55"/>
      <c r="S5142" s="129"/>
      <c r="T5142" s="156"/>
      <c r="U5142" s="126"/>
      <c r="AF5142" s="8"/>
      <c r="AG5142" s="8"/>
      <c r="AH5142" s="8"/>
      <c r="AI5142" s="8"/>
      <c r="AJ5142" s="8"/>
      <c r="AK5142" s="8"/>
      <c r="AL5142" s="8"/>
      <c r="AM5142" s="8"/>
    </row>
    <row r="5143" spans="1:39" x14ac:dyDescent="0.2">
      <c r="A5143" s="161" t="s">
        <v>386</v>
      </c>
      <c r="B5143" s="162" t="s">
        <v>8157</v>
      </c>
      <c r="C5143" s="163" t="s">
        <v>633</v>
      </c>
      <c r="D5143" s="164" t="s">
        <v>634</v>
      </c>
      <c r="E5143" s="164">
        <v>10</v>
      </c>
      <c r="F5143" s="167">
        <v>13.036198779999999</v>
      </c>
      <c r="G5143" s="167">
        <f t="shared" si="172"/>
        <v>130.36198780000001</v>
      </c>
      <c r="H5143" s="161" t="s">
        <v>414</v>
      </c>
      <c r="I5143" s="165"/>
      <c r="J5143" s="166"/>
      <c r="K5143" s="124"/>
      <c r="L5143" s="125"/>
      <c r="M5143" s="126"/>
      <c r="N5143" s="127"/>
      <c r="O5143" s="128"/>
      <c r="P5143" s="128"/>
      <c r="Q5143" s="126"/>
      <c r="R5143" s="55"/>
      <c r="S5143" s="129"/>
      <c r="T5143" s="156"/>
      <c r="U5143" s="126"/>
      <c r="AF5143" s="8"/>
      <c r="AG5143" s="8"/>
      <c r="AH5143" s="8"/>
      <c r="AI5143" s="8"/>
      <c r="AJ5143" s="8"/>
      <c r="AK5143" s="8"/>
      <c r="AL5143" s="8"/>
      <c r="AM5143" s="8"/>
    </row>
    <row r="5144" spans="1:39" x14ac:dyDescent="0.2">
      <c r="A5144" s="161" t="s">
        <v>403</v>
      </c>
      <c r="B5144" s="162" t="s">
        <v>8158</v>
      </c>
      <c r="C5144" s="174" t="s">
        <v>639</v>
      </c>
      <c r="D5144" s="175" t="s">
        <v>640</v>
      </c>
      <c r="E5144" s="175">
        <v>24</v>
      </c>
      <c r="F5144" s="176">
        <v>9.6615160000000005E-2</v>
      </c>
      <c r="G5144" s="176">
        <f t="shared" si="172"/>
        <v>2.3187638399999999</v>
      </c>
      <c r="H5144" s="177" t="s">
        <v>414</v>
      </c>
      <c r="I5144" s="178"/>
      <c r="J5144" s="179"/>
      <c r="K5144" s="124"/>
      <c r="L5144" s="125"/>
      <c r="M5144" s="126"/>
      <c r="N5144" s="127"/>
      <c r="O5144" s="128"/>
      <c r="P5144" s="128"/>
      <c r="Q5144" s="126"/>
      <c r="R5144" s="55"/>
      <c r="S5144" s="129"/>
      <c r="T5144" s="156"/>
      <c r="U5144" s="126"/>
      <c r="AF5144" s="8"/>
      <c r="AG5144" s="8"/>
      <c r="AH5144" s="8"/>
      <c r="AI5144" s="8"/>
      <c r="AJ5144" s="8"/>
      <c r="AK5144" s="8"/>
      <c r="AL5144" s="8"/>
      <c r="AM5144" s="8"/>
    </row>
    <row r="5145" spans="1:39" x14ac:dyDescent="0.2">
      <c r="A5145" s="161" t="s">
        <v>386</v>
      </c>
      <c r="B5145" s="162" t="s">
        <v>8159</v>
      </c>
      <c r="C5145" s="163" t="s">
        <v>642</v>
      </c>
      <c r="D5145" s="164" t="s">
        <v>643</v>
      </c>
      <c r="E5145" s="164">
        <v>2</v>
      </c>
      <c r="F5145" s="167">
        <v>1.20161546</v>
      </c>
      <c r="G5145" s="167">
        <f t="shared" si="172"/>
        <v>2.4032309199999999</v>
      </c>
      <c r="H5145" s="161" t="s">
        <v>414</v>
      </c>
      <c r="I5145" s="165"/>
      <c r="J5145" s="166"/>
      <c r="K5145" s="124"/>
      <c r="L5145" s="125"/>
      <c r="M5145" s="126"/>
      <c r="N5145" s="127"/>
      <c r="O5145" s="128"/>
      <c r="P5145" s="128"/>
      <c r="Q5145" s="126"/>
      <c r="R5145" s="55"/>
      <c r="S5145" s="129"/>
      <c r="T5145" s="156"/>
      <c r="U5145" s="126"/>
      <c r="AF5145" s="8"/>
      <c r="AG5145" s="8"/>
      <c r="AH5145" s="8"/>
      <c r="AI5145" s="8"/>
      <c r="AJ5145" s="8"/>
      <c r="AK5145" s="8"/>
      <c r="AL5145" s="8"/>
      <c r="AM5145" s="8"/>
    </row>
    <row r="5146" spans="1:39" x14ac:dyDescent="0.2">
      <c r="A5146" s="161" t="s">
        <v>386</v>
      </c>
      <c r="B5146" s="162" t="s">
        <v>8160</v>
      </c>
      <c r="C5146" s="163" t="s">
        <v>645</v>
      </c>
      <c r="D5146" s="164" t="s">
        <v>646</v>
      </c>
      <c r="E5146" s="164">
        <v>2</v>
      </c>
      <c r="F5146" s="167">
        <v>1.0010149699999999</v>
      </c>
      <c r="G5146" s="167">
        <f t="shared" si="172"/>
        <v>2.0020299399999999</v>
      </c>
      <c r="H5146" s="161" t="s">
        <v>414</v>
      </c>
      <c r="I5146" s="165"/>
      <c r="J5146" s="166"/>
      <c r="K5146" s="124"/>
      <c r="L5146" s="125"/>
      <c r="M5146" s="126"/>
      <c r="N5146" s="127"/>
      <c r="O5146" s="128"/>
      <c r="P5146" s="128"/>
      <c r="Q5146" s="126"/>
      <c r="R5146" s="55"/>
      <c r="S5146" s="129"/>
      <c r="T5146" s="156"/>
      <c r="U5146" s="126"/>
      <c r="AF5146" s="8"/>
      <c r="AG5146" s="8"/>
      <c r="AH5146" s="8"/>
      <c r="AI5146" s="8"/>
      <c r="AJ5146" s="8"/>
      <c r="AK5146" s="8"/>
      <c r="AL5146" s="8"/>
      <c r="AM5146" s="8"/>
    </row>
    <row r="5147" spans="1:39" x14ac:dyDescent="0.2">
      <c r="A5147" s="161" t="s">
        <v>386</v>
      </c>
      <c r="B5147" s="162" t="s">
        <v>8161</v>
      </c>
      <c r="C5147" s="163" t="s">
        <v>648</v>
      </c>
      <c r="D5147" s="164" t="s">
        <v>649</v>
      </c>
      <c r="E5147" s="164">
        <v>8</v>
      </c>
      <c r="F5147" s="167">
        <v>2.00912837</v>
      </c>
      <c r="G5147" s="167">
        <f t="shared" si="172"/>
        <v>16.07302696</v>
      </c>
      <c r="H5147" s="161" t="s">
        <v>414</v>
      </c>
      <c r="I5147" s="165"/>
      <c r="J5147" s="166"/>
      <c r="K5147" s="124"/>
      <c r="L5147" s="125"/>
      <c r="M5147" s="126"/>
      <c r="N5147" s="127"/>
      <c r="O5147" s="128"/>
      <c r="P5147" s="128"/>
      <c r="Q5147" s="126"/>
      <c r="R5147" s="55"/>
      <c r="S5147" s="129"/>
      <c r="T5147" s="156"/>
      <c r="U5147" s="126"/>
      <c r="AF5147" s="8"/>
      <c r="AG5147" s="8"/>
      <c r="AH5147" s="8"/>
      <c r="AI5147" s="8"/>
      <c r="AJ5147" s="8"/>
      <c r="AK5147" s="8"/>
      <c r="AL5147" s="8"/>
      <c r="AM5147" s="8"/>
    </row>
    <row r="5148" spans="1:39" x14ac:dyDescent="0.2">
      <c r="A5148" s="161" t="s">
        <v>386</v>
      </c>
      <c r="B5148" s="162" t="s">
        <v>8162</v>
      </c>
      <c r="C5148" s="163" t="s">
        <v>651</v>
      </c>
      <c r="D5148" s="164" t="s">
        <v>652</v>
      </c>
      <c r="E5148" s="164">
        <v>1</v>
      </c>
      <c r="F5148" s="167">
        <v>1.27552139</v>
      </c>
      <c r="G5148" s="167">
        <f t="shared" si="172"/>
        <v>1.27552139</v>
      </c>
      <c r="H5148" s="161" t="s">
        <v>414</v>
      </c>
      <c r="I5148" s="165"/>
      <c r="J5148" s="166"/>
      <c r="K5148" s="124"/>
      <c r="L5148" s="125"/>
      <c r="M5148" s="126"/>
      <c r="N5148" s="127"/>
      <c r="O5148" s="128"/>
      <c r="P5148" s="128"/>
      <c r="Q5148" s="126"/>
      <c r="R5148" s="55"/>
      <c r="S5148" s="129"/>
      <c r="T5148" s="156"/>
      <c r="U5148" s="126"/>
      <c r="AF5148" s="8"/>
      <c r="AG5148" s="8"/>
      <c r="AH5148" s="8"/>
      <c r="AI5148" s="8"/>
      <c r="AJ5148" s="8"/>
      <c r="AK5148" s="8"/>
      <c r="AL5148" s="8"/>
      <c r="AM5148" s="8"/>
    </row>
    <row r="5149" spans="1:39" x14ac:dyDescent="0.2">
      <c r="A5149" s="161" t="s">
        <v>386</v>
      </c>
      <c r="B5149" s="162" t="s">
        <v>8163</v>
      </c>
      <c r="C5149" s="163" t="s">
        <v>654</v>
      </c>
      <c r="D5149" s="164" t="s">
        <v>655</v>
      </c>
      <c r="E5149" s="164">
        <v>2</v>
      </c>
      <c r="F5149" s="167">
        <v>2.8816543999999999</v>
      </c>
      <c r="G5149" s="167">
        <f t="shared" si="172"/>
        <v>5.7633087999999999</v>
      </c>
      <c r="H5149" s="161" t="s">
        <v>414</v>
      </c>
      <c r="I5149" s="165"/>
      <c r="J5149" s="166"/>
      <c r="K5149" s="124"/>
      <c r="L5149" s="125"/>
      <c r="M5149" s="126"/>
      <c r="N5149" s="127"/>
      <c r="O5149" s="128"/>
      <c r="P5149" s="128"/>
      <c r="Q5149" s="126"/>
      <c r="R5149" s="55"/>
      <c r="S5149" s="129"/>
      <c r="T5149" s="156"/>
      <c r="U5149" s="126"/>
      <c r="AF5149" s="8"/>
      <c r="AG5149" s="8"/>
      <c r="AH5149" s="8"/>
      <c r="AI5149" s="8"/>
      <c r="AJ5149" s="8"/>
      <c r="AK5149" s="8"/>
      <c r="AL5149" s="8"/>
      <c r="AM5149" s="8"/>
    </row>
    <row r="5150" spans="1:39" x14ac:dyDescent="0.2">
      <c r="A5150" s="161" t="s">
        <v>386</v>
      </c>
      <c r="B5150" s="162" t="s">
        <v>8164</v>
      </c>
      <c r="C5150" s="163" t="s">
        <v>657</v>
      </c>
      <c r="D5150" s="164" t="s">
        <v>658</v>
      </c>
      <c r="E5150" s="164">
        <v>2</v>
      </c>
      <c r="F5150" s="167">
        <v>5.7822221499999999</v>
      </c>
      <c r="G5150" s="167">
        <f t="shared" si="172"/>
        <v>11.5644443</v>
      </c>
      <c r="H5150" s="161" t="s">
        <v>414</v>
      </c>
      <c r="I5150" s="165"/>
      <c r="J5150" s="166"/>
      <c r="K5150" s="124"/>
      <c r="L5150" s="125"/>
      <c r="M5150" s="126"/>
      <c r="N5150" s="127"/>
      <c r="O5150" s="128"/>
      <c r="P5150" s="128"/>
      <c r="Q5150" s="126"/>
      <c r="R5150" s="55"/>
      <c r="S5150" s="129"/>
      <c r="T5150" s="156"/>
      <c r="U5150" s="126"/>
      <c r="AF5150" s="8"/>
      <c r="AG5150" s="8"/>
      <c r="AH5150" s="8"/>
      <c r="AI5150" s="8"/>
      <c r="AJ5150" s="8"/>
      <c r="AK5150" s="8"/>
      <c r="AL5150" s="8"/>
      <c r="AM5150" s="8"/>
    </row>
    <row r="5151" spans="1:39" x14ac:dyDescent="0.2">
      <c r="A5151" s="161" t="s">
        <v>386</v>
      </c>
      <c r="B5151" s="162" t="s">
        <v>8165</v>
      </c>
      <c r="C5151" s="163" t="s">
        <v>660</v>
      </c>
      <c r="D5151" s="164" t="s">
        <v>661</v>
      </c>
      <c r="E5151" s="164">
        <v>1</v>
      </c>
      <c r="F5151" s="167">
        <v>5.2826215899999998</v>
      </c>
      <c r="G5151" s="167">
        <f t="shared" si="172"/>
        <v>5.2826215899999998</v>
      </c>
      <c r="H5151" s="161" t="s">
        <v>414</v>
      </c>
      <c r="I5151" s="165"/>
      <c r="J5151" s="166"/>
      <c r="K5151" s="124"/>
      <c r="L5151" s="125"/>
      <c r="M5151" s="126"/>
      <c r="N5151" s="127"/>
      <c r="O5151" s="128"/>
      <c r="P5151" s="128"/>
      <c r="Q5151" s="126"/>
      <c r="R5151" s="55"/>
      <c r="S5151" s="129"/>
      <c r="T5151" s="156"/>
      <c r="U5151" s="126"/>
      <c r="AF5151" s="8"/>
      <c r="AG5151" s="8"/>
      <c r="AH5151" s="8"/>
      <c r="AI5151" s="8"/>
      <c r="AJ5151" s="8"/>
      <c r="AK5151" s="8"/>
      <c r="AL5151" s="8"/>
      <c r="AM5151" s="8"/>
    </row>
    <row r="5152" spans="1:39" x14ac:dyDescent="0.2">
      <c r="A5152" s="161" t="s">
        <v>386</v>
      </c>
      <c r="B5152" s="162" t="s">
        <v>8166</v>
      </c>
      <c r="C5152" s="163" t="s">
        <v>663</v>
      </c>
      <c r="D5152" s="164" t="s">
        <v>664</v>
      </c>
      <c r="E5152" s="164">
        <v>2</v>
      </c>
      <c r="F5152" s="167">
        <v>1.1285739800000001</v>
      </c>
      <c r="G5152" s="167">
        <f t="shared" si="172"/>
        <v>2.2571479600000002</v>
      </c>
      <c r="H5152" s="161" t="s">
        <v>414</v>
      </c>
      <c r="I5152" s="165"/>
      <c r="J5152" s="166"/>
      <c r="K5152" s="124"/>
      <c r="L5152" s="125"/>
      <c r="M5152" s="126"/>
      <c r="N5152" s="127"/>
      <c r="O5152" s="128"/>
      <c r="P5152" s="128"/>
      <c r="Q5152" s="126"/>
      <c r="R5152" s="55"/>
      <c r="S5152" s="129"/>
      <c r="T5152" s="156"/>
      <c r="U5152" s="126"/>
      <c r="AF5152" s="8"/>
      <c r="AG5152" s="8"/>
      <c r="AH5152" s="8"/>
      <c r="AI5152" s="8"/>
      <c r="AJ5152" s="8"/>
      <c r="AK5152" s="8"/>
      <c r="AL5152" s="8"/>
      <c r="AM5152" s="8"/>
    </row>
    <row r="5153" spans="1:39" x14ac:dyDescent="0.2">
      <c r="A5153" s="161" t="s">
        <v>386</v>
      </c>
      <c r="B5153" s="162" t="s">
        <v>8167</v>
      </c>
      <c r="C5153" s="163" t="s">
        <v>666</v>
      </c>
      <c r="D5153" s="164" t="s">
        <v>667</v>
      </c>
      <c r="E5153" s="164">
        <v>1</v>
      </c>
      <c r="F5153" s="167">
        <v>0.66411412000000003</v>
      </c>
      <c r="G5153" s="167">
        <f t="shared" si="172"/>
        <v>0.66411412000000003</v>
      </c>
      <c r="H5153" s="161" t="s">
        <v>414</v>
      </c>
      <c r="I5153" s="165"/>
      <c r="J5153" s="166"/>
      <c r="K5153" s="124"/>
      <c r="L5153" s="125"/>
      <c r="M5153" s="126"/>
      <c r="N5153" s="127"/>
      <c r="O5153" s="128"/>
      <c r="P5153" s="128"/>
      <c r="Q5153" s="126"/>
      <c r="R5153" s="55"/>
      <c r="S5153" s="129"/>
      <c r="T5153" s="156"/>
      <c r="U5153" s="126"/>
      <c r="AF5153" s="8"/>
      <c r="AG5153" s="8"/>
      <c r="AH5153" s="8"/>
      <c r="AI5153" s="8"/>
      <c r="AJ5153" s="8"/>
      <c r="AK5153" s="8"/>
      <c r="AL5153" s="8"/>
      <c r="AM5153" s="8"/>
    </row>
    <row r="5154" spans="1:39" x14ac:dyDescent="0.2">
      <c r="A5154" s="161" t="s">
        <v>403</v>
      </c>
      <c r="B5154" s="162" t="s">
        <v>8168</v>
      </c>
      <c r="C5154" s="174" t="s">
        <v>669</v>
      </c>
      <c r="D5154" s="175" t="s">
        <v>670</v>
      </c>
      <c r="E5154" s="175">
        <v>1</v>
      </c>
      <c r="F5154" s="176">
        <v>3.3901756399999998</v>
      </c>
      <c r="G5154" s="176">
        <f t="shared" si="172"/>
        <v>3.3901756399999998</v>
      </c>
      <c r="H5154" s="177" t="s">
        <v>625</v>
      </c>
      <c r="I5154" s="178"/>
      <c r="J5154" s="179"/>
      <c r="K5154" s="124"/>
      <c r="L5154" s="125"/>
      <c r="M5154" s="126"/>
      <c r="N5154" s="127"/>
      <c r="O5154" s="128"/>
      <c r="P5154" s="128"/>
      <c r="Q5154" s="126"/>
      <c r="R5154" s="55"/>
      <c r="S5154" s="129"/>
      <c r="T5154" s="156"/>
      <c r="U5154" s="126"/>
      <c r="AF5154" s="8"/>
      <c r="AG5154" s="8"/>
      <c r="AH5154" s="8"/>
      <c r="AI5154" s="8"/>
      <c r="AJ5154" s="8"/>
      <c r="AK5154" s="8"/>
      <c r="AL5154" s="8"/>
      <c r="AM5154" s="8"/>
    </row>
    <row r="5155" spans="1:39" x14ac:dyDescent="0.2">
      <c r="A5155" s="161" t="s">
        <v>403</v>
      </c>
      <c r="B5155" s="162" t="s">
        <v>8169</v>
      </c>
      <c r="C5155" s="174" t="s">
        <v>672</v>
      </c>
      <c r="D5155" s="175" t="s">
        <v>673</v>
      </c>
      <c r="E5155" s="175">
        <v>1</v>
      </c>
      <c r="F5155" s="176">
        <v>2.87678704</v>
      </c>
      <c r="G5155" s="176">
        <f t="shared" si="172"/>
        <v>2.87678704</v>
      </c>
      <c r="H5155" s="177" t="s">
        <v>625</v>
      </c>
      <c r="I5155" s="178"/>
      <c r="J5155" s="179"/>
      <c r="K5155" s="124"/>
      <c r="L5155" s="125"/>
      <c r="M5155" s="126"/>
      <c r="N5155" s="127"/>
      <c r="O5155" s="128"/>
      <c r="P5155" s="128"/>
      <c r="Q5155" s="126"/>
      <c r="R5155" s="55"/>
      <c r="S5155" s="129"/>
      <c r="T5155" s="156"/>
      <c r="U5155" s="126"/>
      <c r="AF5155" s="8"/>
      <c r="AG5155" s="8"/>
      <c r="AH5155" s="8"/>
      <c r="AI5155" s="8"/>
      <c r="AJ5155" s="8"/>
      <c r="AK5155" s="8"/>
      <c r="AL5155" s="8"/>
      <c r="AM5155" s="8"/>
    </row>
    <row r="5156" spans="1:39" x14ac:dyDescent="0.2">
      <c r="A5156" s="161" t="s">
        <v>403</v>
      </c>
      <c r="B5156" s="162" t="s">
        <v>8170</v>
      </c>
      <c r="C5156" s="181" t="s">
        <v>686</v>
      </c>
      <c r="D5156" s="182" t="s">
        <v>687</v>
      </c>
      <c r="E5156" s="182">
        <v>1</v>
      </c>
      <c r="F5156" s="183">
        <v>43</v>
      </c>
      <c r="G5156" s="183">
        <f t="shared" si="172"/>
        <v>43</v>
      </c>
      <c r="H5156" s="184" t="s">
        <v>688</v>
      </c>
      <c r="I5156" s="185"/>
      <c r="J5156" s="180"/>
      <c r="K5156" s="124"/>
      <c r="L5156" s="125"/>
      <c r="M5156" s="126"/>
      <c r="N5156" s="127"/>
      <c r="O5156" s="128"/>
      <c r="P5156" s="128"/>
      <c r="Q5156" s="126"/>
      <c r="R5156" s="55"/>
      <c r="S5156" s="129"/>
      <c r="T5156" s="156"/>
      <c r="U5156" s="126"/>
      <c r="AF5156" s="8"/>
      <c r="AG5156" s="8"/>
      <c r="AH5156" s="8"/>
      <c r="AI5156" s="8"/>
      <c r="AJ5156" s="8"/>
      <c r="AK5156" s="8"/>
      <c r="AL5156" s="8"/>
      <c r="AM5156" s="8"/>
    </row>
    <row r="5157" spans="1:39" ht="38.25" x14ac:dyDescent="0.2">
      <c r="A5157" s="161" t="s">
        <v>403</v>
      </c>
      <c r="B5157" s="162" t="s">
        <v>8171</v>
      </c>
      <c r="C5157" s="174" t="s">
        <v>8172</v>
      </c>
      <c r="D5157" s="175" t="s">
        <v>8173</v>
      </c>
      <c r="E5157" s="175">
        <v>1</v>
      </c>
      <c r="F5157" s="176">
        <v>164.74467644999999</v>
      </c>
      <c r="G5157" s="176">
        <f t="shared" si="172"/>
        <v>164.74467644999999</v>
      </c>
      <c r="H5157" s="177"/>
      <c r="I5157" s="178"/>
      <c r="J5157" s="179"/>
      <c r="K5157" s="124"/>
      <c r="L5157" s="125"/>
      <c r="M5157" s="126"/>
      <c r="N5157" s="127"/>
      <c r="O5157" s="128"/>
      <c r="P5157" s="128"/>
      <c r="Q5157" s="126"/>
      <c r="R5157" s="55"/>
      <c r="S5157" s="129"/>
      <c r="T5157" s="156"/>
      <c r="U5157" s="126"/>
      <c r="AF5157" s="8"/>
      <c r="AG5157" s="8"/>
      <c r="AH5157" s="8"/>
      <c r="AI5157" s="8"/>
      <c r="AJ5157" s="8"/>
      <c r="AK5157" s="8"/>
      <c r="AL5157" s="8"/>
      <c r="AM5157" s="8"/>
    </row>
    <row r="5158" spans="1:39" x14ac:dyDescent="0.2">
      <c r="A5158" s="161" t="s">
        <v>403</v>
      </c>
      <c r="B5158" s="162" t="s">
        <v>8174</v>
      </c>
      <c r="C5158" s="174"/>
      <c r="D5158" s="175" t="s">
        <v>698</v>
      </c>
      <c r="E5158" s="175">
        <v>2</v>
      </c>
      <c r="F5158" s="176">
        <v>3.9519828000000001</v>
      </c>
      <c r="G5158" s="176">
        <f t="shared" si="172"/>
        <v>7.9039656000000003</v>
      </c>
      <c r="H5158" s="177"/>
      <c r="I5158" s="178"/>
      <c r="J5158" s="179"/>
      <c r="K5158" s="124"/>
      <c r="L5158" s="125"/>
      <c r="M5158" s="126"/>
      <c r="N5158" s="127"/>
      <c r="O5158" s="128"/>
      <c r="P5158" s="128"/>
      <c r="Q5158" s="126"/>
      <c r="R5158" s="55"/>
      <c r="S5158" s="129"/>
      <c r="T5158" s="156"/>
      <c r="U5158" s="126"/>
      <c r="AF5158" s="8"/>
      <c r="AG5158" s="8"/>
      <c r="AH5158" s="8"/>
      <c r="AI5158" s="8"/>
      <c r="AJ5158" s="8"/>
      <c r="AK5158" s="8"/>
      <c r="AL5158" s="8"/>
      <c r="AM5158" s="8"/>
    </row>
    <row r="5159" spans="1:39" x14ac:dyDescent="0.2">
      <c r="A5159" s="161" t="s">
        <v>403</v>
      </c>
      <c r="B5159" s="162" t="s">
        <v>8175</v>
      </c>
      <c r="C5159" s="181"/>
      <c r="D5159" s="182" t="s">
        <v>696</v>
      </c>
      <c r="E5159" s="182">
        <v>2</v>
      </c>
      <c r="F5159" s="183">
        <v>2.27335121</v>
      </c>
      <c r="G5159" s="183">
        <f t="shared" si="172"/>
        <v>4.5467024199999999</v>
      </c>
      <c r="H5159" s="184"/>
      <c r="I5159" s="185"/>
      <c r="J5159" s="180"/>
      <c r="K5159" s="124"/>
      <c r="L5159" s="125"/>
      <c r="M5159" s="126"/>
      <c r="N5159" s="127"/>
      <c r="O5159" s="128"/>
      <c r="P5159" s="128"/>
      <c r="Q5159" s="126"/>
      <c r="R5159" s="55"/>
      <c r="S5159" s="129"/>
      <c r="T5159" s="156"/>
      <c r="U5159" s="126"/>
      <c r="AF5159" s="8"/>
      <c r="AG5159" s="8"/>
      <c r="AH5159" s="8"/>
      <c r="AI5159" s="8"/>
      <c r="AJ5159" s="8"/>
      <c r="AK5159" s="8"/>
      <c r="AL5159" s="8"/>
      <c r="AM5159" s="8"/>
    </row>
    <row r="5160" spans="1:39" x14ac:dyDescent="0.2">
      <c r="A5160" s="161" t="s">
        <v>403</v>
      </c>
      <c r="B5160" s="162" t="s">
        <v>8176</v>
      </c>
      <c r="C5160" s="174"/>
      <c r="D5160" s="175" t="s">
        <v>700</v>
      </c>
      <c r="E5160" s="175">
        <v>2</v>
      </c>
      <c r="F5160" s="176">
        <v>0.32693049000000002</v>
      </c>
      <c r="G5160" s="176">
        <f t="shared" si="172"/>
        <v>0.65386098000000004</v>
      </c>
      <c r="H5160" s="177"/>
      <c r="I5160" s="178"/>
      <c r="J5160" s="179"/>
      <c r="K5160" s="124"/>
      <c r="L5160" s="125"/>
      <c r="M5160" s="126"/>
      <c r="N5160" s="127"/>
      <c r="O5160" s="128"/>
      <c r="P5160" s="128"/>
      <c r="Q5160" s="126"/>
      <c r="R5160" s="55"/>
      <c r="S5160" s="129"/>
      <c r="T5160" s="156"/>
      <c r="U5160" s="126"/>
      <c r="AF5160" s="8"/>
      <c r="AG5160" s="8"/>
      <c r="AH5160" s="8"/>
      <c r="AI5160" s="8"/>
      <c r="AJ5160" s="8"/>
      <c r="AK5160" s="8"/>
      <c r="AL5160" s="8"/>
      <c r="AM5160" s="8"/>
    </row>
    <row r="5161" spans="1:39" x14ac:dyDescent="0.2">
      <c r="A5161" s="161" t="s">
        <v>403</v>
      </c>
      <c r="B5161" s="162" t="s">
        <v>8177</v>
      </c>
      <c r="C5161" s="174" t="s">
        <v>702</v>
      </c>
      <c r="D5161" s="175" t="s">
        <v>703</v>
      </c>
      <c r="E5161" s="175">
        <v>14</v>
      </c>
      <c r="F5161" s="176">
        <v>12</v>
      </c>
      <c r="G5161" s="176">
        <f t="shared" si="172"/>
        <v>168</v>
      </c>
      <c r="H5161" s="177"/>
      <c r="I5161" s="178"/>
      <c r="J5161" s="179"/>
      <c r="K5161" s="124"/>
      <c r="L5161" s="125"/>
      <c r="M5161" s="126"/>
      <c r="N5161" s="127"/>
      <c r="O5161" s="128"/>
      <c r="P5161" s="128"/>
      <c r="Q5161" s="126"/>
      <c r="R5161" s="55"/>
      <c r="S5161" s="129"/>
      <c r="T5161" s="156"/>
      <c r="U5161" s="126"/>
      <c r="AF5161" s="8"/>
      <c r="AG5161" s="8"/>
      <c r="AH5161" s="8"/>
      <c r="AI5161" s="8"/>
      <c r="AJ5161" s="8"/>
      <c r="AK5161" s="8"/>
      <c r="AL5161" s="8"/>
      <c r="AM5161" s="8"/>
    </row>
    <row r="5162" spans="1:39" ht="25.5" x14ac:dyDescent="0.2">
      <c r="A5162" s="161" t="s">
        <v>403</v>
      </c>
      <c r="B5162" s="162" t="s">
        <v>8178</v>
      </c>
      <c r="C5162" s="174" t="s">
        <v>705</v>
      </c>
      <c r="D5162" s="175" t="s">
        <v>706</v>
      </c>
      <c r="E5162" s="175">
        <v>4</v>
      </c>
      <c r="F5162" s="176">
        <v>66.449012420000003</v>
      </c>
      <c r="G5162" s="176">
        <f t="shared" ref="G5162:G5193" si="173">F5162*E5162</f>
        <v>265.79604968000001</v>
      </c>
      <c r="H5162" s="177"/>
      <c r="I5162" s="178"/>
      <c r="J5162" s="179"/>
      <c r="K5162" s="124"/>
      <c r="L5162" s="125"/>
      <c r="M5162" s="126"/>
      <c r="N5162" s="127"/>
      <c r="O5162" s="128"/>
      <c r="P5162" s="128"/>
      <c r="Q5162" s="126"/>
      <c r="R5162" s="55"/>
      <c r="S5162" s="129"/>
      <c r="T5162" s="156"/>
      <c r="U5162" s="126"/>
      <c r="AF5162" s="8"/>
      <c r="AG5162" s="8"/>
      <c r="AH5162" s="8"/>
      <c r="AI5162" s="8"/>
      <c r="AJ5162" s="8"/>
      <c r="AK5162" s="8"/>
      <c r="AL5162" s="8"/>
      <c r="AM5162" s="8"/>
    </row>
    <row r="5163" spans="1:39" x14ac:dyDescent="0.2">
      <c r="A5163" s="161" t="s">
        <v>403</v>
      </c>
      <c r="B5163" s="162" t="s">
        <v>8179</v>
      </c>
      <c r="C5163" s="174" t="s">
        <v>708</v>
      </c>
      <c r="D5163" s="175" t="s">
        <v>709</v>
      </c>
      <c r="E5163" s="175">
        <v>4</v>
      </c>
      <c r="F5163" s="176">
        <v>1.9</v>
      </c>
      <c r="G5163" s="176">
        <f t="shared" si="173"/>
        <v>7.6</v>
      </c>
      <c r="H5163" s="177"/>
      <c r="I5163" s="178"/>
      <c r="J5163" s="179"/>
      <c r="K5163" s="124"/>
      <c r="L5163" s="125"/>
      <c r="M5163" s="126"/>
      <c r="N5163" s="127"/>
      <c r="O5163" s="128"/>
      <c r="P5163" s="128"/>
      <c r="Q5163" s="126"/>
      <c r="R5163" s="55"/>
      <c r="S5163" s="129"/>
      <c r="T5163" s="156"/>
      <c r="U5163" s="126"/>
      <c r="AF5163" s="8"/>
      <c r="AG5163" s="8"/>
      <c r="AH5163" s="8"/>
      <c r="AI5163" s="8"/>
      <c r="AJ5163" s="8"/>
      <c r="AK5163" s="8"/>
      <c r="AL5163" s="8"/>
      <c r="AM5163" s="8"/>
    </row>
    <row r="5164" spans="1:39" x14ac:dyDescent="0.2">
      <c r="A5164" s="161" t="s">
        <v>403</v>
      </c>
      <c r="B5164" s="162" t="s">
        <v>8180</v>
      </c>
      <c r="C5164" s="174"/>
      <c r="D5164" s="175" t="s">
        <v>711</v>
      </c>
      <c r="E5164" s="175">
        <v>2</v>
      </c>
      <c r="F5164" s="176">
        <v>1.8403369999999999E-2</v>
      </c>
      <c r="G5164" s="176">
        <f t="shared" si="173"/>
        <v>3.6806739999999998E-2</v>
      </c>
      <c r="H5164" s="177"/>
      <c r="I5164" s="178"/>
      <c r="J5164" s="179"/>
      <c r="K5164" s="124"/>
      <c r="L5164" s="125"/>
      <c r="M5164" s="126"/>
      <c r="N5164" s="127"/>
      <c r="O5164" s="128"/>
      <c r="P5164" s="128"/>
      <c r="Q5164" s="126"/>
      <c r="R5164" s="55"/>
      <c r="S5164" s="129"/>
      <c r="T5164" s="156"/>
      <c r="U5164" s="126"/>
      <c r="AF5164" s="8"/>
      <c r="AG5164" s="8"/>
      <c r="AH5164" s="8"/>
      <c r="AI5164" s="8"/>
      <c r="AJ5164" s="8"/>
      <c r="AK5164" s="8"/>
      <c r="AL5164" s="8"/>
      <c r="AM5164" s="8"/>
    </row>
    <row r="5165" spans="1:39" x14ac:dyDescent="0.2">
      <c r="A5165" s="161" t="s">
        <v>403</v>
      </c>
      <c r="B5165" s="162" t="s">
        <v>8181</v>
      </c>
      <c r="C5165" s="174"/>
      <c r="D5165" s="175" t="s">
        <v>716</v>
      </c>
      <c r="E5165" s="175">
        <v>2</v>
      </c>
      <c r="F5165" s="176">
        <v>3.9988100900000001</v>
      </c>
      <c r="G5165" s="176">
        <f t="shared" si="173"/>
        <v>7.9976201800000002</v>
      </c>
      <c r="H5165" s="177"/>
      <c r="I5165" s="178"/>
      <c r="J5165" s="179"/>
      <c r="K5165" s="124"/>
      <c r="L5165" s="125"/>
      <c r="M5165" s="126"/>
      <c r="N5165" s="127"/>
      <c r="O5165" s="128"/>
      <c r="P5165" s="128"/>
      <c r="Q5165" s="126"/>
      <c r="R5165" s="55"/>
      <c r="S5165" s="129"/>
      <c r="T5165" s="156"/>
      <c r="U5165" s="126"/>
      <c r="AF5165" s="8"/>
      <c r="AG5165" s="8"/>
      <c r="AH5165" s="8"/>
      <c r="AI5165" s="8"/>
      <c r="AJ5165" s="8"/>
      <c r="AK5165" s="8"/>
      <c r="AL5165" s="8"/>
      <c r="AM5165" s="8"/>
    </row>
    <row r="5166" spans="1:39" x14ac:dyDescent="0.2">
      <c r="A5166" s="161" t="s">
        <v>403</v>
      </c>
      <c r="B5166" s="162" t="s">
        <v>8182</v>
      </c>
      <c r="C5166" s="174"/>
      <c r="D5166" s="175" t="s">
        <v>8183</v>
      </c>
      <c r="E5166" s="175">
        <v>2</v>
      </c>
      <c r="F5166" s="176">
        <v>2.68159262</v>
      </c>
      <c r="G5166" s="176">
        <f t="shared" si="173"/>
        <v>5.36318524</v>
      </c>
      <c r="H5166" s="177"/>
      <c r="I5166" s="178"/>
      <c r="J5166" s="179"/>
      <c r="K5166" s="124"/>
      <c r="L5166" s="125"/>
      <c r="M5166" s="126"/>
      <c r="N5166" s="127"/>
      <c r="O5166" s="128"/>
      <c r="P5166" s="128"/>
      <c r="Q5166" s="126"/>
      <c r="R5166" s="55"/>
      <c r="S5166" s="129"/>
      <c r="T5166" s="156"/>
      <c r="U5166" s="126"/>
      <c r="AF5166" s="8"/>
      <c r="AG5166" s="8"/>
      <c r="AH5166" s="8"/>
      <c r="AI5166" s="8"/>
      <c r="AJ5166" s="8"/>
      <c r="AK5166" s="8"/>
      <c r="AL5166" s="8"/>
      <c r="AM5166" s="8"/>
    </row>
    <row r="5167" spans="1:39" x14ac:dyDescent="0.2">
      <c r="A5167" s="161" t="s">
        <v>403</v>
      </c>
      <c r="B5167" s="162" t="s">
        <v>8184</v>
      </c>
      <c r="C5167" s="174"/>
      <c r="D5167" s="175" t="s">
        <v>713</v>
      </c>
      <c r="E5167" s="175">
        <v>2</v>
      </c>
      <c r="F5167" s="176">
        <v>1.413823E-2</v>
      </c>
      <c r="G5167" s="176">
        <f t="shared" si="173"/>
        <v>2.827646E-2</v>
      </c>
      <c r="H5167" s="177"/>
      <c r="I5167" s="178"/>
      <c r="J5167" s="179"/>
      <c r="K5167" s="124"/>
      <c r="L5167" s="125"/>
      <c r="M5167" s="126"/>
      <c r="N5167" s="127"/>
      <c r="O5167" s="128"/>
      <c r="P5167" s="128"/>
      <c r="Q5167" s="126"/>
      <c r="R5167" s="55"/>
      <c r="S5167" s="129"/>
      <c r="T5167" s="156"/>
      <c r="U5167" s="126"/>
      <c r="AF5167" s="8"/>
      <c r="AG5167" s="8"/>
      <c r="AH5167" s="8"/>
      <c r="AI5167" s="8"/>
      <c r="AJ5167" s="8"/>
      <c r="AK5167" s="8"/>
      <c r="AL5167" s="8"/>
      <c r="AM5167" s="8"/>
    </row>
    <row r="5168" spans="1:39" x14ac:dyDescent="0.2">
      <c r="A5168" s="161" t="s">
        <v>403</v>
      </c>
      <c r="B5168" s="162" t="s">
        <v>8185</v>
      </c>
      <c r="C5168" s="174"/>
      <c r="D5168" s="175" t="s">
        <v>720</v>
      </c>
      <c r="E5168" s="175">
        <v>2</v>
      </c>
      <c r="F5168" s="176">
        <v>9.6445200000000002E-3</v>
      </c>
      <c r="G5168" s="176">
        <f t="shared" si="173"/>
        <v>1.928904E-2</v>
      </c>
      <c r="H5168" s="177"/>
      <c r="I5168" s="178"/>
      <c r="J5168" s="179"/>
      <c r="K5168" s="124"/>
      <c r="L5168" s="125"/>
      <c r="M5168" s="126"/>
      <c r="N5168" s="127"/>
      <c r="O5168" s="128"/>
      <c r="P5168" s="128"/>
      <c r="Q5168" s="126"/>
      <c r="R5168" s="55"/>
      <c r="S5168" s="129"/>
      <c r="T5168" s="156"/>
      <c r="U5168" s="126"/>
      <c r="AF5168" s="8"/>
      <c r="AG5168" s="8"/>
      <c r="AH5168" s="8"/>
      <c r="AI5168" s="8"/>
      <c r="AJ5168" s="8"/>
      <c r="AK5168" s="8"/>
      <c r="AL5168" s="8"/>
      <c r="AM5168" s="8"/>
    </row>
    <row r="5169" spans="1:39" x14ac:dyDescent="0.2">
      <c r="A5169" s="161" t="s">
        <v>403</v>
      </c>
      <c r="B5169" s="162" t="s">
        <v>8186</v>
      </c>
      <c r="C5169" s="174"/>
      <c r="D5169" s="175" t="s">
        <v>718</v>
      </c>
      <c r="E5169" s="175">
        <v>16</v>
      </c>
      <c r="F5169" s="176">
        <v>2.9523020000000001E-2</v>
      </c>
      <c r="G5169" s="176">
        <f t="shared" si="173"/>
        <v>0.47236832000000001</v>
      </c>
      <c r="H5169" s="177"/>
      <c r="I5169" s="178"/>
      <c r="J5169" s="179"/>
      <c r="K5169" s="124"/>
      <c r="L5169" s="125"/>
      <c r="M5169" s="126"/>
      <c r="N5169" s="127"/>
      <c r="O5169" s="128"/>
      <c r="P5169" s="128"/>
      <c r="Q5169" s="126"/>
      <c r="R5169" s="55"/>
      <c r="S5169" s="129"/>
      <c r="T5169" s="156"/>
      <c r="U5169" s="126"/>
      <c r="AF5169" s="8"/>
      <c r="AG5169" s="8"/>
      <c r="AH5169" s="8"/>
      <c r="AI5169" s="8"/>
      <c r="AJ5169" s="8"/>
      <c r="AK5169" s="8"/>
      <c r="AL5169" s="8"/>
      <c r="AM5169" s="8"/>
    </row>
    <row r="5170" spans="1:39" x14ac:dyDescent="0.2">
      <c r="A5170" s="161" t="s">
        <v>403</v>
      </c>
      <c r="B5170" s="162" t="s">
        <v>8187</v>
      </c>
      <c r="C5170" s="181" t="s">
        <v>722</v>
      </c>
      <c r="D5170" s="182" t="s">
        <v>723</v>
      </c>
      <c r="E5170" s="182">
        <v>1</v>
      </c>
      <c r="F5170" s="183">
        <v>6.138147E-2</v>
      </c>
      <c r="G5170" s="183">
        <f t="shared" si="173"/>
        <v>6.138147E-2</v>
      </c>
      <c r="H5170" s="184"/>
      <c r="I5170" s="185"/>
      <c r="J5170" s="180"/>
      <c r="K5170" s="124"/>
      <c r="L5170" s="125"/>
      <c r="M5170" s="126"/>
      <c r="N5170" s="127"/>
      <c r="O5170" s="128"/>
      <c r="P5170" s="128"/>
      <c r="Q5170" s="126"/>
      <c r="R5170" s="55"/>
      <c r="S5170" s="129"/>
      <c r="T5170" s="156"/>
      <c r="U5170" s="126"/>
      <c r="AF5170" s="8"/>
      <c r="AG5170" s="8"/>
      <c r="AH5170" s="8"/>
      <c r="AI5170" s="8"/>
      <c r="AJ5170" s="8"/>
      <c r="AK5170" s="8"/>
      <c r="AL5170" s="8"/>
      <c r="AM5170" s="8"/>
    </row>
    <row r="5171" spans="1:39" x14ac:dyDescent="0.2">
      <c r="A5171" s="161" t="s">
        <v>403</v>
      </c>
      <c r="B5171" s="162" t="s">
        <v>8188</v>
      </c>
      <c r="C5171" s="174" t="s">
        <v>677</v>
      </c>
      <c r="D5171" s="175" t="s">
        <v>732</v>
      </c>
      <c r="E5171" s="175">
        <v>12</v>
      </c>
      <c r="F5171" s="176">
        <v>0.12559807000000001</v>
      </c>
      <c r="G5171" s="176">
        <f t="shared" si="173"/>
        <v>1.5071768400000001</v>
      </c>
      <c r="H5171" s="177"/>
      <c r="I5171" s="178"/>
      <c r="J5171" s="179"/>
      <c r="K5171" s="124"/>
      <c r="L5171" s="125"/>
      <c r="M5171" s="126"/>
      <c r="N5171" s="127"/>
      <c r="O5171" s="128"/>
      <c r="P5171" s="128"/>
      <c r="Q5171" s="126"/>
      <c r="R5171" s="55"/>
      <c r="S5171" s="129"/>
      <c r="T5171" s="156"/>
      <c r="U5171" s="126"/>
      <c r="AF5171" s="8"/>
      <c r="AG5171" s="8"/>
      <c r="AH5171" s="8"/>
      <c r="AI5171" s="8"/>
      <c r="AJ5171" s="8"/>
      <c r="AK5171" s="8"/>
      <c r="AL5171" s="8"/>
      <c r="AM5171" s="8"/>
    </row>
    <row r="5172" spans="1:39" x14ac:dyDescent="0.2">
      <c r="A5172" s="161" t="s">
        <v>403</v>
      </c>
      <c r="B5172" s="162" t="s">
        <v>8189</v>
      </c>
      <c r="C5172" s="174" t="s">
        <v>677</v>
      </c>
      <c r="D5172" s="175" t="s">
        <v>734</v>
      </c>
      <c r="E5172" s="175">
        <v>4</v>
      </c>
      <c r="F5172" s="176">
        <v>0.10981471</v>
      </c>
      <c r="G5172" s="176">
        <f t="shared" si="173"/>
        <v>0.43925883999999998</v>
      </c>
      <c r="H5172" s="177"/>
      <c r="I5172" s="178"/>
      <c r="J5172" s="179"/>
      <c r="K5172" s="124"/>
      <c r="L5172" s="125"/>
      <c r="M5172" s="126"/>
      <c r="N5172" s="127"/>
      <c r="O5172" s="128"/>
      <c r="P5172" s="128"/>
      <c r="Q5172" s="126"/>
      <c r="R5172" s="55"/>
      <c r="S5172" s="129"/>
      <c r="T5172" s="156"/>
      <c r="U5172" s="126"/>
      <c r="AF5172" s="8"/>
      <c r="AG5172" s="8"/>
      <c r="AH5172" s="8"/>
      <c r="AI5172" s="8"/>
      <c r="AJ5172" s="8"/>
      <c r="AK5172" s="8"/>
      <c r="AL5172" s="8"/>
      <c r="AM5172" s="8"/>
    </row>
    <row r="5173" spans="1:39" x14ac:dyDescent="0.2">
      <c r="A5173" s="161" t="s">
        <v>403</v>
      </c>
      <c r="B5173" s="162" t="s">
        <v>8190</v>
      </c>
      <c r="C5173" s="174" t="s">
        <v>677</v>
      </c>
      <c r="D5173" s="175" t="s">
        <v>736</v>
      </c>
      <c r="E5173" s="175">
        <v>2</v>
      </c>
      <c r="F5173" s="176">
        <v>7.4135400000000004E-2</v>
      </c>
      <c r="G5173" s="176">
        <f t="shared" si="173"/>
        <v>0.14827080000000001</v>
      </c>
      <c r="H5173" s="177"/>
      <c r="I5173" s="178"/>
      <c r="J5173" s="179"/>
      <c r="K5173" s="124"/>
      <c r="L5173" s="125"/>
      <c r="M5173" s="126"/>
      <c r="N5173" s="127"/>
      <c r="O5173" s="128"/>
      <c r="P5173" s="128"/>
      <c r="Q5173" s="126"/>
      <c r="R5173" s="55"/>
      <c r="S5173" s="129"/>
      <c r="T5173" s="156"/>
      <c r="U5173" s="126"/>
      <c r="AF5173" s="8"/>
      <c r="AG5173" s="8"/>
      <c r="AH5173" s="8"/>
      <c r="AI5173" s="8"/>
      <c r="AJ5173" s="8"/>
      <c r="AK5173" s="8"/>
      <c r="AL5173" s="8"/>
      <c r="AM5173" s="8"/>
    </row>
    <row r="5174" spans="1:39" x14ac:dyDescent="0.2">
      <c r="A5174" s="161" t="s">
        <v>403</v>
      </c>
      <c r="B5174" s="162" t="s">
        <v>8191</v>
      </c>
      <c r="C5174" s="174" t="s">
        <v>677</v>
      </c>
      <c r="D5174" s="175" t="s">
        <v>678</v>
      </c>
      <c r="E5174" s="175">
        <v>4</v>
      </c>
      <c r="F5174" s="176">
        <v>4.296759E-2</v>
      </c>
      <c r="G5174" s="176">
        <f t="shared" si="173"/>
        <v>0.17187036</v>
      </c>
      <c r="H5174" s="177"/>
      <c r="I5174" s="178"/>
      <c r="J5174" s="179"/>
      <c r="K5174" s="124"/>
      <c r="L5174" s="125"/>
      <c r="M5174" s="126"/>
      <c r="N5174" s="127"/>
      <c r="O5174" s="128"/>
      <c r="P5174" s="128"/>
      <c r="Q5174" s="126"/>
      <c r="R5174" s="55"/>
      <c r="S5174" s="129"/>
      <c r="T5174" s="156"/>
      <c r="U5174" s="126"/>
      <c r="AF5174" s="8"/>
      <c r="AG5174" s="8"/>
      <c r="AH5174" s="8"/>
      <c r="AI5174" s="8"/>
      <c r="AJ5174" s="8"/>
      <c r="AK5174" s="8"/>
      <c r="AL5174" s="8"/>
      <c r="AM5174" s="8"/>
    </row>
    <row r="5175" spans="1:39" x14ac:dyDescent="0.2">
      <c r="A5175" s="161" t="s">
        <v>403</v>
      </c>
      <c r="B5175" s="162" t="s">
        <v>8192</v>
      </c>
      <c r="C5175" s="174" t="s">
        <v>677</v>
      </c>
      <c r="D5175" s="175" t="s">
        <v>739</v>
      </c>
      <c r="E5175" s="175">
        <v>3</v>
      </c>
      <c r="F5175" s="176">
        <v>5.4240669999999998E-2</v>
      </c>
      <c r="G5175" s="176">
        <f t="shared" si="173"/>
        <v>0.16272201</v>
      </c>
      <c r="H5175" s="177"/>
      <c r="I5175" s="178"/>
      <c r="J5175" s="179"/>
      <c r="K5175" s="124"/>
      <c r="L5175" s="125"/>
      <c r="M5175" s="126"/>
      <c r="N5175" s="127"/>
      <c r="O5175" s="128"/>
      <c r="P5175" s="128"/>
      <c r="Q5175" s="126"/>
      <c r="R5175" s="55"/>
      <c r="S5175" s="129"/>
      <c r="T5175" s="156"/>
      <c r="U5175" s="126"/>
      <c r="AF5175" s="8"/>
      <c r="AG5175" s="8"/>
      <c r="AH5175" s="8"/>
      <c r="AI5175" s="8"/>
      <c r="AJ5175" s="8"/>
      <c r="AK5175" s="8"/>
      <c r="AL5175" s="8"/>
      <c r="AM5175" s="8"/>
    </row>
    <row r="5176" spans="1:39" x14ac:dyDescent="0.2">
      <c r="A5176" s="161" t="s">
        <v>403</v>
      </c>
      <c r="B5176" s="162" t="s">
        <v>8193</v>
      </c>
      <c r="C5176" s="174" t="s">
        <v>677</v>
      </c>
      <c r="D5176" s="175" t="s">
        <v>741</v>
      </c>
      <c r="E5176" s="175">
        <v>8</v>
      </c>
      <c r="F5176" s="176">
        <v>2.6461140000000001E-2</v>
      </c>
      <c r="G5176" s="176">
        <f t="shared" si="173"/>
        <v>0.21168912000000001</v>
      </c>
      <c r="H5176" s="177"/>
      <c r="I5176" s="178"/>
      <c r="J5176" s="179"/>
      <c r="K5176" s="124"/>
      <c r="L5176" s="125"/>
      <c r="M5176" s="126"/>
      <c r="N5176" s="127"/>
      <c r="O5176" s="128"/>
      <c r="P5176" s="128"/>
      <c r="Q5176" s="126"/>
      <c r="R5176" s="55"/>
      <c r="S5176" s="129"/>
      <c r="T5176" s="156"/>
      <c r="U5176" s="126"/>
      <c r="AF5176" s="8"/>
      <c r="AG5176" s="8"/>
      <c r="AH5176" s="8"/>
      <c r="AI5176" s="8"/>
      <c r="AJ5176" s="8"/>
      <c r="AK5176" s="8"/>
      <c r="AL5176" s="8"/>
      <c r="AM5176" s="8"/>
    </row>
    <row r="5177" spans="1:39" x14ac:dyDescent="0.2">
      <c r="A5177" s="161" t="s">
        <v>403</v>
      </c>
      <c r="B5177" s="162" t="s">
        <v>8194</v>
      </c>
      <c r="C5177" s="174" t="s">
        <v>684</v>
      </c>
      <c r="D5177" s="175" t="s">
        <v>730</v>
      </c>
      <c r="E5177" s="175">
        <v>4</v>
      </c>
      <c r="F5177" s="176">
        <v>3.3686880000000002E-2</v>
      </c>
      <c r="G5177" s="176">
        <f t="shared" si="173"/>
        <v>0.13474752000000001</v>
      </c>
      <c r="H5177" s="177"/>
      <c r="I5177" s="178"/>
      <c r="J5177" s="179"/>
      <c r="K5177" s="124"/>
      <c r="L5177" s="125"/>
      <c r="M5177" s="126"/>
      <c r="N5177" s="127"/>
      <c r="O5177" s="128"/>
      <c r="P5177" s="128"/>
      <c r="Q5177" s="126"/>
      <c r="R5177" s="55"/>
      <c r="S5177" s="129"/>
      <c r="T5177" s="156"/>
      <c r="U5177" s="126"/>
      <c r="AF5177" s="8"/>
      <c r="AG5177" s="8"/>
      <c r="AH5177" s="8"/>
      <c r="AI5177" s="8"/>
      <c r="AJ5177" s="8"/>
      <c r="AK5177" s="8"/>
      <c r="AL5177" s="8"/>
      <c r="AM5177" s="8"/>
    </row>
    <row r="5178" spans="1:39" ht="25.5" x14ac:dyDescent="0.2">
      <c r="A5178" s="161" t="s">
        <v>403</v>
      </c>
      <c r="B5178" s="162" t="s">
        <v>8195</v>
      </c>
      <c r="C5178" s="174" t="s">
        <v>725</v>
      </c>
      <c r="D5178" s="175" t="s">
        <v>726</v>
      </c>
      <c r="E5178" s="175">
        <v>40</v>
      </c>
      <c r="F5178" s="176">
        <v>2.0473680000000001E-2</v>
      </c>
      <c r="G5178" s="176">
        <f t="shared" si="173"/>
        <v>0.81894719999999999</v>
      </c>
      <c r="H5178" s="177"/>
      <c r="I5178" s="178"/>
      <c r="J5178" s="179"/>
      <c r="K5178" s="124"/>
      <c r="L5178" s="125"/>
      <c r="M5178" s="126"/>
      <c r="N5178" s="127"/>
      <c r="O5178" s="128"/>
      <c r="P5178" s="128"/>
      <c r="Q5178" s="126"/>
      <c r="R5178" s="55"/>
      <c r="S5178" s="129"/>
      <c r="T5178" s="156"/>
      <c r="U5178" s="126"/>
      <c r="AF5178" s="8"/>
      <c r="AG5178" s="8"/>
      <c r="AH5178" s="8"/>
      <c r="AI5178" s="8"/>
      <c r="AJ5178" s="8"/>
      <c r="AK5178" s="8"/>
      <c r="AL5178" s="8"/>
      <c r="AM5178" s="8"/>
    </row>
    <row r="5179" spans="1:39" x14ac:dyDescent="0.2">
      <c r="A5179" s="161" t="s">
        <v>403</v>
      </c>
      <c r="B5179" s="162" t="s">
        <v>8196</v>
      </c>
      <c r="C5179" s="174" t="s">
        <v>677</v>
      </c>
      <c r="D5179" s="175" t="s">
        <v>743</v>
      </c>
      <c r="E5179" s="175">
        <v>27</v>
      </c>
      <c r="F5179" s="176">
        <v>1.393254E-2</v>
      </c>
      <c r="G5179" s="176">
        <f t="shared" si="173"/>
        <v>0.37617857999999998</v>
      </c>
      <c r="H5179" s="177"/>
      <c r="I5179" s="178"/>
      <c r="J5179" s="179"/>
      <c r="K5179" s="124"/>
      <c r="L5179" s="125"/>
      <c r="M5179" s="126"/>
      <c r="N5179" s="127"/>
      <c r="O5179" s="128"/>
      <c r="P5179" s="128"/>
      <c r="Q5179" s="126"/>
      <c r="R5179" s="55"/>
      <c r="S5179" s="129"/>
      <c r="T5179" s="156"/>
      <c r="U5179" s="126"/>
      <c r="AF5179" s="8"/>
      <c r="AG5179" s="8"/>
      <c r="AH5179" s="8"/>
      <c r="AI5179" s="8"/>
      <c r="AJ5179" s="8"/>
      <c r="AK5179" s="8"/>
      <c r="AL5179" s="8"/>
      <c r="AM5179" s="8"/>
    </row>
    <row r="5180" spans="1:39" x14ac:dyDescent="0.2">
      <c r="A5180" s="161" t="s">
        <v>403</v>
      </c>
      <c r="B5180" s="162" t="s">
        <v>8197</v>
      </c>
      <c r="C5180" s="174" t="s">
        <v>677</v>
      </c>
      <c r="D5180" s="175" t="s">
        <v>745</v>
      </c>
      <c r="E5180" s="175">
        <v>8</v>
      </c>
      <c r="F5180" s="176">
        <v>1.1562019999999999E-2</v>
      </c>
      <c r="G5180" s="176">
        <f t="shared" si="173"/>
        <v>9.2496159999999994E-2</v>
      </c>
      <c r="H5180" s="177"/>
      <c r="I5180" s="178"/>
      <c r="J5180" s="179"/>
      <c r="K5180" s="124"/>
      <c r="L5180" s="125"/>
      <c r="M5180" s="126"/>
      <c r="N5180" s="127"/>
      <c r="O5180" s="128"/>
      <c r="P5180" s="128"/>
      <c r="Q5180" s="126"/>
      <c r="R5180" s="55"/>
      <c r="S5180" s="129"/>
      <c r="T5180" s="156"/>
      <c r="U5180" s="126"/>
      <c r="AF5180" s="8"/>
      <c r="AG5180" s="8"/>
      <c r="AH5180" s="8"/>
      <c r="AI5180" s="8"/>
      <c r="AJ5180" s="8"/>
      <c r="AK5180" s="8"/>
      <c r="AL5180" s="8"/>
      <c r="AM5180" s="8"/>
    </row>
    <row r="5181" spans="1:39" x14ac:dyDescent="0.2">
      <c r="A5181" s="161" t="s">
        <v>403</v>
      </c>
      <c r="B5181" s="162" t="s">
        <v>8198</v>
      </c>
      <c r="C5181" s="174" t="s">
        <v>684</v>
      </c>
      <c r="D5181" s="175" t="s">
        <v>728</v>
      </c>
      <c r="E5181" s="175">
        <v>5</v>
      </c>
      <c r="F5181" s="176">
        <v>3.5662310000000003E-2</v>
      </c>
      <c r="G5181" s="176">
        <f t="shared" si="173"/>
        <v>0.17831155000000001</v>
      </c>
      <c r="H5181" s="177"/>
      <c r="I5181" s="178"/>
      <c r="J5181" s="179"/>
      <c r="K5181" s="124"/>
      <c r="L5181" s="125"/>
      <c r="M5181" s="126"/>
      <c r="N5181" s="127"/>
      <c r="O5181" s="128"/>
      <c r="P5181" s="128"/>
      <c r="Q5181" s="126"/>
      <c r="R5181" s="55"/>
      <c r="S5181" s="129"/>
      <c r="T5181" s="156"/>
      <c r="U5181" s="126"/>
      <c r="AF5181" s="8"/>
      <c r="AG5181" s="8"/>
      <c r="AH5181" s="8"/>
      <c r="AI5181" s="8"/>
      <c r="AJ5181" s="8"/>
      <c r="AK5181" s="8"/>
      <c r="AL5181" s="8"/>
      <c r="AM5181" s="8"/>
    </row>
    <row r="5182" spans="1:39" x14ac:dyDescent="0.2">
      <c r="A5182" s="161" t="s">
        <v>403</v>
      </c>
      <c r="B5182" s="162" t="s">
        <v>8199</v>
      </c>
      <c r="C5182" s="174" t="s">
        <v>677</v>
      </c>
      <c r="D5182" s="175" t="s">
        <v>747</v>
      </c>
      <c r="E5182" s="175">
        <v>4</v>
      </c>
      <c r="F5182" s="176">
        <v>1.9086800000000001E-3</v>
      </c>
      <c r="G5182" s="176">
        <f t="shared" si="173"/>
        <v>7.6347200000000002E-3</v>
      </c>
      <c r="H5182" s="177"/>
      <c r="I5182" s="178"/>
      <c r="J5182" s="179"/>
      <c r="K5182" s="124"/>
      <c r="L5182" s="125"/>
      <c r="M5182" s="126"/>
      <c r="N5182" s="127"/>
      <c r="O5182" s="128"/>
      <c r="P5182" s="128"/>
      <c r="Q5182" s="126"/>
      <c r="R5182" s="55"/>
      <c r="S5182" s="129"/>
      <c r="T5182" s="156"/>
      <c r="U5182" s="126"/>
      <c r="AF5182" s="8"/>
      <c r="AG5182" s="8"/>
      <c r="AH5182" s="8"/>
      <c r="AI5182" s="8"/>
      <c r="AJ5182" s="8"/>
      <c r="AK5182" s="8"/>
      <c r="AL5182" s="8"/>
      <c r="AM5182" s="8"/>
    </row>
    <row r="5183" spans="1:39" x14ac:dyDescent="0.2">
      <c r="A5183" s="161" t="s">
        <v>403</v>
      </c>
      <c r="B5183" s="162" t="s">
        <v>8200</v>
      </c>
      <c r="C5183" s="174" t="s">
        <v>3260</v>
      </c>
      <c r="D5183" s="175" t="s">
        <v>760</v>
      </c>
      <c r="E5183" s="175">
        <v>16</v>
      </c>
      <c r="F5183" s="176">
        <v>1.7374069999999998E-2</v>
      </c>
      <c r="G5183" s="176">
        <f t="shared" si="173"/>
        <v>0.27798511999999997</v>
      </c>
      <c r="H5183" s="177"/>
      <c r="I5183" s="178"/>
      <c r="J5183" s="179"/>
      <c r="K5183" s="124"/>
      <c r="L5183" s="125"/>
      <c r="M5183" s="126"/>
      <c r="N5183" s="127"/>
      <c r="O5183" s="128"/>
      <c r="P5183" s="128"/>
      <c r="Q5183" s="126"/>
      <c r="R5183" s="55"/>
      <c r="S5183" s="129"/>
      <c r="T5183" s="156"/>
      <c r="U5183" s="126"/>
      <c r="AF5183" s="8"/>
      <c r="AG5183" s="8"/>
      <c r="AH5183" s="8"/>
      <c r="AI5183" s="8"/>
      <c r="AJ5183" s="8"/>
      <c r="AK5183" s="8"/>
      <c r="AL5183" s="8"/>
      <c r="AM5183" s="8"/>
    </row>
    <row r="5184" spans="1:39" ht="25.5" x14ac:dyDescent="0.2">
      <c r="A5184" s="161" t="s">
        <v>403</v>
      </c>
      <c r="B5184" s="162" t="s">
        <v>8201</v>
      </c>
      <c r="C5184" s="174" t="s">
        <v>1129</v>
      </c>
      <c r="D5184" s="175" t="s">
        <v>749</v>
      </c>
      <c r="E5184" s="175">
        <v>84</v>
      </c>
      <c r="F5184" s="176">
        <v>5.7602159999999999E-2</v>
      </c>
      <c r="G5184" s="176">
        <f t="shared" si="173"/>
        <v>4.8385814399999996</v>
      </c>
      <c r="H5184" s="177"/>
      <c r="I5184" s="178"/>
      <c r="J5184" s="179"/>
      <c r="K5184" s="124"/>
      <c r="L5184" s="125"/>
      <c r="M5184" s="126"/>
      <c r="N5184" s="127"/>
      <c r="O5184" s="128"/>
      <c r="P5184" s="128"/>
      <c r="Q5184" s="126"/>
      <c r="R5184" s="55"/>
      <c r="S5184" s="129"/>
      <c r="T5184" s="156"/>
      <c r="U5184" s="126"/>
      <c r="AF5184" s="8"/>
      <c r="AG5184" s="8"/>
      <c r="AH5184" s="8"/>
      <c r="AI5184" s="8"/>
      <c r="AJ5184" s="8"/>
      <c r="AK5184" s="8"/>
      <c r="AL5184" s="8"/>
      <c r="AM5184" s="8"/>
    </row>
    <row r="5185" spans="1:39" ht="25.5" x14ac:dyDescent="0.2">
      <c r="A5185" s="161" t="s">
        <v>403</v>
      </c>
      <c r="B5185" s="162" t="s">
        <v>8202</v>
      </c>
      <c r="C5185" s="174" t="s">
        <v>1130</v>
      </c>
      <c r="D5185" s="175" t="s">
        <v>751</v>
      </c>
      <c r="E5185" s="175">
        <v>8</v>
      </c>
      <c r="F5185" s="176">
        <v>2.8221969999999999E-2</v>
      </c>
      <c r="G5185" s="176">
        <f t="shared" si="173"/>
        <v>0.22577575999999999</v>
      </c>
      <c r="H5185" s="177"/>
      <c r="I5185" s="178"/>
      <c r="J5185" s="179"/>
      <c r="K5185" s="124"/>
      <c r="L5185" s="125"/>
      <c r="M5185" s="126"/>
      <c r="N5185" s="127"/>
      <c r="O5185" s="128"/>
      <c r="P5185" s="128"/>
      <c r="Q5185" s="126"/>
      <c r="R5185" s="55"/>
      <c r="S5185" s="129"/>
      <c r="T5185" s="156"/>
      <c r="U5185" s="126"/>
      <c r="AF5185" s="8"/>
      <c r="AG5185" s="8"/>
      <c r="AH5185" s="8"/>
      <c r="AI5185" s="8"/>
      <c r="AJ5185" s="8"/>
      <c r="AK5185" s="8"/>
      <c r="AL5185" s="8"/>
      <c r="AM5185" s="8"/>
    </row>
    <row r="5186" spans="1:39" ht="25.5" x14ac:dyDescent="0.2">
      <c r="A5186" s="161" t="s">
        <v>403</v>
      </c>
      <c r="B5186" s="162" t="s">
        <v>8203</v>
      </c>
      <c r="C5186" s="174" t="s">
        <v>1131</v>
      </c>
      <c r="D5186" s="175" t="s">
        <v>753</v>
      </c>
      <c r="E5186" s="175">
        <v>44</v>
      </c>
      <c r="F5186" s="176">
        <v>2.2449110000000001E-2</v>
      </c>
      <c r="G5186" s="176">
        <f t="shared" si="173"/>
        <v>0.98776084000000008</v>
      </c>
      <c r="H5186" s="177"/>
      <c r="I5186" s="178"/>
      <c r="J5186" s="179"/>
      <c r="K5186" s="124"/>
      <c r="L5186" s="125"/>
      <c r="M5186" s="126"/>
      <c r="N5186" s="127"/>
      <c r="O5186" s="128"/>
      <c r="P5186" s="128"/>
      <c r="Q5186" s="126"/>
      <c r="R5186" s="55"/>
      <c r="S5186" s="129"/>
      <c r="T5186" s="156"/>
      <c r="U5186" s="126"/>
      <c r="AF5186" s="8"/>
      <c r="AG5186" s="8"/>
      <c r="AH5186" s="8"/>
      <c r="AI5186" s="8"/>
      <c r="AJ5186" s="8"/>
      <c r="AK5186" s="8"/>
      <c r="AL5186" s="8"/>
      <c r="AM5186" s="8"/>
    </row>
    <row r="5187" spans="1:39" ht="25.5" x14ac:dyDescent="0.2">
      <c r="A5187" s="161" t="s">
        <v>403</v>
      </c>
      <c r="B5187" s="162" t="s">
        <v>8204</v>
      </c>
      <c r="C5187" s="174" t="s">
        <v>1132</v>
      </c>
      <c r="D5187" s="175" t="s">
        <v>755</v>
      </c>
      <c r="E5187" s="175">
        <v>54</v>
      </c>
      <c r="F5187" s="176">
        <v>1.8321469999999999E-2</v>
      </c>
      <c r="G5187" s="176">
        <f t="shared" si="173"/>
        <v>0.98935938000000001</v>
      </c>
      <c r="H5187" s="177"/>
      <c r="I5187" s="178"/>
      <c r="J5187" s="179"/>
      <c r="K5187" s="124"/>
      <c r="L5187" s="125"/>
      <c r="M5187" s="126"/>
      <c r="N5187" s="127"/>
      <c r="O5187" s="128"/>
      <c r="P5187" s="128"/>
      <c r="Q5187" s="126"/>
      <c r="R5187" s="55"/>
      <c r="S5187" s="129"/>
      <c r="T5187" s="156"/>
      <c r="U5187" s="126"/>
      <c r="AF5187" s="8"/>
      <c r="AG5187" s="8"/>
      <c r="AH5187" s="8"/>
      <c r="AI5187" s="8"/>
      <c r="AJ5187" s="8"/>
      <c r="AK5187" s="8"/>
      <c r="AL5187" s="8"/>
      <c r="AM5187" s="8"/>
    </row>
    <row r="5188" spans="1:39" ht="25.5" x14ac:dyDescent="0.2">
      <c r="A5188" s="161" t="s">
        <v>403</v>
      </c>
      <c r="B5188" s="162" t="s">
        <v>8205</v>
      </c>
      <c r="C5188" s="174" t="s">
        <v>1133</v>
      </c>
      <c r="D5188" s="175" t="s">
        <v>1134</v>
      </c>
      <c r="E5188" s="175">
        <v>70</v>
      </c>
      <c r="F5188" s="176">
        <v>1.6348540000000002E-2</v>
      </c>
      <c r="G5188" s="176">
        <f t="shared" si="173"/>
        <v>1.1443978000000001</v>
      </c>
      <c r="H5188" s="177"/>
      <c r="I5188" s="178"/>
      <c r="J5188" s="179"/>
      <c r="K5188" s="124"/>
      <c r="L5188" s="125"/>
      <c r="M5188" s="126"/>
      <c r="N5188" s="127"/>
      <c r="O5188" s="128"/>
      <c r="P5188" s="128"/>
      <c r="Q5188" s="126"/>
      <c r="R5188" s="55"/>
      <c r="S5188" s="129"/>
      <c r="T5188" s="156"/>
      <c r="U5188" s="126"/>
      <c r="AF5188" s="8"/>
      <c r="AG5188" s="8"/>
      <c r="AH5188" s="8"/>
      <c r="AI5188" s="8"/>
      <c r="AJ5188" s="8"/>
      <c r="AK5188" s="8"/>
      <c r="AL5188" s="8"/>
      <c r="AM5188" s="8"/>
    </row>
    <row r="5189" spans="1:39" x14ac:dyDescent="0.2">
      <c r="A5189" s="161" t="s">
        <v>403</v>
      </c>
      <c r="B5189" s="162" t="s">
        <v>8206</v>
      </c>
      <c r="C5189" s="174" t="s">
        <v>525</v>
      </c>
      <c r="D5189" s="175" t="s">
        <v>762</v>
      </c>
      <c r="E5189" s="175">
        <v>12</v>
      </c>
      <c r="F5189" s="176">
        <v>7.6006699999999996E-2</v>
      </c>
      <c r="G5189" s="176">
        <f t="shared" si="173"/>
        <v>0.91208040000000001</v>
      </c>
      <c r="H5189" s="177"/>
      <c r="I5189" s="178"/>
      <c r="J5189" s="179"/>
      <c r="K5189" s="124"/>
      <c r="L5189" s="125"/>
      <c r="M5189" s="126"/>
      <c r="N5189" s="127"/>
      <c r="O5189" s="128"/>
      <c r="P5189" s="128"/>
      <c r="Q5189" s="126"/>
      <c r="R5189" s="55"/>
      <c r="S5189" s="129"/>
      <c r="T5189" s="156"/>
      <c r="U5189" s="126"/>
      <c r="AF5189" s="8"/>
      <c r="AG5189" s="8"/>
      <c r="AH5189" s="8"/>
      <c r="AI5189" s="8"/>
      <c r="AJ5189" s="8"/>
      <c r="AK5189" s="8"/>
      <c r="AL5189" s="8"/>
      <c r="AM5189" s="8"/>
    </row>
    <row r="5190" spans="1:39" x14ac:dyDescent="0.2">
      <c r="A5190" s="161" t="s">
        <v>403</v>
      </c>
      <c r="B5190" s="162" t="s">
        <v>8207</v>
      </c>
      <c r="C5190" s="174" t="s">
        <v>525</v>
      </c>
      <c r="D5190" s="175" t="s">
        <v>764</v>
      </c>
      <c r="E5190" s="175">
        <v>16</v>
      </c>
      <c r="F5190" s="176">
        <v>4.0010209999999997E-2</v>
      </c>
      <c r="G5190" s="176">
        <f t="shared" si="173"/>
        <v>0.64016335999999996</v>
      </c>
      <c r="H5190" s="177"/>
      <c r="I5190" s="178"/>
      <c r="J5190" s="179"/>
      <c r="K5190" s="124"/>
      <c r="L5190" s="125"/>
      <c r="M5190" s="126"/>
      <c r="N5190" s="127"/>
      <c r="O5190" s="128"/>
      <c r="P5190" s="128"/>
      <c r="Q5190" s="126"/>
      <c r="R5190" s="55"/>
      <c r="S5190" s="129"/>
      <c r="T5190" s="156"/>
      <c r="U5190" s="126"/>
      <c r="AF5190" s="8"/>
      <c r="AG5190" s="8"/>
      <c r="AH5190" s="8"/>
      <c r="AI5190" s="8"/>
      <c r="AJ5190" s="8"/>
      <c r="AK5190" s="8"/>
      <c r="AL5190" s="8"/>
      <c r="AM5190" s="8"/>
    </row>
    <row r="5191" spans="1:39" x14ac:dyDescent="0.2">
      <c r="A5191" s="161" t="s">
        <v>403</v>
      </c>
      <c r="B5191" s="162" t="s">
        <v>8208</v>
      </c>
      <c r="C5191" s="174" t="s">
        <v>525</v>
      </c>
      <c r="D5191" s="175" t="s">
        <v>679</v>
      </c>
      <c r="E5191" s="175">
        <v>96</v>
      </c>
      <c r="F5191" s="176">
        <v>1.6751530000000001E-2</v>
      </c>
      <c r="G5191" s="176">
        <f t="shared" si="173"/>
        <v>1.6081468800000001</v>
      </c>
      <c r="H5191" s="177"/>
      <c r="I5191" s="178"/>
      <c r="J5191" s="179"/>
      <c r="K5191" s="124"/>
      <c r="L5191" s="125"/>
      <c r="M5191" s="126"/>
      <c r="N5191" s="127"/>
      <c r="O5191" s="128"/>
      <c r="P5191" s="128"/>
      <c r="Q5191" s="126"/>
      <c r="R5191" s="55"/>
      <c r="S5191" s="129"/>
      <c r="T5191" s="156"/>
      <c r="U5191" s="126"/>
      <c r="AF5191" s="8"/>
      <c r="AG5191" s="8"/>
      <c r="AH5191" s="8"/>
      <c r="AI5191" s="8"/>
      <c r="AJ5191" s="8"/>
      <c r="AK5191" s="8"/>
      <c r="AL5191" s="8"/>
      <c r="AM5191" s="8"/>
    </row>
    <row r="5192" spans="1:39" x14ac:dyDescent="0.2">
      <c r="A5192" s="161" t="s">
        <v>403</v>
      </c>
      <c r="B5192" s="162" t="s">
        <v>8209</v>
      </c>
      <c r="C5192" s="174" t="s">
        <v>525</v>
      </c>
      <c r="D5192" s="175" t="s">
        <v>767</v>
      </c>
      <c r="E5192" s="175">
        <v>9</v>
      </c>
      <c r="F5192" s="176">
        <v>1.084597E-2</v>
      </c>
      <c r="G5192" s="176">
        <f t="shared" si="173"/>
        <v>9.7613729999999996E-2</v>
      </c>
      <c r="H5192" s="177"/>
      <c r="I5192" s="178"/>
      <c r="J5192" s="179"/>
      <c r="K5192" s="124"/>
      <c r="L5192" s="125"/>
      <c r="M5192" s="126"/>
      <c r="N5192" s="127"/>
      <c r="O5192" s="128"/>
      <c r="P5192" s="128"/>
      <c r="Q5192" s="126"/>
      <c r="R5192" s="55"/>
      <c r="S5192" s="129"/>
      <c r="T5192" s="156"/>
      <c r="U5192" s="126"/>
      <c r="AF5192" s="8"/>
      <c r="AG5192" s="8"/>
      <c r="AH5192" s="8"/>
      <c r="AI5192" s="8"/>
      <c r="AJ5192" s="8"/>
      <c r="AK5192" s="8"/>
      <c r="AL5192" s="8"/>
      <c r="AM5192" s="8"/>
    </row>
    <row r="5193" spans="1:39" x14ac:dyDescent="0.2">
      <c r="A5193" s="161" t="s">
        <v>403</v>
      </c>
      <c r="B5193" s="162" t="s">
        <v>8210</v>
      </c>
      <c r="C5193" s="174" t="s">
        <v>525</v>
      </c>
      <c r="D5193" s="175" t="s">
        <v>526</v>
      </c>
      <c r="E5193" s="175">
        <v>369</v>
      </c>
      <c r="F5193" s="176">
        <v>5.88405E-3</v>
      </c>
      <c r="G5193" s="176">
        <f t="shared" si="173"/>
        <v>2.1712144499999999</v>
      </c>
      <c r="H5193" s="177"/>
      <c r="I5193" s="178"/>
      <c r="J5193" s="179"/>
      <c r="K5193" s="124"/>
      <c r="L5193" s="125"/>
      <c r="M5193" s="126"/>
      <c r="N5193" s="127"/>
      <c r="O5193" s="128"/>
      <c r="P5193" s="128"/>
      <c r="Q5193" s="126"/>
      <c r="R5193" s="55"/>
      <c r="S5193" s="129"/>
      <c r="T5193" s="156"/>
      <c r="U5193" s="126"/>
      <c r="AF5193" s="8"/>
      <c r="AG5193" s="8"/>
      <c r="AH5193" s="8"/>
      <c r="AI5193" s="8"/>
      <c r="AJ5193" s="8"/>
      <c r="AK5193" s="8"/>
      <c r="AL5193" s="8"/>
      <c r="AM5193" s="8"/>
    </row>
    <row r="5194" spans="1:39" x14ac:dyDescent="0.2">
      <c r="A5194" s="161" t="s">
        <v>403</v>
      </c>
      <c r="B5194" s="162" t="s">
        <v>8211</v>
      </c>
      <c r="C5194" s="174" t="s">
        <v>525</v>
      </c>
      <c r="D5194" s="175" t="s">
        <v>770</v>
      </c>
      <c r="E5194" s="175">
        <v>4</v>
      </c>
      <c r="F5194" s="176">
        <v>8.4562000000000005E-4</v>
      </c>
      <c r="G5194" s="176">
        <f t="shared" ref="G5194:G5204" si="174">F5194*E5194</f>
        <v>3.3824800000000002E-3</v>
      </c>
      <c r="H5194" s="177"/>
      <c r="I5194" s="178"/>
      <c r="J5194" s="179"/>
      <c r="K5194" s="124"/>
      <c r="L5194" s="125"/>
      <c r="M5194" s="126"/>
      <c r="N5194" s="127"/>
      <c r="O5194" s="128"/>
      <c r="P5194" s="128"/>
      <c r="Q5194" s="126"/>
      <c r="R5194" s="55"/>
      <c r="S5194" s="129"/>
      <c r="T5194" s="156"/>
      <c r="U5194" s="126"/>
      <c r="AF5194" s="8"/>
      <c r="AG5194" s="8"/>
      <c r="AH5194" s="8"/>
      <c r="AI5194" s="8"/>
      <c r="AJ5194" s="8"/>
      <c r="AK5194" s="8"/>
      <c r="AL5194" s="8"/>
      <c r="AM5194" s="8"/>
    </row>
    <row r="5195" spans="1:39" x14ac:dyDescent="0.2">
      <c r="A5195" s="161" t="s">
        <v>403</v>
      </c>
      <c r="B5195" s="162" t="s">
        <v>8212</v>
      </c>
      <c r="C5195" s="174" t="s">
        <v>528</v>
      </c>
      <c r="D5195" s="175" t="s">
        <v>772</v>
      </c>
      <c r="E5195" s="175">
        <v>16</v>
      </c>
      <c r="F5195" s="176">
        <v>6.9577099999999998E-3</v>
      </c>
      <c r="G5195" s="176">
        <f t="shared" si="174"/>
        <v>0.11132336</v>
      </c>
      <c r="H5195" s="177"/>
      <c r="I5195" s="178"/>
      <c r="J5195" s="179"/>
      <c r="K5195" s="124"/>
      <c r="L5195" s="125"/>
      <c r="M5195" s="126"/>
      <c r="N5195" s="127"/>
      <c r="O5195" s="128"/>
      <c r="P5195" s="128"/>
      <c r="Q5195" s="126"/>
      <c r="R5195" s="55"/>
      <c r="S5195" s="129"/>
      <c r="T5195" s="156"/>
      <c r="U5195" s="126"/>
      <c r="AF5195" s="8"/>
      <c r="AG5195" s="8"/>
      <c r="AH5195" s="8"/>
      <c r="AI5195" s="8"/>
      <c r="AJ5195" s="8"/>
      <c r="AK5195" s="8"/>
      <c r="AL5195" s="8"/>
      <c r="AM5195" s="8"/>
    </row>
    <row r="5196" spans="1:39" x14ac:dyDescent="0.2">
      <c r="A5196" s="161" t="s">
        <v>403</v>
      </c>
      <c r="B5196" s="162" t="s">
        <v>8213</v>
      </c>
      <c r="C5196" s="174" t="s">
        <v>528</v>
      </c>
      <c r="D5196" s="175" t="s">
        <v>680</v>
      </c>
      <c r="E5196" s="175">
        <v>88</v>
      </c>
      <c r="F5196" s="176">
        <v>3.9662300000000003E-3</v>
      </c>
      <c r="G5196" s="176">
        <f t="shared" si="174"/>
        <v>0.34902824000000005</v>
      </c>
      <c r="H5196" s="177"/>
      <c r="I5196" s="178"/>
      <c r="J5196" s="179"/>
      <c r="K5196" s="124"/>
      <c r="L5196" s="125"/>
      <c r="M5196" s="126"/>
      <c r="N5196" s="127"/>
      <c r="O5196" s="128"/>
      <c r="P5196" s="128"/>
      <c r="Q5196" s="126"/>
      <c r="R5196" s="55"/>
      <c r="S5196" s="129"/>
      <c r="T5196" s="156"/>
      <c r="U5196" s="126"/>
      <c r="AF5196" s="8"/>
      <c r="AG5196" s="8"/>
      <c r="AH5196" s="8"/>
      <c r="AI5196" s="8"/>
      <c r="AJ5196" s="8"/>
      <c r="AK5196" s="8"/>
      <c r="AL5196" s="8"/>
      <c r="AM5196" s="8"/>
    </row>
    <row r="5197" spans="1:39" x14ac:dyDescent="0.2">
      <c r="A5197" s="161" t="s">
        <v>403</v>
      </c>
      <c r="B5197" s="162" t="s">
        <v>8214</v>
      </c>
      <c r="C5197" s="174" t="s">
        <v>528</v>
      </c>
      <c r="D5197" s="175" t="s">
        <v>775</v>
      </c>
      <c r="E5197" s="175">
        <v>9</v>
      </c>
      <c r="F5197" s="176">
        <v>2.3824300000000001E-3</v>
      </c>
      <c r="G5197" s="176">
        <f t="shared" si="174"/>
        <v>2.1441870000000002E-2</v>
      </c>
      <c r="H5197" s="177"/>
      <c r="I5197" s="178"/>
      <c r="J5197" s="179"/>
      <c r="K5197" s="124"/>
      <c r="L5197" s="125"/>
      <c r="M5197" s="126"/>
      <c r="N5197" s="127"/>
      <c r="O5197" s="128"/>
      <c r="P5197" s="128"/>
      <c r="Q5197" s="126"/>
      <c r="R5197" s="55"/>
      <c r="S5197" s="129"/>
      <c r="T5197" s="156"/>
      <c r="U5197" s="126"/>
      <c r="AF5197" s="8"/>
      <c r="AG5197" s="8"/>
      <c r="AH5197" s="8"/>
      <c r="AI5197" s="8"/>
      <c r="AJ5197" s="8"/>
      <c r="AK5197" s="8"/>
      <c r="AL5197" s="8"/>
      <c r="AM5197" s="8"/>
    </row>
    <row r="5198" spans="1:39" x14ac:dyDescent="0.2">
      <c r="A5198" s="161" t="s">
        <v>403</v>
      </c>
      <c r="B5198" s="162" t="s">
        <v>8215</v>
      </c>
      <c r="C5198" s="174" t="s">
        <v>528</v>
      </c>
      <c r="D5198" s="175" t="s">
        <v>529</v>
      </c>
      <c r="E5198" s="175">
        <v>249</v>
      </c>
      <c r="F5198" s="176">
        <v>1.25136E-3</v>
      </c>
      <c r="G5198" s="176">
        <f t="shared" si="174"/>
        <v>0.31158863999999997</v>
      </c>
      <c r="H5198" s="177"/>
      <c r="I5198" s="178"/>
      <c r="J5198" s="179"/>
      <c r="K5198" s="124"/>
      <c r="L5198" s="125"/>
      <c r="M5198" s="126"/>
      <c r="N5198" s="127"/>
      <c r="O5198" s="128"/>
      <c r="P5198" s="128"/>
      <c r="Q5198" s="126"/>
      <c r="R5198" s="55"/>
      <c r="S5198" s="129"/>
      <c r="T5198" s="156"/>
      <c r="U5198" s="126"/>
      <c r="AF5198" s="8"/>
      <c r="AG5198" s="8"/>
      <c r="AH5198" s="8"/>
      <c r="AI5198" s="8"/>
      <c r="AJ5198" s="8"/>
      <c r="AK5198" s="8"/>
      <c r="AL5198" s="8"/>
      <c r="AM5198" s="8"/>
    </row>
    <row r="5199" spans="1:39" x14ac:dyDescent="0.2">
      <c r="A5199" s="161" t="s">
        <v>403</v>
      </c>
      <c r="B5199" s="162" t="s">
        <v>8216</v>
      </c>
      <c r="C5199" s="174" t="s">
        <v>528</v>
      </c>
      <c r="D5199" s="175" t="s">
        <v>778</v>
      </c>
      <c r="E5199" s="175">
        <v>4</v>
      </c>
      <c r="F5199" s="176">
        <v>1.8382000000000001E-4</v>
      </c>
      <c r="G5199" s="176">
        <f t="shared" si="174"/>
        <v>7.3528000000000005E-4</v>
      </c>
      <c r="H5199" s="177"/>
      <c r="I5199" s="178"/>
      <c r="J5199" s="179"/>
      <c r="K5199" s="124"/>
      <c r="L5199" s="125"/>
      <c r="M5199" s="126"/>
      <c r="N5199" s="127"/>
      <c r="O5199" s="128"/>
      <c r="P5199" s="128"/>
      <c r="Q5199" s="126"/>
      <c r="R5199" s="55"/>
      <c r="S5199" s="129"/>
      <c r="T5199" s="156"/>
      <c r="U5199" s="126"/>
      <c r="AF5199" s="8"/>
      <c r="AG5199" s="8"/>
      <c r="AH5199" s="8"/>
      <c r="AI5199" s="8"/>
      <c r="AJ5199" s="8"/>
      <c r="AK5199" s="8"/>
      <c r="AL5199" s="8"/>
      <c r="AM5199" s="8"/>
    </row>
    <row r="5200" spans="1:39" x14ac:dyDescent="0.2">
      <c r="A5200" s="161" t="s">
        <v>403</v>
      </c>
      <c r="B5200" s="162" t="s">
        <v>8217</v>
      </c>
      <c r="C5200" s="174" t="s">
        <v>681</v>
      </c>
      <c r="D5200" s="175" t="s">
        <v>780</v>
      </c>
      <c r="E5200" s="175">
        <v>4</v>
      </c>
      <c r="F5200" s="176">
        <v>1.7164410000000001E-2</v>
      </c>
      <c r="G5200" s="176">
        <f t="shared" si="174"/>
        <v>6.8657640000000006E-2</v>
      </c>
      <c r="H5200" s="177"/>
      <c r="I5200" s="178"/>
      <c r="J5200" s="179"/>
      <c r="K5200" s="124"/>
      <c r="L5200" s="125"/>
      <c r="M5200" s="126"/>
      <c r="N5200" s="127"/>
      <c r="O5200" s="128"/>
      <c r="P5200" s="128"/>
      <c r="Q5200" s="126"/>
      <c r="R5200" s="55"/>
      <c r="S5200" s="129"/>
      <c r="T5200" s="156"/>
      <c r="U5200" s="126"/>
      <c r="AF5200" s="8"/>
      <c r="AG5200" s="8"/>
      <c r="AH5200" s="8"/>
      <c r="AI5200" s="8"/>
      <c r="AJ5200" s="8"/>
      <c r="AK5200" s="8"/>
      <c r="AL5200" s="8"/>
      <c r="AM5200" s="8"/>
    </row>
    <row r="5201" spans="1:39" x14ac:dyDescent="0.2">
      <c r="A5201" s="161" t="s">
        <v>403</v>
      </c>
      <c r="B5201" s="162" t="s">
        <v>8218</v>
      </c>
      <c r="C5201" s="174" t="s">
        <v>681</v>
      </c>
      <c r="D5201" s="175" t="s">
        <v>782</v>
      </c>
      <c r="E5201" s="175">
        <v>8</v>
      </c>
      <c r="F5201" s="176">
        <v>1.130113E-2</v>
      </c>
      <c r="G5201" s="176">
        <f t="shared" si="174"/>
        <v>9.0409039999999996E-2</v>
      </c>
      <c r="H5201" s="177"/>
      <c r="I5201" s="178"/>
      <c r="J5201" s="179"/>
      <c r="K5201" s="124"/>
      <c r="L5201" s="125"/>
      <c r="M5201" s="126"/>
      <c r="N5201" s="127"/>
      <c r="O5201" s="128"/>
      <c r="P5201" s="128"/>
      <c r="Q5201" s="126"/>
      <c r="R5201" s="55"/>
      <c r="S5201" s="129"/>
      <c r="T5201" s="156"/>
      <c r="U5201" s="126"/>
      <c r="AF5201" s="8"/>
      <c r="AG5201" s="8"/>
      <c r="AH5201" s="8"/>
      <c r="AI5201" s="8"/>
      <c r="AJ5201" s="8"/>
      <c r="AK5201" s="8"/>
      <c r="AL5201" s="8"/>
      <c r="AM5201" s="8"/>
    </row>
    <row r="5202" spans="1:39" x14ac:dyDescent="0.2">
      <c r="A5202" s="161" t="s">
        <v>403</v>
      </c>
      <c r="B5202" s="162" t="s">
        <v>8219</v>
      </c>
      <c r="C5202" s="174" t="s">
        <v>681</v>
      </c>
      <c r="D5202" s="175" t="s">
        <v>784</v>
      </c>
      <c r="E5202" s="175">
        <v>4</v>
      </c>
      <c r="F5202" s="176">
        <v>4.0784000000000003E-3</v>
      </c>
      <c r="G5202" s="176">
        <f t="shared" si="174"/>
        <v>1.6313600000000001E-2</v>
      </c>
      <c r="H5202" s="177"/>
      <c r="I5202" s="178"/>
      <c r="J5202" s="179"/>
      <c r="K5202" s="124"/>
      <c r="L5202" s="125"/>
      <c r="M5202" s="126"/>
      <c r="N5202" s="127"/>
      <c r="O5202" s="128"/>
      <c r="P5202" s="128"/>
      <c r="Q5202" s="126"/>
      <c r="R5202" s="55"/>
      <c r="S5202" s="129"/>
      <c r="T5202" s="156"/>
      <c r="U5202" s="126"/>
      <c r="AF5202" s="8"/>
      <c r="AG5202" s="8"/>
      <c r="AH5202" s="8"/>
      <c r="AI5202" s="8"/>
      <c r="AJ5202" s="8"/>
      <c r="AK5202" s="8"/>
      <c r="AL5202" s="8"/>
      <c r="AM5202" s="8"/>
    </row>
    <row r="5203" spans="1:39" x14ac:dyDescent="0.2">
      <c r="A5203" s="161" t="s">
        <v>403</v>
      </c>
      <c r="B5203" s="162" t="s">
        <v>8220</v>
      </c>
      <c r="C5203" s="174" t="s">
        <v>681</v>
      </c>
      <c r="D5203" s="175" t="s">
        <v>786</v>
      </c>
      <c r="E5203" s="175">
        <v>45</v>
      </c>
      <c r="F5203" s="176">
        <v>2.1575700000000001E-3</v>
      </c>
      <c r="G5203" s="176">
        <f t="shared" si="174"/>
        <v>9.7090650000000001E-2</v>
      </c>
      <c r="H5203" s="177"/>
      <c r="I5203" s="178"/>
      <c r="J5203" s="179"/>
      <c r="K5203" s="124"/>
      <c r="L5203" s="125"/>
      <c r="M5203" s="126"/>
      <c r="N5203" s="127"/>
      <c r="O5203" s="128"/>
      <c r="P5203" s="128"/>
      <c r="Q5203" s="126"/>
      <c r="R5203" s="55"/>
      <c r="S5203" s="129"/>
      <c r="T5203" s="156"/>
      <c r="U5203" s="126"/>
      <c r="AF5203" s="8"/>
      <c r="AG5203" s="8"/>
      <c r="AH5203" s="8"/>
      <c r="AI5203" s="8"/>
      <c r="AJ5203" s="8"/>
      <c r="AK5203" s="8"/>
      <c r="AL5203" s="8"/>
      <c r="AM5203" s="8"/>
    </row>
    <row r="5204" spans="1:39" x14ac:dyDescent="0.2">
      <c r="A5204" s="161" t="s">
        <v>403</v>
      </c>
      <c r="B5204" s="162" t="s">
        <v>8221</v>
      </c>
      <c r="C5204" s="174" t="s">
        <v>788</v>
      </c>
      <c r="D5204" s="175" t="s">
        <v>789</v>
      </c>
      <c r="E5204" s="175">
        <v>2</v>
      </c>
      <c r="F5204" s="176">
        <v>5.0836500000000003E-3</v>
      </c>
      <c r="G5204" s="176">
        <f t="shared" si="174"/>
        <v>1.0167300000000001E-2</v>
      </c>
      <c r="H5204" s="177"/>
      <c r="I5204" s="178"/>
      <c r="J5204" s="179"/>
      <c r="K5204" s="124"/>
      <c r="L5204" s="125"/>
      <c r="M5204" s="126"/>
      <c r="N5204" s="127"/>
      <c r="O5204" s="128"/>
      <c r="P5204" s="128"/>
      <c r="Q5204" s="126"/>
      <c r="R5204" s="55"/>
      <c r="S5204" s="129"/>
      <c r="T5204" s="156"/>
      <c r="U5204" s="126"/>
      <c r="AF5204" s="8"/>
      <c r="AG5204" s="8"/>
      <c r="AH5204" s="8"/>
      <c r="AI5204" s="8"/>
      <c r="AJ5204" s="8"/>
      <c r="AK5204" s="8"/>
      <c r="AL5204" s="8"/>
      <c r="AM5204" s="8"/>
    </row>
    <row r="5205" spans="1:39" x14ac:dyDescent="0.2">
      <c r="A5205" s="161" t="s">
        <v>382</v>
      </c>
      <c r="B5205" s="162" t="s">
        <v>8222</v>
      </c>
      <c r="C5205" s="181" t="s">
        <v>675</v>
      </c>
      <c r="D5205" s="182" t="s">
        <v>676</v>
      </c>
      <c r="E5205" s="182">
        <v>1</v>
      </c>
      <c r="F5205" s="183"/>
      <c r="G5205" s="183" t="str">
        <f>""</f>
        <v/>
      </c>
      <c r="H5205" s="184"/>
      <c r="I5205" s="185"/>
      <c r="J5205" s="180"/>
      <c r="K5205" s="124"/>
      <c r="L5205" s="125"/>
      <c r="M5205" s="126"/>
      <c r="N5205" s="127"/>
      <c r="O5205" s="128"/>
      <c r="P5205" s="128"/>
      <c r="Q5205" s="126"/>
      <c r="R5205" s="55"/>
      <c r="S5205" s="129"/>
      <c r="T5205" s="156"/>
      <c r="U5205" s="126"/>
      <c r="AF5205" s="8"/>
      <c r="AG5205" s="8"/>
      <c r="AH5205" s="8"/>
      <c r="AI5205" s="8"/>
      <c r="AJ5205" s="8"/>
      <c r="AK5205" s="8"/>
      <c r="AL5205" s="8"/>
      <c r="AM5205" s="8"/>
    </row>
    <row r="5206" spans="1:39" x14ac:dyDescent="0.2">
      <c r="A5206" s="161" t="s">
        <v>382</v>
      </c>
      <c r="B5206" s="162" t="s">
        <v>8223</v>
      </c>
      <c r="C5206" s="181" t="s">
        <v>683</v>
      </c>
      <c r="D5206" s="182" t="s">
        <v>676</v>
      </c>
      <c r="E5206" s="182">
        <v>1</v>
      </c>
      <c r="F5206" s="183"/>
      <c r="G5206" s="183" t="str">
        <f>""</f>
        <v/>
      </c>
      <c r="H5206" s="184"/>
      <c r="I5206" s="185"/>
      <c r="J5206" s="180"/>
      <c r="K5206" s="124"/>
      <c r="L5206" s="125"/>
      <c r="M5206" s="126"/>
      <c r="N5206" s="127"/>
      <c r="O5206" s="128"/>
      <c r="P5206" s="128"/>
      <c r="Q5206" s="126"/>
      <c r="R5206" s="55"/>
      <c r="S5206" s="129"/>
      <c r="T5206" s="156"/>
      <c r="U5206" s="126"/>
      <c r="AF5206" s="8"/>
      <c r="AG5206" s="8"/>
      <c r="AH5206" s="8"/>
      <c r="AI5206" s="8"/>
      <c r="AJ5206" s="8"/>
      <c r="AK5206" s="8"/>
      <c r="AL5206" s="8"/>
      <c r="AM5206" s="8"/>
    </row>
    <row r="5207" spans="1:39" ht="25.5" x14ac:dyDescent="0.2">
      <c r="A5207" s="148" t="s">
        <v>379</v>
      </c>
      <c r="B5207" s="150">
        <v>76</v>
      </c>
      <c r="C5207" s="151"/>
      <c r="D5207" s="152" t="s">
        <v>271</v>
      </c>
      <c r="E5207" s="105">
        <v>1</v>
      </c>
      <c r="F5207" s="153"/>
      <c r="G5207" s="110"/>
      <c r="H5207" s="154"/>
      <c r="I5207" s="111"/>
      <c r="J5207" s="155"/>
      <c r="K5207" s="124"/>
      <c r="L5207" s="125"/>
      <c r="M5207" s="126"/>
      <c r="N5207" s="127"/>
      <c r="O5207" s="128"/>
      <c r="P5207" s="128"/>
      <c r="Q5207" s="126"/>
      <c r="R5207" s="55"/>
      <c r="S5207" s="129"/>
      <c r="T5207" s="156"/>
      <c r="U5207" s="126"/>
      <c r="AF5207" s="8"/>
      <c r="AG5207" s="8"/>
      <c r="AH5207" s="8"/>
      <c r="AI5207" s="8"/>
      <c r="AJ5207" s="8"/>
      <c r="AK5207" s="8"/>
      <c r="AL5207" s="8"/>
      <c r="AM5207" s="8"/>
    </row>
    <row r="5208" spans="1:39" ht="25.5" x14ac:dyDescent="0.2">
      <c r="A5208" s="148" t="s">
        <v>379</v>
      </c>
      <c r="B5208" s="150" t="s">
        <v>272</v>
      </c>
      <c r="C5208" s="151" t="s">
        <v>273</v>
      </c>
      <c r="D5208" s="152" t="s">
        <v>274</v>
      </c>
      <c r="E5208" s="105">
        <v>1</v>
      </c>
      <c r="F5208" s="153"/>
      <c r="G5208" s="110"/>
      <c r="H5208" s="154"/>
      <c r="I5208" s="111"/>
      <c r="J5208" s="155"/>
      <c r="K5208" s="124"/>
      <c r="L5208" s="125"/>
      <c r="M5208" s="126"/>
      <c r="N5208" s="127"/>
      <c r="O5208" s="128"/>
      <c r="P5208" s="128"/>
      <c r="Q5208" s="126"/>
      <c r="R5208" s="55"/>
      <c r="S5208" s="129"/>
      <c r="T5208" s="156"/>
      <c r="U5208" s="126"/>
      <c r="AF5208" s="8"/>
      <c r="AG5208" s="8"/>
      <c r="AH5208" s="8"/>
      <c r="AI5208" s="8"/>
      <c r="AJ5208" s="8"/>
      <c r="AK5208" s="8"/>
      <c r="AL5208" s="8"/>
      <c r="AM5208" s="8"/>
    </row>
    <row r="5209" spans="1:39" customFormat="1" x14ac:dyDescent="0.2">
      <c r="A5209" s="148" t="s">
        <v>379</v>
      </c>
      <c r="B5209" s="162" t="s">
        <v>7578</v>
      </c>
      <c r="C5209" s="181" t="s">
        <v>6296</v>
      </c>
      <c r="D5209" s="182" t="s">
        <v>6297</v>
      </c>
      <c r="E5209" s="182">
        <v>1</v>
      </c>
      <c r="F5209" s="183"/>
      <c r="G5209" s="183" t="str">
        <f>""</f>
        <v/>
      </c>
      <c r="H5209" s="184"/>
      <c r="I5209" s="185"/>
      <c r="J5209" s="180"/>
    </row>
    <row r="5210" spans="1:39" customFormat="1" outlineLevel="1" x14ac:dyDescent="0.2">
      <c r="A5210" s="148" t="s">
        <v>379</v>
      </c>
      <c r="B5210" s="162" t="s">
        <v>7579</v>
      </c>
      <c r="C5210" s="181" t="s">
        <v>6299</v>
      </c>
      <c r="D5210" s="182" t="s">
        <v>6300</v>
      </c>
      <c r="E5210" s="182">
        <f>1*1</f>
        <v>1</v>
      </c>
      <c r="F5210" s="183">
        <v>7.28</v>
      </c>
      <c r="G5210" s="183">
        <f t="shared" ref="G5210:G5215" si="175">F5210*E5210</f>
        <v>7.28</v>
      </c>
      <c r="H5210" s="184" t="s">
        <v>390</v>
      </c>
      <c r="I5210" s="185"/>
      <c r="J5210" s="180"/>
    </row>
    <row r="5211" spans="1:39" customFormat="1" outlineLevel="1" x14ac:dyDescent="0.2">
      <c r="A5211" s="148" t="s">
        <v>379</v>
      </c>
      <c r="B5211" s="162" t="s">
        <v>7580</v>
      </c>
      <c r="C5211" s="181" t="s">
        <v>6302</v>
      </c>
      <c r="D5211" s="182" t="s">
        <v>6303</v>
      </c>
      <c r="E5211" s="182">
        <f>1*1</f>
        <v>1</v>
      </c>
      <c r="F5211" s="183">
        <v>4.5</v>
      </c>
      <c r="G5211" s="183">
        <f t="shared" si="175"/>
        <v>4.5</v>
      </c>
      <c r="H5211" s="184" t="s">
        <v>390</v>
      </c>
      <c r="I5211" s="185"/>
      <c r="J5211" s="180"/>
    </row>
    <row r="5212" spans="1:39" customFormat="1" outlineLevel="1" x14ac:dyDescent="0.2">
      <c r="A5212" s="148" t="s">
        <v>379</v>
      </c>
      <c r="B5212" s="162" t="s">
        <v>7581</v>
      </c>
      <c r="C5212" s="181" t="s">
        <v>6305</v>
      </c>
      <c r="D5212" s="182" t="s">
        <v>6306</v>
      </c>
      <c r="E5212" s="182">
        <f>1*1</f>
        <v>1</v>
      </c>
      <c r="F5212" s="183">
        <v>8.93</v>
      </c>
      <c r="G5212" s="183">
        <f t="shared" si="175"/>
        <v>8.93</v>
      </c>
      <c r="H5212" s="184" t="s">
        <v>390</v>
      </c>
      <c r="I5212" s="185"/>
      <c r="J5212" s="180"/>
    </row>
    <row r="5213" spans="1:39" customFormat="1" outlineLevel="1" x14ac:dyDescent="0.2">
      <c r="A5213" s="148" t="s">
        <v>379</v>
      </c>
      <c r="B5213" s="162" t="s">
        <v>7582</v>
      </c>
      <c r="C5213" s="181" t="s">
        <v>540</v>
      </c>
      <c r="D5213" s="182" t="s">
        <v>541</v>
      </c>
      <c r="E5213" s="182">
        <f>1*1</f>
        <v>1</v>
      </c>
      <c r="F5213" s="183">
        <v>46.26</v>
      </c>
      <c r="G5213" s="183">
        <f t="shared" si="175"/>
        <v>46.26</v>
      </c>
      <c r="H5213" s="184" t="s">
        <v>390</v>
      </c>
      <c r="I5213" s="185"/>
      <c r="J5213" s="180"/>
    </row>
    <row r="5214" spans="1:39" customFormat="1" outlineLevel="1" x14ac:dyDescent="0.2">
      <c r="A5214" s="148" t="s">
        <v>379</v>
      </c>
      <c r="B5214" s="162" t="s">
        <v>7583</v>
      </c>
      <c r="C5214" s="181" t="s">
        <v>5620</v>
      </c>
      <c r="D5214" s="182" t="s">
        <v>402</v>
      </c>
      <c r="E5214" s="182">
        <f>2*1</f>
        <v>2</v>
      </c>
      <c r="F5214" s="183">
        <v>1.92</v>
      </c>
      <c r="G5214" s="183">
        <f t="shared" si="175"/>
        <v>3.84</v>
      </c>
      <c r="H5214" s="184" t="s">
        <v>390</v>
      </c>
      <c r="I5214" s="185"/>
      <c r="J5214" s="180"/>
    </row>
    <row r="5215" spans="1:39" customFormat="1" outlineLevel="1" x14ac:dyDescent="0.2">
      <c r="A5215" s="148" t="s">
        <v>379</v>
      </c>
      <c r="B5215" s="162" t="s">
        <v>7584</v>
      </c>
      <c r="C5215" s="181" t="s">
        <v>6310</v>
      </c>
      <c r="D5215" s="182" t="s">
        <v>6311</v>
      </c>
      <c r="E5215" s="182">
        <f>1*1</f>
        <v>1</v>
      </c>
      <c r="F5215" s="183">
        <v>9.42</v>
      </c>
      <c r="G5215" s="183">
        <f t="shared" si="175"/>
        <v>9.42</v>
      </c>
      <c r="H5215" s="184"/>
      <c r="I5215" s="185"/>
      <c r="J5215" s="180"/>
    </row>
    <row r="5216" spans="1:39" customFormat="1" x14ac:dyDescent="0.2">
      <c r="A5216" s="148" t="s">
        <v>379</v>
      </c>
      <c r="B5216" s="162" t="s">
        <v>7585</v>
      </c>
      <c r="C5216" s="181" t="s">
        <v>5477</v>
      </c>
      <c r="D5216" s="182" t="s">
        <v>409</v>
      </c>
      <c r="E5216" s="182" t="s">
        <v>410</v>
      </c>
      <c r="F5216" s="183"/>
      <c r="G5216" s="183" t="str">
        <f>""</f>
        <v/>
      </c>
      <c r="H5216" s="184"/>
      <c r="I5216" s="185"/>
      <c r="J5216" s="180"/>
      <c r="K5216" s="200"/>
    </row>
    <row r="5217" spans="1:11" customFormat="1" outlineLevel="1" x14ac:dyDescent="0.2">
      <c r="A5217" s="148" t="s">
        <v>379</v>
      </c>
      <c r="B5217" s="162" t="s">
        <v>7586</v>
      </c>
      <c r="C5217" s="181" t="s">
        <v>5479</v>
      </c>
      <c r="D5217" s="182" t="s">
        <v>5480</v>
      </c>
      <c r="E5217" s="182" t="s">
        <v>410</v>
      </c>
      <c r="F5217" s="183">
        <v>13.83</v>
      </c>
      <c r="G5217" s="183">
        <f>F5217*2</f>
        <v>27.66</v>
      </c>
      <c r="H5217" s="184" t="s">
        <v>414</v>
      </c>
      <c r="I5217" s="185"/>
      <c r="J5217" s="180"/>
      <c r="K5217" s="200"/>
    </row>
    <row r="5218" spans="1:11" customFormat="1" outlineLevel="1" x14ac:dyDescent="0.2">
      <c r="A5218" s="148" t="s">
        <v>379</v>
      </c>
      <c r="B5218" s="162" t="s">
        <v>7587</v>
      </c>
      <c r="C5218" s="181" t="s">
        <v>416</v>
      </c>
      <c r="D5218" s="182" t="s">
        <v>417</v>
      </c>
      <c r="E5218" s="182" t="s">
        <v>410</v>
      </c>
      <c r="F5218" s="183">
        <v>4.05</v>
      </c>
      <c r="G5218" s="183">
        <f>F5218*2</f>
        <v>8.1</v>
      </c>
      <c r="H5218" s="184" t="s">
        <v>414</v>
      </c>
      <c r="I5218" s="185"/>
      <c r="J5218" s="180"/>
      <c r="K5218" s="200"/>
    </row>
    <row r="5219" spans="1:11" customFormat="1" outlineLevel="1" x14ac:dyDescent="0.2">
      <c r="A5219" s="148" t="s">
        <v>379</v>
      </c>
      <c r="B5219" s="162" t="s">
        <v>7588</v>
      </c>
      <c r="C5219" s="181" t="s">
        <v>419</v>
      </c>
      <c r="D5219" s="182" t="s">
        <v>420</v>
      </c>
      <c r="E5219" s="182">
        <v>2</v>
      </c>
      <c r="F5219" s="183">
        <v>0.37</v>
      </c>
      <c r="G5219" s="183">
        <f>F5219*E5219</f>
        <v>0.74</v>
      </c>
      <c r="H5219" s="184" t="s">
        <v>414</v>
      </c>
      <c r="I5219" s="185"/>
      <c r="J5219" s="180"/>
      <c r="K5219" s="200"/>
    </row>
    <row r="5220" spans="1:11" customFormat="1" outlineLevel="1" x14ac:dyDescent="0.2">
      <c r="A5220" s="148" t="s">
        <v>379</v>
      </c>
      <c r="B5220" s="162" t="s">
        <v>7589</v>
      </c>
      <c r="C5220" s="181" t="s">
        <v>422</v>
      </c>
      <c r="D5220" s="182" t="s">
        <v>423</v>
      </c>
      <c r="E5220" s="182">
        <v>2</v>
      </c>
      <c r="F5220" s="183">
        <v>0.04</v>
      </c>
      <c r="G5220" s="183">
        <f>F5220*E5220</f>
        <v>0.08</v>
      </c>
      <c r="H5220" s="184" t="s">
        <v>414</v>
      </c>
      <c r="I5220" s="185"/>
      <c r="J5220" s="180"/>
      <c r="K5220" s="200"/>
    </row>
    <row r="5221" spans="1:11" customFormat="1" ht="25.5" outlineLevel="1" x14ac:dyDescent="0.2">
      <c r="A5221" s="148" t="s">
        <v>379</v>
      </c>
      <c r="B5221" s="162" t="s">
        <v>7590</v>
      </c>
      <c r="C5221" s="181" t="s">
        <v>522</v>
      </c>
      <c r="D5221" s="182" t="s">
        <v>5485</v>
      </c>
      <c r="E5221" s="182">
        <v>4</v>
      </c>
      <c r="F5221" s="183">
        <v>0.02</v>
      </c>
      <c r="G5221" s="183">
        <f>F5221*E5221</f>
        <v>0.08</v>
      </c>
      <c r="H5221" s="184"/>
      <c r="I5221" s="185"/>
      <c r="J5221" s="180"/>
      <c r="K5221" s="200"/>
    </row>
    <row r="5222" spans="1:11" customFormat="1" x14ac:dyDescent="0.2">
      <c r="A5222" s="148" t="s">
        <v>379</v>
      </c>
      <c r="B5222" s="162" t="s">
        <v>7591</v>
      </c>
      <c r="C5222" s="181" t="s">
        <v>6319</v>
      </c>
      <c r="D5222" s="182" t="s">
        <v>429</v>
      </c>
      <c r="E5222" s="182" t="s">
        <v>410</v>
      </c>
      <c r="F5222" s="183"/>
      <c r="G5222" s="183" t="str">
        <f>""</f>
        <v/>
      </c>
      <c r="H5222" s="184"/>
      <c r="I5222" s="185"/>
      <c r="J5222" s="180"/>
      <c r="K5222" s="200"/>
    </row>
    <row r="5223" spans="1:11" customFormat="1" outlineLevel="1" x14ac:dyDescent="0.2">
      <c r="A5223" s="148" t="s">
        <v>379</v>
      </c>
      <c r="B5223" s="162" t="s">
        <v>7592</v>
      </c>
      <c r="C5223" s="181" t="s">
        <v>6321</v>
      </c>
      <c r="D5223" s="182" t="s">
        <v>6322</v>
      </c>
      <c r="E5223" s="182" t="s">
        <v>410</v>
      </c>
      <c r="F5223" s="183">
        <v>9.76</v>
      </c>
      <c r="G5223" s="183">
        <f>F5223*2</f>
        <v>19.52</v>
      </c>
      <c r="H5223" s="184" t="s">
        <v>390</v>
      </c>
      <c r="I5223" s="185"/>
      <c r="J5223" s="180"/>
      <c r="K5223" s="200"/>
    </row>
    <row r="5224" spans="1:11" customFormat="1" outlineLevel="1" x14ac:dyDescent="0.2">
      <c r="A5224" s="148" t="s">
        <v>379</v>
      </c>
      <c r="B5224" s="162" t="s">
        <v>7593</v>
      </c>
      <c r="C5224" s="181" t="s">
        <v>434</v>
      </c>
      <c r="D5224" s="182" t="s">
        <v>435</v>
      </c>
      <c r="E5224" s="182">
        <v>4</v>
      </c>
      <c r="F5224" s="183">
        <v>0.03</v>
      </c>
      <c r="G5224" s="183">
        <f>F5224*E5224</f>
        <v>0.12</v>
      </c>
      <c r="H5224" s="184" t="s">
        <v>414</v>
      </c>
      <c r="I5224" s="185"/>
      <c r="J5224" s="180"/>
      <c r="K5224" s="200"/>
    </row>
    <row r="5225" spans="1:11" customFormat="1" outlineLevel="1" x14ac:dyDescent="0.2">
      <c r="A5225" s="148" t="s">
        <v>379</v>
      </c>
      <c r="B5225" s="162" t="s">
        <v>7594</v>
      </c>
      <c r="C5225" s="181" t="s">
        <v>425</v>
      </c>
      <c r="D5225" s="182" t="s">
        <v>5493</v>
      </c>
      <c r="E5225" s="182">
        <v>2</v>
      </c>
      <c r="F5225" s="183">
        <v>0.02</v>
      </c>
      <c r="G5225" s="183">
        <f>F5225*E5225</f>
        <v>0.04</v>
      </c>
      <c r="H5225" s="184"/>
      <c r="I5225" s="185"/>
      <c r="J5225" s="180"/>
      <c r="K5225" s="200"/>
    </row>
    <row r="5226" spans="1:11" customFormat="1" x14ac:dyDescent="0.2">
      <c r="A5226" s="161" t="s">
        <v>382</v>
      </c>
      <c r="B5226" s="162" t="s">
        <v>7595</v>
      </c>
      <c r="C5226" s="163" t="s">
        <v>6326</v>
      </c>
      <c r="D5226" s="164" t="s">
        <v>440</v>
      </c>
      <c r="E5226" s="164">
        <v>1</v>
      </c>
      <c r="F5226" s="167"/>
      <c r="G5226" s="167" t="str">
        <f>""</f>
        <v/>
      </c>
      <c r="H5226" s="161"/>
      <c r="I5226" s="165"/>
      <c r="J5226" s="166"/>
    </row>
    <row r="5227" spans="1:11" customFormat="1" outlineLevel="1" x14ac:dyDescent="0.2">
      <c r="A5227" s="161" t="s">
        <v>386</v>
      </c>
      <c r="B5227" s="162" t="s">
        <v>7596</v>
      </c>
      <c r="C5227" s="168" t="s">
        <v>6328</v>
      </c>
      <c r="D5227" s="169" t="s">
        <v>443</v>
      </c>
      <c r="E5227" s="169">
        <f>1*1</f>
        <v>1</v>
      </c>
      <c r="F5227" s="170">
        <v>11.29</v>
      </c>
      <c r="G5227" s="170">
        <f>F5227*E5227</f>
        <v>11.29</v>
      </c>
      <c r="H5227" s="171" t="s">
        <v>414</v>
      </c>
      <c r="I5227" s="172"/>
      <c r="J5227" s="173"/>
    </row>
    <row r="5228" spans="1:11" customFormat="1" outlineLevel="1" x14ac:dyDescent="0.2">
      <c r="A5228" s="161" t="s">
        <v>386</v>
      </c>
      <c r="B5228" s="162" t="s">
        <v>7597</v>
      </c>
      <c r="C5228" s="168" t="s">
        <v>445</v>
      </c>
      <c r="D5228" s="169" t="s">
        <v>446</v>
      </c>
      <c r="E5228" s="169">
        <f>2*1</f>
        <v>2</v>
      </c>
      <c r="F5228" s="170">
        <v>2.21</v>
      </c>
      <c r="G5228" s="170">
        <f>F5228*E5228</f>
        <v>4.42</v>
      </c>
      <c r="H5228" s="171" t="s">
        <v>414</v>
      </c>
      <c r="I5228" s="172"/>
      <c r="J5228" s="173"/>
    </row>
    <row r="5229" spans="1:11" customFormat="1" outlineLevel="1" x14ac:dyDescent="0.2">
      <c r="A5229" s="161" t="s">
        <v>403</v>
      </c>
      <c r="B5229" s="162" t="s">
        <v>7598</v>
      </c>
      <c r="C5229" s="174" t="s">
        <v>425</v>
      </c>
      <c r="D5229" s="175" t="s">
        <v>448</v>
      </c>
      <c r="E5229" s="175">
        <f>4*1</f>
        <v>4</v>
      </c>
      <c r="F5229" s="176">
        <v>0.01</v>
      </c>
      <c r="G5229" s="176">
        <f>F5229*E5229</f>
        <v>0.04</v>
      </c>
      <c r="H5229" s="177"/>
      <c r="I5229" s="178"/>
      <c r="J5229" s="179"/>
    </row>
    <row r="5230" spans="1:11" customFormat="1" outlineLevel="1" x14ac:dyDescent="0.2">
      <c r="A5230" s="161" t="s">
        <v>403</v>
      </c>
      <c r="B5230" s="162" t="s">
        <v>7599</v>
      </c>
      <c r="C5230" s="174" t="s">
        <v>425</v>
      </c>
      <c r="D5230" s="175" t="s">
        <v>450</v>
      </c>
      <c r="E5230" s="175">
        <f>8*1</f>
        <v>8</v>
      </c>
      <c r="F5230" s="176">
        <v>0.04</v>
      </c>
      <c r="G5230" s="176">
        <f>F5230*E5230</f>
        <v>0.32</v>
      </c>
      <c r="H5230" s="177"/>
      <c r="I5230" s="178"/>
      <c r="J5230" s="179"/>
    </row>
    <row r="5231" spans="1:11" customFormat="1" x14ac:dyDescent="0.2">
      <c r="A5231" s="161" t="s">
        <v>382</v>
      </c>
      <c r="B5231" s="162" t="s">
        <v>7600</v>
      </c>
      <c r="C5231" s="163" t="s">
        <v>452</v>
      </c>
      <c r="D5231" s="164" t="s">
        <v>453</v>
      </c>
      <c r="E5231" s="164">
        <v>4</v>
      </c>
      <c r="F5231" s="167"/>
      <c r="G5231" s="167" t="str">
        <f>""</f>
        <v/>
      </c>
      <c r="H5231" s="161"/>
      <c r="I5231" s="165"/>
      <c r="J5231" s="166"/>
    </row>
    <row r="5232" spans="1:11" customFormat="1" outlineLevel="1" x14ac:dyDescent="0.2">
      <c r="A5232" s="161" t="s">
        <v>386</v>
      </c>
      <c r="B5232" s="162" t="s">
        <v>7601</v>
      </c>
      <c r="C5232" s="168" t="s">
        <v>442</v>
      </c>
      <c r="D5232" s="169" t="s">
        <v>443</v>
      </c>
      <c r="E5232" s="169">
        <f>1*4</f>
        <v>4</v>
      </c>
      <c r="F5232" s="170">
        <v>11.31</v>
      </c>
      <c r="G5232" s="170">
        <f>F5232*E5232</f>
        <v>45.24</v>
      </c>
      <c r="H5232" s="171" t="s">
        <v>414</v>
      </c>
      <c r="I5232" s="172"/>
      <c r="J5232" s="173"/>
    </row>
    <row r="5233" spans="1:11" customFormat="1" outlineLevel="1" x14ac:dyDescent="0.2">
      <c r="A5233" s="161" t="s">
        <v>386</v>
      </c>
      <c r="B5233" s="162" t="s">
        <v>7602</v>
      </c>
      <c r="C5233" s="168" t="s">
        <v>456</v>
      </c>
      <c r="D5233" s="169" t="s">
        <v>457</v>
      </c>
      <c r="E5233" s="169">
        <f>2*4</f>
        <v>8</v>
      </c>
      <c r="F5233" s="170">
        <v>1.28</v>
      </c>
      <c r="G5233" s="170">
        <f>F5233*E5233</f>
        <v>10.24</v>
      </c>
      <c r="H5233" s="171" t="s">
        <v>414</v>
      </c>
      <c r="I5233" s="172"/>
      <c r="J5233" s="173"/>
    </row>
    <row r="5234" spans="1:11" customFormat="1" ht="25.5" x14ac:dyDescent="0.2">
      <c r="A5234" s="148" t="s">
        <v>379</v>
      </c>
      <c r="B5234" s="162" t="s">
        <v>7603</v>
      </c>
      <c r="C5234" s="181" t="s">
        <v>6336</v>
      </c>
      <c r="D5234" s="182" t="s">
        <v>6337</v>
      </c>
      <c r="E5234" s="182">
        <v>1</v>
      </c>
      <c r="F5234" s="183">
        <v>8.7900344399999994</v>
      </c>
      <c r="G5234" s="183">
        <f>F5234*E5234</f>
        <v>8.7900344399999994</v>
      </c>
      <c r="H5234" s="184" t="s">
        <v>390</v>
      </c>
      <c r="I5234" s="185"/>
      <c r="J5234" s="180"/>
    </row>
    <row r="5235" spans="1:11" customFormat="1" ht="25.5" x14ac:dyDescent="0.2">
      <c r="A5235" s="148" t="s">
        <v>379</v>
      </c>
      <c r="B5235" s="162" t="s">
        <v>7604</v>
      </c>
      <c r="C5235" s="181" t="s">
        <v>6339</v>
      </c>
      <c r="D5235" s="182" t="s">
        <v>6340</v>
      </c>
      <c r="E5235" s="182">
        <v>1</v>
      </c>
      <c r="F5235" s="183">
        <v>1.22250159</v>
      </c>
      <c r="G5235" s="183">
        <f>F5235*E5235</f>
        <v>1.22250159</v>
      </c>
      <c r="H5235" s="184" t="s">
        <v>414</v>
      </c>
      <c r="I5235" s="185"/>
      <c r="J5235" s="180"/>
    </row>
    <row r="5236" spans="1:11" customFormat="1" x14ac:dyDescent="0.2">
      <c r="A5236" s="161" t="s">
        <v>382</v>
      </c>
      <c r="B5236" s="162" t="s">
        <v>7605</v>
      </c>
      <c r="C5236" s="163" t="s">
        <v>465</v>
      </c>
      <c r="D5236" s="164" t="s">
        <v>466</v>
      </c>
      <c r="E5236" s="164" t="s">
        <v>410</v>
      </c>
      <c r="F5236" s="167"/>
      <c r="G5236" s="167" t="str">
        <f>""</f>
        <v/>
      </c>
      <c r="H5236" s="161"/>
      <c r="I5236" s="165"/>
      <c r="J5236" s="166"/>
      <c r="K5236" s="200"/>
    </row>
    <row r="5237" spans="1:11" customFormat="1" outlineLevel="1" x14ac:dyDescent="0.2">
      <c r="A5237" s="161" t="s">
        <v>386</v>
      </c>
      <c r="B5237" s="162" t="s">
        <v>7606</v>
      </c>
      <c r="C5237" s="168" t="s">
        <v>468</v>
      </c>
      <c r="D5237" s="169" t="s">
        <v>469</v>
      </c>
      <c r="E5237" s="169" t="s">
        <v>410</v>
      </c>
      <c r="F5237" s="170">
        <v>0.5</v>
      </c>
      <c r="G5237" s="170">
        <f>F5237*2</f>
        <v>1</v>
      </c>
      <c r="H5237" s="171" t="s">
        <v>414</v>
      </c>
      <c r="I5237" s="172"/>
      <c r="J5237" s="173"/>
      <c r="K5237" s="200"/>
    </row>
    <row r="5238" spans="1:11" customFormat="1" outlineLevel="1" x14ac:dyDescent="0.2">
      <c r="A5238" s="161" t="s">
        <v>386</v>
      </c>
      <c r="B5238" s="162" t="s">
        <v>7607</v>
      </c>
      <c r="C5238" s="168" t="s">
        <v>471</v>
      </c>
      <c r="D5238" s="169" t="s">
        <v>472</v>
      </c>
      <c r="E5238" s="169">
        <v>2</v>
      </c>
      <c r="F5238" s="170">
        <v>0.01</v>
      </c>
      <c r="G5238" s="170">
        <f>F5238*E5238</f>
        <v>0.02</v>
      </c>
      <c r="H5238" s="171" t="s">
        <v>414</v>
      </c>
      <c r="I5238" s="172"/>
      <c r="J5238" s="173"/>
      <c r="K5238" s="200"/>
    </row>
    <row r="5239" spans="1:11" customFormat="1" x14ac:dyDescent="0.2">
      <c r="A5239" s="161" t="s">
        <v>382</v>
      </c>
      <c r="B5239" s="162" t="s">
        <v>7608</v>
      </c>
      <c r="C5239" s="163" t="s">
        <v>474</v>
      </c>
      <c r="D5239" s="164" t="s">
        <v>475</v>
      </c>
      <c r="E5239" s="164">
        <v>2</v>
      </c>
      <c r="F5239" s="167">
        <v>0.59990093</v>
      </c>
      <c r="G5239" s="167">
        <f>F5239*E5239</f>
        <v>1.19980186</v>
      </c>
      <c r="H5239" s="161" t="s">
        <v>414</v>
      </c>
      <c r="I5239" s="165"/>
      <c r="J5239" s="166"/>
    </row>
    <row r="5240" spans="1:11" customFormat="1" x14ac:dyDescent="0.2">
      <c r="A5240" s="161" t="s">
        <v>382</v>
      </c>
      <c r="B5240" s="162" t="s">
        <v>7609</v>
      </c>
      <c r="C5240" s="163" t="s">
        <v>6346</v>
      </c>
      <c r="D5240" s="164" t="s">
        <v>822</v>
      </c>
      <c r="E5240" s="164">
        <v>1</v>
      </c>
      <c r="F5240" s="167"/>
      <c r="G5240" s="167" t="str">
        <f>""</f>
        <v/>
      </c>
      <c r="H5240" s="161"/>
      <c r="I5240" s="165"/>
      <c r="J5240" s="166"/>
    </row>
    <row r="5241" spans="1:11" customFormat="1" outlineLevel="1" x14ac:dyDescent="0.2">
      <c r="A5241" s="161" t="s">
        <v>382</v>
      </c>
      <c r="B5241" s="162" t="s">
        <v>7610</v>
      </c>
      <c r="C5241" s="163" t="s">
        <v>6348</v>
      </c>
      <c r="D5241" s="164" t="s">
        <v>825</v>
      </c>
      <c r="E5241" s="164">
        <f>1*1</f>
        <v>1</v>
      </c>
      <c r="F5241" s="167"/>
      <c r="G5241" s="167" t="str">
        <f>""</f>
        <v/>
      </c>
      <c r="H5241" s="161"/>
      <c r="I5241" s="165"/>
      <c r="J5241" s="166"/>
    </row>
    <row r="5242" spans="1:11" customFormat="1" ht="25.5" outlineLevel="2" x14ac:dyDescent="0.2">
      <c r="A5242" s="161" t="s">
        <v>386</v>
      </c>
      <c r="B5242" s="162" t="s">
        <v>7611</v>
      </c>
      <c r="C5242" s="168" t="s">
        <v>6350</v>
      </c>
      <c r="D5242" s="169" t="s">
        <v>6351</v>
      </c>
      <c r="E5242" s="169">
        <f>1*1</f>
        <v>1</v>
      </c>
      <c r="F5242" s="170">
        <v>7.92</v>
      </c>
      <c r="G5242" s="170">
        <f t="shared" ref="G5242:G5250" si="176">F5242*E5242</f>
        <v>7.92</v>
      </c>
      <c r="H5242" s="171" t="s">
        <v>414</v>
      </c>
      <c r="I5242" s="172"/>
      <c r="J5242" s="173"/>
    </row>
    <row r="5243" spans="1:11" customFormat="1" outlineLevel="2" x14ac:dyDescent="0.2">
      <c r="A5243" s="161" t="s">
        <v>386</v>
      </c>
      <c r="B5243" s="162" t="s">
        <v>7612</v>
      </c>
      <c r="C5243" s="168" t="s">
        <v>830</v>
      </c>
      <c r="D5243" s="169" t="s">
        <v>831</v>
      </c>
      <c r="E5243" s="169">
        <f>2*1</f>
        <v>2</v>
      </c>
      <c r="F5243" s="170">
        <v>0.28000000000000003</v>
      </c>
      <c r="G5243" s="170">
        <f t="shared" si="176"/>
        <v>0.56000000000000005</v>
      </c>
      <c r="H5243" s="171" t="s">
        <v>414</v>
      </c>
      <c r="I5243" s="172"/>
      <c r="J5243" s="173"/>
    </row>
    <row r="5244" spans="1:11" customFormat="1" outlineLevel="1" x14ac:dyDescent="0.2">
      <c r="A5244" s="161" t="s">
        <v>382</v>
      </c>
      <c r="B5244" s="162" t="s">
        <v>7613</v>
      </c>
      <c r="C5244" s="163" t="s">
        <v>6354</v>
      </c>
      <c r="D5244" s="164" t="s">
        <v>6355</v>
      </c>
      <c r="E5244" s="164">
        <f>1*1</f>
        <v>1</v>
      </c>
      <c r="F5244" s="167">
        <v>3.84</v>
      </c>
      <c r="G5244" s="167">
        <f t="shared" si="176"/>
        <v>3.84</v>
      </c>
      <c r="H5244" s="161" t="s">
        <v>414</v>
      </c>
      <c r="I5244" s="165"/>
      <c r="J5244" s="166"/>
    </row>
    <row r="5245" spans="1:11" customFormat="1" outlineLevel="1" x14ac:dyDescent="0.2">
      <c r="A5245" s="161" t="s">
        <v>403</v>
      </c>
      <c r="B5245" s="162" t="s">
        <v>7614</v>
      </c>
      <c r="C5245" s="174" t="s">
        <v>6357</v>
      </c>
      <c r="D5245" s="175" t="s">
        <v>6358</v>
      </c>
      <c r="E5245" s="175">
        <f>1*1</f>
        <v>1</v>
      </c>
      <c r="F5245" s="176">
        <v>2.33</v>
      </c>
      <c r="G5245" s="176">
        <f t="shared" si="176"/>
        <v>2.33</v>
      </c>
      <c r="H5245" s="177"/>
      <c r="I5245" s="178"/>
      <c r="J5245" s="179"/>
    </row>
    <row r="5246" spans="1:11" customFormat="1" outlineLevel="1" x14ac:dyDescent="0.2">
      <c r="A5246" s="161" t="s">
        <v>403</v>
      </c>
      <c r="B5246" s="162" t="s">
        <v>7615</v>
      </c>
      <c r="C5246" s="174" t="s">
        <v>677</v>
      </c>
      <c r="D5246" s="175" t="s">
        <v>837</v>
      </c>
      <c r="E5246" s="175">
        <f>6*1</f>
        <v>6</v>
      </c>
      <c r="F5246" s="176">
        <v>0.02</v>
      </c>
      <c r="G5246" s="176">
        <f t="shared" si="176"/>
        <v>0.12</v>
      </c>
      <c r="H5246" s="177"/>
      <c r="I5246" s="178"/>
      <c r="J5246" s="179"/>
    </row>
    <row r="5247" spans="1:11" customFormat="1" outlineLevel="1" x14ac:dyDescent="0.2">
      <c r="A5247" s="161" t="s">
        <v>403</v>
      </c>
      <c r="B5247" s="162" t="s">
        <v>7616</v>
      </c>
      <c r="C5247" s="174" t="s">
        <v>525</v>
      </c>
      <c r="D5247" s="175" t="s">
        <v>526</v>
      </c>
      <c r="E5247" s="175">
        <f>6*1</f>
        <v>6</v>
      </c>
      <c r="F5247" s="176">
        <v>0.01</v>
      </c>
      <c r="G5247" s="176">
        <f t="shared" si="176"/>
        <v>0.06</v>
      </c>
      <c r="H5247" s="177"/>
      <c r="I5247" s="178"/>
      <c r="J5247" s="179"/>
    </row>
    <row r="5248" spans="1:11" customFormat="1" outlineLevel="1" x14ac:dyDescent="0.2">
      <c r="A5248" s="161" t="s">
        <v>403</v>
      </c>
      <c r="B5248" s="162" t="s">
        <v>7617</v>
      </c>
      <c r="C5248" s="174" t="s">
        <v>528</v>
      </c>
      <c r="D5248" s="175" t="s">
        <v>529</v>
      </c>
      <c r="E5248" s="175">
        <f>6*1</f>
        <v>6</v>
      </c>
      <c r="F5248" s="176">
        <v>0</v>
      </c>
      <c r="G5248" s="176">
        <f t="shared" si="176"/>
        <v>0</v>
      </c>
      <c r="H5248" s="177"/>
      <c r="I5248" s="178"/>
      <c r="J5248" s="179"/>
    </row>
    <row r="5249" spans="1:10" customFormat="1" x14ac:dyDescent="0.2">
      <c r="A5249" s="161" t="s">
        <v>382</v>
      </c>
      <c r="B5249" s="162" t="s">
        <v>7618</v>
      </c>
      <c r="C5249" s="163" t="s">
        <v>477</v>
      </c>
      <c r="D5249" s="164" t="s">
        <v>478</v>
      </c>
      <c r="E5249" s="164">
        <v>8</v>
      </c>
      <c r="F5249" s="167">
        <v>2.8096894699999999</v>
      </c>
      <c r="G5249" s="167">
        <f t="shared" si="176"/>
        <v>22.477515759999999</v>
      </c>
      <c r="H5249" s="161" t="s">
        <v>414</v>
      </c>
      <c r="I5249" s="165"/>
      <c r="J5249" s="166"/>
    </row>
    <row r="5250" spans="1:10" customFormat="1" x14ac:dyDescent="0.2">
      <c r="A5250" s="161" t="s">
        <v>382</v>
      </c>
      <c r="B5250" s="162" t="s">
        <v>7619</v>
      </c>
      <c r="C5250" s="163" t="s">
        <v>1944</v>
      </c>
      <c r="D5250" s="164" t="s">
        <v>1945</v>
      </c>
      <c r="E5250" s="164">
        <v>8</v>
      </c>
      <c r="F5250" s="167">
        <v>0.69946048000000005</v>
      </c>
      <c r="G5250" s="167">
        <f t="shared" si="176"/>
        <v>5.5956838400000004</v>
      </c>
      <c r="H5250" s="161" t="s">
        <v>414</v>
      </c>
      <c r="I5250" s="165"/>
      <c r="J5250" s="166"/>
    </row>
    <row r="5251" spans="1:10" customFormat="1" x14ac:dyDescent="0.2">
      <c r="A5251" s="161" t="s">
        <v>382</v>
      </c>
      <c r="B5251" s="162" t="s">
        <v>7620</v>
      </c>
      <c r="C5251" s="163" t="s">
        <v>5556</v>
      </c>
      <c r="D5251" s="164" t="s">
        <v>487</v>
      </c>
      <c r="E5251" s="164" t="s">
        <v>410</v>
      </c>
      <c r="F5251" s="167">
        <v>1.61800392</v>
      </c>
      <c r="G5251" s="167">
        <f>F5251*2</f>
        <v>3.2360078400000001</v>
      </c>
      <c r="H5251" s="161" t="s">
        <v>414</v>
      </c>
      <c r="I5251" s="165"/>
      <c r="J5251" s="166"/>
    </row>
    <row r="5252" spans="1:10" customFormat="1" x14ac:dyDescent="0.2">
      <c r="A5252" s="161" t="s">
        <v>382</v>
      </c>
      <c r="B5252" s="162" t="s">
        <v>7621</v>
      </c>
      <c r="C5252" s="163" t="s">
        <v>489</v>
      </c>
      <c r="D5252" s="164" t="s">
        <v>490</v>
      </c>
      <c r="E5252" s="164">
        <v>6</v>
      </c>
      <c r="F5252" s="167"/>
      <c r="G5252" s="167" t="str">
        <f>""</f>
        <v/>
      </c>
      <c r="H5252" s="161"/>
      <c r="I5252" s="165"/>
      <c r="J5252" s="166"/>
    </row>
    <row r="5253" spans="1:10" customFormat="1" outlineLevel="1" x14ac:dyDescent="0.2">
      <c r="A5253" s="161" t="s">
        <v>386</v>
      </c>
      <c r="B5253" s="162" t="s">
        <v>7622</v>
      </c>
      <c r="C5253" s="168" t="s">
        <v>492</v>
      </c>
      <c r="D5253" s="169" t="s">
        <v>493</v>
      </c>
      <c r="E5253" s="169">
        <f>1*6</f>
        <v>6</v>
      </c>
      <c r="F5253" s="170">
        <v>0.38</v>
      </c>
      <c r="G5253" s="170">
        <f>F5253*E5253</f>
        <v>2.2800000000000002</v>
      </c>
      <c r="H5253" s="171" t="s">
        <v>414</v>
      </c>
      <c r="I5253" s="172"/>
      <c r="J5253" s="173"/>
    </row>
    <row r="5254" spans="1:10" customFormat="1" outlineLevel="1" x14ac:dyDescent="0.2">
      <c r="A5254" s="161" t="s">
        <v>386</v>
      </c>
      <c r="B5254" s="162" t="s">
        <v>7623</v>
      </c>
      <c r="C5254" s="168" t="s">
        <v>495</v>
      </c>
      <c r="D5254" s="169" t="s">
        <v>496</v>
      </c>
      <c r="E5254" s="169">
        <f>1*6</f>
        <v>6</v>
      </c>
      <c r="F5254" s="170">
        <v>0.25</v>
      </c>
      <c r="G5254" s="170">
        <f>F5254*E5254</f>
        <v>1.5</v>
      </c>
      <c r="H5254" s="171" t="s">
        <v>414</v>
      </c>
      <c r="I5254" s="172"/>
      <c r="J5254" s="173"/>
    </row>
    <row r="5255" spans="1:10" customFormat="1" x14ac:dyDescent="0.2">
      <c r="A5255" s="161" t="s">
        <v>382</v>
      </c>
      <c r="B5255" s="162" t="s">
        <v>7624</v>
      </c>
      <c r="C5255" s="163" t="s">
        <v>6369</v>
      </c>
      <c r="D5255" s="164" t="s">
        <v>5562</v>
      </c>
      <c r="E5255" s="164">
        <v>1</v>
      </c>
      <c r="F5255" s="167"/>
      <c r="G5255" s="167" t="str">
        <f>""</f>
        <v/>
      </c>
      <c r="H5255" s="161"/>
      <c r="I5255" s="165"/>
      <c r="J5255" s="166"/>
    </row>
    <row r="5256" spans="1:10" customFormat="1" outlineLevel="1" x14ac:dyDescent="0.2">
      <c r="A5256" s="161" t="s">
        <v>386</v>
      </c>
      <c r="B5256" s="162" t="s">
        <v>7625</v>
      </c>
      <c r="C5256" s="168" t="s">
        <v>6371</v>
      </c>
      <c r="D5256" s="169" t="s">
        <v>6372</v>
      </c>
      <c r="E5256" s="169">
        <f>1*1</f>
        <v>1</v>
      </c>
      <c r="F5256" s="170">
        <v>13.27</v>
      </c>
      <c r="G5256" s="170">
        <f>F5256*E5256</f>
        <v>13.27</v>
      </c>
      <c r="H5256" s="171" t="s">
        <v>414</v>
      </c>
      <c r="I5256" s="172"/>
      <c r="J5256" s="173"/>
    </row>
    <row r="5257" spans="1:10" customFormat="1" outlineLevel="1" x14ac:dyDescent="0.2">
      <c r="A5257" s="161" t="s">
        <v>386</v>
      </c>
      <c r="B5257" s="162" t="s">
        <v>7626</v>
      </c>
      <c r="C5257" s="168" t="s">
        <v>6374</v>
      </c>
      <c r="D5257" s="169" t="s">
        <v>6375</v>
      </c>
      <c r="E5257" s="169">
        <f>1*1</f>
        <v>1</v>
      </c>
      <c r="F5257" s="170">
        <v>1.97</v>
      </c>
      <c r="G5257" s="170">
        <f>F5257*E5257</f>
        <v>1.97</v>
      </c>
      <c r="H5257" s="171" t="s">
        <v>414</v>
      </c>
      <c r="I5257" s="172"/>
      <c r="J5257" s="173"/>
    </row>
    <row r="5258" spans="1:10" customFormat="1" outlineLevel="1" x14ac:dyDescent="0.2">
      <c r="A5258" s="161" t="s">
        <v>386</v>
      </c>
      <c r="B5258" s="162" t="s">
        <v>7627</v>
      </c>
      <c r="C5258" s="168" t="s">
        <v>5693</v>
      </c>
      <c r="D5258" s="169" t="s">
        <v>5694</v>
      </c>
      <c r="E5258" s="169">
        <f>2*1</f>
        <v>2</v>
      </c>
      <c r="F5258" s="170">
        <v>0.48</v>
      </c>
      <c r="G5258" s="170">
        <f>F5258*E5258</f>
        <v>0.96</v>
      </c>
      <c r="H5258" s="171" t="s">
        <v>414</v>
      </c>
      <c r="I5258" s="172"/>
      <c r="J5258" s="173"/>
    </row>
    <row r="5259" spans="1:10" customFormat="1" outlineLevel="1" x14ac:dyDescent="0.2">
      <c r="A5259" s="161" t="s">
        <v>386</v>
      </c>
      <c r="B5259" s="162" t="s">
        <v>7628</v>
      </c>
      <c r="C5259" s="168" t="s">
        <v>6378</v>
      </c>
      <c r="D5259" s="169" t="s">
        <v>6379</v>
      </c>
      <c r="E5259" s="169">
        <f>3*1</f>
        <v>3</v>
      </c>
      <c r="F5259" s="170">
        <v>0.78</v>
      </c>
      <c r="G5259" s="170">
        <f>F5259*E5259</f>
        <v>2.34</v>
      </c>
      <c r="H5259" s="171" t="s">
        <v>414</v>
      </c>
      <c r="I5259" s="172"/>
      <c r="J5259" s="173"/>
    </row>
    <row r="5260" spans="1:10" customFormat="1" x14ac:dyDescent="0.2">
      <c r="A5260" s="161" t="s">
        <v>382</v>
      </c>
      <c r="B5260" s="162" t="s">
        <v>7629</v>
      </c>
      <c r="C5260" s="163" t="s">
        <v>5578</v>
      </c>
      <c r="D5260" s="164" t="s">
        <v>5579</v>
      </c>
      <c r="E5260" s="164">
        <v>1</v>
      </c>
      <c r="F5260" s="167"/>
      <c r="G5260" s="167" t="str">
        <f>""</f>
        <v/>
      </c>
      <c r="H5260" s="161"/>
      <c r="I5260" s="165"/>
      <c r="J5260" s="166"/>
    </row>
    <row r="5261" spans="1:10" customFormat="1" outlineLevel="1" x14ac:dyDescent="0.2">
      <c r="A5261" s="161" t="s">
        <v>386</v>
      </c>
      <c r="B5261" s="162" t="s">
        <v>7630</v>
      </c>
      <c r="C5261" s="168" t="s">
        <v>5581</v>
      </c>
      <c r="D5261" s="169" t="s">
        <v>5582</v>
      </c>
      <c r="E5261" s="169">
        <f>1*1</f>
        <v>1</v>
      </c>
      <c r="F5261" s="170">
        <v>2.0099999999999998</v>
      </c>
      <c r="G5261" s="170">
        <f>F5261*E5261</f>
        <v>2.0099999999999998</v>
      </c>
      <c r="H5261" s="171" t="s">
        <v>414</v>
      </c>
      <c r="I5261" s="172"/>
      <c r="J5261" s="173"/>
    </row>
    <row r="5262" spans="1:10" customFormat="1" outlineLevel="1" x14ac:dyDescent="0.2">
      <c r="A5262" s="161" t="s">
        <v>386</v>
      </c>
      <c r="B5262" s="162" t="s">
        <v>7631</v>
      </c>
      <c r="C5262" s="168" t="s">
        <v>5584</v>
      </c>
      <c r="D5262" s="169" t="s">
        <v>5585</v>
      </c>
      <c r="E5262" s="169">
        <f>1*1</f>
        <v>1</v>
      </c>
      <c r="F5262" s="170">
        <v>0.51</v>
      </c>
      <c r="G5262" s="170">
        <f>F5262*E5262</f>
        <v>0.51</v>
      </c>
      <c r="H5262" s="171" t="s">
        <v>414</v>
      </c>
      <c r="I5262" s="172"/>
      <c r="J5262" s="173"/>
    </row>
    <row r="5263" spans="1:10" customFormat="1" outlineLevel="1" x14ac:dyDescent="0.2">
      <c r="A5263" s="161" t="s">
        <v>403</v>
      </c>
      <c r="B5263" s="162" t="s">
        <v>7632</v>
      </c>
      <c r="C5263" s="174" t="s">
        <v>425</v>
      </c>
      <c r="D5263" s="175" t="s">
        <v>426</v>
      </c>
      <c r="E5263" s="175">
        <f>1*1</f>
        <v>1</v>
      </c>
      <c r="F5263" s="176">
        <v>0.01</v>
      </c>
      <c r="G5263" s="176">
        <f>F5263*E5263</f>
        <v>0.01</v>
      </c>
      <c r="H5263" s="177"/>
      <c r="I5263" s="178"/>
      <c r="J5263" s="179"/>
    </row>
    <row r="5264" spans="1:10" customFormat="1" x14ac:dyDescent="0.2">
      <c r="A5264" s="161" t="s">
        <v>382</v>
      </c>
      <c r="B5264" s="162" t="s">
        <v>7633</v>
      </c>
      <c r="C5264" s="163" t="s">
        <v>5588</v>
      </c>
      <c r="D5264" s="164" t="s">
        <v>5579</v>
      </c>
      <c r="E5264" s="164">
        <v>1</v>
      </c>
      <c r="F5264" s="167"/>
      <c r="G5264" s="167" t="str">
        <f>""</f>
        <v/>
      </c>
      <c r="H5264" s="161"/>
      <c r="I5264" s="165"/>
      <c r="J5264" s="166"/>
    </row>
    <row r="5265" spans="1:11" customFormat="1" outlineLevel="1" x14ac:dyDescent="0.2">
      <c r="A5265" s="161" t="s">
        <v>386</v>
      </c>
      <c r="B5265" s="162" t="s">
        <v>7634</v>
      </c>
      <c r="C5265" s="168" t="s">
        <v>5590</v>
      </c>
      <c r="D5265" s="169" t="s">
        <v>5582</v>
      </c>
      <c r="E5265" s="169">
        <f>1*1</f>
        <v>1</v>
      </c>
      <c r="F5265" s="170">
        <v>2.0099999999999998</v>
      </c>
      <c r="G5265" s="170">
        <f>F5265*E5265</f>
        <v>2.0099999999999998</v>
      </c>
      <c r="H5265" s="171" t="s">
        <v>414</v>
      </c>
      <c r="I5265" s="172"/>
      <c r="J5265" s="173"/>
    </row>
    <row r="5266" spans="1:11" customFormat="1" outlineLevel="1" x14ac:dyDescent="0.2">
      <c r="A5266" s="161" t="s">
        <v>386</v>
      </c>
      <c r="B5266" s="162" t="s">
        <v>7635</v>
      </c>
      <c r="C5266" s="168" t="s">
        <v>5592</v>
      </c>
      <c r="D5266" s="169" t="s">
        <v>5593</v>
      </c>
      <c r="E5266" s="169">
        <f>1*1</f>
        <v>1</v>
      </c>
      <c r="F5266" s="170">
        <v>0.4</v>
      </c>
      <c r="G5266" s="170">
        <f>F5266*E5266</f>
        <v>0.4</v>
      </c>
      <c r="H5266" s="171" t="s">
        <v>414</v>
      </c>
      <c r="I5266" s="172"/>
      <c r="J5266" s="173"/>
    </row>
    <row r="5267" spans="1:11" customFormat="1" outlineLevel="1" x14ac:dyDescent="0.2">
      <c r="A5267" s="161" t="s">
        <v>403</v>
      </c>
      <c r="B5267" s="162" t="s">
        <v>7636</v>
      </c>
      <c r="C5267" s="174" t="s">
        <v>425</v>
      </c>
      <c r="D5267" s="175" t="s">
        <v>426</v>
      </c>
      <c r="E5267" s="175">
        <f>1*1</f>
        <v>1</v>
      </c>
      <c r="F5267" s="176">
        <v>0.01</v>
      </c>
      <c r="G5267" s="176">
        <f>F5267*E5267</f>
        <v>0.01</v>
      </c>
      <c r="H5267" s="177"/>
      <c r="I5267" s="178"/>
      <c r="J5267" s="179"/>
    </row>
    <row r="5268" spans="1:11" customFormat="1" x14ac:dyDescent="0.2">
      <c r="A5268" s="161" t="s">
        <v>382</v>
      </c>
      <c r="B5268" s="162" t="s">
        <v>7637</v>
      </c>
      <c r="C5268" s="163" t="s">
        <v>6389</v>
      </c>
      <c r="D5268" s="164" t="s">
        <v>532</v>
      </c>
      <c r="E5268" s="164">
        <v>1</v>
      </c>
      <c r="F5268" s="167"/>
      <c r="G5268" s="167" t="str">
        <f>""</f>
        <v/>
      </c>
      <c r="H5268" s="161"/>
      <c r="I5268" s="165"/>
      <c r="J5268" s="166"/>
    </row>
    <row r="5269" spans="1:11" customFormat="1" outlineLevel="1" x14ac:dyDescent="0.2">
      <c r="A5269" s="161" t="s">
        <v>386</v>
      </c>
      <c r="B5269" s="162" t="s">
        <v>7638</v>
      </c>
      <c r="C5269" s="168" t="s">
        <v>6391</v>
      </c>
      <c r="D5269" s="169" t="s">
        <v>535</v>
      </c>
      <c r="E5269" s="169">
        <f>2*1</f>
        <v>2</v>
      </c>
      <c r="F5269" s="170">
        <v>2.2200000000000002</v>
      </c>
      <c r="G5269" s="170">
        <f>F5269*E5269</f>
        <v>4.4400000000000004</v>
      </c>
      <c r="H5269" s="171" t="s">
        <v>390</v>
      </c>
      <c r="I5269" s="172"/>
      <c r="J5269" s="173"/>
    </row>
    <row r="5270" spans="1:11" customFormat="1" outlineLevel="1" x14ac:dyDescent="0.2">
      <c r="A5270" s="161" t="s">
        <v>386</v>
      </c>
      <c r="B5270" s="162" t="s">
        <v>7639</v>
      </c>
      <c r="C5270" s="168" t="s">
        <v>537</v>
      </c>
      <c r="D5270" s="169" t="s">
        <v>538</v>
      </c>
      <c r="E5270" s="169">
        <f>1*1</f>
        <v>1</v>
      </c>
      <c r="F5270" s="170">
        <v>6.38</v>
      </c>
      <c r="G5270" s="170">
        <f>F5270*E5270</f>
        <v>6.38</v>
      </c>
      <c r="H5270" s="171" t="s">
        <v>390</v>
      </c>
      <c r="I5270" s="172"/>
      <c r="J5270" s="173"/>
    </row>
    <row r="5271" spans="1:11" customFormat="1" outlineLevel="1" x14ac:dyDescent="0.2">
      <c r="A5271" s="161" t="s">
        <v>386</v>
      </c>
      <c r="B5271" s="162" t="s">
        <v>7640</v>
      </c>
      <c r="C5271" s="168" t="s">
        <v>540</v>
      </c>
      <c r="D5271" s="169" t="s">
        <v>541</v>
      </c>
      <c r="E5271" s="169">
        <f>1*1</f>
        <v>1</v>
      </c>
      <c r="F5271" s="170">
        <v>46.26</v>
      </c>
      <c r="G5271" s="170">
        <f>F5271*E5271</f>
        <v>46.26</v>
      </c>
      <c r="H5271" s="171" t="s">
        <v>390</v>
      </c>
      <c r="I5271" s="172"/>
      <c r="J5271" s="173"/>
    </row>
    <row r="5272" spans="1:11" customFormat="1" outlineLevel="1" x14ac:dyDescent="0.2">
      <c r="A5272" s="161" t="s">
        <v>386</v>
      </c>
      <c r="B5272" s="162" t="s">
        <v>7641</v>
      </c>
      <c r="C5272" s="168" t="s">
        <v>401</v>
      </c>
      <c r="D5272" s="169" t="s">
        <v>402</v>
      </c>
      <c r="E5272" s="169">
        <f>2*1</f>
        <v>2</v>
      </c>
      <c r="F5272" s="170">
        <v>1.97</v>
      </c>
      <c r="G5272" s="170">
        <f>F5272*E5272</f>
        <v>3.94</v>
      </c>
      <c r="H5272" s="171" t="s">
        <v>390</v>
      </c>
      <c r="I5272" s="172"/>
      <c r="J5272" s="173"/>
    </row>
    <row r="5273" spans="1:11" customFormat="1" x14ac:dyDescent="0.2">
      <c r="A5273" s="161" t="s">
        <v>382</v>
      </c>
      <c r="B5273" s="162" t="s">
        <v>7642</v>
      </c>
      <c r="C5273" s="163" t="s">
        <v>5622</v>
      </c>
      <c r="D5273" s="164" t="s">
        <v>545</v>
      </c>
      <c r="E5273" s="164" t="s">
        <v>410</v>
      </c>
      <c r="F5273" s="167"/>
      <c r="G5273" s="167" t="str">
        <f>""</f>
        <v/>
      </c>
      <c r="H5273" s="161"/>
      <c r="I5273" s="165"/>
      <c r="J5273" s="166"/>
      <c r="K5273" s="200"/>
    </row>
    <row r="5274" spans="1:11" customFormat="1" outlineLevel="1" x14ac:dyDescent="0.2">
      <c r="A5274" s="161" t="s">
        <v>386</v>
      </c>
      <c r="B5274" s="162" t="s">
        <v>7643</v>
      </c>
      <c r="C5274" s="168" t="s">
        <v>5624</v>
      </c>
      <c r="D5274" s="169" t="s">
        <v>1960</v>
      </c>
      <c r="E5274" s="169" t="s">
        <v>410</v>
      </c>
      <c r="F5274" s="170">
        <v>17.309999999999999</v>
      </c>
      <c r="G5274" s="170">
        <f>F5274*2</f>
        <v>34.619999999999997</v>
      </c>
      <c r="H5274" s="171" t="s">
        <v>414</v>
      </c>
      <c r="I5274" s="172"/>
      <c r="J5274" s="173"/>
      <c r="K5274" s="200"/>
    </row>
    <row r="5275" spans="1:11" customFormat="1" outlineLevel="1" x14ac:dyDescent="0.2">
      <c r="A5275" s="161" t="s">
        <v>386</v>
      </c>
      <c r="B5275" s="162" t="s">
        <v>7644</v>
      </c>
      <c r="C5275" s="168" t="s">
        <v>419</v>
      </c>
      <c r="D5275" s="169" t="s">
        <v>420</v>
      </c>
      <c r="E5275" s="169">
        <v>2</v>
      </c>
      <c r="F5275" s="170">
        <v>0.37</v>
      </c>
      <c r="G5275" s="170">
        <f>F5275*E5275</f>
        <v>0.74</v>
      </c>
      <c r="H5275" s="171" t="s">
        <v>414</v>
      </c>
      <c r="I5275" s="172"/>
      <c r="J5275" s="173"/>
      <c r="K5275" s="200"/>
    </row>
    <row r="5276" spans="1:11" customFormat="1" outlineLevel="1" x14ac:dyDescent="0.2">
      <c r="A5276" s="161" t="s">
        <v>403</v>
      </c>
      <c r="B5276" s="162" t="s">
        <v>7645</v>
      </c>
      <c r="C5276" s="174" t="s">
        <v>425</v>
      </c>
      <c r="D5276" s="175" t="s">
        <v>426</v>
      </c>
      <c r="E5276" s="175">
        <v>4</v>
      </c>
      <c r="F5276" s="176">
        <v>0.01</v>
      </c>
      <c r="G5276" s="176">
        <f>F5276*E5276</f>
        <v>0.04</v>
      </c>
      <c r="H5276" s="177"/>
      <c r="I5276" s="178"/>
      <c r="J5276" s="179"/>
      <c r="K5276" s="200"/>
    </row>
    <row r="5277" spans="1:11" customFormat="1" ht="25.5" outlineLevel="1" x14ac:dyDescent="0.2">
      <c r="A5277" s="161" t="s">
        <v>403</v>
      </c>
      <c r="B5277" s="162" t="s">
        <v>7646</v>
      </c>
      <c r="C5277" s="174" t="s">
        <v>522</v>
      </c>
      <c r="D5277" s="175" t="s">
        <v>5485</v>
      </c>
      <c r="E5277" s="175">
        <v>6</v>
      </c>
      <c r="F5277" s="176">
        <v>0.02</v>
      </c>
      <c r="G5277" s="176">
        <f>F5277*E5277</f>
        <v>0.12</v>
      </c>
      <c r="H5277" s="177"/>
      <c r="I5277" s="178"/>
      <c r="J5277" s="179"/>
      <c r="K5277" s="200"/>
    </row>
    <row r="5278" spans="1:11" customFormat="1" x14ac:dyDescent="0.2">
      <c r="A5278" s="161" t="s">
        <v>382</v>
      </c>
      <c r="B5278" s="162" t="s">
        <v>7647</v>
      </c>
      <c r="C5278" s="163" t="s">
        <v>1964</v>
      </c>
      <c r="D5278" s="164" t="s">
        <v>1965</v>
      </c>
      <c r="E5278" s="164">
        <v>1</v>
      </c>
      <c r="F5278" s="167">
        <v>18.91777454</v>
      </c>
      <c r="G5278" s="167">
        <f>F5278*E5278</f>
        <v>18.91777454</v>
      </c>
      <c r="H5278" s="161" t="s">
        <v>414</v>
      </c>
      <c r="I5278" s="165"/>
      <c r="J5278" s="166"/>
    </row>
    <row r="5279" spans="1:11" customFormat="1" x14ac:dyDescent="0.2">
      <c r="A5279" s="161" t="s">
        <v>382</v>
      </c>
      <c r="B5279" s="162" t="s">
        <v>7648</v>
      </c>
      <c r="C5279" s="163" t="s">
        <v>6404</v>
      </c>
      <c r="D5279" s="164" t="s">
        <v>556</v>
      </c>
      <c r="E5279" s="164">
        <v>1</v>
      </c>
      <c r="F5279" s="167"/>
      <c r="G5279" s="167" t="str">
        <f>""</f>
        <v/>
      </c>
      <c r="H5279" s="161"/>
      <c r="I5279" s="165"/>
      <c r="J5279" s="166"/>
    </row>
    <row r="5280" spans="1:11" customFormat="1" outlineLevel="1" x14ac:dyDescent="0.2">
      <c r="A5280" s="161" t="s">
        <v>386</v>
      </c>
      <c r="B5280" s="162" t="s">
        <v>7649</v>
      </c>
      <c r="C5280" s="168" t="s">
        <v>6406</v>
      </c>
      <c r="D5280" s="169" t="s">
        <v>443</v>
      </c>
      <c r="E5280" s="169">
        <f>1*1</f>
        <v>1</v>
      </c>
      <c r="F5280" s="170">
        <v>11.29</v>
      </c>
      <c r="G5280" s="170">
        <f>F5280*E5280</f>
        <v>11.29</v>
      </c>
      <c r="H5280" s="171" t="s">
        <v>414</v>
      </c>
      <c r="I5280" s="172"/>
      <c r="J5280" s="173"/>
    </row>
    <row r="5281" spans="1:10" customFormat="1" outlineLevel="1" x14ac:dyDescent="0.2">
      <c r="A5281" s="161" t="s">
        <v>386</v>
      </c>
      <c r="B5281" s="162" t="s">
        <v>7650</v>
      </c>
      <c r="C5281" s="168" t="s">
        <v>559</v>
      </c>
      <c r="D5281" s="169" t="s">
        <v>560</v>
      </c>
      <c r="E5281" s="169">
        <f>2*1</f>
        <v>2</v>
      </c>
      <c r="F5281" s="170">
        <v>1.39</v>
      </c>
      <c r="G5281" s="170">
        <f>F5281*E5281</f>
        <v>2.78</v>
      </c>
      <c r="H5281" s="171" t="s">
        <v>414</v>
      </c>
      <c r="I5281" s="172"/>
      <c r="J5281" s="173"/>
    </row>
    <row r="5282" spans="1:10" customFormat="1" x14ac:dyDescent="0.2">
      <c r="A5282" s="161" t="s">
        <v>382</v>
      </c>
      <c r="B5282" s="162" t="s">
        <v>7651</v>
      </c>
      <c r="C5282" s="163" t="s">
        <v>562</v>
      </c>
      <c r="D5282" s="164" t="s">
        <v>563</v>
      </c>
      <c r="E5282" s="164">
        <v>4</v>
      </c>
      <c r="F5282" s="167">
        <v>3.3256407800000001</v>
      </c>
      <c r="G5282" s="167">
        <f>F5282*E5282</f>
        <v>13.30256312</v>
      </c>
      <c r="H5282" s="161" t="s">
        <v>414</v>
      </c>
      <c r="I5282" s="165"/>
      <c r="J5282" s="166"/>
    </row>
    <row r="5283" spans="1:10" customFormat="1" x14ac:dyDescent="0.2">
      <c r="A5283" s="161" t="s">
        <v>382</v>
      </c>
      <c r="B5283" s="162" t="s">
        <v>7652</v>
      </c>
      <c r="C5283" s="163" t="s">
        <v>565</v>
      </c>
      <c r="D5283" s="164" t="s">
        <v>566</v>
      </c>
      <c r="E5283" s="164">
        <v>4</v>
      </c>
      <c r="F5283" s="167">
        <v>0.61767559999999999</v>
      </c>
      <c r="G5283" s="167">
        <f>F5283*E5283</f>
        <v>2.4707024</v>
      </c>
      <c r="H5283" s="161" t="s">
        <v>414</v>
      </c>
      <c r="I5283" s="165"/>
      <c r="J5283" s="166"/>
    </row>
    <row r="5284" spans="1:10" customFormat="1" x14ac:dyDescent="0.2">
      <c r="A5284" s="161" t="s">
        <v>382</v>
      </c>
      <c r="B5284" s="162" t="s">
        <v>7653</v>
      </c>
      <c r="C5284" s="163" t="s">
        <v>568</v>
      </c>
      <c r="D5284" s="164" t="s">
        <v>569</v>
      </c>
      <c r="E5284" s="164">
        <v>2</v>
      </c>
      <c r="F5284" s="167"/>
      <c r="G5284" s="167" t="str">
        <f>""</f>
        <v/>
      </c>
      <c r="H5284" s="161"/>
      <c r="I5284" s="165"/>
      <c r="J5284" s="166"/>
    </row>
    <row r="5285" spans="1:10" customFormat="1" outlineLevel="1" x14ac:dyDescent="0.2">
      <c r="A5285" s="161" t="s">
        <v>386</v>
      </c>
      <c r="B5285" s="162" t="s">
        <v>7654</v>
      </c>
      <c r="C5285" s="168" t="s">
        <v>571</v>
      </c>
      <c r="D5285" s="169" t="s">
        <v>572</v>
      </c>
      <c r="E5285" s="169">
        <f>1*2</f>
        <v>2</v>
      </c>
      <c r="F5285" s="170">
        <v>0.89</v>
      </c>
      <c r="G5285" s="170">
        <f t="shared" ref="G5285:G5292" si="177">F5285*E5285</f>
        <v>1.78</v>
      </c>
      <c r="H5285" s="171" t="s">
        <v>414</v>
      </c>
      <c r="I5285" s="172"/>
      <c r="J5285" s="173"/>
    </row>
    <row r="5286" spans="1:10" customFormat="1" outlineLevel="1" x14ac:dyDescent="0.2">
      <c r="A5286" s="161" t="s">
        <v>386</v>
      </c>
      <c r="B5286" s="162" t="s">
        <v>7655</v>
      </c>
      <c r="C5286" s="168" t="s">
        <v>574</v>
      </c>
      <c r="D5286" s="169" t="s">
        <v>575</v>
      </c>
      <c r="E5286" s="169">
        <f>2*2</f>
        <v>4</v>
      </c>
      <c r="F5286" s="170">
        <v>0.09</v>
      </c>
      <c r="G5286" s="170">
        <f t="shared" si="177"/>
        <v>0.36</v>
      </c>
      <c r="H5286" s="171" t="s">
        <v>414</v>
      </c>
      <c r="I5286" s="172"/>
      <c r="J5286" s="173"/>
    </row>
    <row r="5287" spans="1:10" customFormat="1" x14ac:dyDescent="0.2">
      <c r="A5287" s="161" t="s">
        <v>382</v>
      </c>
      <c r="B5287" s="162" t="s">
        <v>7656</v>
      </c>
      <c r="C5287" s="163" t="s">
        <v>6414</v>
      </c>
      <c r="D5287" s="164" t="s">
        <v>6415</v>
      </c>
      <c r="E5287" s="164">
        <v>1</v>
      </c>
      <c r="F5287" s="167">
        <v>6.4217675500000002</v>
      </c>
      <c r="G5287" s="167">
        <f t="shared" si="177"/>
        <v>6.4217675500000002</v>
      </c>
      <c r="H5287" s="161" t="s">
        <v>414</v>
      </c>
      <c r="I5287" s="165"/>
      <c r="J5287" s="166"/>
    </row>
    <row r="5288" spans="1:10" customFormat="1" x14ac:dyDescent="0.2">
      <c r="A5288" s="161" t="s">
        <v>382</v>
      </c>
      <c r="B5288" s="162" t="s">
        <v>7657</v>
      </c>
      <c r="C5288" s="163" t="s">
        <v>580</v>
      </c>
      <c r="D5288" s="164" t="s">
        <v>581</v>
      </c>
      <c r="E5288" s="164">
        <v>1</v>
      </c>
      <c r="F5288" s="167">
        <v>13.463815520000001</v>
      </c>
      <c r="G5288" s="167">
        <f t="shared" si="177"/>
        <v>13.463815520000001</v>
      </c>
      <c r="H5288" s="161" t="s">
        <v>414</v>
      </c>
      <c r="I5288" s="165"/>
      <c r="J5288" s="166"/>
    </row>
    <row r="5289" spans="1:10" customFormat="1" x14ac:dyDescent="0.2">
      <c r="A5289" s="148" t="s">
        <v>379</v>
      </c>
      <c r="B5289" s="162" t="s">
        <v>7658</v>
      </c>
      <c r="C5289" s="181" t="s">
        <v>5649</v>
      </c>
      <c r="D5289" s="182" t="s">
        <v>584</v>
      </c>
      <c r="E5289" s="182">
        <v>1</v>
      </c>
      <c r="F5289" s="183">
        <v>5.3630844</v>
      </c>
      <c r="G5289" s="183">
        <f t="shared" si="177"/>
        <v>5.3630844</v>
      </c>
      <c r="H5289" s="184" t="s">
        <v>414</v>
      </c>
      <c r="I5289" s="185"/>
      <c r="J5289" s="180"/>
    </row>
    <row r="5290" spans="1:10" customFormat="1" x14ac:dyDescent="0.2">
      <c r="A5290" s="148" t="s">
        <v>379</v>
      </c>
      <c r="B5290" s="162" t="s">
        <v>7659</v>
      </c>
      <c r="C5290" s="181" t="s">
        <v>5651</v>
      </c>
      <c r="D5290" s="182" t="s">
        <v>5652</v>
      </c>
      <c r="E5290" s="182">
        <v>1</v>
      </c>
      <c r="F5290" s="183">
        <v>6.8207869099999998</v>
      </c>
      <c r="G5290" s="183">
        <f t="shared" si="177"/>
        <v>6.8207869099999998</v>
      </c>
      <c r="H5290" s="184" t="s">
        <v>414</v>
      </c>
      <c r="I5290" s="185"/>
      <c r="J5290" s="180"/>
    </row>
    <row r="5291" spans="1:10" customFormat="1" x14ac:dyDescent="0.2">
      <c r="A5291" s="161" t="s">
        <v>403</v>
      </c>
      <c r="B5291" s="162" t="s">
        <v>7660</v>
      </c>
      <c r="C5291" s="174" t="s">
        <v>586</v>
      </c>
      <c r="D5291" s="175" t="s">
        <v>587</v>
      </c>
      <c r="E5291" s="175">
        <v>2</v>
      </c>
      <c r="F5291" s="176">
        <v>1.23280217</v>
      </c>
      <c r="G5291" s="176">
        <f t="shared" si="177"/>
        <v>2.4656043400000001</v>
      </c>
      <c r="H5291" s="177" t="s">
        <v>414</v>
      </c>
      <c r="I5291" s="178"/>
      <c r="J5291" s="179"/>
    </row>
    <row r="5292" spans="1:10" customFormat="1" x14ac:dyDescent="0.2">
      <c r="A5292" s="148" t="s">
        <v>379</v>
      </c>
      <c r="B5292" s="162" t="s">
        <v>7661</v>
      </c>
      <c r="C5292" s="181" t="s">
        <v>589</v>
      </c>
      <c r="D5292" s="182" t="s">
        <v>590</v>
      </c>
      <c r="E5292" s="182">
        <v>1</v>
      </c>
      <c r="F5292" s="183">
        <v>11.16462001</v>
      </c>
      <c r="G5292" s="183">
        <f t="shared" si="177"/>
        <v>11.16462001</v>
      </c>
      <c r="H5292" s="184" t="s">
        <v>414</v>
      </c>
      <c r="I5292" s="185"/>
      <c r="J5292" s="180"/>
    </row>
    <row r="5293" spans="1:10" customFormat="1" x14ac:dyDescent="0.2">
      <c r="A5293" s="161" t="s">
        <v>382</v>
      </c>
      <c r="B5293" s="162" t="s">
        <v>7662</v>
      </c>
      <c r="C5293" s="163" t="s">
        <v>592</v>
      </c>
      <c r="D5293" s="164" t="s">
        <v>593</v>
      </c>
      <c r="E5293" s="164" t="s">
        <v>410</v>
      </c>
      <c r="F5293" s="167">
        <v>0.26693822</v>
      </c>
      <c r="G5293" s="167">
        <f>F5293*2</f>
        <v>0.53387644000000001</v>
      </c>
      <c r="H5293" s="161" t="s">
        <v>414</v>
      </c>
      <c r="I5293" s="165"/>
      <c r="J5293" s="166"/>
    </row>
    <row r="5294" spans="1:10" customFormat="1" x14ac:dyDescent="0.2">
      <c r="A5294" s="161" t="s">
        <v>382</v>
      </c>
      <c r="B5294" s="162" t="s">
        <v>7663</v>
      </c>
      <c r="C5294" s="163" t="s">
        <v>5659</v>
      </c>
      <c r="D5294" s="164" t="s">
        <v>5579</v>
      </c>
      <c r="E5294" s="164">
        <v>1</v>
      </c>
      <c r="F5294" s="167"/>
      <c r="G5294" s="167" t="str">
        <f>""</f>
        <v/>
      </c>
      <c r="H5294" s="161"/>
      <c r="I5294" s="165"/>
      <c r="J5294" s="166"/>
    </row>
    <row r="5295" spans="1:10" customFormat="1" outlineLevel="1" x14ac:dyDescent="0.2">
      <c r="A5295" s="161" t="s">
        <v>386</v>
      </c>
      <c r="B5295" s="162" t="s">
        <v>7664</v>
      </c>
      <c r="C5295" s="168" t="s">
        <v>5661</v>
      </c>
      <c r="D5295" s="169" t="s">
        <v>5582</v>
      </c>
      <c r="E5295" s="169">
        <f>1*1</f>
        <v>1</v>
      </c>
      <c r="F5295" s="170">
        <v>1.71</v>
      </c>
      <c r="G5295" s="170">
        <f>F5295*E5295</f>
        <v>1.71</v>
      </c>
      <c r="H5295" s="171" t="s">
        <v>414</v>
      </c>
      <c r="I5295" s="172"/>
      <c r="J5295" s="173"/>
    </row>
    <row r="5296" spans="1:10" customFormat="1" outlineLevel="1" x14ac:dyDescent="0.2">
      <c r="A5296" s="161" t="s">
        <v>386</v>
      </c>
      <c r="B5296" s="162" t="s">
        <v>7665</v>
      </c>
      <c r="C5296" s="168" t="s">
        <v>5663</v>
      </c>
      <c r="D5296" s="169" t="s">
        <v>5664</v>
      </c>
      <c r="E5296" s="169">
        <f>1*1</f>
        <v>1</v>
      </c>
      <c r="F5296" s="170">
        <v>0.61</v>
      </c>
      <c r="G5296" s="170">
        <f>F5296*E5296</f>
        <v>0.61</v>
      </c>
      <c r="H5296" s="171" t="s">
        <v>414</v>
      </c>
      <c r="I5296" s="172"/>
      <c r="J5296" s="173"/>
    </row>
    <row r="5297" spans="1:10" customFormat="1" x14ac:dyDescent="0.2">
      <c r="A5297" s="161" t="s">
        <v>382</v>
      </c>
      <c r="B5297" s="162" t="s">
        <v>7666</v>
      </c>
      <c r="C5297" s="163" t="s">
        <v>5666</v>
      </c>
      <c r="D5297" s="164" t="s">
        <v>5579</v>
      </c>
      <c r="E5297" s="164">
        <v>1</v>
      </c>
      <c r="F5297" s="167"/>
      <c r="G5297" s="167" t="str">
        <f>""</f>
        <v/>
      </c>
      <c r="H5297" s="161"/>
      <c r="I5297" s="165"/>
      <c r="J5297" s="166"/>
    </row>
    <row r="5298" spans="1:10" customFormat="1" outlineLevel="1" x14ac:dyDescent="0.2">
      <c r="A5298" s="161" t="s">
        <v>386</v>
      </c>
      <c r="B5298" s="162" t="s">
        <v>7667</v>
      </c>
      <c r="C5298" s="168" t="s">
        <v>5668</v>
      </c>
      <c r="D5298" s="169" t="s">
        <v>5582</v>
      </c>
      <c r="E5298" s="169">
        <f>1*1</f>
        <v>1</v>
      </c>
      <c r="F5298" s="170">
        <v>1.71</v>
      </c>
      <c r="G5298" s="170">
        <f>F5298*E5298</f>
        <v>1.71</v>
      </c>
      <c r="H5298" s="171" t="s">
        <v>414</v>
      </c>
      <c r="I5298" s="172"/>
      <c r="J5298" s="173"/>
    </row>
    <row r="5299" spans="1:10" customFormat="1" outlineLevel="1" x14ac:dyDescent="0.2">
      <c r="A5299" s="161" t="s">
        <v>386</v>
      </c>
      <c r="B5299" s="162" t="s">
        <v>7668</v>
      </c>
      <c r="C5299" s="168" t="s">
        <v>5670</v>
      </c>
      <c r="D5299" s="169" t="s">
        <v>5664</v>
      </c>
      <c r="E5299" s="169">
        <f>1*1</f>
        <v>1</v>
      </c>
      <c r="F5299" s="170">
        <v>0.49</v>
      </c>
      <c r="G5299" s="170">
        <f>F5299*E5299</f>
        <v>0.49</v>
      </c>
      <c r="H5299" s="171" t="s">
        <v>414</v>
      </c>
      <c r="I5299" s="172"/>
      <c r="J5299" s="173"/>
    </row>
    <row r="5300" spans="1:10" customFormat="1" x14ac:dyDescent="0.2">
      <c r="A5300" s="161" t="s">
        <v>382</v>
      </c>
      <c r="B5300" s="162" t="s">
        <v>7669</v>
      </c>
      <c r="C5300" s="163" t="s">
        <v>5681</v>
      </c>
      <c r="D5300" s="164" t="s">
        <v>5682</v>
      </c>
      <c r="E5300" s="164">
        <v>1</v>
      </c>
      <c r="F5300" s="167">
        <v>3.3519420000000001E-2</v>
      </c>
      <c r="G5300" s="167">
        <f>F5300*E5300</f>
        <v>3.3519420000000001E-2</v>
      </c>
      <c r="H5300" s="161" t="s">
        <v>414</v>
      </c>
      <c r="I5300" s="165"/>
      <c r="J5300" s="166"/>
    </row>
    <row r="5301" spans="1:10" customFormat="1" x14ac:dyDescent="0.2">
      <c r="A5301" s="161" t="s">
        <v>382</v>
      </c>
      <c r="B5301" s="162" t="s">
        <v>7670</v>
      </c>
      <c r="C5301" s="163" t="s">
        <v>5684</v>
      </c>
      <c r="D5301" s="164" t="s">
        <v>5685</v>
      </c>
      <c r="E5301" s="164">
        <v>1</v>
      </c>
      <c r="F5301" s="167">
        <v>0.18851112</v>
      </c>
      <c r="G5301" s="167">
        <f>F5301*E5301</f>
        <v>0.18851112</v>
      </c>
      <c r="H5301" s="161" t="s">
        <v>414</v>
      </c>
      <c r="I5301" s="165"/>
      <c r="J5301" s="166"/>
    </row>
    <row r="5302" spans="1:10" customFormat="1" x14ac:dyDescent="0.2">
      <c r="A5302" s="161" t="s">
        <v>382</v>
      </c>
      <c r="B5302" s="162" t="s">
        <v>7671</v>
      </c>
      <c r="C5302" s="163" t="s">
        <v>6431</v>
      </c>
      <c r="D5302" s="164" t="s">
        <v>5562</v>
      </c>
      <c r="E5302" s="164">
        <v>1</v>
      </c>
      <c r="F5302" s="167"/>
      <c r="G5302" s="167" t="str">
        <f>""</f>
        <v/>
      </c>
      <c r="H5302" s="161"/>
      <c r="I5302" s="165"/>
      <c r="J5302" s="166"/>
    </row>
    <row r="5303" spans="1:10" customFormat="1" outlineLevel="1" x14ac:dyDescent="0.2">
      <c r="A5303" s="161" t="s">
        <v>386</v>
      </c>
      <c r="B5303" s="162" t="s">
        <v>7672</v>
      </c>
      <c r="C5303" s="168" t="s">
        <v>6433</v>
      </c>
      <c r="D5303" s="169" t="s">
        <v>6434</v>
      </c>
      <c r="E5303" s="169">
        <f>1*1</f>
        <v>1</v>
      </c>
      <c r="F5303" s="170">
        <v>13.4</v>
      </c>
      <c r="G5303" s="170">
        <f t="shared" ref="G5303:G5308" si="178">F5303*E5303</f>
        <v>13.4</v>
      </c>
      <c r="H5303" s="171" t="s">
        <v>414</v>
      </c>
      <c r="I5303" s="172"/>
      <c r="J5303" s="173"/>
    </row>
    <row r="5304" spans="1:10" customFormat="1" outlineLevel="1" x14ac:dyDescent="0.2">
      <c r="A5304" s="161" t="s">
        <v>386</v>
      </c>
      <c r="B5304" s="162" t="s">
        <v>7673</v>
      </c>
      <c r="C5304" s="168" t="s">
        <v>6374</v>
      </c>
      <c r="D5304" s="169" t="s">
        <v>6375</v>
      </c>
      <c r="E5304" s="169">
        <f>1*1</f>
        <v>1</v>
      </c>
      <c r="F5304" s="170">
        <v>1.97</v>
      </c>
      <c r="G5304" s="170">
        <f t="shared" si="178"/>
        <v>1.97</v>
      </c>
      <c r="H5304" s="171" t="s">
        <v>414</v>
      </c>
      <c r="I5304" s="172"/>
      <c r="J5304" s="173"/>
    </row>
    <row r="5305" spans="1:10" customFormat="1" outlineLevel="1" x14ac:dyDescent="0.2">
      <c r="A5305" s="161" t="s">
        <v>386</v>
      </c>
      <c r="B5305" s="162" t="s">
        <v>7674</v>
      </c>
      <c r="C5305" s="168" t="s">
        <v>5693</v>
      </c>
      <c r="D5305" s="169" t="s">
        <v>5694</v>
      </c>
      <c r="E5305" s="169">
        <f>2*1</f>
        <v>2</v>
      </c>
      <c r="F5305" s="170">
        <v>0.48</v>
      </c>
      <c r="G5305" s="170">
        <f t="shared" si="178"/>
        <v>0.96</v>
      </c>
      <c r="H5305" s="171" t="s">
        <v>414</v>
      </c>
      <c r="I5305" s="172"/>
      <c r="J5305" s="173"/>
    </row>
    <row r="5306" spans="1:10" customFormat="1" outlineLevel="1" x14ac:dyDescent="0.2">
      <c r="A5306" s="161" t="s">
        <v>386</v>
      </c>
      <c r="B5306" s="162" t="s">
        <v>7675</v>
      </c>
      <c r="C5306" s="168" t="s">
        <v>5696</v>
      </c>
      <c r="D5306" s="169" t="s">
        <v>5697</v>
      </c>
      <c r="E5306" s="169">
        <f>3*1</f>
        <v>3</v>
      </c>
      <c r="F5306" s="170">
        <v>0.81</v>
      </c>
      <c r="G5306" s="170">
        <f t="shared" si="178"/>
        <v>2.4300000000000002</v>
      </c>
      <c r="H5306" s="171" t="s">
        <v>414</v>
      </c>
      <c r="I5306" s="172"/>
      <c r="J5306" s="173"/>
    </row>
    <row r="5307" spans="1:10" customFormat="1" outlineLevel="1" x14ac:dyDescent="0.2">
      <c r="A5307" s="161" t="s">
        <v>386</v>
      </c>
      <c r="B5307" s="162" t="s">
        <v>7676</v>
      </c>
      <c r="C5307" s="168" t="s">
        <v>5701</v>
      </c>
      <c r="D5307" s="169" t="s">
        <v>5702</v>
      </c>
      <c r="E5307" s="169">
        <f>3*1</f>
        <v>3</v>
      </c>
      <c r="F5307" s="170">
        <v>0.16</v>
      </c>
      <c r="G5307" s="170">
        <f t="shared" si="178"/>
        <v>0.48</v>
      </c>
      <c r="H5307" s="171" t="s">
        <v>414</v>
      </c>
      <c r="I5307" s="172"/>
      <c r="J5307" s="173"/>
    </row>
    <row r="5308" spans="1:10" customFormat="1" x14ac:dyDescent="0.2">
      <c r="A5308" s="161" t="s">
        <v>382</v>
      </c>
      <c r="B5308" s="162" t="s">
        <v>7677</v>
      </c>
      <c r="C5308" s="163" t="s">
        <v>5706</v>
      </c>
      <c r="D5308" s="164" t="s">
        <v>1982</v>
      </c>
      <c r="E5308" s="164">
        <v>1</v>
      </c>
      <c r="F5308" s="167">
        <v>28.87177144</v>
      </c>
      <c r="G5308" s="167">
        <f t="shared" si="178"/>
        <v>28.87177144</v>
      </c>
      <c r="H5308" s="161" t="s">
        <v>414</v>
      </c>
      <c r="I5308" s="165"/>
      <c r="J5308" s="166"/>
    </row>
    <row r="5309" spans="1:10" customFormat="1" x14ac:dyDescent="0.2">
      <c r="A5309" s="148" t="s">
        <v>379</v>
      </c>
      <c r="B5309" s="162" t="s">
        <v>7678</v>
      </c>
      <c r="C5309" s="181" t="s">
        <v>6441</v>
      </c>
      <c r="D5309" s="182" t="s">
        <v>599</v>
      </c>
      <c r="E5309" s="182">
        <v>1</v>
      </c>
      <c r="F5309" s="183"/>
      <c r="G5309" s="183" t="str">
        <f>""</f>
        <v/>
      </c>
      <c r="H5309" s="184"/>
      <c r="I5309" s="185"/>
      <c r="J5309" s="180"/>
    </row>
    <row r="5310" spans="1:10" customFormat="1" outlineLevel="1" x14ac:dyDescent="0.2">
      <c r="A5310" s="148" t="s">
        <v>379</v>
      </c>
      <c r="B5310" s="162" t="s">
        <v>7679</v>
      </c>
      <c r="C5310" s="181" t="s">
        <v>6443</v>
      </c>
      <c r="D5310" s="182" t="s">
        <v>1982</v>
      </c>
      <c r="E5310" s="182">
        <f>1*1</f>
        <v>1</v>
      </c>
      <c r="F5310" s="183">
        <v>29.39</v>
      </c>
      <c r="G5310" s="183">
        <f t="shared" ref="G5310:G5322" si="179">F5310*E5310</f>
        <v>29.39</v>
      </c>
      <c r="H5310" s="184" t="s">
        <v>414</v>
      </c>
      <c r="I5310" s="185"/>
      <c r="J5310" s="180"/>
    </row>
    <row r="5311" spans="1:10" customFormat="1" outlineLevel="1" x14ac:dyDescent="0.2">
      <c r="A5311" s="148" t="s">
        <v>379</v>
      </c>
      <c r="B5311" s="162" t="s">
        <v>7680</v>
      </c>
      <c r="C5311" s="181" t="s">
        <v>425</v>
      </c>
      <c r="D5311" s="182" t="s">
        <v>437</v>
      </c>
      <c r="E5311" s="182">
        <f>1*1</f>
        <v>1</v>
      </c>
      <c r="F5311" s="183">
        <v>0.02</v>
      </c>
      <c r="G5311" s="183">
        <f t="shared" si="179"/>
        <v>0.02</v>
      </c>
      <c r="H5311" s="184"/>
      <c r="I5311" s="185"/>
      <c r="J5311" s="180"/>
    </row>
    <row r="5312" spans="1:10" customFormat="1" x14ac:dyDescent="0.2">
      <c r="A5312" s="161" t="s">
        <v>382</v>
      </c>
      <c r="B5312" s="162" t="s">
        <v>7681</v>
      </c>
      <c r="C5312" s="163" t="s">
        <v>6450</v>
      </c>
      <c r="D5312" s="164" t="s">
        <v>1982</v>
      </c>
      <c r="E5312" s="164">
        <v>1</v>
      </c>
      <c r="F5312" s="167">
        <v>29.18458248</v>
      </c>
      <c r="G5312" s="167">
        <f t="shared" si="179"/>
        <v>29.18458248</v>
      </c>
      <c r="H5312" s="161" t="s">
        <v>414</v>
      </c>
      <c r="I5312" s="165"/>
      <c r="J5312" s="166"/>
    </row>
    <row r="5313" spans="1:10" customFormat="1" x14ac:dyDescent="0.2">
      <c r="A5313" s="161" t="s">
        <v>382</v>
      </c>
      <c r="B5313" s="162" t="s">
        <v>7682</v>
      </c>
      <c r="C5313" s="163" t="s">
        <v>5715</v>
      </c>
      <c r="D5313" s="164" t="s">
        <v>1982</v>
      </c>
      <c r="E5313" s="164">
        <v>1</v>
      </c>
      <c r="F5313" s="167">
        <v>28.6700053</v>
      </c>
      <c r="G5313" s="167">
        <f t="shared" si="179"/>
        <v>28.6700053</v>
      </c>
      <c r="H5313" s="161" t="s">
        <v>414</v>
      </c>
      <c r="I5313" s="165"/>
      <c r="J5313" s="166"/>
    </row>
    <row r="5314" spans="1:10" customFormat="1" x14ac:dyDescent="0.2">
      <c r="A5314" s="161" t="s">
        <v>382</v>
      </c>
      <c r="B5314" s="162" t="s">
        <v>7683</v>
      </c>
      <c r="C5314" s="163" t="s">
        <v>608</v>
      </c>
      <c r="D5314" s="164" t="s">
        <v>609</v>
      </c>
      <c r="E5314" s="164">
        <v>1</v>
      </c>
      <c r="F5314" s="167">
        <v>5.3244521599999999</v>
      </c>
      <c r="G5314" s="167">
        <f t="shared" si="179"/>
        <v>5.3244521599999999</v>
      </c>
      <c r="H5314" s="161" t="s">
        <v>414</v>
      </c>
      <c r="I5314" s="165"/>
      <c r="J5314" s="166"/>
    </row>
    <row r="5315" spans="1:10" customFormat="1" x14ac:dyDescent="0.2">
      <c r="A5315" s="161" t="s">
        <v>382</v>
      </c>
      <c r="B5315" s="162" t="s">
        <v>7684</v>
      </c>
      <c r="C5315" s="163" t="s">
        <v>611</v>
      </c>
      <c r="D5315" s="164" t="s">
        <v>612</v>
      </c>
      <c r="E5315" s="164">
        <v>1</v>
      </c>
      <c r="F5315" s="167">
        <v>1.4036537600000001</v>
      </c>
      <c r="G5315" s="167">
        <f t="shared" si="179"/>
        <v>1.4036537600000001</v>
      </c>
      <c r="H5315" s="161" t="s">
        <v>414</v>
      </c>
      <c r="I5315" s="165"/>
      <c r="J5315" s="166"/>
    </row>
    <row r="5316" spans="1:10" customFormat="1" x14ac:dyDescent="0.2">
      <c r="A5316" s="161" t="s">
        <v>382</v>
      </c>
      <c r="B5316" s="162" t="s">
        <v>7685</v>
      </c>
      <c r="C5316" s="163" t="s">
        <v>614</v>
      </c>
      <c r="D5316" s="164" t="s">
        <v>615</v>
      </c>
      <c r="E5316" s="164">
        <v>2</v>
      </c>
      <c r="F5316" s="167">
        <v>0.153006</v>
      </c>
      <c r="G5316" s="167">
        <f t="shared" si="179"/>
        <v>0.30601200000000001</v>
      </c>
      <c r="H5316" s="161" t="s">
        <v>414</v>
      </c>
      <c r="I5316" s="165"/>
      <c r="J5316" s="166"/>
    </row>
    <row r="5317" spans="1:10" customFormat="1" x14ac:dyDescent="0.2">
      <c r="A5317" s="161" t="s">
        <v>403</v>
      </c>
      <c r="B5317" s="162" t="s">
        <v>7686</v>
      </c>
      <c r="C5317" s="174" t="s">
        <v>617</v>
      </c>
      <c r="D5317" s="175" t="s">
        <v>618</v>
      </c>
      <c r="E5317" s="175">
        <v>2</v>
      </c>
      <c r="F5317" s="176">
        <v>0.16417498</v>
      </c>
      <c r="G5317" s="176">
        <f t="shared" si="179"/>
        <v>0.32834996</v>
      </c>
      <c r="H5317" s="177" t="s">
        <v>414</v>
      </c>
      <c r="I5317" s="178"/>
      <c r="J5317" s="179"/>
    </row>
    <row r="5318" spans="1:10" customFormat="1" x14ac:dyDescent="0.2">
      <c r="A5318" s="161" t="s">
        <v>403</v>
      </c>
      <c r="B5318" s="162" t="s">
        <v>7687</v>
      </c>
      <c r="C5318" s="174" t="s">
        <v>620</v>
      </c>
      <c r="D5318" s="175" t="s">
        <v>621</v>
      </c>
      <c r="E5318" s="175">
        <v>1</v>
      </c>
      <c r="F5318" s="176">
        <v>2.7454958</v>
      </c>
      <c r="G5318" s="176">
        <f t="shared" si="179"/>
        <v>2.7454958</v>
      </c>
      <c r="H5318" s="177"/>
      <c r="I5318" s="178"/>
      <c r="J5318" s="179"/>
    </row>
    <row r="5319" spans="1:10" customFormat="1" x14ac:dyDescent="0.2">
      <c r="A5319" s="161" t="s">
        <v>382</v>
      </c>
      <c r="B5319" s="162" t="s">
        <v>7688</v>
      </c>
      <c r="C5319" s="163" t="s">
        <v>627</v>
      </c>
      <c r="D5319" s="164" t="s">
        <v>628</v>
      </c>
      <c r="E5319" s="164">
        <v>4</v>
      </c>
      <c r="F5319" s="167">
        <v>0.41937333999999998</v>
      </c>
      <c r="G5319" s="167">
        <f t="shared" si="179"/>
        <v>1.6774933599999999</v>
      </c>
      <c r="H5319" s="161" t="s">
        <v>414</v>
      </c>
      <c r="I5319" s="165"/>
      <c r="J5319" s="166"/>
    </row>
    <row r="5320" spans="1:10" customFormat="1" x14ac:dyDescent="0.2">
      <c r="A5320" s="161" t="s">
        <v>382</v>
      </c>
      <c r="B5320" s="162" t="s">
        <v>7689</v>
      </c>
      <c r="C5320" s="163" t="s">
        <v>630</v>
      </c>
      <c r="D5320" s="164" t="s">
        <v>631</v>
      </c>
      <c r="E5320" s="164">
        <v>8</v>
      </c>
      <c r="F5320" s="167">
        <v>3.2398108900000002</v>
      </c>
      <c r="G5320" s="167">
        <f t="shared" si="179"/>
        <v>25.918487120000002</v>
      </c>
      <c r="H5320" s="161" t="s">
        <v>414</v>
      </c>
      <c r="I5320" s="165"/>
      <c r="J5320" s="166"/>
    </row>
    <row r="5321" spans="1:10" customFormat="1" x14ac:dyDescent="0.2">
      <c r="A5321" s="161" t="s">
        <v>382</v>
      </c>
      <c r="B5321" s="162" t="s">
        <v>7690</v>
      </c>
      <c r="C5321" s="163" t="s">
        <v>633</v>
      </c>
      <c r="D5321" s="164" t="s">
        <v>634</v>
      </c>
      <c r="E5321" s="164">
        <v>7</v>
      </c>
      <c r="F5321" s="167">
        <v>13.036198779999999</v>
      </c>
      <c r="G5321" s="167">
        <f t="shared" si="179"/>
        <v>91.253391459999989</v>
      </c>
      <c r="H5321" s="161" t="s">
        <v>414</v>
      </c>
      <c r="I5321" s="165"/>
      <c r="J5321" s="166"/>
    </row>
    <row r="5322" spans="1:10" customFormat="1" x14ac:dyDescent="0.2">
      <c r="A5322" s="148" t="s">
        <v>379</v>
      </c>
      <c r="B5322" s="162" t="s">
        <v>7691</v>
      </c>
      <c r="C5322" s="181" t="s">
        <v>5754</v>
      </c>
      <c r="D5322" s="182" t="s">
        <v>5755</v>
      </c>
      <c r="E5322" s="182">
        <v>16</v>
      </c>
      <c r="F5322" s="183">
        <v>7.2909959999999996E-2</v>
      </c>
      <c r="G5322" s="183">
        <f t="shared" si="179"/>
        <v>1.1665593599999999</v>
      </c>
      <c r="H5322" s="184" t="s">
        <v>414</v>
      </c>
      <c r="I5322" s="185"/>
      <c r="J5322" s="180"/>
    </row>
    <row r="5323" spans="1:10" customFormat="1" x14ac:dyDescent="0.2">
      <c r="A5323" s="161" t="s">
        <v>382</v>
      </c>
      <c r="B5323" s="162" t="s">
        <v>7692</v>
      </c>
      <c r="C5323" s="163" t="s">
        <v>6467</v>
      </c>
      <c r="D5323" s="164" t="s">
        <v>5562</v>
      </c>
      <c r="E5323" s="164">
        <v>1</v>
      </c>
      <c r="F5323" s="167"/>
      <c r="G5323" s="167" t="str">
        <f>""</f>
        <v/>
      </c>
      <c r="H5323" s="161"/>
      <c r="I5323" s="165"/>
      <c r="J5323" s="166"/>
    </row>
    <row r="5324" spans="1:10" customFormat="1" outlineLevel="1" x14ac:dyDescent="0.2">
      <c r="A5324" s="161" t="s">
        <v>386</v>
      </c>
      <c r="B5324" s="162" t="s">
        <v>7693</v>
      </c>
      <c r="C5324" s="168" t="s">
        <v>6469</v>
      </c>
      <c r="D5324" s="169" t="s">
        <v>6470</v>
      </c>
      <c r="E5324" s="169">
        <f>1*1</f>
        <v>1</v>
      </c>
      <c r="F5324" s="170">
        <v>36.58</v>
      </c>
      <c r="G5324" s="170">
        <f>F5324*E5324</f>
        <v>36.58</v>
      </c>
      <c r="H5324" s="171" t="s">
        <v>414</v>
      </c>
      <c r="I5324" s="172"/>
      <c r="J5324" s="173"/>
    </row>
    <row r="5325" spans="1:10" customFormat="1" outlineLevel="1" x14ac:dyDescent="0.2">
      <c r="A5325" s="161" t="s">
        <v>386</v>
      </c>
      <c r="B5325" s="162" t="s">
        <v>7694</v>
      </c>
      <c r="C5325" s="168" t="s">
        <v>6472</v>
      </c>
      <c r="D5325" s="169" t="s">
        <v>6473</v>
      </c>
      <c r="E5325" s="169">
        <f>1*1</f>
        <v>1</v>
      </c>
      <c r="F5325" s="170">
        <v>2.19</v>
      </c>
      <c r="G5325" s="170">
        <f>F5325*E5325</f>
        <v>2.19</v>
      </c>
      <c r="H5325" s="171" t="s">
        <v>414</v>
      </c>
      <c r="I5325" s="172"/>
      <c r="J5325" s="173"/>
    </row>
    <row r="5326" spans="1:10" customFormat="1" x14ac:dyDescent="0.2">
      <c r="A5326" s="161" t="s">
        <v>386</v>
      </c>
      <c r="B5326" s="162" t="s">
        <v>7695</v>
      </c>
      <c r="C5326" s="168" t="s">
        <v>5805</v>
      </c>
      <c r="D5326" s="169" t="s">
        <v>5806</v>
      </c>
      <c r="E5326" s="169">
        <v>2</v>
      </c>
      <c r="F5326" s="170">
        <v>1.46166</v>
      </c>
      <c r="G5326" s="170">
        <f>F5326*E5326</f>
        <v>2.9233199999999999</v>
      </c>
      <c r="H5326" s="171" t="s">
        <v>414</v>
      </c>
      <c r="I5326" s="172"/>
      <c r="J5326" s="173"/>
    </row>
    <row r="5327" spans="1:10" customFormat="1" x14ac:dyDescent="0.2">
      <c r="A5327" s="161" t="s">
        <v>382</v>
      </c>
      <c r="B5327" s="162" t="s">
        <v>7696</v>
      </c>
      <c r="C5327" s="163" t="s">
        <v>5808</v>
      </c>
      <c r="D5327" s="164" t="s">
        <v>5579</v>
      </c>
      <c r="E5327" s="164">
        <v>2</v>
      </c>
      <c r="F5327" s="167"/>
      <c r="G5327" s="167" t="str">
        <f>""</f>
        <v/>
      </c>
      <c r="H5327" s="161"/>
      <c r="I5327" s="165"/>
      <c r="J5327" s="166"/>
    </row>
    <row r="5328" spans="1:10" customFormat="1" outlineLevel="1" x14ac:dyDescent="0.2">
      <c r="A5328" s="161" t="s">
        <v>386</v>
      </c>
      <c r="B5328" s="162" t="s">
        <v>7697</v>
      </c>
      <c r="C5328" s="168" t="s">
        <v>5810</v>
      </c>
      <c r="D5328" s="169" t="s">
        <v>5811</v>
      </c>
      <c r="E5328" s="169">
        <f>1*2</f>
        <v>2</v>
      </c>
      <c r="F5328" s="170">
        <v>0.7</v>
      </c>
      <c r="G5328" s="170">
        <f t="shared" ref="G5328:G5359" si="180">F5328*E5328</f>
        <v>1.4</v>
      </c>
      <c r="H5328" s="171" t="s">
        <v>414</v>
      </c>
      <c r="I5328" s="172"/>
      <c r="J5328" s="173"/>
    </row>
    <row r="5329" spans="1:10" customFormat="1" outlineLevel="1" x14ac:dyDescent="0.2">
      <c r="A5329" s="161" t="s">
        <v>386</v>
      </c>
      <c r="B5329" s="162" t="s">
        <v>7698</v>
      </c>
      <c r="C5329" s="168" t="s">
        <v>5813</v>
      </c>
      <c r="D5329" s="169" t="s">
        <v>5814</v>
      </c>
      <c r="E5329" s="169">
        <f>1*2</f>
        <v>2</v>
      </c>
      <c r="F5329" s="170">
        <v>0.26</v>
      </c>
      <c r="G5329" s="170">
        <f t="shared" si="180"/>
        <v>0.52</v>
      </c>
      <c r="H5329" s="171" t="s">
        <v>414</v>
      </c>
      <c r="I5329" s="172"/>
      <c r="J5329" s="173"/>
    </row>
    <row r="5330" spans="1:10" customFormat="1" x14ac:dyDescent="0.2">
      <c r="A5330" s="161" t="s">
        <v>382</v>
      </c>
      <c r="B5330" s="162" t="s">
        <v>7699</v>
      </c>
      <c r="C5330" s="163" t="s">
        <v>642</v>
      </c>
      <c r="D5330" s="164" t="s">
        <v>643</v>
      </c>
      <c r="E5330" s="164">
        <v>2</v>
      </c>
      <c r="F5330" s="167">
        <v>1.20161546</v>
      </c>
      <c r="G5330" s="167">
        <f t="shared" si="180"/>
        <v>2.4032309199999999</v>
      </c>
      <c r="H5330" s="161" t="s">
        <v>414</v>
      </c>
      <c r="I5330" s="165"/>
      <c r="J5330" s="166"/>
    </row>
    <row r="5331" spans="1:10" customFormat="1" x14ac:dyDescent="0.2">
      <c r="A5331" s="161" t="s">
        <v>382</v>
      </c>
      <c r="B5331" s="162" t="s">
        <v>7700</v>
      </c>
      <c r="C5331" s="163" t="s">
        <v>645</v>
      </c>
      <c r="D5331" s="164" t="s">
        <v>646</v>
      </c>
      <c r="E5331" s="164">
        <v>2</v>
      </c>
      <c r="F5331" s="167">
        <v>1.0010149699999999</v>
      </c>
      <c r="G5331" s="167">
        <f t="shared" si="180"/>
        <v>2.0020299399999999</v>
      </c>
      <c r="H5331" s="161" t="s">
        <v>414</v>
      </c>
      <c r="I5331" s="165"/>
      <c r="J5331" s="166"/>
    </row>
    <row r="5332" spans="1:10" customFormat="1" x14ac:dyDescent="0.2">
      <c r="A5332" s="161" t="s">
        <v>382</v>
      </c>
      <c r="B5332" s="162" t="s">
        <v>7701</v>
      </c>
      <c r="C5332" s="163" t="s">
        <v>648</v>
      </c>
      <c r="D5332" s="164" t="s">
        <v>649</v>
      </c>
      <c r="E5332" s="164">
        <v>4</v>
      </c>
      <c r="F5332" s="167">
        <v>2.00912837</v>
      </c>
      <c r="G5332" s="167">
        <f t="shared" si="180"/>
        <v>8.03651348</v>
      </c>
      <c r="H5332" s="161" t="s">
        <v>414</v>
      </c>
      <c r="I5332" s="165"/>
      <c r="J5332" s="166"/>
    </row>
    <row r="5333" spans="1:10" customFormat="1" x14ac:dyDescent="0.2">
      <c r="A5333" s="161" t="s">
        <v>382</v>
      </c>
      <c r="B5333" s="162" t="s">
        <v>7702</v>
      </c>
      <c r="C5333" s="163" t="s">
        <v>894</v>
      </c>
      <c r="D5333" s="164" t="s">
        <v>895</v>
      </c>
      <c r="E5333" s="164">
        <v>1</v>
      </c>
      <c r="F5333" s="167">
        <v>1.8244523800000001</v>
      </c>
      <c r="G5333" s="167">
        <f t="shared" si="180"/>
        <v>1.8244523800000001</v>
      </c>
      <c r="H5333" s="161" t="s">
        <v>414</v>
      </c>
      <c r="I5333" s="165"/>
      <c r="J5333" s="166"/>
    </row>
    <row r="5334" spans="1:10" customFormat="1" x14ac:dyDescent="0.2">
      <c r="A5334" s="161" t="s">
        <v>382</v>
      </c>
      <c r="B5334" s="162" t="s">
        <v>7703</v>
      </c>
      <c r="C5334" s="163" t="s">
        <v>654</v>
      </c>
      <c r="D5334" s="164" t="s">
        <v>655</v>
      </c>
      <c r="E5334" s="164">
        <v>2</v>
      </c>
      <c r="F5334" s="167">
        <v>2.8816543999999999</v>
      </c>
      <c r="G5334" s="167">
        <f t="shared" si="180"/>
        <v>5.7633087999999999</v>
      </c>
      <c r="H5334" s="161" t="s">
        <v>414</v>
      </c>
      <c r="I5334" s="165"/>
      <c r="J5334" s="166"/>
    </row>
    <row r="5335" spans="1:10" customFormat="1" x14ac:dyDescent="0.2">
      <c r="A5335" s="161" t="s">
        <v>382</v>
      </c>
      <c r="B5335" s="162" t="s">
        <v>7704</v>
      </c>
      <c r="C5335" s="163" t="s">
        <v>657</v>
      </c>
      <c r="D5335" s="164" t="s">
        <v>658</v>
      </c>
      <c r="E5335" s="164">
        <v>2</v>
      </c>
      <c r="F5335" s="167">
        <v>5.7822221499999999</v>
      </c>
      <c r="G5335" s="167">
        <f t="shared" si="180"/>
        <v>11.5644443</v>
      </c>
      <c r="H5335" s="161" t="s">
        <v>414</v>
      </c>
      <c r="I5335" s="165"/>
      <c r="J5335" s="166"/>
    </row>
    <row r="5336" spans="1:10" customFormat="1" x14ac:dyDescent="0.2">
      <c r="A5336" s="161" t="s">
        <v>382</v>
      </c>
      <c r="B5336" s="162" t="s">
        <v>7705</v>
      </c>
      <c r="C5336" s="163" t="s">
        <v>660</v>
      </c>
      <c r="D5336" s="164" t="s">
        <v>661</v>
      </c>
      <c r="E5336" s="164">
        <v>1</v>
      </c>
      <c r="F5336" s="167">
        <v>5.2826215899999998</v>
      </c>
      <c r="G5336" s="167">
        <f t="shared" si="180"/>
        <v>5.2826215899999998</v>
      </c>
      <c r="H5336" s="161" t="s">
        <v>414</v>
      </c>
      <c r="I5336" s="165"/>
      <c r="J5336" s="166"/>
    </row>
    <row r="5337" spans="1:10" customFormat="1" x14ac:dyDescent="0.2">
      <c r="A5337" s="161" t="s">
        <v>382</v>
      </c>
      <c r="B5337" s="162" t="s">
        <v>7706</v>
      </c>
      <c r="C5337" s="163" t="s">
        <v>663</v>
      </c>
      <c r="D5337" s="164" t="s">
        <v>664</v>
      </c>
      <c r="E5337" s="164">
        <v>2</v>
      </c>
      <c r="F5337" s="167">
        <v>1.1285739800000001</v>
      </c>
      <c r="G5337" s="167">
        <f t="shared" si="180"/>
        <v>2.2571479600000002</v>
      </c>
      <c r="H5337" s="161" t="s">
        <v>414</v>
      </c>
      <c r="I5337" s="165"/>
      <c r="J5337" s="166"/>
    </row>
    <row r="5338" spans="1:10" customFormat="1" x14ac:dyDescent="0.2">
      <c r="A5338" s="161" t="s">
        <v>382</v>
      </c>
      <c r="B5338" s="162" t="s">
        <v>7707</v>
      </c>
      <c r="C5338" s="163" t="s">
        <v>666</v>
      </c>
      <c r="D5338" s="164" t="s">
        <v>667</v>
      </c>
      <c r="E5338" s="164">
        <v>1</v>
      </c>
      <c r="F5338" s="167">
        <v>0.66411412000000003</v>
      </c>
      <c r="G5338" s="167">
        <f t="shared" si="180"/>
        <v>0.66411412000000003</v>
      </c>
      <c r="H5338" s="161" t="s">
        <v>414</v>
      </c>
      <c r="I5338" s="165"/>
      <c r="J5338" s="166"/>
    </row>
    <row r="5339" spans="1:10" customFormat="1" x14ac:dyDescent="0.2">
      <c r="A5339" s="161" t="s">
        <v>403</v>
      </c>
      <c r="B5339" s="162" t="s">
        <v>7708</v>
      </c>
      <c r="C5339" s="174" t="s">
        <v>902</v>
      </c>
      <c r="D5339" s="175" t="s">
        <v>903</v>
      </c>
      <c r="E5339" s="175">
        <v>1</v>
      </c>
      <c r="F5339" s="176">
        <v>2.3695618899999999</v>
      </c>
      <c r="G5339" s="176">
        <f t="shared" si="180"/>
        <v>2.3695618899999999</v>
      </c>
      <c r="H5339" s="177"/>
      <c r="I5339" s="178"/>
      <c r="J5339" s="179"/>
    </row>
    <row r="5340" spans="1:10" customFormat="1" ht="38.25" x14ac:dyDescent="0.2">
      <c r="A5340" s="148" t="s">
        <v>379</v>
      </c>
      <c r="B5340" s="162" t="s">
        <v>7709</v>
      </c>
      <c r="C5340" s="181" t="s">
        <v>6223</v>
      </c>
      <c r="D5340" s="182" t="s">
        <v>7261</v>
      </c>
      <c r="E5340" s="182">
        <v>1</v>
      </c>
      <c r="F5340" s="183">
        <v>125</v>
      </c>
      <c r="G5340" s="183">
        <f t="shared" si="180"/>
        <v>125</v>
      </c>
      <c r="H5340" s="184"/>
      <c r="I5340" s="185"/>
      <c r="J5340" s="180"/>
    </row>
    <row r="5341" spans="1:10" customFormat="1" ht="38.25" x14ac:dyDescent="0.2">
      <c r="A5341" s="161" t="s">
        <v>403</v>
      </c>
      <c r="B5341" s="162" t="s">
        <v>7710</v>
      </c>
      <c r="C5341" s="174" t="s">
        <v>7711</v>
      </c>
      <c r="D5341" s="175" t="s">
        <v>7263</v>
      </c>
      <c r="E5341" s="175">
        <v>1</v>
      </c>
      <c r="F5341" s="176">
        <v>112.48092199</v>
      </c>
      <c r="G5341" s="176">
        <f t="shared" si="180"/>
        <v>112.48092199</v>
      </c>
      <c r="H5341" s="177"/>
      <c r="I5341" s="178"/>
      <c r="J5341" s="179"/>
    </row>
    <row r="5342" spans="1:10" customFormat="1" x14ac:dyDescent="0.2">
      <c r="A5342" s="161" t="s">
        <v>403</v>
      </c>
      <c r="B5342" s="162" t="s">
        <v>7712</v>
      </c>
      <c r="C5342" s="174"/>
      <c r="D5342" s="175" t="s">
        <v>700</v>
      </c>
      <c r="E5342" s="175">
        <v>2</v>
      </c>
      <c r="F5342" s="176">
        <v>0.32693049000000002</v>
      </c>
      <c r="G5342" s="176">
        <f t="shared" si="180"/>
        <v>0.65386098000000004</v>
      </c>
      <c r="H5342" s="177"/>
      <c r="I5342" s="178"/>
      <c r="J5342" s="179"/>
    </row>
    <row r="5343" spans="1:10" customFormat="1" x14ac:dyDescent="0.2">
      <c r="A5343" s="148" t="s">
        <v>379</v>
      </c>
      <c r="B5343" s="162" t="s">
        <v>7713</v>
      </c>
      <c r="C5343" s="181" t="s">
        <v>6523</v>
      </c>
      <c r="D5343" s="182" t="s">
        <v>6229</v>
      </c>
      <c r="E5343" s="182">
        <v>2</v>
      </c>
      <c r="F5343" s="183">
        <v>4.5093164300000002</v>
      </c>
      <c r="G5343" s="183">
        <f t="shared" si="180"/>
        <v>9.0186328600000003</v>
      </c>
      <c r="H5343" s="184" t="s">
        <v>414</v>
      </c>
      <c r="I5343" s="185"/>
      <c r="J5343" s="180"/>
    </row>
    <row r="5344" spans="1:10" customFormat="1" x14ac:dyDescent="0.2">
      <c r="A5344" s="161" t="s">
        <v>403</v>
      </c>
      <c r="B5344" s="162" t="s">
        <v>7714</v>
      </c>
      <c r="C5344" s="174"/>
      <c r="D5344" s="175" t="s">
        <v>698</v>
      </c>
      <c r="E5344" s="175">
        <v>2</v>
      </c>
      <c r="F5344" s="176">
        <v>3.9519828000000001</v>
      </c>
      <c r="G5344" s="176">
        <f t="shared" si="180"/>
        <v>7.9039656000000003</v>
      </c>
      <c r="H5344" s="177"/>
      <c r="I5344" s="178"/>
      <c r="J5344" s="179"/>
    </row>
    <row r="5345" spans="1:10" customFormat="1" ht="25.5" x14ac:dyDescent="0.2">
      <c r="A5345" s="161" t="s">
        <v>403</v>
      </c>
      <c r="B5345" s="162" t="s">
        <v>7715</v>
      </c>
      <c r="C5345" s="174" t="s">
        <v>915</v>
      </c>
      <c r="D5345" s="175" t="s">
        <v>916</v>
      </c>
      <c r="E5345" s="175">
        <v>6</v>
      </c>
      <c r="F5345" s="176">
        <v>55.646453309999998</v>
      </c>
      <c r="G5345" s="176">
        <f t="shared" si="180"/>
        <v>333.87871985999999</v>
      </c>
      <c r="H5345" s="177"/>
      <c r="I5345" s="178"/>
      <c r="J5345" s="179"/>
    </row>
    <row r="5346" spans="1:10" customFormat="1" x14ac:dyDescent="0.2">
      <c r="A5346" s="161" t="s">
        <v>403</v>
      </c>
      <c r="B5346" s="162" t="s">
        <v>7716</v>
      </c>
      <c r="C5346" s="174" t="s">
        <v>708</v>
      </c>
      <c r="D5346" s="175" t="s">
        <v>709</v>
      </c>
      <c r="E5346" s="175">
        <v>6</v>
      </c>
      <c r="F5346" s="176">
        <v>1.9</v>
      </c>
      <c r="G5346" s="176">
        <f t="shared" si="180"/>
        <v>11.399999999999999</v>
      </c>
      <c r="H5346" s="177"/>
      <c r="I5346" s="178"/>
      <c r="J5346" s="179"/>
    </row>
    <row r="5347" spans="1:10" customFormat="1" x14ac:dyDescent="0.2">
      <c r="A5347" s="148" t="s">
        <v>379</v>
      </c>
      <c r="B5347" s="162" t="s">
        <v>7717</v>
      </c>
      <c r="C5347" s="181" t="s">
        <v>6237</v>
      </c>
      <c r="D5347" s="182" t="s">
        <v>6238</v>
      </c>
      <c r="E5347" s="182">
        <v>1</v>
      </c>
      <c r="F5347" s="183">
        <v>0.13509635</v>
      </c>
      <c r="G5347" s="183">
        <f t="shared" si="180"/>
        <v>0.13509635</v>
      </c>
      <c r="H5347" s="184"/>
      <c r="I5347" s="185"/>
      <c r="J5347" s="180"/>
    </row>
    <row r="5348" spans="1:10" customFormat="1" x14ac:dyDescent="0.2">
      <c r="A5348" s="161" t="s">
        <v>403</v>
      </c>
      <c r="B5348" s="162" t="s">
        <v>7718</v>
      </c>
      <c r="C5348" s="174"/>
      <c r="D5348" s="175" t="s">
        <v>711</v>
      </c>
      <c r="E5348" s="175">
        <v>2</v>
      </c>
      <c r="F5348" s="176">
        <v>1.8403369999999999E-2</v>
      </c>
      <c r="G5348" s="176">
        <f t="shared" si="180"/>
        <v>3.6806739999999998E-2</v>
      </c>
      <c r="H5348" s="177"/>
      <c r="I5348" s="178"/>
      <c r="J5348" s="179"/>
    </row>
    <row r="5349" spans="1:10" customFormat="1" x14ac:dyDescent="0.2">
      <c r="A5349" s="161" t="s">
        <v>403</v>
      </c>
      <c r="B5349" s="162" t="s">
        <v>7719</v>
      </c>
      <c r="C5349" s="174"/>
      <c r="D5349" s="175" t="s">
        <v>718</v>
      </c>
      <c r="E5349" s="175">
        <v>8</v>
      </c>
      <c r="F5349" s="176">
        <v>2.9523020000000001E-2</v>
      </c>
      <c r="G5349" s="176">
        <f t="shared" si="180"/>
        <v>0.23618416</v>
      </c>
      <c r="H5349" s="177"/>
      <c r="I5349" s="178"/>
      <c r="J5349" s="179"/>
    </row>
    <row r="5350" spans="1:10" customFormat="1" x14ac:dyDescent="0.2">
      <c r="A5350" s="161" t="s">
        <v>403</v>
      </c>
      <c r="B5350" s="162" t="s">
        <v>7720</v>
      </c>
      <c r="C5350" s="174"/>
      <c r="D5350" s="175" t="s">
        <v>720</v>
      </c>
      <c r="E5350" s="175">
        <v>2</v>
      </c>
      <c r="F5350" s="176">
        <v>9.6445200000000002E-3</v>
      </c>
      <c r="G5350" s="176">
        <f t="shared" si="180"/>
        <v>1.928904E-2</v>
      </c>
      <c r="H5350" s="177"/>
      <c r="I5350" s="178"/>
      <c r="J5350" s="179"/>
    </row>
    <row r="5351" spans="1:10" customFormat="1" x14ac:dyDescent="0.2">
      <c r="A5351" s="161" t="s">
        <v>403</v>
      </c>
      <c r="B5351" s="162" t="s">
        <v>7721</v>
      </c>
      <c r="C5351" s="174"/>
      <c r="D5351" s="175" t="s">
        <v>906</v>
      </c>
      <c r="E5351" s="175">
        <v>1</v>
      </c>
      <c r="F5351" s="176">
        <v>0.43401498999999999</v>
      </c>
      <c r="G5351" s="176">
        <f t="shared" si="180"/>
        <v>0.43401498999999999</v>
      </c>
      <c r="H5351" s="177"/>
      <c r="I5351" s="178"/>
      <c r="J5351" s="179"/>
    </row>
    <row r="5352" spans="1:10" customFormat="1" x14ac:dyDescent="0.2">
      <c r="A5352" s="161" t="s">
        <v>403</v>
      </c>
      <c r="B5352" s="162" t="s">
        <v>7722</v>
      </c>
      <c r="C5352" s="174"/>
      <c r="D5352" s="175" t="s">
        <v>4660</v>
      </c>
      <c r="E5352" s="175">
        <v>2</v>
      </c>
      <c r="F5352" s="176">
        <v>1.8445637100000001</v>
      </c>
      <c r="G5352" s="176">
        <f t="shared" si="180"/>
        <v>3.6891274200000002</v>
      </c>
      <c r="H5352" s="177"/>
      <c r="I5352" s="178"/>
      <c r="J5352" s="179"/>
    </row>
    <row r="5353" spans="1:10" customFormat="1" x14ac:dyDescent="0.2">
      <c r="A5353" s="161" t="s">
        <v>403</v>
      </c>
      <c r="B5353" s="162" t="s">
        <v>7723</v>
      </c>
      <c r="C5353" s="174"/>
      <c r="D5353" s="175" t="s">
        <v>716</v>
      </c>
      <c r="E5353" s="175">
        <v>2</v>
      </c>
      <c r="F5353" s="176">
        <v>3.9988100900000001</v>
      </c>
      <c r="G5353" s="176">
        <f t="shared" si="180"/>
        <v>7.9976201800000002</v>
      </c>
      <c r="H5353" s="177"/>
      <c r="I5353" s="178"/>
      <c r="J5353" s="179"/>
    </row>
    <row r="5354" spans="1:10" customFormat="1" x14ac:dyDescent="0.2">
      <c r="A5354" s="161" t="s">
        <v>403</v>
      </c>
      <c r="B5354" s="162" t="s">
        <v>7724</v>
      </c>
      <c r="C5354" s="174" t="s">
        <v>684</v>
      </c>
      <c r="D5354" s="175" t="s">
        <v>6249</v>
      </c>
      <c r="E5354" s="175">
        <v>1</v>
      </c>
      <c r="F5354" s="176">
        <v>0.21267713999999999</v>
      </c>
      <c r="G5354" s="176">
        <f t="shared" si="180"/>
        <v>0.21267713999999999</v>
      </c>
      <c r="H5354" s="177"/>
      <c r="I5354" s="178"/>
      <c r="J5354" s="179"/>
    </row>
    <row r="5355" spans="1:10" customFormat="1" x14ac:dyDescent="0.2">
      <c r="A5355" s="161" t="s">
        <v>403</v>
      </c>
      <c r="B5355" s="162" t="s">
        <v>7725</v>
      </c>
      <c r="C5355" s="174" t="s">
        <v>677</v>
      </c>
      <c r="D5355" s="175" t="s">
        <v>5863</v>
      </c>
      <c r="E5355" s="175">
        <v>4</v>
      </c>
      <c r="F5355" s="176">
        <v>0.1336598</v>
      </c>
      <c r="G5355" s="176">
        <f t="shared" si="180"/>
        <v>0.53463919999999998</v>
      </c>
      <c r="H5355" s="177"/>
      <c r="I5355" s="178"/>
      <c r="J5355" s="179"/>
    </row>
    <row r="5356" spans="1:10" customFormat="1" x14ac:dyDescent="0.2">
      <c r="A5356" s="161" t="s">
        <v>403</v>
      </c>
      <c r="B5356" s="162" t="s">
        <v>7726</v>
      </c>
      <c r="C5356" s="174" t="s">
        <v>677</v>
      </c>
      <c r="D5356" s="175" t="s">
        <v>732</v>
      </c>
      <c r="E5356" s="175">
        <v>8</v>
      </c>
      <c r="F5356" s="176">
        <v>0.12559807000000001</v>
      </c>
      <c r="G5356" s="176">
        <f t="shared" si="180"/>
        <v>1.00478456</v>
      </c>
      <c r="H5356" s="177"/>
      <c r="I5356" s="178"/>
      <c r="J5356" s="179"/>
    </row>
    <row r="5357" spans="1:10" customFormat="1" x14ac:dyDescent="0.2">
      <c r="A5357" s="161" t="s">
        <v>403</v>
      </c>
      <c r="B5357" s="162" t="s">
        <v>7727</v>
      </c>
      <c r="C5357" s="174" t="s">
        <v>677</v>
      </c>
      <c r="D5357" s="175" t="s">
        <v>734</v>
      </c>
      <c r="E5357" s="175">
        <v>6</v>
      </c>
      <c r="F5357" s="176">
        <v>0.10981471</v>
      </c>
      <c r="G5357" s="176">
        <f t="shared" si="180"/>
        <v>0.65888826</v>
      </c>
      <c r="H5357" s="177"/>
      <c r="I5357" s="178"/>
      <c r="J5357" s="179"/>
    </row>
    <row r="5358" spans="1:10" customFormat="1" x14ac:dyDescent="0.2">
      <c r="A5358" s="161" t="s">
        <v>403</v>
      </c>
      <c r="B5358" s="162" t="s">
        <v>7728</v>
      </c>
      <c r="C5358" s="174" t="s">
        <v>677</v>
      </c>
      <c r="D5358" s="175" t="s">
        <v>736</v>
      </c>
      <c r="E5358" s="175">
        <v>2</v>
      </c>
      <c r="F5358" s="176">
        <v>7.4135400000000004E-2</v>
      </c>
      <c r="G5358" s="176">
        <f t="shared" si="180"/>
        <v>0.14827080000000001</v>
      </c>
      <c r="H5358" s="177"/>
      <c r="I5358" s="178"/>
      <c r="J5358" s="179"/>
    </row>
    <row r="5359" spans="1:10" customFormat="1" x14ac:dyDescent="0.2">
      <c r="A5359" s="161" t="s">
        <v>403</v>
      </c>
      <c r="B5359" s="162" t="s">
        <v>7729</v>
      </c>
      <c r="C5359" s="174" t="s">
        <v>677</v>
      </c>
      <c r="D5359" s="175" t="s">
        <v>678</v>
      </c>
      <c r="E5359" s="175">
        <v>4</v>
      </c>
      <c r="F5359" s="176">
        <v>4.296759E-2</v>
      </c>
      <c r="G5359" s="176">
        <f t="shared" si="180"/>
        <v>0.17187036</v>
      </c>
      <c r="H5359" s="177"/>
      <c r="I5359" s="178"/>
      <c r="J5359" s="179"/>
    </row>
    <row r="5360" spans="1:10" customFormat="1" x14ac:dyDescent="0.2">
      <c r="A5360" s="161" t="s">
        <v>403</v>
      </c>
      <c r="B5360" s="162" t="s">
        <v>7730</v>
      </c>
      <c r="C5360" s="174" t="s">
        <v>684</v>
      </c>
      <c r="D5360" s="175" t="s">
        <v>5870</v>
      </c>
      <c r="E5360" s="175">
        <v>3</v>
      </c>
      <c r="F5360" s="176">
        <v>8.1915859999999993E-2</v>
      </c>
      <c r="G5360" s="176">
        <f t="shared" ref="G5360:G5391" si="181">F5360*E5360</f>
        <v>0.24574757999999997</v>
      </c>
      <c r="H5360" s="177"/>
      <c r="I5360" s="178"/>
      <c r="J5360" s="179"/>
    </row>
    <row r="5361" spans="1:10" customFormat="1" x14ac:dyDescent="0.2">
      <c r="A5361" s="161" t="s">
        <v>403</v>
      </c>
      <c r="B5361" s="162" t="s">
        <v>7731</v>
      </c>
      <c r="C5361" s="174" t="s">
        <v>684</v>
      </c>
      <c r="D5361" s="175" t="s">
        <v>5874</v>
      </c>
      <c r="E5361" s="175">
        <v>3</v>
      </c>
      <c r="F5361" s="176">
        <v>6.6587129999999994E-2</v>
      </c>
      <c r="G5361" s="176">
        <f t="shared" si="181"/>
        <v>0.19976138999999998</v>
      </c>
      <c r="H5361" s="177"/>
      <c r="I5361" s="178"/>
      <c r="J5361" s="179"/>
    </row>
    <row r="5362" spans="1:10" customFormat="1" x14ac:dyDescent="0.2">
      <c r="A5362" s="161" t="s">
        <v>403</v>
      </c>
      <c r="B5362" s="162" t="s">
        <v>7732</v>
      </c>
      <c r="C5362" s="174" t="s">
        <v>677</v>
      </c>
      <c r="D5362" s="175" t="s">
        <v>739</v>
      </c>
      <c r="E5362" s="175">
        <v>2</v>
      </c>
      <c r="F5362" s="176">
        <v>5.4240669999999998E-2</v>
      </c>
      <c r="G5362" s="176">
        <f t="shared" si="181"/>
        <v>0.10848134</v>
      </c>
      <c r="H5362" s="177"/>
      <c r="I5362" s="178"/>
      <c r="J5362" s="179"/>
    </row>
    <row r="5363" spans="1:10" customFormat="1" x14ac:dyDescent="0.2">
      <c r="A5363" s="161" t="s">
        <v>403</v>
      </c>
      <c r="B5363" s="162" t="s">
        <v>7733</v>
      </c>
      <c r="C5363" s="174" t="s">
        <v>677</v>
      </c>
      <c r="D5363" s="175" t="s">
        <v>741</v>
      </c>
      <c r="E5363" s="175">
        <v>8</v>
      </c>
      <c r="F5363" s="176">
        <v>2.6461140000000001E-2</v>
      </c>
      <c r="G5363" s="176">
        <f t="shared" si="181"/>
        <v>0.21168912000000001</v>
      </c>
      <c r="H5363" s="177"/>
      <c r="I5363" s="178"/>
      <c r="J5363" s="179"/>
    </row>
    <row r="5364" spans="1:10" customFormat="1" x14ac:dyDescent="0.2">
      <c r="A5364" s="161" t="s">
        <v>403</v>
      </c>
      <c r="B5364" s="162" t="s">
        <v>7734</v>
      </c>
      <c r="C5364" s="174" t="s">
        <v>684</v>
      </c>
      <c r="D5364" s="175" t="s">
        <v>5879</v>
      </c>
      <c r="E5364" s="175">
        <v>1</v>
      </c>
      <c r="F5364" s="176">
        <v>5.3373219999999999E-2</v>
      </c>
      <c r="G5364" s="176">
        <f t="shared" si="181"/>
        <v>5.3373219999999999E-2</v>
      </c>
      <c r="H5364" s="177"/>
      <c r="I5364" s="178"/>
      <c r="J5364" s="179"/>
    </row>
    <row r="5365" spans="1:10" customFormat="1" x14ac:dyDescent="0.2">
      <c r="A5365" s="161" t="s">
        <v>403</v>
      </c>
      <c r="B5365" s="162" t="s">
        <v>7735</v>
      </c>
      <c r="C5365" s="174" t="s">
        <v>684</v>
      </c>
      <c r="D5365" s="175" t="s">
        <v>5881</v>
      </c>
      <c r="E5365" s="175">
        <v>2</v>
      </c>
      <c r="F5365" s="176">
        <v>4.1588609999999998E-2</v>
      </c>
      <c r="G5365" s="176">
        <f t="shared" si="181"/>
        <v>8.3177219999999996E-2</v>
      </c>
      <c r="H5365" s="177"/>
      <c r="I5365" s="178"/>
      <c r="J5365" s="179"/>
    </row>
    <row r="5366" spans="1:10" customFormat="1" x14ac:dyDescent="0.2">
      <c r="A5366" s="161" t="s">
        <v>403</v>
      </c>
      <c r="B5366" s="162" t="s">
        <v>7736</v>
      </c>
      <c r="C5366" s="174" t="s">
        <v>684</v>
      </c>
      <c r="D5366" s="175" t="s">
        <v>728</v>
      </c>
      <c r="E5366" s="175">
        <v>5</v>
      </c>
      <c r="F5366" s="176">
        <v>3.5662310000000003E-2</v>
      </c>
      <c r="G5366" s="176">
        <f t="shared" si="181"/>
        <v>0.17831155000000001</v>
      </c>
      <c r="H5366" s="177"/>
      <c r="I5366" s="178"/>
      <c r="J5366" s="179"/>
    </row>
    <row r="5367" spans="1:10" customFormat="1" x14ac:dyDescent="0.2">
      <c r="A5367" s="161" t="s">
        <v>403</v>
      </c>
      <c r="B5367" s="162" t="s">
        <v>7737</v>
      </c>
      <c r="C5367" s="174" t="s">
        <v>684</v>
      </c>
      <c r="D5367" s="175" t="s">
        <v>730</v>
      </c>
      <c r="E5367" s="175">
        <v>3</v>
      </c>
      <c r="F5367" s="176">
        <v>3.3686880000000002E-2</v>
      </c>
      <c r="G5367" s="176">
        <f t="shared" si="181"/>
        <v>0.10106064000000001</v>
      </c>
      <c r="H5367" s="177"/>
      <c r="I5367" s="178"/>
      <c r="J5367" s="179"/>
    </row>
    <row r="5368" spans="1:10" customFormat="1" x14ac:dyDescent="0.2">
      <c r="A5368" s="161" t="s">
        <v>403</v>
      </c>
      <c r="B5368" s="162" t="s">
        <v>7738</v>
      </c>
      <c r="C5368" s="174" t="s">
        <v>677</v>
      </c>
      <c r="D5368" s="175" t="s">
        <v>743</v>
      </c>
      <c r="E5368" s="175">
        <v>19</v>
      </c>
      <c r="F5368" s="176">
        <v>1.393254E-2</v>
      </c>
      <c r="G5368" s="176">
        <f t="shared" si="181"/>
        <v>0.26471825999999998</v>
      </c>
      <c r="H5368" s="177"/>
      <c r="I5368" s="178"/>
      <c r="J5368" s="179"/>
    </row>
    <row r="5369" spans="1:10" customFormat="1" x14ac:dyDescent="0.2">
      <c r="A5369" s="161" t="s">
        <v>403</v>
      </c>
      <c r="B5369" s="162" t="s">
        <v>7739</v>
      </c>
      <c r="C5369" s="174" t="s">
        <v>677</v>
      </c>
      <c r="D5369" s="175" t="s">
        <v>5886</v>
      </c>
      <c r="E5369" s="175">
        <v>1</v>
      </c>
      <c r="F5369" s="176">
        <v>1.3125650000000001E-2</v>
      </c>
      <c r="G5369" s="176">
        <f t="shared" si="181"/>
        <v>1.3125650000000001E-2</v>
      </c>
      <c r="H5369" s="177"/>
      <c r="I5369" s="178"/>
      <c r="J5369" s="179"/>
    </row>
    <row r="5370" spans="1:10" customFormat="1" x14ac:dyDescent="0.2">
      <c r="A5370" s="161" t="s">
        <v>403</v>
      </c>
      <c r="B5370" s="162" t="s">
        <v>7740</v>
      </c>
      <c r="C5370" s="174" t="s">
        <v>677</v>
      </c>
      <c r="D5370" s="175" t="s">
        <v>745</v>
      </c>
      <c r="E5370" s="175">
        <v>8</v>
      </c>
      <c r="F5370" s="176">
        <v>1.1562019999999999E-2</v>
      </c>
      <c r="G5370" s="176">
        <f t="shared" si="181"/>
        <v>9.2496159999999994E-2</v>
      </c>
      <c r="H5370" s="177"/>
      <c r="I5370" s="178"/>
      <c r="J5370" s="179"/>
    </row>
    <row r="5371" spans="1:10" customFormat="1" x14ac:dyDescent="0.2">
      <c r="A5371" s="161" t="s">
        <v>403</v>
      </c>
      <c r="B5371" s="162" t="s">
        <v>7741</v>
      </c>
      <c r="C5371" s="174" t="s">
        <v>677</v>
      </c>
      <c r="D5371" s="175" t="s">
        <v>5889</v>
      </c>
      <c r="E5371" s="175">
        <v>2</v>
      </c>
      <c r="F5371" s="176">
        <v>5.8015999999999996E-3</v>
      </c>
      <c r="G5371" s="176">
        <f t="shared" si="181"/>
        <v>1.1603199999999999E-2</v>
      </c>
      <c r="H5371" s="177"/>
      <c r="I5371" s="178"/>
      <c r="J5371" s="179"/>
    </row>
    <row r="5372" spans="1:10" customFormat="1" x14ac:dyDescent="0.2">
      <c r="A5372" s="161" t="s">
        <v>403</v>
      </c>
      <c r="B5372" s="162" t="s">
        <v>7742</v>
      </c>
      <c r="C5372" s="174" t="s">
        <v>677</v>
      </c>
      <c r="D5372" s="175" t="s">
        <v>747</v>
      </c>
      <c r="E5372" s="175">
        <v>4</v>
      </c>
      <c r="F5372" s="176">
        <v>1.9086800000000001E-3</v>
      </c>
      <c r="G5372" s="176">
        <f t="shared" si="181"/>
        <v>7.6347200000000002E-3</v>
      </c>
      <c r="H5372" s="177"/>
      <c r="I5372" s="178"/>
      <c r="J5372" s="179"/>
    </row>
    <row r="5373" spans="1:10" customFormat="1" ht="25.5" x14ac:dyDescent="0.2">
      <c r="A5373" s="161" t="s">
        <v>403</v>
      </c>
      <c r="B5373" s="162" t="s">
        <v>7743</v>
      </c>
      <c r="C5373" s="174" t="s">
        <v>522</v>
      </c>
      <c r="D5373" s="175" t="s">
        <v>937</v>
      </c>
      <c r="E5373" s="175">
        <v>74</v>
      </c>
      <c r="F5373" s="176">
        <v>5.7602159999999999E-2</v>
      </c>
      <c r="G5373" s="176">
        <f t="shared" si="181"/>
        <v>4.2625598399999998</v>
      </c>
      <c r="H5373" s="177"/>
      <c r="I5373" s="178"/>
      <c r="J5373" s="179"/>
    </row>
    <row r="5374" spans="1:10" customFormat="1" ht="25.5" x14ac:dyDescent="0.2">
      <c r="A5374" s="161" t="s">
        <v>403</v>
      </c>
      <c r="B5374" s="162" t="s">
        <v>7744</v>
      </c>
      <c r="C5374" s="174" t="s">
        <v>522</v>
      </c>
      <c r="D5374" s="175" t="s">
        <v>939</v>
      </c>
      <c r="E5374" s="175">
        <v>8</v>
      </c>
      <c r="F5374" s="176">
        <v>2.8221969999999999E-2</v>
      </c>
      <c r="G5374" s="176">
        <f t="shared" si="181"/>
        <v>0.22577575999999999</v>
      </c>
      <c r="H5374" s="177"/>
      <c r="I5374" s="178"/>
      <c r="J5374" s="179"/>
    </row>
    <row r="5375" spans="1:10" customFormat="1" ht="25.5" x14ac:dyDescent="0.2">
      <c r="A5375" s="161" t="s">
        <v>403</v>
      </c>
      <c r="B5375" s="162" t="s">
        <v>7745</v>
      </c>
      <c r="C5375" s="174" t="s">
        <v>522</v>
      </c>
      <c r="D5375" s="175" t="s">
        <v>523</v>
      </c>
      <c r="E5375" s="175">
        <v>4</v>
      </c>
      <c r="F5375" s="176">
        <v>2.4240230000000001E-2</v>
      </c>
      <c r="G5375" s="176">
        <f t="shared" si="181"/>
        <v>9.6960920000000006E-2</v>
      </c>
      <c r="H5375" s="177"/>
      <c r="I5375" s="178"/>
      <c r="J5375" s="179"/>
    </row>
    <row r="5376" spans="1:10" customFormat="1" ht="25.5" x14ac:dyDescent="0.2">
      <c r="A5376" s="161" t="s">
        <v>403</v>
      </c>
      <c r="B5376" s="162" t="s">
        <v>7746</v>
      </c>
      <c r="C5376" s="174" t="s">
        <v>522</v>
      </c>
      <c r="D5376" s="175" t="s">
        <v>941</v>
      </c>
      <c r="E5376" s="175">
        <v>34</v>
      </c>
      <c r="F5376" s="176">
        <v>2.2449110000000001E-2</v>
      </c>
      <c r="G5376" s="176">
        <f t="shared" si="181"/>
        <v>0.76326974000000003</v>
      </c>
      <c r="H5376" s="177"/>
      <c r="I5376" s="178"/>
      <c r="J5376" s="179"/>
    </row>
    <row r="5377" spans="1:10" customFormat="1" ht="25.5" x14ac:dyDescent="0.2">
      <c r="A5377" s="161" t="s">
        <v>403</v>
      </c>
      <c r="B5377" s="162" t="s">
        <v>7747</v>
      </c>
      <c r="C5377" s="174" t="s">
        <v>522</v>
      </c>
      <c r="D5377" s="175" t="s">
        <v>5896</v>
      </c>
      <c r="E5377" s="175">
        <v>8</v>
      </c>
      <c r="F5377" s="176">
        <v>2.0473680000000001E-2</v>
      </c>
      <c r="G5377" s="176">
        <f t="shared" si="181"/>
        <v>0.16378944000000001</v>
      </c>
      <c r="H5377" s="177"/>
      <c r="I5377" s="178"/>
      <c r="J5377" s="179"/>
    </row>
    <row r="5378" spans="1:10" customFormat="1" ht="25.5" x14ac:dyDescent="0.2">
      <c r="A5378" s="161" t="s">
        <v>403</v>
      </c>
      <c r="B5378" s="162" t="s">
        <v>7748</v>
      </c>
      <c r="C5378" s="174" t="s">
        <v>944</v>
      </c>
      <c r="D5378" s="175" t="s">
        <v>945</v>
      </c>
      <c r="E5378" s="175">
        <v>82</v>
      </c>
      <c r="F5378" s="176">
        <v>1.8321469999999999E-2</v>
      </c>
      <c r="G5378" s="176">
        <f t="shared" si="181"/>
        <v>1.50236054</v>
      </c>
      <c r="H5378" s="177"/>
      <c r="I5378" s="178"/>
      <c r="J5378" s="179"/>
    </row>
    <row r="5379" spans="1:10" customFormat="1" ht="25.5" x14ac:dyDescent="0.2">
      <c r="A5379" s="161" t="s">
        <v>403</v>
      </c>
      <c r="B5379" s="162" t="s">
        <v>7749</v>
      </c>
      <c r="C5379" s="174" t="s">
        <v>522</v>
      </c>
      <c r="D5379" s="175" t="s">
        <v>757</v>
      </c>
      <c r="E5379" s="175">
        <v>29</v>
      </c>
      <c r="F5379" s="176">
        <v>1.6348540000000002E-2</v>
      </c>
      <c r="G5379" s="176">
        <f t="shared" si="181"/>
        <v>0.47410766000000004</v>
      </c>
      <c r="H5379" s="177"/>
      <c r="I5379" s="178"/>
      <c r="J5379" s="179"/>
    </row>
    <row r="5380" spans="1:10" customFormat="1" x14ac:dyDescent="0.2">
      <c r="A5380" s="161" t="s">
        <v>403</v>
      </c>
      <c r="B5380" s="162" t="s">
        <v>7750</v>
      </c>
      <c r="C5380" s="174" t="s">
        <v>759</v>
      </c>
      <c r="D5380" s="175" t="s">
        <v>760</v>
      </c>
      <c r="E5380" s="175">
        <v>16</v>
      </c>
      <c r="F5380" s="176">
        <v>1.7374069999999998E-2</v>
      </c>
      <c r="G5380" s="176">
        <f t="shared" si="181"/>
        <v>0.27798511999999997</v>
      </c>
      <c r="H5380" s="177"/>
      <c r="I5380" s="178"/>
      <c r="J5380" s="179"/>
    </row>
    <row r="5381" spans="1:10" customFormat="1" x14ac:dyDescent="0.2">
      <c r="A5381" s="161" t="s">
        <v>403</v>
      </c>
      <c r="B5381" s="162" t="s">
        <v>7751</v>
      </c>
      <c r="C5381" s="174" t="s">
        <v>525</v>
      </c>
      <c r="D5381" s="175" t="s">
        <v>762</v>
      </c>
      <c r="E5381" s="175">
        <v>13</v>
      </c>
      <c r="F5381" s="176">
        <v>7.6006699999999996E-2</v>
      </c>
      <c r="G5381" s="176">
        <f t="shared" si="181"/>
        <v>0.9880871</v>
      </c>
      <c r="H5381" s="177"/>
      <c r="I5381" s="178"/>
      <c r="J5381" s="179"/>
    </row>
    <row r="5382" spans="1:10" customFormat="1" x14ac:dyDescent="0.2">
      <c r="A5382" s="161" t="s">
        <v>403</v>
      </c>
      <c r="B5382" s="162" t="s">
        <v>7752</v>
      </c>
      <c r="C5382" s="174" t="s">
        <v>525</v>
      </c>
      <c r="D5382" s="175" t="s">
        <v>764</v>
      </c>
      <c r="E5382" s="175">
        <v>23</v>
      </c>
      <c r="F5382" s="176">
        <v>4.0010209999999997E-2</v>
      </c>
      <c r="G5382" s="176">
        <f t="shared" si="181"/>
        <v>0.92023482999999995</v>
      </c>
      <c r="H5382" s="177"/>
      <c r="I5382" s="178"/>
      <c r="J5382" s="179"/>
    </row>
    <row r="5383" spans="1:10" customFormat="1" x14ac:dyDescent="0.2">
      <c r="A5383" s="161" t="s">
        <v>403</v>
      </c>
      <c r="B5383" s="162" t="s">
        <v>7753</v>
      </c>
      <c r="C5383" s="174" t="s">
        <v>525</v>
      </c>
      <c r="D5383" s="175" t="s">
        <v>679</v>
      </c>
      <c r="E5383" s="175">
        <v>86</v>
      </c>
      <c r="F5383" s="176">
        <v>1.6751530000000001E-2</v>
      </c>
      <c r="G5383" s="176">
        <f t="shared" si="181"/>
        <v>1.44063158</v>
      </c>
      <c r="H5383" s="177"/>
      <c r="I5383" s="178"/>
      <c r="J5383" s="179"/>
    </row>
    <row r="5384" spans="1:10" customFormat="1" x14ac:dyDescent="0.2">
      <c r="A5384" s="161" t="s">
        <v>403</v>
      </c>
      <c r="B5384" s="162" t="s">
        <v>7754</v>
      </c>
      <c r="C5384" s="174" t="s">
        <v>525</v>
      </c>
      <c r="D5384" s="175" t="s">
        <v>767</v>
      </c>
      <c r="E5384" s="175">
        <v>14</v>
      </c>
      <c r="F5384" s="176">
        <v>1.084597E-2</v>
      </c>
      <c r="G5384" s="176">
        <f t="shared" si="181"/>
        <v>0.15184358000000001</v>
      </c>
      <c r="H5384" s="177"/>
      <c r="I5384" s="178"/>
      <c r="J5384" s="179"/>
    </row>
    <row r="5385" spans="1:10" customFormat="1" x14ac:dyDescent="0.2">
      <c r="A5385" s="161" t="s">
        <v>403</v>
      </c>
      <c r="B5385" s="162" t="s">
        <v>7755</v>
      </c>
      <c r="C5385" s="174" t="s">
        <v>525</v>
      </c>
      <c r="D5385" s="175" t="s">
        <v>526</v>
      </c>
      <c r="E5385" s="175">
        <v>290</v>
      </c>
      <c r="F5385" s="176">
        <v>5.88405E-3</v>
      </c>
      <c r="G5385" s="176">
        <f t="shared" si="181"/>
        <v>1.7063744999999999</v>
      </c>
      <c r="H5385" s="177"/>
      <c r="I5385" s="178"/>
      <c r="J5385" s="179"/>
    </row>
    <row r="5386" spans="1:10" customFormat="1" x14ac:dyDescent="0.2">
      <c r="A5386" s="161" t="s">
        <v>403</v>
      </c>
      <c r="B5386" s="162" t="s">
        <v>7756</v>
      </c>
      <c r="C5386" s="174" t="s">
        <v>525</v>
      </c>
      <c r="D5386" s="175" t="s">
        <v>770</v>
      </c>
      <c r="E5386" s="175">
        <v>4</v>
      </c>
      <c r="F5386" s="176">
        <v>8.4562000000000005E-4</v>
      </c>
      <c r="G5386" s="176">
        <f t="shared" si="181"/>
        <v>3.3824800000000002E-3</v>
      </c>
      <c r="H5386" s="177"/>
      <c r="I5386" s="178"/>
      <c r="J5386" s="179"/>
    </row>
    <row r="5387" spans="1:10" customFormat="1" x14ac:dyDescent="0.2">
      <c r="A5387" s="161" t="s">
        <v>403</v>
      </c>
      <c r="B5387" s="162" t="s">
        <v>7757</v>
      </c>
      <c r="C5387" s="174" t="s">
        <v>528</v>
      </c>
      <c r="D5387" s="175" t="s">
        <v>772</v>
      </c>
      <c r="E5387" s="175">
        <v>19</v>
      </c>
      <c r="F5387" s="176">
        <v>6.9577099999999998E-3</v>
      </c>
      <c r="G5387" s="176">
        <f t="shared" si="181"/>
        <v>0.13219649</v>
      </c>
      <c r="H5387" s="177"/>
      <c r="I5387" s="178"/>
      <c r="J5387" s="179"/>
    </row>
    <row r="5388" spans="1:10" customFormat="1" x14ac:dyDescent="0.2">
      <c r="A5388" s="161" t="s">
        <v>403</v>
      </c>
      <c r="B5388" s="162" t="s">
        <v>7758</v>
      </c>
      <c r="C5388" s="174" t="s">
        <v>528</v>
      </c>
      <c r="D5388" s="175" t="s">
        <v>680</v>
      </c>
      <c r="E5388" s="175">
        <v>78</v>
      </c>
      <c r="F5388" s="176">
        <v>3.9662300000000003E-3</v>
      </c>
      <c r="G5388" s="176">
        <f t="shared" si="181"/>
        <v>0.30936594000000001</v>
      </c>
      <c r="H5388" s="177"/>
      <c r="I5388" s="178"/>
      <c r="J5388" s="179"/>
    </row>
    <row r="5389" spans="1:10" customFormat="1" x14ac:dyDescent="0.2">
      <c r="A5389" s="161" t="s">
        <v>403</v>
      </c>
      <c r="B5389" s="162" t="s">
        <v>7759</v>
      </c>
      <c r="C5389" s="174" t="s">
        <v>528</v>
      </c>
      <c r="D5389" s="175" t="s">
        <v>775</v>
      </c>
      <c r="E5389" s="175">
        <v>14</v>
      </c>
      <c r="F5389" s="176">
        <v>2.3824300000000001E-3</v>
      </c>
      <c r="G5389" s="176">
        <f t="shared" si="181"/>
        <v>3.3354019999999998E-2</v>
      </c>
      <c r="H5389" s="177"/>
      <c r="I5389" s="178"/>
      <c r="J5389" s="179"/>
    </row>
    <row r="5390" spans="1:10" customFormat="1" x14ac:dyDescent="0.2">
      <c r="A5390" s="161" t="s">
        <v>403</v>
      </c>
      <c r="B5390" s="162" t="s">
        <v>7760</v>
      </c>
      <c r="C5390" s="174" t="s">
        <v>528</v>
      </c>
      <c r="D5390" s="175" t="s">
        <v>529</v>
      </c>
      <c r="E5390" s="175">
        <v>206</v>
      </c>
      <c r="F5390" s="176">
        <v>1.25136E-3</v>
      </c>
      <c r="G5390" s="176">
        <f t="shared" si="181"/>
        <v>0.25778015999999998</v>
      </c>
      <c r="H5390" s="177"/>
      <c r="I5390" s="178"/>
      <c r="J5390" s="179"/>
    </row>
    <row r="5391" spans="1:10" customFormat="1" x14ac:dyDescent="0.2">
      <c r="A5391" s="161" t="s">
        <v>403</v>
      </c>
      <c r="B5391" s="162" t="s">
        <v>7761</v>
      </c>
      <c r="C5391" s="174" t="s">
        <v>528</v>
      </c>
      <c r="D5391" s="175" t="s">
        <v>5920</v>
      </c>
      <c r="E5391" s="175">
        <v>2</v>
      </c>
      <c r="F5391" s="176">
        <v>4.9306000000000003E-4</v>
      </c>
      <c r="G5391" s="176">
        <f t="shared" si="181"/>
        <v>9.8612000000000005E-4</v>
      </c>
      <c r="H5391" s="177"/>
      <c r="I5391" s="178"/>
      <c r="J5391" s="179"/>
    </row>
    <row r="5392" spans="1:10" customFormat="1" x14ac:dyDescent="0.2">
      <c r="A5392" s="161" t="s">
        <v>403</v>
      </c>
      <c r="B5392" s="162" t="s">
        <v>7762</v>
      </c>
      <c r="C5392" s="174" t="s">
        <v>528</v>
      </c>
      <c r="D5392" s="175" t="s">
        <v>778</v>
      </c>
      <c r="E5392" s="175">
        <v>4</v>
      </c>
      <c r="F5392" s="176">
        <v>1.8382000000000001E-4</v>
      </c>
      <c r="G5392" s="176">
        <f t="shared" ref="G5392:G5397" si="182">F5392*E5392</f>
        <v>7.3528000000000005E-4</v>
      </c>
      <c r="H5392" s="177"/>
      <c r="I5392" s="178"/>
      <c r="J5392" s="179"/>
    </row>
    <row r="5393" spans="1:39" customFormat="1" x14ac:dyDescent="0.2">
      <c r="A5393" s="161" t="s">
        <v>403</v>
      </c>
      <c r="B5393" s="162" t="s">
        <v>7763</v>
      </c>
      <c r="C5393" s="174" t="s">
        <v>681</v>
      </c>
      <c r="D5393" s="175" t="s">
        <v>780</v>
      </c>
      <c r="E5393" s="175">
        <v>4</v>
      </c>
      <c r="F5393" s="176">
        <v>1.7164410000000001E-2</v>
      </c>
      <c r="G5393" s="176">
        <f t="shared" si="182"/>
        <v>6.8657640000000006E-2</v>
      </c>
      <c r="H5393" s="177"/>
      <c r="I5393" s="178"/>
      <c r="J5393" s="179"/>
    </row>
    <row r="5394" spans="1:39" customFormat="1" x14ac:dyDescent="0.2">
      <c r="A5394" s="161" t="s">
        <v>403</v>
      </c>
      <c r="B5394" s="162" t="s">
        <v>7764</v>
      </c>
      <c r="C5394" s="174" t="s">
        <v>681</v>
      </c>
      <c r="D5394" s="175" t="s">
        <v>782</v>
      </c>
      <c r="E5394" s="175">
        <v>9</v>
      </c>
      <c r="F5394" s="176">
        <v>1.130113E-2</v>
      </c>
      <c r="G5394" s="176">
        <f t="shared" si="182"/>
        <v>0.10171016999999999</v>
      </c>
      <c r="H5394" s="177"/>
      <c r="I5394" s="178"/>
      <c r="J5394" s="179"/>
    </row>
    <row r="5395" spans="1:39" customFormat="1" x14ac:dyDescent="0.2">
      <c r="A5395" s="161" t="s">
        <v>403</v>
      </c>
      <c r="B5395" s="162" t="s">
        <v>7765</v>
      </c>
      <c r="C5395" s="174" t="s">
        <v>681</v>
      </c>
      <c r="D5395" s="175" t="s">
        <v>784</v>
      </c>
      <c r="E5395" s="175">
        <v>16</v>
      </c>
      <c r="F5395" s="176">
        <v>4.0784000000000003E-3</v>
      </c>
      <c r="G5395" s="176">
        <f t="shared" si="182"/>
        <v>6.5254400000000004E-2</v>
      </c>
      <c r="H5395" s="177"/>
      <c r="I5395" s="178"/>
      <c r="J5395" s="179"/>
    </row>
    <row r="5396" spans="1:39" customFormat="1" x14ac:dyDescent="0.2">
      <c r="A5396" s="161" t="s">
        <v>403</v>
      </c>
      <c r="B5396" s="162" t="s">
        <v>7766</v>
      </c>
      <c r="C5396" s="174" t="s">
        <v>681</v>
      </c>
      <c r="D5396" s="175" t="s">
        <v>786</v>
      </c>
      <c r="E5396" s="175">
        <v>53</v>
      </c>
      <c r="F5396" s="176">
        <v>2.1575700000000001E-3</v>
      </c>
      <c r="G5396" s="176">
        <f t="shared" si="182"/>
        <v>0.11435121000000001</v>
      </c>
      <c r="H5396" s="177"/>
      <c r="I5396" s="178"/>
      <c r="J5396" s="179"/>
    </row>
    <row r="5397" spans="1:39" customFormat="1" x14ac:dyDescent="0.2">
      <c r="A5397" s="161" t="s">
        <v>403</v>
      </c>
      <c r="B5397" s="162" t="s">
        <v>7767</v>
      </c>
      <c r="C5397" s="174"/>
      <c r="D5397" s="175" t="s">
        <v>713</v>
      </c>
      <c r="E5397" s="175">
        <v>2</v>
      </c>
      <c r="F5397" s="176">
        <v>1.413823E-2</v>
      </c>
      <c r="G5397" s="176">
        <f t="shared" si="182"/>
        <v>2.827646E-2</v>
      </c>
      <c r="H5397" s="177"/>
      <c r="I5397" s="178"/>
      <c r="J5397" s="179"/>
    </row>
    <row r="5398" spans="1:39" x14ac:dyDescent="0.2">
      <c r="A5398" s="148" t="s">
        <v>379</v>
      </c>
      <c r="B5398" s="150" t="s">
        <v>275</v>
      </c>
      <c r="C5398" s="151"/>
      <c r="D5398" s="152" t="s">
        <v>187</v>
      </c>
      <c r="E5398" s="105">
        <v>1</v>
      </c>
      <c r="F5398" s="153"/>
      <c r="G5398" s="110"/>
      <c r="H5398" s="154"/>
      <c r="I5398" s="111"/>
      <c r="J5398" s="155"/>
      <c r="K5398" s="124"/>
      <c r="L5398" s="125"/>
      <c r="M5398" s="126"/>
      <c r="N5398" s="127"/>
      <c r="O5398" s="128"/>
      <c r="P5398" s="128"/>
      <c r="Q5398" s="126"/>
      <c r="R5398" s="55"/>
      <c r="S5398" s="129"/>
      <c r="T5398" s="156"/>
      <c r="U5398" s="126"/>
      <c r="AF5398" s="8"/>
      <c r="AG5398" s="8"/>
      <c r="AH5398" s="8"/>
      <c r="AI5398" s="8"/>
      <c r="AJ5398" s="8"/>
      <c r="AK5398" s="8"/>
      <c r="AL5398" s="8"/>
      <c r="AM5398" s="8"/>
    </row>
    <row r="5399" spans="1:39" ht="25.5" x14ac:dyDescent="0.2">
      <c r="A5399" s="148" t="s">
        <v>379</v>
      </c>
      <c r="B5399" s="150" t="s">
        <v>276</v>
      </c>
      <c r="C5399" s="151" t="s">
        <v>277</v>
      </c>
      <c r="D5399" s="152" t="s">
        <v>190</v>
      </c>
      <c r="E5399" s="105">
        <v>1</v>
      </c>
      <c r="F5399" s="153"/>
      <c r="G5399" s="110"/>
      <c r="H5399" s="154"/>
      <c r="I5399" s="111"/>
      <c r="J5399" s="155"/>
      <c r="K5399" s="124"/>
      <c r="L5399" s="125"/>
      <c r="M5399" s="126"/>
      <c r="N5399" s="127"/>
      <c r="O5399" s="128"/>
      <c r="P5399" s="128"/>
      <c r="Q5399" s="126"/>
      <c r="R5399" s="55"/>
      <c r="S5399" s="129"/>
      <c r="T5399" s="156"/>
      <c r="U5399" s="126"/>
      <c r="AF5399" s="8"/>
      <c r="AG5399" s="8"/>
      <c r="AH5399" s="8"/>
      <c r="AI5399" s="8"/>
      <c r="AJ5399" s="8"/>
      <c r="AK5399" s="8"/>
      <c r="AL5399" s="8"/>
      <c r="AM5399" s="8"/>
    </row>
    <row r="5400" spans="1:39" ht="25.5" x14ac:dyDescent="0.2">
      <c r="A5400" s="148" t="s">
        <v>379</v>
      </c>
      <c r="B5400" s="150">
        <v>77</v>
      </c>
      <c r="C5400" s="151" t="s">
        <v>278</v>
      </c>
      <c r="D5400" s="152" t="s">
        <v>279</v>
      </c>
      <c r="E5400" s="105">
        <v>1</v>
      </c>
      <c r="F5400" s="153"/>
      <c r="G5400" s="110"/>
      <c r="H5400" s="154"/>
      <c r="I5400" s="111"/>
      <c r="J5400" s="155"/>
      <c r="K5400" s="124"/>
      <c r="L5400" s="125"/>
      <c r="M5400" s="126"/>
      <c r="N5400" s="127"/>
      <c r="O5400" s="128"/>
      <c r="P5400" s="128"/>
      <c r="Q5400" s="126"/>
      <c r="R5400" s="55"/>
      <c r="S5400" s="129"/>
      <c r="T5400" s="156"/>
      <c r="U5400" s="126"/>
      <c r="AF5400" s="8"/>
      <c r="AG5400" s="8"/>
      <c r="AH5400" s="8"/>
      <c r="AI5400" s="8"/>
      <c r="AJ5400" s="8"/>
      <c r="AK5400" s="8"/>
      <c r="AL5400" s="8"/>
      <c r="AM5400" s="8"/>
    </row>
    <row r="5401" spans="1:39" x14ac:dyDescent="0.2">
      <c r="A5401" s="148" t="s">
        <v>379</v>
      </c>
      <c r="B5401" s="150" t="s">
        <v>280</v>
      </c>
      <c r="C5401" s="151" t="s">
        <v>281</v>
      </c>
      <c r="D5401" s="152" t="s">
        <v>163</v>
      </c>
      <c r="E5401" s="105">
        <v>1</v>
      </c>
      <c r="F5401" s="153"/>
      <c r="G5401" s="110"/>
      <c r="H5401" s="154"/>
      <c r="I5401" s="111"/>
      <c r="J5401" s="155"/>
      <c r="K5401" s="124"/>
      <c r="L5401" s="125"/>
      <c r="M5401" s="126"/>
      <c r="N5401" s="127"/>
      <c r="O5401" s="128"/>
      <c r="P5401" s="128"/>
      <c r="Q5401" s="126"/>
      <c r="R5401" s="55"/>
      <c r="S5401" s="129"/>
      <c r="T5401" s="156"/>
      <c r="U5401" s="126"/>
      <c r="AF5401" s="8"/>
      <c r="AG5401" s="8"/>
      <c r="AH5401" s="8"/>
      <c r="AI5401" s="8"/>
      <c r="AJ5401" s="8"/>
      <c r="AK5401" s="8"/>
      <c r="AL5401" s="8"/>
      <c r="AM5401" s="8"/>
    </row>
    <row r="5402" spans="1:39" x14ac:dyDescent="0.2">
      <c r="A5402" s="148" t="s">
        <v>379</v>
      </c>
      <c r="B5402" s="150">
        <v>78</v>
      </c>
      <c r="C5402" s="151" t="s">
        <v>282</v>
      </c>
      <c r="D5402" s="152" t="s">
        <v>283</v>
      </c>
      <c r="E5402" s="105">
        <v>1</v>
      </c>
      <c r="F5402" s="153"/>
      <c r="G5402" s="110"/>
      <c r="H5402" s="154"/>
      <c r="I5402" s="111"/>
      <c r="J5402" s="155"/>
      <c r="K5402" s="124"/>
      <c r="L5402" s="125"/>
      <c r="M5402" s="126"/>
      <c r="N5402" s="127"/>
      <c r="O5402" s="128"/>
      <c r="P5402" s="128"/>
      <c r="Q5402" s="126"/>
      <c r="R5402" s="55"/>
      <c r="S5402" s="129"/>
      <c r="T5402" s="156"/>
      <c r="U5402" s="126"/>
      <c r="AF5402" s="8"/>
      <c r="AG5402" s="8"/>
      <c r="AH5402" s="8"/>
      <c r="AI5402" s="8"/>
      <c r="AJ5402" s="8"/>
      <c r="AK5402" s="8"/>
      <c r="AL5402" s="8"/>
      <c r="AM5402" s="8"/>
    </row>
    <row r="5403" spans="1:39" x14ac:dyDescent="0.2">
      <c r="A5403" s="148" t="s">
        <v>379</v>
      </c>
      <c r="B5403" s="150">
        <v>79</v>
      </c>
      <c r="C5403" s="151" t="s">
        <v>284</v>
      </c>
      <c r="D5403" s="152" t="s">
        <v>285</v>
      </c>
      <c r="E5403" s="105">
        <v>1</v>
      </c>
      <c r="F5403" s="153"/>
      <c r="G5403" s="110"/>
      <c r="H5403" s="154"/>
      <c r="I5403" s="111"/>
      <c r="J5403" s="155"/>
      <c r="K5403" s="124"/>
      <c r="L5403" s="125"/>
      <c r="M5403" s="126"/>
      <c r="N5403" s="127"/>
      <c r="O5403" s="128"/>
      <c r="P5403" s="128"/>
      <c r="Q5403" s="126"/>
      <c r="R5403" s="55"/>
      <c r="S5403" s="129"/>
      <c r="T5403" s="156"/>
      <c r="U5403" s="126"/>
      <c r="AF5403" s="8"/>
      <c r="AG5403" s="8"/>
      <c r="AH5403" s="8"/>
      <c r="AI5403" s="8"/>
      <c r="AJ5403" s="8"/>
      <c r="AK5403" s="8"/>
      <c r="AL5403" s="8"/>
      <c r="AM5403" s="8"/>
    </row>
    <row r="5404" spans="1:39" x14ac:dyDescent="0.2">
      <c r="A5404" s="148" t="s">
        <v>379</v>
      </c>
      <c r="B5404" s="150">
        <v>80</v>
      </c>
      <c r="C5404" s="151" t="s">
        <v>286</v>
      </c>
      <c r="D5404" s="152" t="s">
        <v>287</v>
      </c>
      <c r="E5404" s="105">
        <v>1</v>
      </c>
      <c r="F5404" s="153"/>
      <c r="G5404" s="110"/>
      <c r="H5404" s="154"/>
      <c r="I5404" s="111"/>
      <c r="J5404" s="155"/>
      <c r="K5404" s="124"/>
      <c r="L5404" s="125"/>
      <c r="M5404" s="126"/>
      <c r="N5404" s="127"/>
      <c r="O5404" s="128"/>
      <c r="P5404" s="128"/>
      <c r="Q5404" s="126"/>
      <c r="R5404" s="55"/>
      <c r="S5404" s="129"/>
      <c r="T5404" s="156"/>
      <c r="U5404" s="126"/>
      <c r="AF5404" s="8"/>
      <c r="AG5404" s="8"/>
      <c r="AH5404" s="8"/>
      <c r="AI5404" s="8"/>
      <c r="AJ5404" s="8"/>
      <c r="AK5404" s="8"/>
      <c r="AL5404" s="8"/>
      <c r="AM5404" s="8"/>
    </row>
    <row r="5405" spans="1:39" ht="25.5" x14ac:dyDescent="0.2">
      <c r="A5405" s="148" t="s">
        <v>379</v>
      </c>
      <c r="B5405" s="150">
        <v>81</v>
      </c>
      <c r="C5405" s="151" t="s">
        <v>288</v>
      </c>
      <c r="D5405" s="152" t="s">
        <v>289</v>
      </c>
      <c r="E5405" s="105">
        <v>1</v>
      </c>
      <c r="F5405" s="153"/>
      <c r="G5405" s="110"/>
      <c r="H5405" s="154"/>
      <c r="I5405" s="111"/>
      <c r="J5405" s="155"/>
      <c r="K5405" s="124"/>
      <c r="L5405" s="125"/>
      <c r="M5405" s="126"/>
      <c r="N5405" s="127"/>
      <c r="O5405" s="128"/>
      <c r="P5405" s="128"/>
      <c r="Q5405" s="126"/>
      <c r="R5405" s="55"/>
      <c r="S5405" s="129"/>
      <c r="T5405" s="156"/>
      <c r="U5405" s="126"/>
      <c r="AF5405" s="8"/>
      <c r="AG5405" s="8"/>
      <c r="AH5405" s="8"/>
      <c r="AI5405" s="8"/>
      <c r="AJ5405" s="8"/>
      <c r="AK5405" s="8"/>
      <c r="AL5405" s="8"/>
      <c r="AM5405" s="8"/>
    </row>
    <row r="5406" spans="1:39" x14ac:dyDescent="0.2">
      <c r="A5406" s="148" t="s">
        <v>379</v>
      </c>
      <c r="B5406" s="150">
        <v>82</v>
      </c>
      <c r="C5406" s="151" t="s">
        <v>290</v>
      </c>
      <c r="D5406" s="152" t="s">
        <v>291</v>
      </c>
      <c r="E5406" s="105">
        <v>1</v>
      </c>
      <c r="F5406" s="153"/>
      <c r="G5406" s="110"/>
      <c r="H5406" s="154"/>
      <c r="I5406" s="111"/>
      <c r="J5406" s="155"/>
      <c r="K5406" s="124"/>
      <c r="L5406" s="125"/>
      <c r="M5406" s="126"/>
      <c r="N5406" s="127"/>
      <c r="O5406" s="128"/>
      <c r="P5406" s="128"/>
      <c r="Q5406" s="126"/>
      <c r="R5406" s="55"/>
      <c r="S5406" s="129"/>
      <c r="T5406" s="156"/>
      <c r="U5406" s="126"/>
      <c r="AF5406" s="8"/>
      <c r="AG5406" s="8"/>
      <c r="AH5406" s="8"/>
      <c r="AI5406" s="8"/>
      <c r="AJ5406" s="8"/>
      <c r="AK5406" s="8"/>
      <c r="AL5406" s="8"/>
      <c r="AM5406" s="8"/>
    </row>
    <row r="5407" spans="1:39" x14ac:dyDescent="0.2">
      <c r="A5407" s="148" t="s">
        <v>379</v>
      </c>
      <c r="B5407" s="150">
        <v>83</v>
      </c>
      <c r="C5407" s="151" t="s">
        <v>292</v>
      </c>
      <c r="D5407" s="152" t="s">
        <v>293</v>
      </c>
      <c r="E5407" s="105">
        <v>1</v>
      </c>
      <c r="F5407" s="153"/>
      <c r="G5407" s="110"/>
      <c r="H5407" s="154"/>
      <c r="I5407" s="111"/>
      <c r="J5407" s="155"/>
      <c r="K5407" s="124"/>
      <c r="L5407" s="125"/>
      <c r="M5407" s="126"/>
      <c r="N5407" s="127"/>
      <c r="O5407" s="128"/>
      <c r="P5407" s="128"/>
      <c r="Q5407" s="126"/>
      <c r="R5407" s="55"/>
      <c r="S5407" s="129"/>
      <c r="T5407" s="156"/>
      <c r="U5407" s="126"/>
      <c r="AF5407" s="8"/>
      <c r="AG5407" s="8"/>
      <c r="AH5407" s="8"/>
      <c r="AI5407" s="8"/>
      <c r="AJ5407" s="8"/>
      <c r="AK5407" s="8"/>
      <c r="AL5407" s="8"/>
      <c r="AM5407" s="8"/>
    </row>
    <row r="5408" spans="1:39" x14ac:dyDescent="0.2">
      <c r="A5408" s="148" t="s">
        <v>379</v>
      </c>
      <c r="B5408" s="150">
        <v>84</v>
      </c>
      <c r="C5408" s="151" t="s">
        <v>294</v>
      </c>
      <c r="D5408" s="152" t="s">
        <v>295</v>
      </c>
      <c r="E5408" s="105">
        <v>1</v>
      </c>
      <c r="F5408" s="153"/>
      <c r="G5408" s="110"/>
      <c r="H5408" s="154"/>
      <c r="I5408" s="111"/>
      <c r="J5408" s="155"/>
      <c r="K5408" s="124"/>
      <c r="L5408" s="125"/>
      <c r="M5408" s="126"/>
      <c r="N5408" s="127"/>
      <c r="O5408" s="128"/>
      <c r="P5408" s="128"/>
      <c r="Q5408" s="126"/>
      <c r="R5408" s="55"/>
      <c r="S5408" s="129"/>
      <c r="T5408" s="156"/>
      <c r="U5408" s="126"/>
      <c r="AF5408" s="8"/>
      <c r="AG5408" s="8"/>
      <c r="AH5408" s="8"/>
      <c r="AI5408" s="8"/>
      <c r="AJ5408" s="8"/>
      <c r="AK5408" s="8"/>
      <c r="AL5408" s="8"/>
      <c r="AM5408" s="8"/>
    </row>
    <row r="5409" spans="1:39" ht="25.5" x14ac:dyDescent="0.2">
      <c r="A5409" s="148" t="s">
        <v>379</v>
      </c>
      <c r="B5409" s="150">
        <v>85</v>
      </c>
      <c r="C5409" s="151" t="s">
        <v>296</v>
      </c>
      <c r="D5409" s="152" t="s">
        <v>297</v>
      </c>
      <c r="E5409" s="105">
        <v>1</v>
      </c>
      <c r="F5409" s="153"/>
      <c r="G5409" s="110"/>
      <c r="H5409" s="154"/>
      <c r="I5409" s="111"/>
      <c r="J5409" s="155"/>
      <c r="K5409" s="124"/>
      <c r="L5409" s="125"/>
      <c r="M5409" s="126"/>
      <c r="N5409" s="127"/>
      <c r="O5409" s="128"/>
      <c r="P5409" s="128"/>
      <c r="Q5409" s="126"/>
      <c r="R5409" s="55"/>
      <c r="S5409" s="129"/>
      <c r="T5409" s="156"/>
      <c r="U5409" s="126"/>
      <c r="AF5409" s="8"/>
      <c r="AG5409" s="8"/>
      <c r="AH5409" s="8"/>
      <c r="AI5409" s="8"/>
      <c r="AJ5409" s="8"/>
      <c r="AK5409" s="8"/>
      <c r="AL5409" s="8"/>
      <c r="AM5409" s="8"/>
    </row>
    <row r="5410" spans="1:39" x14ac:dyDescent="0.2">
      <c r="A5410" s="148" t="s">
        <v>379</v>
      </c>
      <c r="B5410" s="150">
        <v>86</v>
      </c>
      <c r="C5410" s="151"/>
      <c r="D5410" s="152" t="s">
        <v>298</v>
      </c>
      <c r="E5410" s="105">
        <v>1</v>
      </c>
      <c r="F5410" s="153"/>
      <c r="G5410" s="110"/>
      <c r="H5410" s="154"/>
      <c r="I5410" s="111"/>
      <c r="J5410" s="155"/>
      <c r="K5410" s="124"/>
      <c r="L5410" s="125"/>
      <c r="M5410" s="126"/>
      <c r="N5410" s="127"/>
      <c r="O5410" s="128"/>
      <c r="P5410" s="128"/>
      <c r="Q5410" s="126"/>
      <c r="R5410" s="55"/>
      <c r="S5410" s="129"/>
      <c r="T5410" s="156"/>
      <c r="U5410" s="126"/>
      <c r="AF5410" s="8"/>
      <c r="AG5410" s="8"/>
      <c r="AH5410" s="8"/>
      <c r="AI5410" s="8"/>
      <c r="AJ5410" s="8"/>
      <c r="AK5410" s="8"/>
      <c r="AL5410" s="8"/>
      <c r="AM5410" s="8"/>
    </row>
    <row r="5411" spans="1:39" x14ac:dyDescent="0.2">
      <c r="A5411" s="148" t="s">
        <v>379</v>
      </c>
      <c r="B5411" s="150" t="s">
        <v>299</v>
      </c>
      <c r="C5411" s="151"/>
      <c r="D5411" s="152" t="s">
        <v>100</v>
      </c>
      <c r="E5411" s="105">
        <v>1</v>
      </c>
      <c r="F5411" s="153"/>
      <c r="G5411" s="110"/>
      <c r="H5411" s="154"/>
      <c r="I5411" s="111"/>
      <c r="J5411" s="155"/>
      <c r="K5411" s="124"/>
      <c r="L5411" s="125"/>
      <c r="M5411" s="126"/>
      <c r="N5411" s="127"/>
      <c r="O5411" s="128"/>
      <c r="P5411" s="128"/>
      <c r="Q5411" s="126"/>
      <c r="R5411" s="55"/>
      <c r="S5411" s="129"/>
      <c r="T5411" s="156"/>
      <c r="U5411" s="126"/>
      <c r="AF5411" s="8"/>
      <c r="AG5411" s="8"/>
      <c r="AH5411" s="8"/>
      <c r="AI5411" s="8"/>
      <c r="AJ5411" s="8"/>
      <c r="AK5411" s="8"/>
      <c r="AL5411" s="8"/>
      <c r="AM5411" s="8"/>
    </row>
    <row r="5412" spans="1:39" ht="25.5" x14ac:dyDescent="0.2">
      <c r="A5412" s="148" t="s">
        <v>379</v>
      </c>
      <c r="B5412" s="150">
        <v>87</v>
      </c>
      <c r="C5412" s="151" t="s">
        <v>300</v>
      </c>
      <c r="D5412" s="152" t="s">
        <v>301</v>
      </c>
      <c r="E5412" s="105">
        <v>1</v>
      </c>
      <c r="F5412" s="153"/>
      <c r="G5412" s="110"/>
      <c r="H5412" s="154"/>
      <c r="I5412" s="111"/>
      <c r="J5412" s="155"/>
      <c r="K5412" s="124"/>
      <c r="L5412" s="125"/>
      <c r="M5412" s="126"/>
      <c r="N5412" s="127"/>
      <c r="O5412" s="128"/>
      <c r="P5412" s="128"/>
      <c r="Q5412" s="126"/>
      <c r="R5412" s="55"/>
      <c r="S5412" s="129"/>
      <c r="T5412" s="156"/>
      <c r="U5412" s="126"/>
      <c r="AF5412" s="8"/>
      <c r="AG5412" s="8"/>
      <c r="AH5412" s="8"/>
      <c r="AI5412" s="8"/>
      <c r="AJ5412" s="8"/>
      <c r="AK5412" s="8"/>
      <c r="AL5412" s="8"/>
      <c r="AM5412" s="8"/>
    </row>
    <row r="5413" spans="1:39" ht="25.5" x14ac:dyDescent="0.2">
      <c r="A5413" s="148" t="s">
        <v>379</v>
      </c>
      <c r="B5413" s="150">
        <v>88</v>
      </c>
      <c r="C5413" s="151" t="s">
        <v>302</v>
      </c>
      <c r="D5413" s="152" t="s">
        <v>303</v>
      </c>
      <c r="E5413" s="105">
        <v>1</v>
      </c>
      <c r="F5413" s="153"/>
      <c r="G5413" s="110"/>
      <c r="H5413" s="154"/>
      <c r="I5413" s="111"/>
      <c r="J5413" s="155"/>
      <c r="K5413" s="124"/>
      <c r="L5413" s="125"/>
      <c r="M5413" s="126"/>
      <c r="N5413" s="127"/>
      <c r="O5413" s="128"/>
      <c r="P5413" s="128"/>
      <c r="Q5413" s="126"/>
      <c r="R5413" s="55"/>
      <c r="S5413" s="129"/>
      <c r="T5413" s="156"/>
      <c r="U5413" s="126"/>
      <c r="AF5413" s="8"/>
      <c r="AG5413" s="8"/>
      <c r="AH5413" s="8"/>
      <c r="AI5413" s="8"/>
      <c r="AJ5413" s="8"/>
      <c r="AK5413" s="8"/>
      <c r="AL5413" s="8"/>
      <c r="AM5413" s="8"/>
    </row>
    <row r="5414" spans="1:39" x14ac:dyDescent="0.2">
      <c r="A5414" s="161" t="s">
        <v>382</v>
      </c>
      <c r="B5414" s="162" t="s">
        <v>304</v>
      </c>
      <c r="C5414" s="181" t="s">
        <v>384</v>
      </c>
      <c r="D5414" s="182" t="s">
        <v>385</v>
      </c>
      <c r="E5414" s="182">
        <v>1</v>
      </c>
      <c r="F5414" s="183"/>
      <c r="G5414" s="183" t="str">
        <f>""</f>
        <v/>
      </c>
      <c r="H5414" s="184"/>
      <c r="I5414" s="185"/>
      <c r="J5414" s="180"/>
      <c r="K5414" s="124"/>
      <c r="L5414" s="125"/>
      <c r="M5414" s="126"/>
      <c r="N5414" s="127"/>
      <c r="O5414" s="128"/>
      <c r="P5414" s="128"/>
      <c r="Q5414" s="126"/>
      <c r="R5414" s="55"/>
      <c r="S5414" s="129"/>
      <c r="T5414" s="156"/>
      <c r="U5414" s="126"/>
      <c r="AF5414" s="8"/>
      <c r="AG5414" s="8"/>
      <c r="AH5414" s="8"/>
      <c r="AI5414" s="8"/>
      <c r="AJ5414" s="8"/>
      <c r="AK5414" s="8"/>
      <c r="AL5414" s="8"/>
      <c r="AM5414" s="8"/>
    </row>
    <row r="5415" spans="1:39" x14ac:dyDescent="0.2">
      <c r="A5415" s="161" t="s">
        <v>386</v>
      </c>
      <c r="B5415" s="162" t="s">
        <v>8225</v>
      </c>
      <c r="C5415" s="181" t="s">
        <v>388</v>
      </c>
      <c r="D5415" s="182" t="s">
        <v>389</v>
      </c>
      <c r="E5415" s="182">
        <f>1*1</f>
        <v>1</v>
      </c>
      <c r="F5415" s="183">
        <v>3.8</v>
      </c>
      <c r="G5415" s="183">
        <f t="shared" ref="G5415:G5420" si="183">F5415*E5415</f>
        <v>3.8</v>
      </c>
      <c r="H5415" s="184" t="s">
        <v>390</v>
      </c>
      <c r="I5415" s="185"/>
      <c r="J5415" s="180"/>
      <c r="K5415" s="124"/>
      <c r="L5415" s="125"/>
      <c r="M5415" s="126"/>
      <c r="N5415" s="127"/>
      <c r="O5415" s="128"/>
      <c r="P5415" s="128"/>
      <c r="Q5415" s="126"/>
      <c r="R5415" s="55"/>
      <c r="S5415" s="129"/>
      <c r="T5415" s="156"/>
      <c r="U5415" s="126"/>
      <c r="AF5415" s="8"/>
      <c r="AG5415" s="8"/>
      <c r="AH5415" s="8"/>
      <c r="AI5415" s="8"/>
      <c r="AJ5415" s="8"/>
      <c r="AK5415" s="8"/>
      <c r="AL5415" s="8"/>
      <c r="AM5415" s="8"/>
    </row>
    <row r="5416" spans="1:39" x14ac:dyDescent="0.2">
      <c r="A5416" s="161" t="s">
        <v>386</v>
      </c>
      <c r="B5416" s="162" t="s">
        <v>8226</v>
      </c>
      <c r="C5416" s="181" t="s">
        <v>392</v>
      </c>
      <c r="D5416" s="182" t="s">
        <v>393</v>
      </c>
      <c r="E5416" s="182">
        <f>1*1</f>
        <v>1</v>
      </c>
      <c r="F5416" s="183">
        <v>2.65</v>
      </c>
      <c r="G5416" s="183">
        <f t="shared" si="183"/>
        <v>2.65</v>
      </c>
      <c r="H5416" s="184" t="s">
        <v>390</v>
      </c>
      <c r="I5416" s="185"/>
      <c r="J5416" s="180"/>
      <c r="K5416" s="124"/>
      <c r="L5416" s="125"/>
      <c r="M5416" s="126"/>
      <c r="N5416" s="127"/>
      <c r="O5416" s="128"/>
      <c r="P5416" s="128"/>
      <c r="Q5416" s="126"/>
      <c r="R5416" s="55"/>
      <c r="S5416" s="129"/>
      <c r="T5416" s="156"/>
      <c r="U5416" s="126"/>
      <c r="AF5416" s="8"/>
      <c r="AG5416" s="8"/>
      <c r="AH5416" s="8"/>
      <c r="AI5416" s="8"/>
      <c r="AJ5416" s="8"/>
      <c r="AK5416" s="8"/>
      <c r="AL5416" s="8"/>
      <c r="AM5416" s="8"/>
    </row>
    <row r="5417" spans="1:39" x14ac:dyDescent="0.2">
      <c r="A5417" s="161" t="s">
        <v>386</v>
      </c>
      <c r="B5417" s="162" t="s">
        <v>8227</v>
      </c>
      <c r="C5417" s="181" t="s">
        <v>395</v>
      </c>
      <c r="D5417" s="182" t="s">
        <v>396</v>
      </c>
      <c r="E5417" s="182">
        <f>1*1</f>
        <v>1</v>
      </c>
      <c r="F5417" s="183">
        <v>5.45</v>
      </c>
      <c r="G5417" s="183">
        <f t="shared" si="183"/>
        <v>5.45</v>
      </c>
      <c r="H5417" s="184" t="s">
        <v>390</v>
      </c>
      <c r="I5417" s="185"/>
      <c r="J5417" s="180"/>
      <c r="K5417" s="124"/>
      <c r="L5417" s="125"/>
      <c r="M5417" s="126"/>
      <c r="N5417" s="127"/>
      <c r="O5417" s="128"/>
      <c r="P5417" s="128"/>
      <c r="Q5417" s="126"/>
      <c r="R5417" s="55"/>
      <c r="S5417" s="129"/>
      <c r="T5417" s="156"/>
      <c r="U5417" s="126"/>
      <c r="AF5417" s="8"/>
      <c r="AG5417" s="8"/>
      <c r="AH5417" s="8"/>
      <c r="AI5417" s="8"/>
      <c r="AJ5417" s="8"/>
      <c r="AK5417" s="8"/>
      <c r="AL5417" s="8"/>
      <c r="AM5417" s="8"/>
    </row>
    <row r="5418" spans="1:39" x14ac:dyDescent="0.2">
      <c r="A5418" s="161" t="s">
        <v>386</v>
      </c>
      <c r="B5418" s="162" t="s">
        <v>8228</v>
      </c>
      <c r="C5418" s="181" t="s">
        <v>398</v>
      </c>
      <c r="D5418" s="182" t="s">
        <v>399</v>
      </c>
      <c r="E5418" s="182">
        <f>1*1</f>
        <v>1</v>
      </c>
      <c r="F5418" s="183">
        <v>39.75</v>
      </c>
      <c r="G5418" s="183">
        <f t="shared" si="183"/>
        <v>39.75</v>
      </c>
      <c r="H5418" s="184" t="s">
        <v>390</v>
      </c>
      <c r="I5418" s="185"/>
      <c r="J5418" s="180"/>
      <c r="K5418" s="124"/>
      <c r="L5418" s="125"/>
      <c r="M5418" s="126"/>
      <c r="N5418" s="127"/>
      <c r="O5418" s="128"/>
      <c r="P5418" s="128"/>
      <c r="Q5418" s="126"/>
      <c r="R5418" s="55"/>
      <c r="S5418" s="129"/>
      <c r="T5418" s="156"/>
      <c r="U5418" s="126"/>
      <c r="AF5418" s="8"/>
      <c r="AG5418" s="8"/>
      <c r="AH5418" s="8"/>
      <c r="AI5418" s="8"/>
      <c r="AJ5418" s="8"/>
      <c r="AK5418" s="8"/>
      <c r="AL5418" s="8"/>
      <c r="AM5418" s="8"/>
    </row>
    <row r="5419" spans="1:39" x14ac:dyDescent="0.2">
      <c r="A5419" s="161" t="s">
        <v>386</v>
      </c>
      <c r="B5419" s="162" t="s">
        <v>8229</v>
      </c>
      <c r="C5419" s="181" t="s">
        <v>401</v>
      </c>
      <c r="D5419" s="182" t="s">
        <v>402</v>
      </c>
      <c r="E5419" s="182">
        <f>2*1</f>
        <v>2</v>
      </c>
      <c r="F5419" s="183">
        <v>1.97</v>
      </c>
      <c r="G5419" s="183">
        <f t="shared" si="183"/>
        <v>3.94</v>
      </c>
      <c r="H5419" s="184" t="s">
        <v>390</v>
      </c>
      <c r="I5419" s="185"/>
      <c r="J5419" s="180"/>
      <c r="K5419" s="124"/>
      <c r="L5419" s="125"/>
      <c r="M5419" s="126"/>
      <c r="N5419" s="127"/>
      <c r="O5419" s="128"/>
      <c r="P5419" s="128"/>
      <c r="Q5419" s="126"/>
      <c r="R5419" s="55"/>
      <c r="S5419" s="129"/>
      <c r="T5419" s="156"/>
      <c r="U5419" s="126"/>
      <c r="AF5419" s="8"/>
      <c r="AG5419" s="8"/>
      <c r="AH5419" s="8"/>
      <c r="AI5419" s="8"/>
      <c r="AJ5419" s="8"/>
      <c r="AK5419" s="8"/>
      <c r="AL5419" s="8"/>
      <c r="AM5419" s="8"/>
    </row>
    <row r="5420" spans="1:39" x14ac:dyDescent="0.2">
      <c r="A5420" s="161" t="s">
        <v>403</v>
      </c>
      <c r="B5420" s="162" t="s">
        <v>8230</v>
      </c>
      <c r="C5420" s="181" t="s">
        <v>405</v>
      </c>
      <c r="D5420" s="182" t="s">
        <v>406</v>
      </c>
      <c r="E5420" s="182">
        <f>1*1</f>
        <v>1</v>
      </c>
      <c r="F5420" s="183">
        <v>8.09</v>
      </c>
      <c r="G5420" s="183">
        <f t="shared" si="183"/>
        <v>8.09</v>
      </c>
      <c r="H5420" s="184"/>
      <c r="I5420" s="185"/>
      <c r="J5420" s="180"/>
      <c r="K5420" s="124"/>
      <c r="L5420" s="125"/>
      <c r="M5420" s="126"/>
      <c r="N5420" s="127"/>
      <c r="O5420" s="128"/>
      <c r="P5420" s="128"/>
      <c r="Q5420" s="126"/>
      <c r="R5420" s="55"/>
      <c r="S5420" s="129"/>
      <c r="T5420" s="156"/>
      <c r="U5420" s="126"/>
      <c r="AF5420" s="8"/>
      <c r="AG5420" s="8"/>
      <c r="AH5420" s="8"/>
      <c r="AI5420" s="8"/>
      <c r="AJ5420" s="8"/>
      <c r="AK5420" s="8"/>
      <c r="AL5420" s="8"/>
      <c r="AM5420" s="8"/>
    </row>
    <row r="5421" spans="1:39" x14ac:dyDescent="0.2">
      <c r="A5421" s="161" t="s">
        <v>382</v>
      </c>
      <c r="B5421" s="162" t="s">
        <v>8231</v>
      </c>
      <c r="C5421" s="163" t="s">
        <v>408</v>
      </c>
      <c r="D5421" s="164" t="s">
        <v>409</v>
      </c>
      <c r="E5421" s="164" t="s">
        <v>410</v>
      </c>
      <c r="F5421" s="167"/>
      <c r="G5421" s="167" t="str">
        <f>""</f>
        <v/>
      </c>
      <c r="H5421" s="161"/>
      <c r="I5421" s="165"/>
      <c r="J5421" s="166"/>
      <c r="K5421" s="124"/>
      <c r="L5421" s="125"/>
      <c r="M5421" s="126"/>
      <c r="N5421" s="127"/>
      <c r="O5421" s="128"/>
      <c r="P5421" s="128"/>
      <c r="Q5421" s="126"/>
      <c r="R5421" s="55"/>
      <c r="S5421" s="129"/>
      <c r="T5421" s="156"/>
      <c r="U5421" s="126"/>
      <c r="AF5421" s="8"/>
      <c r="AG5421" s="8"/>
      <c r="AH5421" s="8"/>
      <c r="AI5421" s="8"/>
      <c r="AJ5421" s="8"/>
      <c r="AK5421" s="8"/>
      <c r="AL5421" s="8"/>
      <c r="AM5421" s="8"/>
    </row>
    <row r="5422" spans="1:39" x14ac:dyDescent="0.2">
      <c r="A5422" s="161" t="s">
        <v>386</v>
      </c>
      <c r="B5422" s="162" t="s">
        <v>8232</v>
      </c>
      <c r="C5422" s="168" t="s">
        <v>412</v>
      </c>
      <c r="D5422" s="169" t="s">
        <v>413</v>
      </c>
      <c r="E5422" s="169" t="s">
        <v>410</v>
      </c>
      <c r="F5422" s="170">
        <v>19.420000000000002</v>
      </c>
      <c r="G5422" s="170">
        <f>F5422*2</f>
        <v>38.840000000000003</v>
      </c>
      <c r="H5422" s="171" t="s">
        <v>414</v>
      </c>
      <c r="I5422" s="172"/>
      <c r="J5422" s="173"/>
      <c r="K5422" s="124"/>
      <c r="L5422" s="125"/>
      <c r="M5422" s="126"/>
      <c r="N5422" s="127"/>
      <c r="O5422" s="128"/>
      <c r="P5422" s="128"/>
      <c r="Q5422" s="126"/>
      <c r="R5422" s="55"/>
      <c r="S5422" s="129"/>
      <c r="T5422" s="156"/>
      <c r="U5422" s="126"/>
      <c r="AF5422" s="8"/>
      <c r="AG5422" s="8"/>
      <c r="AH5422" s="8"/>
      <c r="AI5422" s="8"/>
      <c r="AJ5422" s="8"/>
      <c r="AK5422" s="8"/>
      <c r="AL5422" s="8"/>
      <c r="AM5422" s="8"/>
    </row>
    <row r="5423" spans="1:39" x14ac:dyDescent="0.2">
      <c r="A5423" s="161" t="s">
        <v>386</v>
      </c>
      <c r="B5423" s="162" t="s">
        <v>8233</v>
      </c>
      <c r="C5423" s="168" t="s">
        <v>416</v>
      </c>
      <c r="D5423" s="169" t="s">
        <v>417</v>
      </c>
      <c r="E5423" s="169" t="s">
        <v>410</v>
      </c>
      <c r="F5423" s="170">
        <v>4.05</v>
      </c>
      <c r="G5423" s="170">
        <f>F5423*2</f>
        <v>8.1</v>
      </c>
      <c r="H5423" s="171" t="s">
        <v>414</v>
      </c>
      <c r="I5423" s="172"/>
      <c r="J5423" s="173"/>
      <c r="K5423" s="124"/>
      <c r="L5423" s="125"/>
      <c r="M5423" s="126"/>
      <c r="N5423" s="127"/>
      <c r="O5423" s="128"/>
      <c r="P5423" s="128"/>
      <c r="Q5423" s="126"/>
      <c r="R5423" s="55"/>
      <c r="S5423" s="129"/>
      <c r="T5423" s="156"/>
      <c r="U5423" s="126"/>
      <c r="AF5423" s="8"/>
      <c r="AG5423" s="8"/>
      <c r="AH5423" s="8"/>
      <c r="AI5423" s="8"/>
      <c r="AJ5423" s="8"/>
      <c r="AK5423" s="8"/>
      <c r="AL5423" s="8"/>
      <c r="AM5423" s="8"/>
    </row>
    <row r="5424" spans="1:39" x14ac:dyDescent="0.2">
      <c r="A5424" s="161" t="s">
        <v>386</v>
      </c>
      <c r="B5424" s="162" t="s">
        <v>8234</v>
      </c>
      <c r="C5424" s="168" t="s">
        <v>419</v>
      </c>
      <c r="D5424" s="169" t="s">
        <v>420</v>
      </c>
      <c r="E5424" s="169">
        <v>2</v>
      </c>
      <c r="F5424" s="170">
        <v>0.37</v>
      </c>
      <c r="G5424" s="170">
        <f>F5424*E5424</f>
        <v>0.74</v>
      </c>
      <c r="H5424" s="171" t="s">
        <v>414</v>
      </c>
      <c r="I5424" s="172"/>
      <c r="J5424" s="173"/>
      <c r="K5424" s="124"/>
      <c r="L5424" s="125"/>
      <c r="M5424" s="126"/>
      <c r="N5424" s="127"/>
      <c r="O5424" s="128"/>
      <c r="P5424" s="128"/>
      <c r="Q5424" s="126"/>
      <c r="R5424" s="55"/>
      <c r="S5424" s="129"/>
      <c r="T5424" s="156"/>
      <c r="U5424" s="126"/>
      <c r="AF5424" s="8"/>
      <c r="AG5424" s="8"/>
      <c r="AH5424" s="8"/>
      <c r="AI5424" s="8"/>
      <c r="AJ5424" s="8"/>
      <c r="AK5424" s="8"/>
      <c r="AL5424" s="8"/>
      <c r="AM5424" s="8"/>
    </row>
    <row r="5425" spans="1:39" x14ac:dyDescent="0.2">
      <c r="A5425" s="161" t="s">
        <v>386</v>
      </c>
      <c r="B5425" s="162" t="s">
        <v>8235</v>
      </c>
      <c r="C5425" s="168" t="s">
        <v>422</v>
      </c>
      <c r="D5425" s="169" t="s">
        <v>423</v>
      </c>
      <c r="E5425" s="169">
        <v>2</v>
      </c>
      <c r="F5425" s="170">
        <v>0.04</v>
      </c>
      <c r="G5425" s="170">
        <f>F5425*E5425</f>
        <v>0.08</v>
      </c>
      <c r="H5425" s="171" t="s">
        <v>414</v>
      </c>
      <c r="I5425" s="172"/>
      <c r="J5425" s="173"/>
      <c r="K5425" s="124"/>
      <c r="L5425" s="125"/>
      <c r="M5425" s="126"/>
      <c r="N5425" s="127"/>
      <c r="O5425" s="128"/>
      <c r="P5425" s="128"/>
      <c r="Q5425" s="126"/>
      <c r="R5425" s="55"/>
      <c r="S5425" s="129"/>
      <c r="T5425" s="156"/>
      <c r="U5425" s="126"/>
      <c r="AF5425" s="8"/>
      <c r="AG5425" s="8"/>
      <c r="AH5425" s="8"/>
      <c r="AI5425" s="8"/>
      <c r="AJ5425" s="8"/>
      <c r="AK5425" s="8"/>
      <c r="AL5425" s="8"/>
      <c r="AM5425" s="8"/>
    </row>
    <row r="5426" spans="1:39" x14ac:dyDescent="0.2">
      <c r="A5426" s="161" t="s">
        <v>403</v>
      </c>
      <c r="B5426" s="162" t="s">
        <v>8236</v>
      </c>
      <c r="C5426" s="174" t="s">
        <v>425</v>
      </c>
      <c r="D5426" s="175" t="s">
        <v>426</v>
      </c>
      <c r="E5426" s="175">
        <v>2</v>
      </c>
      <c r="F5426" s="176">
        <v>0.01</v>
      </c>
      <c r="G5426" s="176">
        <f>F5426*E5426</f>
        <v>0.02</v>
      </c>
      <c r="H5426" s="177"/>
      <c r="I5426" s="178"/>
      <c r="J5426" s="179"/>
      <c r="K5426" s="124"/>
      <c r="L5426" s="125"/>
      <c r="M5426" s="126"/>
      <c r="N5426" s="127"/>
      <c r="O5426" s="128"/>
      <c r="P5426" s="128"/>
      <c r="Q5426" s="126"/>
      <c r="R5426" s="55"/>
      <c r="S5426" s="129"/>
      <c r="T5426" s="156"/>
      <c r="U5426" s="126"/>
      <c r="AF5426" s="8"/>
      <c r="AG5426" s="8"/>
      <c r="AH5426" s="8"/>
      <c r="AI5426" s="8"/>
      <c r="AJ5426" s="8"/>
      <c r="AK5426" s="8"/>
      <c r="AL5426" s="8"/>
      <c r="AM5426" s="8"/>
    </row>
    <row r="5427" spans="1:39" x14ac:dyDescent="0.2">
      <c r="A5427" s="161" t="s">
        <v>382</v>
      </c>
      <c r="B5427" s="162" t="s">
        <v>8237</v>
      </c>
      <c r="C5427" s="181" t="s">
        <v>428</v>
      </c>
      <c r="D5427" s="182" t="s">
        <v>429</v>
      </c>
      <c r="E5427" s="182" t="s">
        <v>410</v>
      </c>
      <c r="F5427" s="183"/>
      <c r="G5427" s="183" t="str">
        <f>""</f>
        <v/>
      </c>
      <c r="H5427" s="184"/>
      <c r="I5427" s="185"/>
      <c r="J5427" s="180"/>
      <c r="K5427" s="124"/>
      <c r="L5427" s="125"/>
      <c r="M5427" s="126"/>
      <c r="N5427" s="127"/>
      <c r="O5427" s="128"/>
      <c r="P5427" s="128"/>
      <c r="Q5427" s="126"/>
      <c r="R5427" s="55"/>
      <c r="S5427" s="129"/>
      <c r="T5427" s="156"/>
      <c r="U5427" s="126"/>
      <c r="AF5427" s="8"/>
      <c r="AG5427" s="8"/>
      <c r="AH5427" s="8"/>
      <c r="AI5427" s="8"/>
      <c r="AJ5427" s="8"/>
      <c r="AK5427" s="8"/>
      <c r="AL5427" s="8"/>
      <c r="AM5427" s="8"/>
    </row>
    <row r="5428" spans="1:39" x14ac:dyDescent="0.2">
      <c r="A5428" s="161" t="s">
        <v>386</v>
      </c>
      <c r="B5428" s="162" t="s">
        <v>8238</v>
      </c>
      <c r="C5428" s="181" t="s">
        <v>431</v>
      </c>
      <c r="D5428" s="182" t="s">
        <v>432</v>
      </c>
      <c r="E5428" s="182">
        <f>1*1</f>
        <v>1</v>
      </c>
      <c r="F5428" s="183">
        <v>10.41</v>
      </c>
      <c r="G5428" s="183">
        <f>F5428*E5428</f>
        <v>10.41</v>
      </c>
      <c r="H5428" s="184" t="s">
        <v>390</v>
      </c>
      <c r="I5428" s="185"/>
      <c r="J5428" s="180"/>
      <c r="K5428" s="124"/>
      <c r="L5428" s="125"/>
      <c r="M5428" s="126"/>
      <c r="N5428" s="127"/>
      <c r="O5428" s="128"/>
      <c r="P5428" s="128"/>
      <c r="Q5428" s="126"/>
      <c r="R5428" s="55"/>
      <c r="S5428" s="129"/>
      <c r="T5428" s="156"/>
      <c r="U5428" s="126"/>
      <c r="AF5428" s="8"/>
      <c r="AG5428" s="8"/>
      <c r="AH5428" s="8"/>
      <c r="AI5428" s="8"/>
      <c r="AJ5428" s="8"/>
      <c r="AK5428" s="8"/>
      <c r="AL5428" s="8"/>
      <c r="AM5428" s="8"/>
    </row>
    <row r="5429" spans="1:39" x14ac:dyDescent="0.2">
      <c r="A5429" s="161" t="s">
        <v>386</v>
      </c>
      <c r="B5429" s="162" t="s">
        <v>8239</v>
      </c>
      <c r="C5429" s="181" t="s">
        <v>434</v>
      </c>
      <c r="D5429" s="182" t="s">
        <v>435</v>
      </c>
      <c r="E5429" s="182">
        <f>2*1</f>
        <v>2</v>
      </c>
      <c r="F5429" s="183">
        <v>0.03</v>
      </c>
      <c r="G5429" s="183">
        <f>F5429*E5429</f>
        <v>0.06</v>
      </c>
      <c r="H5429" s="184" t="s">
        <v>414</v>
      </c>
      <c r="I5429" s="185"/>
      <c r="J5429" s="180"/>
      <c r="K5429" s="124"/>
      <c r="L5429" s="125"/>
      <c r="M5429" s="126"/>
      <c r="N5429" s="127"/>
      <c r="O5429" s="128"/>
      <c r="P5429" s="128"/>
      <c r="Q5429" s="126"/>
      <c r="R5429" s="55"/>
      <c r="S5429" s="129"/>
      <c r="T5429" s="156"/>
      <c r="U5429" s="126"/>
      <c r="AF5429" s="8"/>
      <c r="AG5429" s="8"/>
      <c r="AH5429" s="8"/>
      <c r="AI5429" s="8"/>
      <c r="AJ5429" s="8"/>
      <c r="AK5429" s="8"/>
      <c r="AL5429" s="8"/>
      <c r="AM5429" s="8"/>
    </row>
    <row r="5430" spans="1:39" x14ac:dyDescent="0.2">
      <c r="A5430" s="161" t="s">
        <v>403</v>
      </c>
      <c r="B5430" s="162" t="s">
        <v>8240</v>
      </c>
      <c r="C5430" s="181" t="s">
        <v>425</v>
      </c>
      <c r="D5430" s="182" t="s">
        <v>437</v>
      </c>
      <c r="E5430" s="182">
        <f>1*1</f>
        <v>1</v>
      </c>
      <c r="F5430" s="183">
        <v>0.02</v>
      </c>
      <c r="G5430" s="183">
        <f>F5430*E5430</f>
        <v>0.02</v>
      </c>
      <c r="H5430" s="184"/>
      <c r="I5430" s="185"/>
      <c r="J5430" s="180"/>
      <c r="K5430" s="124"/>
      <c r="L5430" s="125"/>
      <c r="M5430" s="126"/>
      <c r="N5430" s="127"/>
      <c r="O5430" s="128"/>
      <c r="P5430" s="128"/>
      <c r="Q5430" s="126"/>
      <c r="R5430" s="55"/>
      <c r="S5430" s="129"/>
      <c r="T5430" s="156"/>
      <c r="U5430" s="126"/>
      <c r="AF5430" s="8"/>
      <c r="AG5430" s="8"/>
      <c r="AH5430" s="8"/>
      <c r="AI5430" s="8"/>
      <c r="AJ5430" s="8"/>
      <c r="AK5430" s="8"/>
      <c r="AL5430" s="8"/>
      <c r="AM5430" s="8"/>
    </row>
    <row r="5431" spans="1:39" x14ac:dyDescent="0.2">
      <c r="A5431" s="161" t="s">
        <v>382</v>
      </c>
      <c r="B5431" s="162" t="s">
        <v>8241</v>
      </c>
      <c r="C5431" s="163" t="s">
        <v>439</v>
      </c>
      <c r="D5431" s="164" t="s">
        <v>440</v>
      </c>
      <c r="E5431" s="164">
        <v>1</v>
      </c>
      <c r="F5431" s="167"/>
      <c r="G5431" s="167" t="str">
        <f>""</f>
        <v/>
      </c>
      <c r="H5431" s="161"/>
      <c r="I5431" s="165"/>
      <c r="J5431" s="166"/>
      <c r="K5431" s="124"/>
      <c r="L5431" s="125"/>
      <c r="M5431" s="126"/>
      <c r="N5431" s="127"/>
      <c r="O5431" s="128"/>
      <c r="P5431" s="128"/>
      <c r="Q5431" s="126"/>
      <c r="R5431" s="55"/>
      <c r="S5431" s="129"/>
      <c r="T5431" s="156"/>
      <c r="U5431" s="126"/>
      <c r="AF5431" s="8"/>
      <c r="AG5431" s="8"/>
      <c r="AH5431" s="8"/>
      <c r="AI5431" s="8"/>
      <c r="AJ5431" s="8"/>
      <c r="AK5431" s="8"/>
      <c r="AL5431" s="8"/>
      <c r="AM5431" s="8"/>
    </row>
    <row r="5432" spans="1:39" x14ac:dyDescent="0.2">
      <c r="A5432" s="161" t="s">
        <v>386</v>
      </c>
      <c r="B5432" s="162" t="s">
        <v>8242</v>
      </c>
      <c r="C5432" s="168" t="s">
        <v>442</v>
      </c>
      <c r="D5432" s="169" t="s">
        <v>443</v>
      </c>
      <c r="E5432" s="169">
        <f>1*1</f>
        <v>1</v>
      </c>
      <c r="F5432" s="170">
        <v>11.31</v>
      </c>
      <c r="G5432" s="170">
        <f>F5432*E5432</f>
        <v>11.31</v>
      </c>
      <c r="H5432" s="171" t="s">
        <v>414</v>
      </c>
      <c r="I5432" s="172"/>
      <c r="J5432" s="173"/>
      <c r="K5432" s="124"/>
      <c r="L5432" s="125"/>
      <c r="M5432" s="126"/>
      <c r="N5432" s="127"/>
      <c r="O5432" s="128"/>
      <c r="P5432" s="128"/>
      <c r="Q5432" s="126"/>
      <c r="R5432" s="55"/>
      <c r="S5432" s="129"/>
      <c r="T5432" s="156"/>
      <c r="U5432" s="126"/>
      <c r="AF5432" s="8"/>
      <c r="AG5432" s="8"/>
      <c r="AH5432" s="8"/>
      <c r="AI5432" s="8"/>
      <c r="AJ5432" s="8"/>
      <c r="AK5432" s="8"/>
      <c r="AL5432" s="8"/>
      <c r="AM5432" s="8"/>
    </row>
    <row r="5433" spans="1:39" x14ac:dyDescent="0.2">
      <c r="A5433" s="161" t="s">
        <v>386</v>
      </c>
      <c r="B5433" s="162" t="s">
        <v>8243</v>
      </c>
      <c r="C5433" s="168" t="s">
        <v>445</v>
      </c>
      <c r="D5433" s="169" t="s">
        <v>446</v>
      </c>
      <c r="E5433" s="169">
        <f>2*1</f>
        <v>2</v>
      </c>
      <c r="F5433" s="170">
        <v>2.2200000000000002</v>
      </c>
      <c r="G5433" s="170">
        <f>F5433*E5433</f>
        <v>4.4400000000000004</v>
      </c>
      <c r="H5433" s="171" t="s">
        <v>414</v>
      </c>
      <c r="I5433" s="172"/>
      <c r="J5433" s="173"/>
      <c r="K5433" s="124"/>
      <c r="L5433" s="125"/>
      <c r="M5433" s="126"/>
      <c r="N5433" s="127"/>
      <c r="O5433" s="128"/>
      <c r="P5433" s="128"/>
      <c r="Q5433" s="126"/>
      <c r="R5433" s="55"/>
      <c r="S5433" s="129"/>
      <c r="T5433" s="156"/>
      <c r="U5433" s="126"/>
      <c r="AF5433" s="8"/>
      <c r="AG5433" s="8"/>
      <c r="AH5433" s="8"/>
      <c r="AI5433" s="8"/>
      <c r="AJ5433" s="8"/>
      <c r="AK5433" s="8"/>
      <c r="AL5433" s="8"/>
      <c r="AM5433" s="8"/>
    </row>
    <row r="5434" spans="1:39" x14ac:dyDescent="0.2">
      <c r="A5434" s="161" t="s">
        <v>403</v>
      </c>
      <c r="B5434" s="162" t="s">
        <v>8244</v>
      </c>
      <c r="C5434" s="174" t="s">
        <v>425</v>
      </c>
      <c r="D5434" s="175" t="s">
        <v>448</v>
      </c>
      <c r="E5434" s="175">
        <f>4*1</f>
        <v>4</v>
      </c>
      <c r="F5434" s="176">
        <v>0.01</v>
      </c>
      <c r="G5434" s="176">
        <f>F5434*E5434</f>
        <v>0.04</v>
      </c>
      <c r="H5434" s="177"/>
      <c r="I5434" s="178"/>
      <c r="J5434" s="179"/>
      <c r="K5434" s="124"/>
      <c r="L5434" s="125"/>
      <c r="M5434" s="126"/>
      <c r="N5434" s="127"/>
      <c r="O5434" s="128"/>
      <c r="P5434" s="128"/>
      <c r="Q5434" s="126"/>
      <c r="R5434" s="55"/>
      <c r="S5434" s="129"/>
      <c r="T5434" s="156"/>
      <c r="U5434" s="126"/>
      <c r="AF5434" s="8"/>
      <c r="AG5434" s="8"/>
      <c r="AH5434" s="8"/>
      <c r="AI5434" s="8"/>
      <c r="AJ5434" s="8"/>
      <c r="AK5434" s="8"/>
      <c r="AL5434" s="8"/>
      <c r="AM5434" s="8"/>
    </row>
    <row r="5435" spans="1:39" x14ac:dyDescent="0.2">
      <c r="A5435" s="161" t="s">
        <v>403</v>
      </c>
      <c r="B5435" s="162" t="s">
        <v>8245</v>
      </c>
      <c r="C5435" s="174" t="s">
        <v>425</v>
      </c>
      <c r="D5435" s="175" t="s">
        <v>450</v>
      </c>
      <c r="E5435" s="175">
        <f>8*1</f>
        <v>8</v>
      </c>
      <c r="F5435" s="176">
        <v>0.04</v>
      </c>
      <c r="G5435" s="176">
        <f>F5435*E5435</f>
        <v>0.32</v>
      </c>
      <c r="H5435" s="177"/>
      <c r="I5435" s="178"/>
      <c r="J5435" s="179"/>
      <c r="K5435" s="124"/>
      <c r="L5435" s="125"/>
      <c r="M5435" s="126"/>
      <c r="N5435" s="127"/>
      <c r="O5435" s="128"/>
      <c r="P5435" s="128"/>
      <c r="Q5435" s="126"/>
      <c r="R5435" s="55"/>
      <c r="S5435" s="129"/>
      <c r="T5435" s="156"/>
      <c r="U5435" s="126"/>
      <c r="AF5435" s="8"/>
      <c r="AG5435" s="8"/>
      <c r="AH5435" s="8"/>
      <c r="AI5435" s="8"/>
      <c r="AJ5435" s="8"/>
      <c r="AK5435" s="8"/>
      <c r="AL5435" s="8"/>
      <c r="AM5435" s="8"/>
    </row>
    <row r="5436" spans="1:39" x14ac:dyDescent="0.2">
      <c r="A5436" s="161" t="s">
        <v>382</v>
      </c>
      <c r="B5436" s="162" t="s">
        <v>8246</v>
      </c>
      <c r="C5436" s="163" t="s">
        <v>452</v>
      </c>
      <c r="D5436" s="164" t="s">
        <v>453</v>
      </c>
      <c r="E5436" s="164">
        <v>5</v>
      </c>
      <c r="F5436" s="167"/>
      <c r="G5436" s="167" t="str">
        <f>""</f>
        <v/>
      </c>
      <c r="H5436" s="161"/>
      <c r="I5436" s="165"/>
      <c r="J5436" s="166"/>
      <c r="K5436" s="124"/>
      <c r="L5436" s="125"/>
      <c r="M5436" s="126"/>
      <c r="N5436" s="127"/>
      <c r="O5436" s="128"/>
      <c r="P5436" s="128"/>
      <c r="Q5436" s="126"/>
      <c r="R5436" s="55"/>
      <c r="S5436" s="129"/>
      <c r="T5436" s="156"/>
      <c r="U5436" s="126"/>
      <c r="AF5436" s="8"/>
      <c r="AG5436" s="8"/>
      <c r="AH5436" s="8"/>
      <c r="AI5436" s="8"/>
      <c r="AJ5436" s="8"/>
      <c r="AK5436" s="8"/>
      <c r="AL5436" s="8"/>
      <c r="AM5436" s="8"/>
    </row>
    <row r="5437" spans="1:39" x14ac:dyDescent="0.2">
      <c r="A5437" s="161" t="s">
        <v>386</v>
      </c>
      <c r="B5437" s="162" t="s">
        <v>8247</v>
      </c>
      <c r="C5437" s="168" t="s">
        <v>442</v>
      </c>
      <c r="D5437" s="169" t="s">
        <v>443</v>
      </c>
      <c r="E5437" s="169">
        <f>1*5</f>
        <v>5</v>
      </c>
      <c r="F5437" s="170">
        <v>11.31</v>
      </c>
      <c r="G5437" s="170">
        <f>F5437*E5437</f>
        <v>56.550000000000004</v>
      </c>
      <c r="H5437" s="171" t="s">
        <v>414</v>
      </c>
      <c r="I5437" s="172"/>
      <c r="J5437" s="173"/>
      <c r="K5437" s="124"/>
      <c r="L5437" s="125"/>
      <c r="M5437" s="126"/>
      <c r="N5437" s="127"/>
      <c r="O5437" s="128"/>
      <c r="P5437" s="128"/>
      <c r="Q5437" s="126"/>
      <c r="R5437" s="55"/>
      <c r="S5437" s="129"/>
      <c r="T5437" s="156"/>
      <c r="U5437" s="126"/>
      <c r="AF5437" s="8"/>
      <c r="AG5437" s="8"/>
      <c r="AH5437" s="8"/>
      <c r="AI5437" s="8"/>
      <c r="AJ5437" s="8"/>
      <c r="AK5437" s="8"/>
      <c r="AL5437" s="8"/>
      <c r="AM5437" s="8"/>
    </row>
    <row r="5438" spans="1:39" x14ac:dyDescent="0.2">
      <c r="A5438" s="161" t="s">
        <v>386</v>
      </c>
      <c r="B5438" s="162" t="s">
        <v>8248</v>
      </c>
      <c r="C5438" s="168" t="s">
        <v>456</v>
      </c>
      <c r="D5438" s="169" t="s">
        <v>457</v>
      </c>
      <c r="E5438" s="169">
        <f>2*5</f>
        <v>10</v>
      </c>
      <c r="F5438" s="170">
        <v>1.28</v>
      </c>
      <c r="G5438" s="170">
        <f>F5438*E5438</f>
        <v>12.8</v>
      </c>
      <c r="H5438" s="171" t="s">
        <v>414</v>
      </c>
      <c r="I5438" s="172"/>
      <c r="J5438" s="173"/>
      <c r="K5438" s="124"/>
      <c r="L5438" s="125"/>
      <c r="M5438" s="126"/>
      <c r="N5438" s="127"/>
      <c r="O5438" s="128"/>
      <c r="P5438" s="128"/>
      <c r="Q5438" s="126"/>
      <c r="R5438" s="55"/>
      <c r="S5438" s="129"/>
      <c r="T5438" s="156"/>
      <c r="U5438" s="126"/>
      <c r="AF5438" s="8"/>
      <c r="AG5438" s="8"/>
      <c r="AH5438" s="8"/>
      <c r="AI5438" s="8"/>
      <c r="AJ5438" s="8"/>
      <c r="AK5438" s="8"/>
      <c r="AL5438" s="8"/>
      <c r="AM5438" s="8"/>
    </row>
    <row r="5439" spans="1:39" x14ac:dyDescent="0.2">
      <c r="A5439" s="161" t="s">
        <v>386</v>
      </c>
      <c r="B5439" s="162" t="s">
        <v>8249</v>
      </c>
      <c r="C5439" s="181" t="s">
        <v>459</v>
      </c>
      <c r="D5439" s="182" t="s">
        <v>460</v>
      </c>
      <c r="E5439" s="182">
        <v>1</v>
      </c>
      <c r="F5439" s="183">
        <v>3.27927539</v>
      </c>
      <c r="G5439" s="183">
        <f>F5439*E5439</f>
        <v>3.27927539</v>
      </c>
      <c r="H5439" s="184" t="s">
        <v>390</v>
      </c>
      <c r="I5439" s="185"/>
      <c r="J5439" s="180"/>
      <c r="K5439" s="124"/>
      <c r="L5439" s="125"/>
      <c r="M5439" s="126"/>
      <c r="N5439" s="127"/>
      <c r="O5439" s="128"/>
      <c r="P5439" s="128"/>
      <c r="Q5439" s="126"/>
      <c r="R5439" s="55"/>
      <c r="S5439" s="129"/>
      <c r="T5439" s="156"/>
      <c r="U5439" s="126"/>
      <c r="AF5439" s="8"/>
      <c r="AG5439" s="8"/>
      <c r="AH5439" s="8"/>
      <c r="AI5439" s="8"/>
      <c r="AJ5439" s="8"/>
      <c r="AK5439" s="8"/>
      <c r="AL5439" s="8"/>
      <c r="AM5439" s="8"/>
    </row>
    <row r="5440" spans="1:39" x14ac:dyDescent="0.2">
      <c r="A5440" s="161" t="s">
        <v>386</v>
      </c>
      <c r="B5440" s="162" t="s">
        <v>8250</v>
      </c>
      <c r="C5440" s="181" t="s">
        <v>462</v>
      </c>
      <c r="D5440" s="182" t="s">
        <v>463</v>
      </c>
      <c r="E5440" s="182">
        <v>1</v>
      </c>
      <c r="F5440" s="183">
        <v>0.65714972000000005</v>
      </c>
      <c r="G5440" s="183">
        <f>F5440*E5440</f>
        <v>0.65714972000000005</v>
      </c>
      <c r="H5440" s="184" t="s">
        <v>414</v>
      </c>
      <c r="I5440" s="185"/>
      <c r="J5440" s="180"/>
      <c r="K5440" s="124"/>
      <c r="L5440" s="125"/>
      <c r="M5440" s="126"/>
      <c r="N5440" s="127"/>
      <c r="O5440" s="128"/>
      <c r="P5440" s="128"/>
      <c r="Q5440" s="126"/>
      <c r="R5440" s="55"/>
      <c r="S5440" s="129"/>
      <c r="T5440" s="156"/>
      <c r="U5440" s="126"/>
      <c r="AF5440" s="8"/>
      <c r="AG5440" s="8"/>
      <c r="AH5440" s="8"/>
      <c r="AI5440" s="8"/>
      <c r="AJ5440" s="8"/>
      <c r="AK5440" s="8"/>
      <c r="AL5440" s="8"/>
      <c r="AM5440" s="8"/>
    </row>
    <row r="5441" spans="1:39" x14ac:dyDescent="0.2">
      <c r="A5441" s="161" t="s">
        <v>382</v>
      </c>
      <c r="B5441" s="162" t="s">
        <v>8251</v>
      </c>
      <c r="C5441" s="163" t="s">
        <v>465</v>
      </c>
      <c r="D5441" s="164" t="s">
        <v>466</v>
      </c>
      <c r="E5441" s="164" t="s">
        <v>410</v>
      </c>
      <c r="F5441" s="167"/>
      <c r="G5441" s="167" t="str">
        <f>""</f>
        <v/>
      </c>
      <c r="H5441" s="161"/>
      <c r="I5441" s="165"/>
      <c r="J5441" s="166"/>
      <c r="K5441" s="124"/>
      <c r="L5441" s="125"/>
      <c r="M5441" s="126"/>
      <c r="N5441" s="127"/>
      <c r="O5441" s="128"/>
      <c r="P5441" s="128"/>
      <c r="Q5441" s="126"/>
      <c r="R5441" s="55"/>
      <c r="S5441" s="129"/>
      <c r="T5441" s="156"/>
      <c r="U5441" s="126"/>
      <c r="AF5441" s="8"/>
      <c r="AG5441" s="8"/>
      <c r="AH5441" s="8"/>
      <c r="AI5441" s="8"/>
      <c r="AJ5441" s="8"/>
      <c r="AK5441" s="8"/>
      <c r="AL5441" s="8"/>
      <c r="AM5441" s="8"/>
    </row>
    <row r="5442" spans="1:39" x14ac:dyDescent="0.2">
      <c r="A5442" s="161" t="s">
        <v>386</v>
      </c>
      <c r="B5442" s="162" t="s">
        <v>8252</v>
      </c>
      <c r="C5442" s="168" t="s">
        <v>468</v>
      </c>
      <c r="D5442" s="169" t="s">
        <v>469</v>
      </c>
      <c r="E5442" s="169" t="s">
        <v>410</v>
      </c>
      <c r="F5442" s="170">
        <v>0.5</v>
      </c>
      <c r="G5442" s="170">
        <f>F5442*2</f>
        <v>1</v>
      </c>
      <c r="H5442" s="171" t="s">
        <v>414</v>
      </c>
      <c r="I5442" s="172"/>
      <c r="J5442" s="173"/>
      <c r="K5442" s="124"/>
      <c r="L5442" s="125"/>
      <c r="M5442" s="126"/>
      <c r="N5442" s="127"/>
      <c r="O5442" s="128"/>
      <c r="P5442" s="128"/>
      <c r="Q5442" s="126"/>
      <c r="R5442" s="55"/>
      <c r="S5442" s="129"/>
      <c r="T5442" s="156"/>
      <c r="U5442" s="126"/>
      <c r="AF5442" s="8"/>
      <c r="AG5442" s="8"/>
      <c r="AH5442" s="8"/>
      <c r="AI5442" s="8"/>
      <c r="AJ5442" s="8"/>
      <c r="AK5442" s="8"/>
      <c r="AL5442" s="8"/>
      <c r="AM5442" s="8"/>
    </row>
    <row r="5443" spans="1:39" x14ac:dyDescent="0.2">
      <c r="A5443" s="161" t="s">
        <v>386</v>
      </c>
      <c r="B5443" s="162" t="s">
        <v>8253</v>
      </c>
      <c r="C5443" s="168" t="s">
        <v>471</v>
      </c>
      <c r="D5443" s="169" t="s">
        <v>472</v>
      </c>
      <c r="E5443" s="169">
        <v>2</v>
      </c>
      <c r="F5443" s="170">
        <v>0.01</v>
      </c>
      <c r="G5443" s="170">
        <f>F5443*E5443</f>
        <v>0.02</v>
      </c>
      <c r="H5443" s="171" t="s">
        <v>414</v>
      </c>
      <c r="I5443" s="172"/>
      <c r="J5443" s="173"/>
      <c r="K5443" s="124"/>
      <c r="L5443" s="125"/>
      <c r="M5443" s="126"/>
      <c r="N5443" s="127"/>
      <c r="O5443" s="128"/>
      <c r="P5443" s="128"/>
      <c r="Q5443" s="126"/>
      <c r="R5443" s="55"/>
      <c r="S5443" s="129"/>
      <c r="T5443" s="156"/>
      <c r="U5443" s="126"/>
      <c r="AF5443" s="8"/>
      <c r="AG5443" s="8"/>
      <c r="AH5443" s="8"/>
      <c r="AI5443" s="8"/>
      <c r="AJ5443" s="8"/>
      <c r="AK5443" s="8"/>
      <c r="AL5443" s="8"/>
      <c r="AM5443" s="8"/>
    </row>
    <row r="5444" spans="1:39" x14ac:dyDescent="0.2">
      <c r="A5444" s="161" t="s">
        <v>386</v>
      </c>
      <c r="B5444" s="162" t="s">
        <v>8254</v>
      </c>
      <c r="C5444" s="163" t="s">
        <v>474</v>
      </c>
      <c r="D5444" s="164" t="s">
        <v>475</v>
      </c>
      <c r="E5444" s="164">
        <v>2</v>
      </c>
      <c r="F5444" s="167">
        <v>0.59990093</v>
      </c>
      <c r="G5444" s="167">
        <f>F5444*E5444</f>
        <v>1.19980186</v>
      </c>
      <c r="H5444" s="161" t="s">
        <v>414</v>
      </c>
      <c r="I5444" s="165"/>
      <c r="J5444" s="166"/>
      <c r="K5444" s="124"/>
      <c r="L5444" s="125"/>
      <c r="M5444" s="126"/>
      <c r="N5444" s="127"/>
      <c r="O5444" s="128"/>
      <c r="P5444" s="128"/>
      <c r="Q5444" s="126"/>
      <c r="R5444" s="55"/>
      <c r="S5444" s="129"/>
      <c r="T5444" s="156"/>
      <c r="U5444" s="126"/>
      <c r="AF5444" s="8"/>
      <c r="AG5444" s="8"/>
      <c r="AH5444" s="8"/>
      <c r="AI5444" s="8"/>
      <c r="AJ5444" s="8"/>
      <c r="AK5444" s="8"/>
      <c r="AL5444" s="8"/>
      <c r="AM5444" s="8"/>
    </row>
    <row r="5445" spans="1:39" x14ac:dyDescent="0.2">
      <c r="A5445" s="161" t="s">
        <v>382</v>
      </c>
      <c r="B5445" s="162" t="s">
        <v>8255</v>
      </c>
      <c r="C5445" s="163" t="s">
        <v>821</v>
      </c>
      <c r="D5445" s="164" t="s">
        <v>822</v>
      </c>
      <c r="E5445" s="164">
        <v>1</v>
      </c>
      <c r="F5445" s="167"/>
      <c r="G5445" s="167" t="str">
        <f>""</f>
        <v/>
      </c>
      <c r="H5445" s="161"/>
      <c r="I5445" s="165"/>
      <c r="J5445" s="166"/>
      <c r="K5445" s="124"/>
      <c r="L5445" s="125"/>
      <c r="M5445" s="126"/>
      <c r="N5445" s="127"/>
      <c r="O5445" s="128"/>
      <c r="P5445" s="128"/>
      <c r="Q5445" s="126"/>
      <c r="R5445" s="55"/>
      <c r="S5445" s="129"/>
      <c r="T5445" s="156"/>
      <c r="U5445" s="126"/>
      <c r="AF5445" s="8"/>
      <c r="AG5445" s="8"/>
      <c r="AH5445" s="8"/>
      <c r="AI5445" s="8"/>
      <c r="AJ5445" s="8"/>
      <c r="AK5445" s="8"/>
      <c r="AL5445" s="8"/>
      <c r="AM5445" s="8"/>
    </row>
    <row r="5446" spans="1:39" x14ac:dyDescent="0.2">
      <c r="A5446" s="161" t="s">
        <v>382</v>
      </c>
      <c r="B5446" s="162" t="s">
        <v>8256</v>
      </c>
      <c r="C5446" s="163" t="s">
        <v>824</v>
      </c>
      <c r="D5446" s="164" t="s">
        <v>825</v>
      </c>
      <c r="E5446" s="164">
        <f>1*1</f>
        <v>1</v>
      </c>
      <c r="F5446" s="167"/>
      <c r="G5446" s="167" t="str">
        <f>""</f>
        <v/>
      </c>
      <c r="H5446" s="161"/>
      <c r="I5446" s="165"/>
      <c r="J5446" s="166"/>
      <c r="K5446" s="124"/>
      <c r="L5446" s="125"/>
      <c r="M5446" s="126"/>
      <c r="N5446" s="127"/>
      <c r="O5446" s="128"/>
      <c r="P5446" s="128"/>
      <c r="Q5446" s="126"/>
      <c r="R5446" s="55"/>
      <c r="S5446" s="129"/>
      <c r="T5446" s="156"/>
      <c r="U5446" s="126"/>
      <c r="AF5446" s="8"/>
      <c r="AG5446" s="8"/>
      <c r="AH5446" s="8"/>
      <c r="AI5446" s="8"/>
      <c r="AJ5446" s="8"/>
      <c r="AK5446" s="8"/>
      <c r="AL5446" s="8"/>
      <c r="AM5446" s="8"/>
    </row>
    <row r="5447" spans="1:39" x14ac:dyDescent="0.2">
      <c r="A5447" s="161" t="s">
        <v>386</v>
      </c>
      <c r="B5447" s="162" t="s">
        <v>8257</v>
      </c>
      <c r="C5447" s="168" t="s">
        <v>827</v>
      </c>
      <c r="D5447" s="169" t="s">
        <v>828</v>
      </c>
      <c r="E5447" s="169">
        <f>1*1</f>
        <v>1</v>
      </c>
      <c r="F5447" s="170">
        <v>6.92</v>
      </c>
      <c r="G5447" s="170">
        <f t="shared" ref="G5447:G5456" si="184">F5447*E5447</f>
        <v>6.92</v>
      </c>
      <c r="H5447" s="171" t="s">
        <v>414</v>
      </c>
      <c r="I5447" s="172"/>
      <c r="J5447" s="173"/>
      <c r="K5447" s="124"/>
      <c r="L5447" s="125"/>
      <c r="M5447" s="126"/>
      <c r="N5447" s="127"/>
      <c r="O5447" s="128"/>
      <c r="P5447" s="128"/>
      <c r="Q5447" s="126"/>
      <c r="R5447" s="55"/>
      <c r="S5447" s="129"/>
      <c r="T5447" s="156"/>
      <c r="U5447" s="126"/>
      <c r="AF5447" s="8"/>
      <c r="AG5447" s="8"/>
      <c r="AH5447" s="8"/>
      <c r="AI5447" s="8"/>
      <c r="AJ5447" s="8"/>
      <c r="AK5447" s="8"/>
      <c r="AL5447" s="8"/>
      <c r="AM5447" s="8"/>
    </row>
    <row r="5448" spans="1:39" x14ac:dyDescent="0.2">
      <c r="A5448" s="161" t="s">
        <v>386</v>
      </c>
      <c r="B5448" s="162" t="s">
        <v>8258</v>
      </c>
      <c r="C5448" s="168" t="s">
        <v>830</v>
      </c>
      <c r="D5448" s="169" t="s">
        <v>831</v>
      </c>
      <c r="E5448" s="169">
        <f>2*1</f>
        <v>2</v>
      </c>
      <c r="F5448" s="170">
        <v>0.28000000000000003</v>
      </c>
      <c r="G5448" s="170">
        <f t="shared" si="184"/>
        <v>0.56000000000000005</v>
      </c>
      <c r="H5448" s="171" t="s">
        <v>414</v>
      </c>
      <c r="I5448" s="172"/>
      <c r="J5448" s="173"/>
      <c r="K5448" s="124"/>
      <c r="L5448" s="125"/>
      <c r="M5448" s="126"/>
      <c r="N5448" s="127"/>
      <c r="O5448" s="128"/>
      <c r="P5448" s="128"/>
      <c r="Q5448" s="126"/>
      <c r="R5448" s="55"/>
      <c r="S5448" s="129"/>
      <c r="T5448" s="156"/>
      <c r="U5448" s="126"/>
      <c r="AF5448" s="8"/>
      <c r="AG5448" s="8"/>
      <c r="AH5448" s="8"/>
      <c r="AI5448" s="8"/>
      <c r="AJ5448" s="8"/>
      <c r="AK5448" s="8"/>
      <c r="AL5448" s="8"/>
      <c r="AM5448" s="8"/>
    </row>
    <row r="5449" spans="1:39" x14ac:dyDescent="0.2">
      <c r="A5449" s="161" t="s">
        <v>386</v>
      </c>
      <c r="B5449" s="162" t="s">
        <v>8259</v>
      </c>
      <c r="C5449" s="163" t="s">
        <v>510</v>
      </c>
      <c r="D5449" s="164" t="s">
        <v>511</v>
      </c>
      <c r="E5449" s="164">
        <f>1*1</f>
        <v>1</v>
      </c>
      <c r="F5449" s="167">
        <v>3.31</v>
      </c>
      <c r="G5449" s="167">
        <f t="shared" si="184"/>
        <v>3.31</v>
      </c>
      <c r="H5449" s="161" t="s">
        <v>414</v>
      </c>
      <c r="I5449" s="165"/>
      <c r="J5449" s="166"/>
      <c r="K5449" s="124"/>
      <c r="L5449" s="125"/>
      <c r="M5449" s="126"/>
      <c r="N5449" s="127"/>
      <c r="O5449" s="128"/>
      <c r="P5449" s="128"/>
      <c r="Q5449" s="126"/>
      <c r="R5449" s="55"/>
      <c r="S5449" s="129"/>
      <c r="T5449" s="156"/>
      <c r="U5449" s="126"/>
      <c r="AF5449" s="8"/>
      <c r="AG5449" s="8"/>
      <c r="AH5449" s="8"/>
      <c r="AI5449" s="8"/>
      <c r="AJ5449" s="8"/>
      <c r="AK5449" s="8"/>
      <c r="AL5449" s="8"/>
      <c r="AM5449" s="8"/>
    </row>
    <row r="5450" spans="1:39" x14ac:dyDescent="0.2">
      <c r="A5450" s="161" t="s">
        <v>403</v>
      </c>
      <c r="B5450" s="162" t="s">
        <v>8260</v>
      </c>
      <c r="C5450" s="174" t="s">
        <v>834</v>
      </c>
      <c r="D5450" s="175" t="s">
        <v>835</v>
      </c>
      <c r="E5450" s="175">
        <f>1*1</f>
        <v>1</v>
      </c>
      <c r="F5450" s="176">
        <v>1.81</v>
      </c>
      <c r="G5450" s="176">
        <f t="shared" si="184"/>
        <v>1.81</v>
      </c>
      <c r="H5450" s="177"/>
      <c r="I5450" s="178"/>
      <c r="J5450" s="179"/>
      <c r="K5450" s="124"/>
      <c r="L5450" s="125"/>
      <c r="M5450" s="126"/>
      <c r="N5450" s="127"/>
      <c r="O5450" s="128"/>
      <c r="P5450" s="128"/>
      <c r="Q5450" s="126"/>
      <c r="R5450" s="55"/>
      <c r="S5450" s="129"/>
      <c r="T5450" s="156"/>
      <c r="U5450" s="126"/>
      <c r="AF5450" s="8"/>
      <c r="AG5450" s="8"/>
      <c r="AH5450" s="8"/>
      <c r="AI5450" s="8"/>
      <c r="AJ5450" s="8"/>
      <c r="AK5450" s="8"/>
      <c r="AL5450" s="8"/>
      <c r="AM5450" s="8"/>
    </row>
    <row r="5451" spans="1:39" x14ac:dyDescent="0.2">
      <c r="A5451" s="161" t="s">
        <v>403</v>
      </c>
      <c r="B5451" s="162" t="s">
        <v>8261</v>
      </c>
      <c r="C5451" s="174" t="s">
        <v>677</v>
      </c>
      <c r="D5451" s="175" t="s">
        <v>837</v>
      </c>
      <c r="E5451" s="175">
        <f>6*1</f>
        <v>6</v>
      </c>
      <c r="F5451" s="176">
        <v>0.02</v>
      </c>
      <c r="G5451" s="176">
        <f t="shared" si="184"/>
        <v>0.12</v>
      </c>
      <c r="H5451" s="177"/>
      <c r="I5451" s="178"/>
      <c r="J5451" s="179"/>
      <c r="K5451" s="124"/>
      <c r="L5451" s="125"/>
      <c r="M5451" s="126"/>
      <c r="N5451" s="127"/>
      <c r="O5451" s="128"/>
      <c r="P5451" s="128"/>
      <c r="Q5451" s="126"/>
      <c r="R5451" s="55"/>
      <c r="S5451" s="129"/>
      <c r="T5451" s="156"/>
      <c r="U5451" s="126"/>
      <c r="AF5451" s="8"/>
      <c r="AG5451" s="8"/>
      <c r="AH5451" s="8"/>
      <c r="AI5451" s="8"/>
      <c r="AJ5451" s="8"/>
      <c r="AK5451" s="8"/>
      <c r="AL5451" s="8"/>
      <c r="AM5451" s="8"/>
    </row>
    <row r="5452" spans="1:39" x14ac:dyDescent="0.2">
      <c r="A5452" s="161" t="s">
        <v>403</v>
      </c>
      <c r="B5452" s="162" t="s">
        <v>8262</v>
      </c>
      <c r="C5452" s="174" t="s">
        <v>525</v>
      </c>
      <c r="D5452" s="175" t="s">
        <v>526</v>
      </c>
      <c r="E5452" s="175">
        <f>6*1</f>
        <v>6</v>
      </c>
      <c r="F5452" s="176">
        <v>0.01</v>
      </c>
      <c r="G5452" s="176">
        <f t="shared" si="184"/>
        <v>0.06</v>
      </c>
      <c r="H5452" s="177"/>
      <c r="I5452" s="178"/>
      <c r="J5452" s="179"/>
      <c r="K5452" s="124"/>
      <c r="L5452" s="125"/>
      <c r="M5452" s="126"/>
      <c r="N5452" s="127"/>
      <c r="O5452" s="128"/>
      <c r="P5452" s="128"/>
      <c r="Q5452" s="126"/>
      <c r="R5452" s="55"/>
      <c r="S5452" s="129"/>
      <c r="T5452" s="156"/>
      <c r="U5452" s="126"/>
      <c r="AF5452" s="8"/>
      <c r="AG5452" s="8"/>
      <c r="AH5452" s="8"/>
      <c r="AI5452" s="8"/>
      <c r="AJ5452" s="8"/>
      <c r="AK5452" s="8"/>
      <c r="AL5452" s="8"/>
      <c r="AM5452" s="8"/>
    </row>
    <row r="5453" spans="1:39" x14ac:dyDescent="0.2">
      <c r="A5453" s="161" t="s">
        <v>403</v>
      </c>
      <c r="B5453" s="162" t="s">
        <v>8263</v>
      </c>
      <c r="C5453" s="174" t="s">
        <v>528</v>
      </c>
      <c r="D5453" s="175" t="s">
        <v>529</v>
      </c>
      <c r="E5453" s="175">
        <f>6*1</f>
        <v>6</v>
      </c>
      <c r="F5453" s="176">
        <v>0</v>
      </c>
      <c r="G5453" s="176">
        <f t="shared" si="184"/>
        <v>0</v>
      </c>
      <c r="H5453" s="177"/>
      <c r="I5453" s="178"/>
      <c r="J5453" s="179"/>
      <c r="K5453" s="124"/>
      <c r="L5453" s="125"/>
      <c r="M5453" s="126"/>
      <c r="N5453" s="127"/>
      <c r="O5453" s="128"/>
      <c r="P5453" s="128"/>
      <c r="Q5453" s="126"/>
      <c r="R5453" s="55"/>
      <c r="S5453" s="129"/>
      <c r="T5453" s="156"/>
      <c r="U5453" s="126"/>
      <c r="AF5453" s="8"/>
      <c r="AG5453" s="8"/>
      <c r="AH5453" s="8"/>
      <c r="AI5453" s="8"/>
      <c r="AJ5453" s="8"/>
      <c r="AK5453" s="8"/>
      <c r="AL5453" s="8"/>
      <c r="AM5453" s="8"/>
    </row>
    <row r="5454" spans="1:39" x14ac:dyDescent="0.2">
      <c r="A5454" s="161" t="s">
        <v>386</v>
      </c>
      <c r="B5454" s="162" t="s">
        <v>8264</v>
      </c>
      <c r="C5454" s="163" t="s">
        <v>477</v>
      </c>
      <c r="D5454" s="164" t="s">
        <v>478</v>
      </c>
      <c r="E5454" s="164">
        <v>10</v>
      </c>
      <c r="F5454" s="167">
        <v>2.8096894699999999</v>
      </c>
      <c r="G5454" s="167">
        <f t="shared" si="184"/>
        <v>28.0968947</v>
      </c>
      <c r="H5454" s="161" t="s">
        <v>414</v>
      </c>
      <c r="I5454" s="165"/>
      <c r="J5454" s="166"/>
      <c r="K5454" s="124"/>
      <c r="L5454" s="125"/>
      <c r="M5454" s="126"/>
      <c r="N5454" s="127"/>
      <c r="O5454" s="128"/>
      <c r="P5454" s="128"/>
      <c r="Q5454" s="126"/>
      <c r="R5454" s="55"/>
      <c r="S5454" s="129"/>
      <c r="T5454" s="156"/>
      <c r="U5454" s="126"/>
      <c r="AF5454" s="8"/>
      <c r="AG5454" s="8"/>
      <c r="AH5454" s="8"/>
      <c r="AI5454" s="8"/>
      <c r="AJ5454" s="8"/>
      <c r="AK5454" s="8"/>
      <c r="AL5454" s="8"/>
      <c r="AM5454" s="8"/>
    </row>
    <row r="5455" spans="1:39" x14ac:dyDescent="0.2">
      <c r="A5455" s="161" t="s">
        <v>386</v>
      </c>
      <c r="B5455" s="162" t="s">
        <v>8265</v>
      </c>
      <c r="C5455" s="163" t="s">
        <v>480</v>
      </c>
      <c r="D5455" s="164" t="s">
        <v>481</v>
      </c>
      <c r="E5455" s="164">
        <v>10</v>
      </c>
      <c r="F5455" s="167">
        <v>1.0767407899999999</v>
      </c>
      <c r="G5455" s="167">
        <f t="shared" si="184"/>
        <v>10.767407899999998</v>
      </c>
      <c r="H5455" s="161" t="s">
        <v>414</v>
      </c>
      <c r="I5455" s="165"/>
      <c r="J5455" s="166"/>
      <c r="K5455" s="124"/>
      <c r="L5455" s="125"/>
      <c r="M5455" s="126"/>
      <c r="N5455" s="127"/>
      <c r="O5455" s="128"/>
      <c r="P5455" s="128"/>
      <c r="Q5455" s="126"/>
      <c r="R5455" s="55"/>
      <c r="S5455" s="129"/>
      <c r="T5455" s="156"/>
      <c r="U5455" s="126"/>
      <c r="AF5455" s="8"/>
      <c r="AG5455" s="8"/>
      <c r="AH5455" s="8"/>
      <c r="AI5455" s="8"/>
      <c r="AJ5455" s="8"/>
      <c r="AK5455" s="8"/>
      <c r="AL5455" s="8"/>
      <c r="AM5455" s="8"/>
    </row>
    <row r="5456" spans="1:39" x14ac:dyDescent="0.2">
      <c r="A5456" s="161" t="s">
        <v>386</v>
      </c>
      <c r="B5456" s="162" t="s">
        <v>8266</v>
      </c>
      <c r="C5456" s="163" t="s">
        <v>483</v>
      </c>
      <c r="D5456" s="164" t="s">
        <v>484</v>
      </c>
      <c r="E5456" s="164">
        <v>16</v>
      </c>
      <c r="F5456" s="167">
        <v>0.33108987000000001</v>
      </c>
      <c r="G5456" s="167">
        <f t="shared" si="184"/>
        <v>5.2974379200000001</v>
      </c>
      <c r="H5456" s="161" t="s">
        <v>414</v>
      </c>
      <c r="I5456" s="165"/>
      <c r="J5456" s="166"/>
      <c r="K5456" s="124"/>
      <c r="L5456" s="125"/>
      <c r="M5456" s="126"/>
      <c r="N5456" s="127"/>
      <c r="O5456" s="128"/>
      <c r="P5456" s="128"/>
      <c r="Q5456" s="126"/>
      <c r="R5456" s="55"/>
      <c r="S5456" s="129"/>
      <c r="T5456" s="156"/>
      <c r="U5456" s="126"/>
      <c r="AF5456" s="8"/>
      <c r="AG5456" s="8"/>
      <c r="AH5456" s="8"/>
      <c r="AI5456" s="8"/>
      <c r="AJ5456" s="8"/>
      <c r="AK5456" s="8"/>
      <c r="AL5456" s="8"/>
      <c r="AM5456" s="8"/>
    </row>
    <row r="5457" spans="1:39" x14ac:dyDescent="0.2">
      <c r="A5457" s="161" t="s">
        <v>386</v>
      </c>
      <c r="B5457" s="162" t="s">
        <v>8267</v>
      </c>
      <c r="C5457" s="163" t="s">
        <v>486</v>
      </c>
      <c r="D5457" s="164" t="s">
        <v>487</v>
      </c>
      <c r="E5457" s="164" t="s">
        <v>410</v>
      </c>
      <c r="F5457" s="167">
        <v>1.75006756</v>
      </c>
      <c r="G5457" s="167">
        <f>F5457*2</f>
        <v>3.5001351199999999</v>
      </c>
      <c r="H5457" s="161" t="s">
        <v>414</v>
      </c>
      <c r="I5457" s="165"/>
      <c r="J5457" s="166"/>
      <c r="K5457" s="124"/>
      <c r="L5457" s="125"/>
      <c r="M5457" s="126"/>
      <c r="N5457" s="127"/>
      <c r="O5457" s="128"/>
      <c r="P5457" s="128"/>
      <c r="Q5457" s="126"/>
      <c r="R5457" s="55"/>
      <c r="S5457" s="129"/>
      <c r="T5457" s="156"/>
      <c r="U5457" s="126"/>
      <c r="AF5457" s="8"/>
      <c r="AG5457" s="8"/>
      <c r="AH5457" s="8"/>
      <c r="AI5457" s="8"/>
      <c r="AJ5457" s="8"/>
      <c r="AK5457" s="8"/>
      <c r="AL5457" s="8"/>
      <c r="AM5457" s="8"/>
    </row>
    <row r="5458" spans="1:39" x14ac:dyDescent="0.2">
      <c r="A5458" s="161" t="s">
        <v>382</v>
      </c>
      <c r="B5458" s="162" t="s">
        <v>8268</v>
      </c>
      <c r="C5458" s="163" t="s">
        <v>489</v>
      </c>
      <c r="D5458" s="164" t="s">
        <v>490</v>
      </c>
      <c r="E5458" s="164">
        <v>4</v>
      </c>
      <c r="F5458" s="167"/>
      <c r="G5458" s="167" t="str">
        <f>""</f>
        <v/>
      </c>
      <c r="H5458" s="161"/>
      <c r="I5458" s="165"/>
      <c r="J5458" s="166"/>
      <c r="K5458" s="124"/>
      <c r="L5458" s="125"/>
      <c r="M5458" s="126"/>
      <c r="N5458" s="127"/>
      <c r="O5458" s="128"/>
      <c r="P5458" s="128"/>
      <c r="Q5458" s="126"/>
      <c r="R5458" s="55"/>
      <c r="S5458" s="129"/>
      <c r="T5458" s="156"/>
      <c r="U5458" s="126"/>
      <c r="AF5458" s="8"/>
      <c r="AG5458" s="8"/>
      <c r="AH5458" s="8"/>
      <c r="AI5458" s="8"/>
      <c r="AJ5458" s="8"/>
      <c r="AK5458" s="8"/>
      <c r="AL5458" s="8"/>
      <c r="AM5458" s="8"/>
    </row>
    <row r="5459" spans="1:39" x14ac:dyDescent="0.2">
      <c r="A5459" s="161" t="s">
        <v>386</v>
      </c>
      <c r="B5459" s="162" t="s">
        <v>8269</v>
      </c>
      <c r="C5459" s="168" t="s">
        <v>492</v>
      </c>
      <c r="D5459" s="169" t="s">
        <v>493</v>
      </c>
      <c r="E5459" s="169">
        <f>1*4</f>
        <v>4</v>
      </c>
      <c r="F5459" s="170">
        <v>0.38</v>
      </c>
      <c r="G5459" s="170">
        <f>F5459*E5459</f>
        <v>1.52</v>
      </c>
      <c r="H5459" s="171" t="s">
        <v>414</v>
      </c>
      <c r="I5459" s="172"/>
      <c r="J5459" s="173"/>
      <c r="K5459" s="124"/>
      <c r="L5459" s="125"/>
      <c r="M5459" s="126"/>
      <c r="N5459" s="127"/>
      <c r="O5459" s="128"/>
      <c r="P5459" s="128"/>
      <c r="Q5459" s="126"/>
      <c r="R5459" s="55"/>
      <c r="S5459" s="129"/>
      <c r="T5459" s="156"/>
      <c r="U5459" s="126"/>
      <c r="AF5459" s="8"/>
      <c r="AG5459" s="8"/>
      <c r="AH5459" s="8"/>
      <c r="AI5459" s="8"/>
      <c r="AJ5459" s="8"/>
      <c r="AK5459" s="8"/>
      <c r="AL5459" s="8"/>
      <c r="AM5459" s="8"/>
    </row>
    <row r="5460" spans="1:39" x14ac:dyDescent="0.2">
      <c r="A5460" s="161" t="s">
        <v>386</v>
      </c>
      <c r="B5460" s="162" t="s">
        <v>8270</v>
      </c>
      <c r="C5460" s="168" t="s">
        <v>495</v>
      </c>
      <c r="D5460" s="169" t="s">
        <v>496</v>
      </c>
      <c r="E5460" s="169">
        <f>1*4</f>
        <v>4</v>
      </c>
      <c r="F5460" s="170">
        <v>0.25</v>
      </c>
      <c r="G5460" s="170">
        <f>F5460*E5460</f>
        <v>1</v>
      </c>
      <c r="H5460" s="171" t="s">
        <v>414</v>
      </c>
      <c r="I5460" s="172"/>
      <c r="J5460" s="173"/>
      <c r="K5460" s="124"/>
      <c r="L5460" s="125"/>
      <c r="M5460" s="126"/>
      <c r="N5460" s="127"/>
      <c r="O5460" s="128"/>
      <c r="P5460" s="128"/>
      <c r="Q5460" s="126"/>
      <c r="R5460" s="55"/>
      <c r="S5460" s="129"/>
      <c r="T5460" s="156"/>
      <c r="U5460" s="126"/>
      <c r="AF5460" s="8"/>
      <c r="AG5460" s="8"/>
      <c r="AH5460" s="8"/>
      <c r="AI5460" s="8"/>
      <c r="AJ5460" s="8"/>
      <c r="AK5460" s="8"/>
      <c r="AL5460" s="8"/>
      <c r="AM5460" s="8"/>
    </row>
    <row r="5461" spans="1:39" x14ac:dyDescent="0.2">
      <c r="A5461" s="161" t="s">
        <v>382</v>
      </c>
      <c r="B5461" s="162" t="s">
        <v>8271</v>
      </c>
      <c r="C5461" s="163" t="s">
        <v>531</v>
      </c>
      <c r="D5461" s="164" t="s">
        <v>532</v>
      </c>
      <c r="E5461" s="164">
        <v>1</v>
      </c>
      <c r="F5461" s="167"/>
      <c r="G5461" s="167" t="str">
        <f>""</f>
        <v/>
      </c>
      <c r="H5461" s="161"/>
      <c r="I5461" s="165"/>
      <c r="J5461" s="166"/>
      <c r="K5461" s="124"/>
      <c r="L5461" s="125"/>
      <c r="M5461" s="126"/>
      <c r="N5461" s="127"/>
      <c r="O5461" s="128"/>
      <c r="P5461" s="128"/>
      <c r="Q5461" s="126"/>
      <c r="R5461" s="55"/>
      <c r="S5461" s="129"/>
      <c r="T5461" s="156"/>
      <c r="U5461" s="126"/>
      <c r="AF5461" s="8"/>
      <c r="AG5461" s="8"/>
      <c r="AH5461" s="8"/>
      <c r="AI5461" s="8"/>
      <c r="AJ5461" s="8"/>
      <c r="AK5461" s="8"/>
      <c r="AL5461" s="8"/>
      <c r="AM5461" s="8"/>
    </row>
    <row r="5462" spans="1:39" x14ac:dyDescent="0.2">
      <c r="A5462" s="161" t="s">
        <v>386</v>
      </c>
      <c r="B5462" s="162" t="s">
        <v>8272</v>
      </c>
      <c r="C5462" s="168" t="s">
        <v>534</v>
      </c>
      <c r="D5462" s="169" t="s">
        <v>535</v>
      </c>
      <c r="E5462" s="169">
        <f>2*1</f>
        <v>2</v>
      </c>
      <c r="F5462" s="170">
        <v>2.2200000000000002</v>
      </c>
      <c r="G5462" s="170">
        <f>F5462*E5462</f>
        <v>4.4400000000000004</v>
      </c>
      <c r="H5462" s="171" t="s">
        <v>390</v>
      </c>
      <c r="I5462" s="172"/>
      <c r="J5462" s="173"/>
      <c r="K5462" s="124"/>
      <c r="L5462" s="125"/>
      <c r="M5462" s="126"/>
      <c r="N5462" s="127"/>
      <c r="O5462" s="128"/>
      <c r="P5462" s="128"/>
      <c r="Q5462" s="126"/>
      <c r="R5462" s="55"/>
      <c r="S5462" s="129"/>
      <c r="T5462" s="156"/>
      <c r="U5462" s="126"/>
      <c r="AF5462" s="8"/>
      <c r="AG5462" s="8"/>
      <c r="AH5462" s="8"/>
      <c r="AI5462" s="8"/>
      <c r="AJ5462" s="8"/>
      <c r="AK5462" s="8"/>
      <c r="AL5462" s="8"/>
      <c r="AM5462" s="8"/>
    </row>
    <row r="5463" spans="1:39" x14ac:dyDescent="0.2">
      <c r="A5463" s="161" t="s">
        <v>386</v>
      </c>
      <c r="B5463" s="162" t="s">
        <v>8273</v>
      </c>
      <c r="C5463" s="168" t="s">
        <v>537</v>
      </c>
      <c r="D5463" s="169" t="s">
        <v>538</v>
      </c>
      <c r="E5463" s="169">
        <f>1*1</f>
        <v>1</v>
      </c>
      <c r="F5463" s="170">
        <v>6.38</v>
      </c>
      <c r="G5463" s="170">
        <f>F5463*E5463</f>
        <v>6.38</v>
      </c>
      <c r="H5463" s="171" t="s">
        <v>390</v>
      </c>
      <c r="I5463" s="172"/>
      <c r="J5463" s="173"/>
      <c r="K5463" s="124"/>
      <c r="L5463" s="125"/>
      <c r="M5463" s="126"/>
      <c r="N5463" s="127"/>
      <c r="O5463" s="128"/>
      <c r="P5463" s="128"/>
      <c r="Q5463" s="126"/>
      <c r="R5463" s="55"/>
      <c r="S5463" s="129"/>
      <c r="T5463" s="156"/>
      <c r="U5463" s="126"/>
      <c r="AF5463" s="8"/>
      <c r="AG5463" s="8"/>
      <c r="AH5463" s="8"/>
      <c r="AI5463" s="8"/>
      <c r="AJ5463" s="8"/>
      <c r="AK5463" s="8"/>
      <c r="AL5463" s="8"/>
      <c r="AM5463" s="8"/>
    </row>
    <row r="5464" spans="1:39" x14ac:dyDescent="0.2">
      <c r="A5464" s="161" t="s">
        <v>386</v>
      </c>
      <c r="B5464" s="162" t="s">
        <v>8274</v>
      </c>
      <c r="C5464" s="168" t="s">
        <v>540</v>
      </c>
      <c r="D5464" s="169" t="s">
        <v>541</v>
      </c>
      <c r="E5464" s="169">
        <f>1*1</f>
        <v>1</v>
      </c>
      <c r="F5464" s="170">
        <v>46.26</v>
      </c>
      <c r="G5464" s="170">
        <f>F5464*E5464</f>
        <v>46.26</v>
      </c>
      <c r="H5464" s="171" t="s">
        <v>390</v>
      </c>
      <c r="I5464" s="172"/>
      <c r="J5464" s="173"/>
      <c r="K5464" s="124"/>
      <c r="L5464" s="125"/>
      <c r="M5464" s="126"/>
      <c r="N5464" s="127"/>
      <c r="O5464" s="128"/>
      <c r="P5464" s="128"/>
      <c r="Q5464" s="126"/>
      <c r="R5464" s="55"/>
      <c r="S5464" s="129"/>
      <c r="T5464" s="156"/>
      <c r="U5464" s="126"/>
      <c r="AF5464" s="8"/>
      <c r="AG5464" s="8"/>
      <c r="AH5464" s="8"/>
      <c r="AI5464" s="8"/>
      <c r="AJ5464" s="8"/>
      <c r="AK5464" s="8"/>
      <c r="AL5464" s="8"/>
      <c r="AM5464" s="8"/>
    </row>
    <row r="5465" spans="1:39" x14ac:dyDescent="0.2">
      <c r="A5465" s="161" t="s">
        <v>386</v>
      </c>
      <c r="B5465" s="162" t="s">
        <v>8275</v>
      </c>
      <c r="C5465" s="168" t="s">
        <v>401</v>
      </c>
      <c r="D5465" s="169" t="s">
        <v>402</v>
      </c>
      <c r="E5465" s="169">
        <f>2*1</f>
        <v>2</v>
      </c>
      <c r="F5465" s="170">
        <v>1.97</v>
      </c>
      <c r="G5465" s="170">
        <f>F5465*E5465</f>
        <v>3.94</v>
      </c>
      <c r="H5465" s="171" t="s">
        <v>390</v>
      </c>
      <c r="I5465" s="172"/>
      <c r="J5465" s="173"/>
      <c r="K5465" s="124"/>
      <c r="L5465" s="125"/>
      <c r="M5465" s="126"/>
      <c r="N5465" s="127"/>
      <c r="O5465" s="128"/>
      <c r="P5465" s="128"/>
      <c r="Q5465" s="126"/>
      <c r="R5465" s="55"/>
      <c r="S5465" s="129"/>
      <c r="T5465" s="156"/>
      <c r="U5465" s="126"/>
      <c r="AF5465" s="8"/>
      <c r="AG5465" s="8"/>
      <c r="AH5465" s="8"/>
      <c r="AI5465" s="8"/>
      <c r="AJ5465" s="8"/>
      <c r="AK5465" s="8"/>
      <c r="AL5465" s="8"/>
      <c r="AM5465" s="8"/>
    </row>
    <row r="5466" spans="1:39" x14ac:dyDescent="0.2">
      <c r="A5466" s="161" t="s">
        <v>382</v>
      </c>
      <c r="B5466" s="162" t="s">
        <v>8276</v>
      </c>
      <c r="C5466" s="181" t="s">
        <v>544</v>
      </c>
      <c r="D5466" s="182" t="s">
        <v>545</v>
      </c>
      <c r="E5466" s="182" t="s">
        <v>410</v>
      </c>
      <c r="F5466" s="183"/>
      <c r="G5466" s="183" t="str">
        <f>""</f>
        <v/>
      </c>
      <c r="H5466" s="184"/>
      <c r="I5466" s="185"/>
      <c r="J5466" s="180"/>
      <c r="K5466" s="124"/>
      <c r="L5466" s="125"/>
      <c r="M5466" s="126"/>
      <c r="N5466" s="127"/>
      <c r="O5466" s="128"/>
      <c r="P5466" s="128"/>
      <c r="Q5466" s="126"/>
      <c r="R5466" s="55"/>
      <c r="S5466" s="129"/>
      <c r="T5466" s="156"/>
      <c r="U5466" s="126"/>
      <c r="AF5466" s="8"/>
      <c r="AG5466" s="8"/>
      <c r="AH5466" s="8"/>
      <c r="AI5466" s="8"/>
      <c r="AJ5466" s="8"/>
      <c r="AK5466" s="8"/>
      <c r="AL5466" s="8"/>
      <c r="AM5466" s="8"/>
    </row>
    <row r="5467" spans="1:39" x14ac:dyDescent="0.2">
      <c r="A5467" s="161" t="s">
        <v>386</v>
      </c>
      <c r="B5467" s="162" t="s">
        <v>8277</v>
      </c>
      <c r="C5467" s="181" t="s">
        <v>547</v>
      </c>
      <c r="D5467" s="182" t="s">
        <v>548</v>
      </c>
      <c r="E5467" s="182" t="s">
        <v>410</v>
      </c>
      <c r="F5467" s="183">
        <v>20.329999999999998</v>
      </c>
      <c r="G5467" s="183">
        <f>F5467*2</f>
        <v>40.659999999999997</v>
      </c>
      <c r="H5467" s="184" t="s">
        <v>414</v>
      </c>
      <c r="I5467" s="185"/>
      <c r="J5467" s="180"/>
      <c r="K5467" s="124"/>
      <c r="L5467" s="125"/>
      <c r="M5467" s="126"/>
      <c r="N5467" s="127"/>
      <c r="O5467" s="128"/>
      <c r="P5467" s="128"/>
      <c r="Q5467" s="126"/>
      <c r="R5467" s="55"/>
      <c r="S5467" s="129"/>
      <c r="T5467" s="156"/>
      <c r="U5467" s="126"/>
      <c r="AF5467" s="8"/>
      <c r="AG5467" s="8"/>
      <c r="AH5467" s="8"/>
      <c r="AI5467" s="8"/>
      <c r="AJ5467" s="8"/>
      <c r="AK5467" s="8"/>
      <c r="AL5467" s="8"/>
      <c r="AM5467" s="8"/>
    </row>
    <row r="5468" spans="1:39" x14ac:dyDescent="0.2">
      <c r="A5468" s="161" t="s">
        <v>386</v>
      </c>
      <c r="B5468" s="162" t="s">
        <v>8278</v>
      </c>
      <c r="C5468" s="181" t="s">
        <v>419</v>
      </c>
      <c r="D5468" s="182" t="s">
        <v>420</v>
      </c>
      <c r="E5468" s="182">
        <v>2</v>
      </c>
      <c r="F5468" s="183">
        <v>0.37</v>
      </c>
      <c r="G5468" s="183">
        <f>F5468*E5468</f>
        <v>0.74</v>
      </c>
      <c r="H5468" s="184" t="s">
        <v>414</v>
      </c>
      <c r="I5468" s="185"/>
      <c r="J5468" s="180"/>
      <c r="K5468" s="124"/>
      <c r="L5468" s="125"/>
      <c r="M5468" s="126"/>
      <c r="N5468" s="127"/>
      <c r="O5468" s="128"/>
      <c r="P5468" s="128"/>
      <c r="Q5468" s="126"/>
      <c r="R5468" s="55"/>
      <c r="S5468" s="129"/>
      <c r="T5468" s="156"/>
      <c r="U5468" s="126"/>
      <c r="AF5468" s="8"/>
      <c r="AG5468" s="8"/>
      <c r="AH5468" s="8"/>
      <c r="AI5468" s="8"/>
      <c r="AJ5468" s="8"/>
      <c r="AK5468" s="8"/>
      <c r="AL5468" s="8"/>
      <c r="AM5468" s="8"/>
    </row>
    <row r="5469" spans="1:39" x14ac:dyDescent="0.2">
      <c r="A5469" s="161" t="s">
        <v>403</v>
      </c>
      <c r="B5469" s="162" t="s">
        <v>8279</v>
      </c>
      <c r="C5469" s="181" t="s">
        <v>425</v>
      </c>
      <c r="D5469" s="182" t="s">
        <v>426</v>
      </c>
      <c r="E5469" s="182">
        <v>4</v>
      </c>
      <c r="F5469" s="183">
        <v>0.01</v>
      </c>
      <c r="G5469" s="183">
        <f>F5469*E5469</f>
        <v>0.04</v>
      </c>
      <c r="H5469" s="184"/>
      <c r="I5469" s="185"/>
      <c r="J5469" s="180"/>
      <c r="K5469" s="124"/>
      <c r="L5469" s="125"/>
      <c r="M5469" s="126"/>
      <c r="N5469" s="127"/>
      <c r="O5469" s="128"/>
      <c r="P5469" s="128"/>
      <c r="Q5469" s="126"/>
      <c r="R5469" s="55"/>
      <c r="S5469" s="129"/>
      <c r="T5469" s="156"/>
      <c r="U5469" s="126"/>
      <c r="AF5469" s="8"/>
      <c r="AG5469" s="8"/>
      <c r="AH5469" s="8"/>
      <c r="AI5469" s="8"/>
      <c r="AJ5469" s="8"/>
      <c r="AK5469" s="8"/>
      <c r="AL5469" s="8"/>
      <c r="AM5469" s="8"/>
    </row>
    <row r="5470" spans="1:39" x14ac:dyDescent="0.2">
      <c r="A5470" s="161" t="s">
        <v>386</v>
      </c>
      <c r="B5470" s="162" t="s">
        <v>8280</v>
      </c>
      <c r="C5470" s="181" t="s">
        <v>857</v>
      </c>
      <c r="D5470" s="182" t="s">
        <v>858</v>
      </c>
      <c r="E5470" s="182">
        <v>1</v>
      </c>
      <c r="F5470" s="183">
        <v>23.598088740000001</v>
      </c>
      <c r="G5470" s="183">
        <f>F5470*E5470</f>
        <v>23.598088740000001</v>
      </c>
      <c r="H5470" s="184" t="s">
        <v>414</v>
      </c>
      <c r="I5470" s="185"/>
      <c r="J5470" s="180"/>
      <c r="K5470" s="124"/>
      <c r="L5470" s="125"/>
      <c r="M5470" s="126"/>
      <c r="N5470" s="127"/>
      <c r="O5470" s="128"/>
      <c r="P5470" s="128"/>
      <c r="Q5470" s="126"/>
      <c r="R5470" s="55"/>
      <c r="S5470" s="129"/>
      <c r="T5470" s="156"/>
      <c r="U5470" s="126"/>
      <c r="AF5470" s="8"/>
      <c r="AG5470" s="8"/>
      <c r="AH5470" s="8"/>
      <c r="AI5470" s="8"/>
      <c r="AJ5470" s="8"/>
      <c r="AK5470" s="8"/>
      <c r="AL5470" s="8"/>
      <c r="AM5470" s="8"/>
    </row>
    <row r="5471" spans="1:39" x14ac:dyDescent="0.2">
      <c r="A5471" s="161" t="s">
        <v>382</v>
      </c>
      <c r="B5471" s="162" t="s">
        <v>8281</v>
      </c>
      <c r="C5471" s="163" t="s">
        <v>555</v>
      </c>
      <c r="D5471" s="164" t="s">
        <v>556</v>
      </c>
      <c r="E5471" s="164">
        <v>1</v>
      </c>
      <c r="F5471" s="167"/>
      <c r="G5471" s="167" t="str">
        <f>""</f>
        <v/>
      </c>
      <c r="H5471" s="161"/>
      <c r="I5471" s="165"/>
      <c r="J5471" s="166"/>
      <c r="K5471" s="124"/>
      <c r="L5471" s="125"/>
      <c r="M5471" s="126"/>
      <c r="N5471" s="127"/>
      <c r="O5471" s="128"/>
      <c r="P5471" s="128"/>
      <c r="Q5471" s="126"/>
      <c r="R5471" s="55"/>
      <c r="S5471" s="129"/>
      <c r="T5471" s="156"/>
      <c r="U5471" s="126"/>
      <c r="AF5471" s="8"/>
      <c r="AG5471" s="8"/>
      <c r="AH5471" s="8"/>
      <c r="AI5471" s="8"/>
      <c r="AJ5471" s="8"/>
      <c r="AK5471" s="8"/>
      <c r="AL5471" s="8"/>
      <c r="AM5471" s="8"/>
    </row>
    <row r="5472" spans="1:39" x14ac:dyDescent="0.2">
      <c r="A5472" s="161" t="s">
        <v>386</v>
      </c>
      <c r="B5472" s="162" t="s">
        <v>8282</v>
      </c>
      <c r="C5472" s="168" t="s">
        <v>442</v>
      </c>
      <c r="D5472" s="169" t="s">
        <v>443</v>
      </c>
      <c r="E5472" s="169">
        <f>1*1</f>
        <v>1</v>
      </c>
      <c r="F5472" s="170">
        <v>11.31</v>
      </c>
      <c r="G5472" s="170">
        <f>F5472*E5472</f>
        <v>11.31</v>
      </c>
      <c r="H5472" s="171" t="s">
        <v>414</v>
      </c>
      <c r="I5472" s="172"/>
      <c r="J5472" s="173"/>
      <c r="K5472" s="124"/>
      <c r="L5472" s="125"/>
      <c r="M5472" s="126"/>
      <c r="N5472" s="127"/>
      <c r="O5472" s="128"/>
      <c r="P5472" s="128"/>
      <c r="Q5472" s="126"/>
      <c r="R5472" s="55"/>
      <c r="S5472" s="129"/>
      <c r="T5472" s="156"/>
      <c r="U5472" s="126"/>
      <c r="AF5472" s="8"/>
      <c r="AG5472" s="8"/>
      <c r="AH5472" s="8"/>
      <c r="AI5472" s="8"/>
      <c r="AJ5472" s="8"/>
      <c r="AK5472" s="8"/>
      <c r="AL5472" s="8"/>
      <c r="AM5472" s="8"/>
    </row>
    <row r="5473" spans="1:39" x14ac:dyDescent="0.2">
      <c r="A5473" s="161" t="s">
        <v>386</v>
      </c>
      <c r="B5473" s="162" t="s">
        <v>8283</v>
      </c>
      <c r="C5473" s="168" t="s">
        <v>559</v>
      </c>
      <c r="D5473" s="169" t="s">
        <v>560</v>
      </c>
      <c r="E5473" s="169">
        <f>2*1</f>
        <v>2</v>
      </c>
      <c r="F5473" s="170">
        <v>1.39</v>
      </c>
      <c r="G5473" s="170">
        <f>F5473*E5473</f>
        <v>2.78</v>
      </c>
      <c r="H5473" s="171" t="s">
        <v>414</v>
      </c>
      <c r="I5473" s="172"/>
      <c r="J5473" s="173"/>
      <c r="K5473" s="124"/>
      <c r="L5473" s="125"/>
      <c r="M5473" s="126"/>
      <c r="N5473" s="127"/>
      <c r="O5473" s="128"/>
      <c r="P5473" s="128"/>
      <c r="Q5473" s="126"/>
      <c r="R5473" s="55"/>
      <c r="S5473" s="129"/>
      <c r="T5473" s="156"/>
      <c r="U5473" s="126"/>
      <c r="AF5473" s="8"/>
      <c r="AG5473" s="8"/>
      <c r="AH5473" s="8"/>
      <c r="AI5473" s="8"/>
      <c r="AJ5473" s="8"/>
      <c r="AK5473" s="8"/>
      <c r="AL5473" s="8"/>
      <c r="AM5473" s="8"/>
    </row>
    <row r="5474" spans="1:39" x14ac:dyDescent="0.2">
      <c r="A5474" s="161" t="s">
        <v>386</v>
      </c>
      <c r="B5474" s="162" t="s">
        <v>8284</v>
      </c>
      <c r="C5474" s="163" t="s">
        <v>562</v>
      </c>
      <c r="D5474" s="164" t="s">
        <v>563</v>
      </c>
      <c r="E5474" s="164">
        <v>4</v>
      </c>
      <c r="F5474" s="167">
        <v>3.3256407800000001</v>
      </c>
      <c r="G5474" s="167">
        <f>F5474*E5474</f>
        <v>13.30256312</v>
      </c>
      <c r="H5474" s="161" t="s">
        <v>414</v>
      </c>
      <c r="I5474" s="165"/>
      <c r="J5474" s="166"/>
      <c r="K5474" s="124"/>
      <c r="L5474" s="125"/>
      <c r="M5474" s="126"/>
      <c r="N5474" s="127"/>
      <c r="O5474" s="128"/>
      <c r="P5474" s="128"/>
      <c r="Q5474" s="126"/>
      <c r="R5474" s="55"/>
      <c r="S5474" s="129"/>
      <c r="T5474" s="156"/>
      <c r="U5474" s="126"/>
      <c r="AF5474" s="8"/>
      <c r="AG5474" s="8"/>
      <c r="AH5474" s="8"/>
      <c r="AI5474" s="8"/>
      <c r="AJ5474" s="8"/>
      <c r="AK5474" s="8"/>
      <c r="AL5474" s="8"/>
      <c r="AM5474" s="8"/>
    </row>
    <row r="5475" spans="1:39" x14ac:dyDescent="0.2">
      <c r="A5475" s="161" t="s">
        <v>386</v>
      </c>
      <c r="B5475" s="162" t="s">
        <v>8285</v>
      </c>
      <c r="C5475" s="163" t="s">
        <v>565</v>
      </c>
      <c r="D5475" s="164" t="s">
        <v>566</v>
      </c>
      <c r="E5475" s="164">
        <v>4</v>
      </c>
      <c r="F5475" s="167">
        <v>0.61767559999999999</v>
      </c>
      <c r="G5475" s="167">
        <f>F5475*E5475</f>
        <v>2.4707024</v>
      </c>
      <c r="H5475" s="161" t="s">
        <v>414</v>
      </c>
      <c r="I5475" s="165"/>
      <c r="J5475" s="166"/>
      <c r="K5475" s="124"/>
      <c r="L5475" s="125"/>
      <c r="M5475" s="126"/>
      <c r="N5475" s="127"/>
      <c r="O5475" s="128"/>
      <c r="P5475" s="128"/>
      <c r="Q5475" s="126"/>
      <c r="R5475" s="55"/>
      <c r="S5475" s="129"/>
      <c r="T5475" s="156"/>
      <c r="U5475" s="126"/>
      <c r="AF5475" s="8"/>
      <c r="AG5475" s="8"/>
      <c r="AH5475" s="8"/>
      <c r="AI5475" s="8"/>
      <c r="AJ5475" s="8"/>
      <c r="AK5475" s="8"/>
      <c r="AL5475" s="8"/>
      <c r="AM5475" s="8"/>
    </row>
    <row r="5476" spans="1:39" x14ac:dyDescent="0.2">
      <c r="A5476" s="161" t="s">
        <v>382</v>
      </c>
      <c r="B5476" s="162" t="s">
        <v>8286</v>
      </c>
      <c r="C5476" s="163" t="s">
        <v>568</v>
      </c>
      <c r="D5476" s="164" t="s">
        <v>569</v>
      </c>
      <c r="E5476" s="164">
        <v>2</v>
      </c>
      <c r="F5476" s="167"/>
      <c r="G5476" s="167" t="str">
        <f>""</f>
        <v/>
      </c>
      <c r="H5476" s="161"/>
      <c r="I5476" s="165"/>
      <c r="J5476" s="166"/>
      <c r="K5476" s="124"/>
      <c r="L5476" s="125"/>
      <c r="M5476" s="126"/>
      <c r="N5476" s="127"/>
      <c r="O5476" s="128"/>
      <c r="P5476" s="128"/>
      <c r="Q5476" s="126"/>
      <c r="R5476" s="55"/>
      <c r="S5476" s="129"/>
      <c r="T5476" s="156"/>
      <c r="U5476" s="126"/>
      <c r="AF5476" s="8"/>
      <c r="AG5476" s="8"/>
      <c r="AH5476" s="8"/>
      <c r="AI5476" s="8"/>
      <c r="AJ5476" s="8"/>
      <c r="AK5476" s="8"/>
      <c r="AL5476" s="8"/>
      <c r="AM5476" s="8"/>
    </row>
    <row r="5477" spans="1:39" x14ac:dyDescent="0.2">
      <c r="A5477" s="161" t="s">
        <v>386</v>
      </c>
      <c r="B5477" s="162" t="s">
        <v>8287</v>
      </c>
      <c r="C5477" s="168" t="s">
        <v>571</v>
      </c>
      <c r="D5477" s="169" t="s">
        <v>572</v>
      </c>
      <c r="E5477" s="169">
        <f>1*2</f>
        <v>2</v>
      </c>
      <c r="F5477" s="170">
        <v>0.89</v>
      </c>
      <c r="G5477" s="170">
        <f>F5477*E5477</f>
        <v>1.78</v>
      </c>
      <c r="H5477" s="171" t="s">
        <v>414</v>
      </c>
      <c r="I5477" s="172"/>
      <c r="J5477" s="173"/>
      <c r="K5477" s="124"/>
      <c r="L5477" s="125"/>
      <c r="M5477" s="126"/>
      <c r="N5477" s="127"/>
      <c r="O5477" s="128"/>
      <c r="P5477" s="128"/>
      <c r="Q5477" s="126"/>
      <c r="R5477" s="55"/>
      <c r="S5477" s="129"/>
      <c r="T5477" s="156"/>
      <c r="U5477" s="126"/>
      <c r="AF5477" s="8"/>
      <c r="AG5477" s="8"/>
      <c r="AH5477" s="8"/>
      <c r="AI5477" s="8"/>
      <c r="AJ5477" s="8"/>
      <c r="AK5477" s="8"/>
      <c r="AL5477" s="8"/>
      <c r="AM5477" s="8"/>
    </row>
    <row r="5478" spans="1:39" x14ac:dyDescent="0.2">
      <c r="A5478" s="161" t="s">
        <v>386</v>
      </c>
      <c r="B5478" s="162" t="s">
        <v>8288</v>
      </c>
      <c r="C5478" s="168" t="s">
        <v>574</v>
      </c>
      <c r="D5478" s="169" t="s">
        <v>575</v>
      </c>
      <c r="E5478" s="169">
        <f>2*2</f>
        <v>4</v>
      </c>
      <c r="F5478" s="170">
        <v>0.09</v>
      </c>
      <c r="G5478" s="170">
        <f>F5478*E5478</f>
        <v>0.36</v>
      </c>
      <c r="H5478" s="171" t="s">
        <v>414</v>
      </c>
      <c r="I5478" s="172"/>
      <c r="J5478" s="173"/>
      <c r="K5478" s="124"/>
      <c r="L5478" s="125"/>
      <c r="M5478" s="126"/>
      <c r="N5478" s="127"/>
      <c r="O5478" s="128"/>
      <c r="P5478" s="128"/>
      <c r="Q5478" s="126"/>
      <c r="R5478" s="55"/>
      <c r="S5478" s="129"/>
      <c r="T5478" s="156"/>
      <c r="U5478" s="126"/>
      <c r="AF5478" s="8"/>
      <c r="AG5478" s="8"/>
      <c r="AH5478" s="8"/>
      <c r="AI5478" s="8"/>
      <c r="AJ5478" s="8"/>
      <c r="AK5478" s="8"/>
      <c r="AL5478" s="8"/>
      <c r="AM5478" s="8"/>
    </row>
    <row r="5479" spans="1:39" x14ac:dyDescent="0.2">
      <c r="A5479" s="161" t="s">
        <v>386</v>
      </c>
      <c r="B5479" s="162" t="s">
        <v>8289</v>
      </c>
      <c r="C5479" s="163" t="s">
        <v>577</v>
      </c>
      <c r="D5479" s="164" t="s">
        <v>578</v>
      </c>
      <c r="E5479" s="164">
        <v>1</v>
      </c>
      <c r="F5479" s="167">
        <v>6.3872718900000001</v>
      </c>
      <c r="G5479" s="167">
        <f>F5479*E5479</f>
        <v>6.3872718900000001</v>
      </c>
      <c r="H5479" s="161" t="s">
        <v>414</v>
      </c>
      <c r="I5479" s="165"/>
      <c r="J5479" s="166"/>
      <c r="K5479" s="124"/>
      <c r="L5479" s="125"/>
      <c r="M5479" s="126"/>
      <c r="N5479" s="127"/>
      <c r="O5479" s="128"/>
      <c r="P5479" s="128"/>
      <c r="Q5479" s="126"/>
      <c r="R5479" s="55"/>
      <c r="S5479" s="129"/>
      <c r="T5479" s="156"/>
      <c r="U5479" s="126"/>
      <c r="AF5479" s="8"/>
      <c r="AG5479" s="8"/>
      <c r="AH5479" s="8"/>
      <c r="AI5479" s="8"/>
      <c r="AJ5479" s="8"/>
      <c r="AK5479" s="8"/>
      <c r="AL5479" s="8"/>
      <c r="AM5479" s="8"/>
    </row>
    <row r="5480" spans="1:39" x14ac:dyDescent="0.2">
      <c r="A5480" s="161" t="s">
        <v>386</v>
      </c>
      <c r="B5480" s="162" t="s">
        <v>8290</v>
      </c>
      <c r="C5480" s="181" t="s">
        <v>580</v>
      </c>
      <c r="D5480" s="182" t="s">
        <v>581</v>
      </c>
      <c r="E5480" s="182">
        <v>1</v>
      </c>
      <c r="F5480" s="183">
        <v>13.463815520000001</v>
      </c>
      <c r="G5480" s="183">
        <f>F5480*E5480</f>
        <v>13.463815520000001</v>
      </c>
      <c r="H5480" s="184" t="s">
        <v>414</v>
      </c>
      <c r="I5480" s="185"/>
      <c r="J5480" s="180"/>
      <c r="K5480" s="124"/>
      <c r="L5480" s="125"/>
      <c r="M5480" s="126"/>
      <c r="N5480" s="127"/>
      <c r="O5480" s="128"/>
      <c r="P5480" s="128"/>
      <c r="Q5480" s="126"/>
      <c r="R5480" s="55"/>
      <c r="S5480" s="129"/>
      <c r="T5480" s="156"/>
      <c r="U5480" s="126"/>
      <c r="AF5480" s="8"/>
      <c r="AG5480" s="8"/>
      <c r="AH5480" s="8"/>
      <c r="AI5480" s="8"/>
      <c r="AJ5480" s="8"/>
      <c r="AK5480" s="8"/>
      <c r="AL5480" s="8"/>
      <c r="AM5480" s="8"/>
    </row>
    <row r="5481" spans="1:39" x14ac:dyDescent="0.2">
      <c r="A5481" s="161" t="s">
        <v>386</v>
      </c>
      <c r="B5481" s="162" t="s">
        <v>8291</v>
      </c>
      <c r="C5481" s="163" t="s">
        <v>583</v>
      </c>
      <c r="D5481" s="164" t="s">
        <v>584</v>
      </c>
      <c r="E5481" s="164" t="s">
        <v>410</v>
      </c>
      <c r="F5481" s="167">
        <v>5.3824199999999998</v>
      </c>
      <c r="G5481" s="167">
        <f>F5481*2</f>
        <v>10.76484</v>
      </c>
      <c r="H5481" s="161" t="s">
        <v>414</v>
      </c>
      <c r="I5481" s="165"/>
      <c r="J5481" s="166"/>
      <c r="K5481" s="124"/>
      <c r="L5481" s="125"/>
      <c r="M5481" s="126"/>
      <c r="N5481" s="127"/>
      <c r="O5481" s="128"/>
      <c r="P5481" s="128"/>
      <c r="Q5481" s="126"/>
      <c r="R5481" s="55"/>
      <c r="S5481" s="129"/>
      <c r="T5481" s="156"/>
      <c r="U5481" s="126"/>
      <c r="AF5481" s="8"/>
      <c r="AG5481" s="8"/>
      <c r="AH5481" s="8"/>
      <c r="AI5481" s="8"/>
      <c r="AJ5481" s="8"/>
      <c r="AK5481" s="8"/>
      <c r="AL5481" s="8"/>
      <c r="AM5481" s="8"/>
    </row>
    <row r="5482" spans="1:39" x14ac:dyDescent="0.2">
      <c r="A5482" s="161" t="s">
        <v>403</v>
      </c>
      <c r="B5482" s="162" t="s">
        <v>8292</v>
      </c>
      <c r="C5482" s="174" t="s">
        <v>586</v>
      </c>
      <c r="D5482" s="175" t="s">
        <v>587</v>
      </c>
      <c r="E5482" s="175">
        <v>2</v>
      </c>
      <c r="F5482" s="176">
        <v>1.23280217</v>
      </c>
      <c r="G5482" s="176">
        <f>F5482*E5482</f>
        <v>2.4656043400000001</v>
      </c>
      <c r="H5482" s="177" t="s">
        <v>414</v>
      </c>
      <c r="I5482" s="178"/>
      <c r="J5482" s="179"/>
      <c r="K5482" s="124"/>
      <c r="L5482" s="125"/>
      <c r="M5482" s="126"/>
      <c r="N5482" s="127"/>
      <c r="O5482" s="128"/>
      <c r="P5482" s="128"/>
      <c r="Q5482" s="126"/>
      <c r="R5482" s="55"/>
      <c r="S5482" s="129"/>
      <c r="T5482" s="156"/>
      <c r="U5482" s="126"/>
      <c r="AF5482" s="8"/>
      <c r="AG5482" s="8"/>
      <c r="AH5482" s="8"/>
      <c r="AI5482" s="8"/>
      <c r="AJ5482" s="8"/>
      <c r="AK5482" s="8"/>
      <c r="AL5482" s="8"/>
      <c r="AM5482" s="8"/>
    </row>
    <row r="5483" spans="1:39" x14ac:dyDescent="0.2">
      <c r="A5483" s="161" t="s">
        <v>386</v>
      </c>
      <c r="B5483" s="162" t="s">
        <v>8293</v>
      </c>
      <c r="C5483" s="181" t="s">
        <v>589</v>
      </c>
      <c r="D5483" s="182" t="s">
        <v>590</v>
      </c>
      <c r="E5483" s="182">
        <v>1</v>
      </c>
      <c r="F5483" s="183">
        <v>11.16462001</v>
      </c>
      <c r="G5483" s="183">
        <f>F5483*E5483</f>
        <v>11.16462001</v>
      </c>
      <c r="H5483" s="184" t="s">
        <v>414</v>
      </c>
      <c r="I5483" s="185"/>
      <c r="J5483" s="180"/>
      <c r="K5483" s="124"/>
      <c r="L5483" s="125"/>
      <c r="M5483" s="126"/>
      <c r="N5483" s="127"/>
      <c r="O5483" s="128"/>
      <c r="P5483" s="128"/>
      <c r="Q5483" s="126"/>
      <c r="R5483" s="55"/>
      <c r="S5483" s="129"/>
      <c r="T5483" s="156"/>
      <c r="U5483" s="126"/>
      <c r="AF5483" s="8"/>
      <c r="AG5483" s="8"/>
      <c r="AH5483" s="8"/>
      <c r="AI5483" s="8"/>
      <c r="AJ5483" s="8"/>
      <c r="AK5483" s="8"/>
      <c r="AL5483" s="8"/>
      <c r="AM5483" s="8"/>
    </row>
    <row r="5484" spans="1:39" x14ac:dyDescent="0.2">
      <c r="A5484" s="161" t="s">
        <v>386</v>
      </c>
      <c r="B5484" s="162" t="s">
        <v>8294</v>
      </c>
      <c r="C5484" s="181" t="s">
        <v>592</v>
      </c>
      <c r="D5484" s="182" t="s">
        <v>593</v>
      </c>
      <c r="E5484" s="182" t="s">
        <v>410</v>
      </c>
      <c r="F5484" s="183">
        <v>0.26693822</v>
      </c>
      <c r="G5484" s="183">
        <f>F5484*2</f>
        <v>0.53387644000000001</v>
      </c>
      <c r="H5484" s="184" t="s">
        <v>414</v>
      </c>
      <c r="I5484" s="185"/>
      <c r="J5484" s="180"/>
      <c r="K5484" s="124"/>
      <c r="L5484" s="125"/>
      <c r="M5484" s="126"/>
      <c r="N5484" s="127"/>
      <c r="O5484" s="128"/>
      <c r="P5484" s="128"/>
      <c r="Q5484" s="126"/>
      <c r="R5484" s="55"/>
      <c r="S5484" s="129"/>
      <c r="T5484" s="156"/>
      <c r="U5484" s="126"/>
      <c r="AF5484" s="8"/>
      <c r="AG5484" s="8"/>
      <c r="AH5484" s="8"/>
      <c r="AI5484" s="8"/>
      <c r="AJ5484" s="8"/>
      <c r="AK5484" s="8"/>
      <c r="AL5484" s="8"/>
      <c r="AM5484" s="8"/>
    </row>
    <row r="5485" spans="1:39" x14ac:dyDescent="0.2">
      <c r="A5485" s="161" t="s">
        <v>386</v>
      </c>
      <c r="B5485" s="162" t="s">
        <v>8295</v>
      </c>
      <c r="C5485" s="163" t="s">
        <v>595</v>
      </c>
      <c r="D5485" s="164" t="s">
        <v>596</v>
      </c>
      <c r="E5485" s="164">
        <v>1</v>
      </c>
      <c r="F5485" s="167">
        <v>33.361609420000001</v>
      </c>
      <c r="G5485" s="167">
        <f>F5485*E5485</f>
        <v>33.361609420000001</v>
      </c>
      <c r="H5485" s="161" t="s">
        <v>414</v>
      </c>
      <c r="I5485" s="165"/>
      <c r="J5485" s="166"/>
      <c r="K5485" s="124"/>
      <c r="L5485" s="125"/>
      <c r="M5485" s="126"/>
      <c r="N5485" s="127"/>
      <c r="O5485" s="128"/>
      <c r="P5485" s="128"/>
      <c r="Q5485" s="126"/>
      <c r="R5485" s="55"/>
      <c r="S5485" s="129"/>
      <c r="T5485" s="156"/>
      <c r="U5485" s="126"/>
      <c r="AF5485" s="8"/>
      <c r="AG5485" s="8"/>
      <c r="AH5485" s="8"/>
      <c r="AI5485" s="8"/>
      <c r="AJ5485" s="8"/>
      <c r="AK5485" s="8"/>
      <c r="AL5485" s="8"/>
      <c r="AM5485" s="8"/>
    </row>
    <row r="5486" spans="1:39" x14ac:dyDescent="0.2">
      <c r="A5486" s="161" t="s">
        <v>382</v>
      </c>
      <c r="B5486" s="162" t="s">
        <v>8296</v>
      </c>
      <c r="C5486" s="163" t="s">
        <v>598</v>
      </c>
      <c r="D5486" s="164" t="s">
        <v>599</v>
      </c>
      <c r="E5486" s="164">
        <v>1</v>
      </c>
      <c r="F5486" s="167"/>
      <c r="G5486" s="167" t="str">
        <f>""</f>
        <v/>
      </c>
      <c r="H5486" s="161"/>
      <c r="I5486" s="165"/>
      <c r="J5486" s="166"/>
      <c r="K5486" s="124"/>
      <c r="L5486" s="125"/>
      <c r="M5486" s="126"/>
      <c r="N5486" s="127"/>
      <c r="O5486" s="128"/>
      <c r="P5486" s="128"/>
      <c r="Q5486" s="126"/>
      <c r="R5486" s="55"/>
      <c r="S5486" s="129"/>
      <c r="T5486" s="156"/>
      <c r="U5486" s="126"/>
      <c r="AF5486" s="8"/>
      <c r="AG5486" s="8"/>
      <c r="AH5486" s="8"/>
      <c r="AI5486" s="8"/>
      <c r="AJ5486" s="8"/>
      <c r="AK5486" s="8"/>
      <c r="AL5486" s="8"/>
      <c r="AM5486" s="8"/>
    </row>
    <row r="5487" spans="1:39" x14ac:dyDescent="0.2">
      <c r="A5487" s="161" t="s">
        <v>386</v>
      </c>
      <c r="B5487" s="162" t="s">
        <v>8297</v>
      </c>
      <c r="C5487" s="168" t="s">
        <v>601</v>
      </c>
      <c r="D5487" s="169" t="s">
        <v>596</v>
      </c>
      <c r="E5487" s="169">
        <f>1*1</f>
        <v>1</v>
      </c>
      <c r="F5487" s="170">
        <v>34.090000000000003</v>
      </c>
      <c r="G5487" s="170">
        <f t="shared" ref="G5487:G5518" si="185">F5487*E5487</f>
        <v>34.090000000000003</v>
      </c>
      <c r="H5487" s="171" t="s">
        <v>414</v>
      </c>
      <c r="I5487" s="172"/>
      <c r="J5487" s="173"/>
      <c r="K5487" s="124"/>
      <c r="L5487" s="125"/>
      <c r="M5487" s="126"/>
      <c r="N5487" s="127"/>
      <c r="O5487" s="128"/>
      <c r="P5487" s="128"/>
      <c r="Q5487" s="126"/>
      <c r="R5487" s="55"/>
      <c r="S5487" s="129"/>
      <c r="T5487" s="156"/>
      <c r="U5487" s="126"/>
      <c r="AF5487" s="8"/>
      <c r="AG5487" s="8"/>
      <c r="AH5487" s="8"/>
      <c r="AI5487" s="8"/>
      <c r="AJ5487" s="8"/>
      <c r="AK5487" s="8"/>
      <c r="AL5487" s="8"/>
      <c r="AM5487" s="8"/>
    </row>
    <row r="5488" spans="1:39" x14ac:dyDescent="0.2">
      <c r="A5488" s="161" t="s">
        <v>403</v>
      </c>
      <c r="B5488" s="162" t="s">
        <v>8298</v>
      </c>
      <c r="C5488" s="174" t="s">
        <v>425</v>
      </c>
      <c r="D5488" s="175" t="s">
        <v>437</v>
      </c>
      <c r="E5488" s="175">
        <f>1*1</f>
        <v>1</v>
      </c>
      <c r="F5488" s="176">
        <v>0.02</v>
      </c>
      <c r="G5488" s="176">
        <f t="shared" si="185"/>
        <v>0.02</v>
      </c>
      <c r="H5488" s="177"/>
      <c r="I5488" s="178"/>
      <c r="J5488" s="179"/>
      <c r="K5488" s="124"/>
      <c r="L5488" s="125"/>
      <c r="M5488" s="126"/>
      <c r="N5488" s="127"/>
      <c r="O5488" s="128"/>
      <c r="P5488" s="128"/>
      <c r="Q5488" s="126"/>
      <c r="R5488" s="55"/>
      <c r="S5488" s="129"/>
      <c r="T5488" s="156"/>
      <c r="U5488" s="126"/>
      <c r="AF5488" s="8"/>
      <c r="AG5488" s="8"/>
      <c r="AH5488" s="8"/>
      <c r="AI5488" s="8"/>
      <c r="AJ5488" s="8"/>
      <c r="AK5488" s="8"/>
      <c r="AL5488" s="8"/>
      <c r="AM5488" s="8"/>
    </row>
    <row r="5489" spans="1:39" x14ac:dyDescent="0.2">
      <c r="A5489" s="161" t="s">
        <v>386</v>
      </c>
      <c r="B5489" s="162" t="s">
        <v>8299</v>
      </c>
      <c r="C5489" s="163" t="s">
        <v>604</v>
      </c>
      <c r="D5489" s="164" t="s">
        <v>596</v>
      </c>
      <c r="E5489" s="164">
        <v>3</v>
      </c>
      <c r="F5489" s="167">
        <v>33.535422400000002</v>
      </c>
      <c r="G5489" s="167">
        <f t="shared" si="185"/>
        <v>100.6062672</v>
      </c>
      <c r="H5489" s="161" t="s">
        <v>414</v>
      </c>
      <c r="I5489" s="165"/>
      <c r="J5489" s="166"/>
      <c r="K5489" s="124"/>
      <c r="L5489" s="125"/>
      <c r="M5489" s="126"/>
      <c r="N5489" s="127"/>
      <c r="O5489" s="128"/>
      <c r="P5489" s="128"/>
      <c r="Q5489" s="126"/>
      <c r="R5489" s="55"/>
      <c r="S5489" s="129"/>
      <c r="T5489" s="156"/>
      <c r="U5489" s="126"/>
      <c r="AF5489" s="8"/>
      <c r="AG5489" s="8"/>
      <c r="AH5489" s="8"/>
      <c r="AI5489" s="8"/>
      <c r="AJ5489" s="8"/>
      <c r="AK5489" s="8"/>
      <c r="AL5489" s="8"/>
      <c r="AM5489" s="8"/>
    </row>
    <row r="5490" spans="1:39" x14ac:dyDescent="0.2">
      <c r="A5490" s="161" t="s">
        <v>386</v>
      </c>
      <c r="B5490" s="162" t="s">
        <v>8300</v>
      </c>
      <c r="C5490" s="163" t="s">
        <v>606</v>
      </c>
      <c r="D5490" s="164" t="s">
        <v>596</v>
      </c>
      <c r="E5490" s="164">
        <v>3</v>
      </c>
      <c r="F5490" s="167">
        <v>34.262435670000002</v>
      </c>
      <c r="G5490" s="167">
        <f t="shared" si="185"/>
        <v>102.78730701000001</v>
      </c>
      <c r="H5490" s="161" t="s">
        <v>414</v>
      </c>
      <c r="I5490" s="165"/>
      <c r="J5490" s="166"/>
      <c r="K5490" s="124"/>
      <c r="L5490" s="125"/>
      <c r="M5490" s="126"/>
      <c r="N5490" s="127"/>
      <c r="O5490" s="128"/>
      <c r="P5490" s="128"/>
      <c r="Q5490" s="126"/>
      <c r="R5490" s="55"/>
      <c r="S5490" s="129"/>
      <c r="T5490" s="156"/>
      <c r="U5490" s="126"/>
      <c r="AF5490" s="8"/>
      <c r="AG5490" s="8"/>
      <c r="AH5490" s="8"/>
      <c r="AI5490" s="8"/>
      <c r="AJ5490" s="8"/>
      <c r="AK5490" s="8"/>
      <c r="AL5490" s="8"/>
      <c r="AM5490" s="8"/>
    </row>
    <row r="5491" spans="1:39" x14ac:dyDescent="0.2">
      <c r="A5491" s="161" t="s">
        <v>386</v>
      </c>
      <c r="B5491" s="162" t="s">
        <v>8301</v>
      </c>
      <c r="C5491" s="163" t="s">
        <v>608</v>
      </c>
      <c r="D5491" s="164" t="s">
        <v>609</v>
      </c>
      <c r="E5491" s="164">
        <v>1</v>
      </c>
      <c r="F5491" s="167">
        <v>5.3244521599999999</v>
      </c>
      <c r="G5491" s="167">
        <f t="shared" si="185"/>
        <v>5.3244521599999999</v>
      </c>
      <c r="H5491" s="161" t="s">
        <v>414</v>
      </c>
      <c r="I5491" s="165"/>
      <c r="J5491" s="166"/>
      <c r="K5491" s="124"/>
      <c r="L5491" s="125"/>
      <c r="M5491" s="126"/>
      <c r="N5491" s="127"/>
      <c r="O5491" s="128"/>
      <c r="P5491" s="128"/>
      <c r="Q5491" s="126"/>
      <c r="R5491" s="55"/>
      <c r="S5491" s="129"/>
      <c r="T5491" s="156"/>
      <c r="U5491" s="126"/>
      <c r="AF5491" s="8"/>
      <c r="AG5491" s="8"/>
      <c r="AH5491" s="8"/>
      <c r="AI5491" s="8"/>
      <c r="AJ5491" s="8"/>
      <c r="AK5491" s="8"/>
      <c r="AL5491" s="8"/>
      <c r="AM5491" s="8"/>
    </row>
    <row r="5492" spans="1:39" x14ac:dyDescent="0.2">
      <c r="A5492" s="161" t="s">
        <v>386</v>
      </c>
      <c r="B5492" s="162" t="s">
        <v>8302</v>
      </c>
      <c r="C5492" s="163" t="s">
        <v>611</v>
      </c>
      <c r="D5492" s="164" t="s">
        <v>612</v>
      </c>
      <c r="E5492" s="164">
        <v>1</v>
      </c>
      <c r="F5492" s="167">
        <v>1.4036537600000001</v>
      </c>
      <c r="G5492" s="167">
        <f t="shared" si="185"/>
        <v>1.4036537600000001</v>
      </c>
      <c r="H5492" s="161" t="s">
        <v>414</v>
      </c>
      <c r="I5492" s="165"/>
      <c r="J5492" s="166"/>
      <c r="K5492" s="124"/>
      <c r="L5492" s="125"/>
      <c r="M5492" s="126"/>
      <c r="N5492" s="127"/>
      <c r="O5492" s="128"/>
      <c r="P5492" s="128"/>
      <c r="Q5492" s="126"/>
      <c r="R5492" s="55"/>
      <c r="S5492" s="129"/>
      <c r="T5492" s="156"/>
      <c r="U5492" s="126"/>
      <c r="AF5492" s="8"/>
      <c r="AG5492" s="8"/>
      <c r="AH5492" s="8"/>
      <c r="AI5492" s="8"/>
      <c r="AJ5492" s="8"/>
      <c r="AK5492" s="8"/>
      <c r="AL5492" s="8"/>
      <c r="AM5492" s="8"/>
    </row>
    <row r="5493" spans="1:39" x14ac:dyDescent="0.2">
      <c r="A5493" s="161" t="s">
        <v>386</v>
      </c>
      <c r="B5493" s="162" t="s">
        <v>8303</v>
      </c>
      <c r="C5493" s="163" t="s">
        <v>614</v>
      </c>
      <c r="D5493" s="164" t="s">
        <v>615</v>
      </c>
      <c r="E5493" s="164">
        <v>2</v>
      </c>
      <c r="F5493" s="167">
        <v>0.153006</v>
      </c>
      <c r="G5493" s="167">
        <f t="shared" si="185"/>
        <v>0.30601200000000001</v>
      </c>
      <c r="H5493" s="161" t="s">
        <v>414</v>
      </c>
      <c r="I5493" s="165"/>
      <c r="J5493" s="166"/>
      <c r="K5493" s="124"/>
      <c r="L5493" s="125"/>
      <c r="M5493" s="126"/>
      <c r="N5493" s="127"/>
      <c r="O5493" s="128"/>
      <c r="P5493" s="128"/>
      <c r="Q5493" s="126"/>
      <c r="R5493" s="55"/>
      <c r="S5493" s="129"/>
      <c r="T5493" s="156"/>
      <c r="U5493" s="126"/>
      <c r="AF5493" s="8"/>
      <c r="AG5493" s="8"/>
      <c r="AH5493" s="8"/>
      <c r="AI5493" s="8"/>
      <c r="AJ5493" s="8"/>
      <c r="AK5493" s="8"/>
      <c r="AL5493" s="8"/>
      <c r="AM5493" s="8"/>
    </row>
    <row r="5494" spans="1:39" x14ac:dyDescent="0.2">
      <c r="A5494" s="161" t="s">
        <v>403</v>
      </c>
      <c r="B5494" s="162" t="s">
        <v>8304</v>
      </c>
      <c r="C5494" s="174" t="s">
        <v>617</v>
      </c>
      <c r="D5494" s="175" t="s">
        <v>618</v>
      </c>
      <c r="E5494" s="175">
        <v>2</v>
      </c>
      <c r="F5494" s="176">
        <v>0.16417498</v>
      </c>
      <c r="G5494" s="176">
        <f t="shared" si="185"/>
        <v>0.32834996</v>
      </c>
      <c r="H5494" s="177" t="s">
        <v>414</v>
      </c>
      <c r="I5494" s="178"/>
      <c r="J5494" s="179"/>
      <c r="K5494" s="124"/>
      <c r="L5494" s="125"/>
      <c r="M5494" s="126"/>
      <c r="N5494" s="127"/>
      <c r="O5494" s="128"/>
      <c r="P5494" s="128"/>
      <c r="Q5494" s="126"/>
      <c r="R5494" s="55"/>
      <c r="S5494" s="129"/>
      <c r="T5494" s="156"/>
      <c r="U5494" s="126"/>
      <c r="AF5494" s="8"/>
      <c r="AG5494" s="8"/>
      <c r="AH5494" s="8"/>
      <c r="AI5494" s="8"/>
      <c r="AJ5494" s="8"/>
      <c r="AK5494" s="8"/>
      <c r="AL5494" s="8"/>
      <c r="AM5494" s="8"/>
    </row>
    <row r="5495" spans="1:39" x14ac:dyDescent="0.2">
      <c r="A5495" s="161" t="s">
        <v>403</v>
      </c>
      <c r="B5495" s="162" t="s">
        <v>8305</v>
      </c>
      <c r="C5495" s="174" t="s">
        <v>620</v>
      </c>
      <c r="D5495" s="175" t="s">
        <v>621</v>
      </c>
      <c r="E5495" s="175">
        <v>1</v>
      </c>
      <c r="F5495" s="176">
        <v>2.7454958</v>
      </c>
      <c r="G5495" s="176">
        <f t="shared" si="185"/>
        <v>2.7454958</v>
      </c>
      <c r="H5495" s="177" t="s">
        <v>625</v>
      </c>
      <c r="I5495" s="178"/>
      <c r="J5495" s="179"/>
      <c r="K5495" s="124"/>
      <c r="L5495" s="125"/>
      <c r="M5495" s="126"/>
      <c r="N5495" s="127"/>
      <c r="O5495" s="128"/>
      <c r="P5495" s="128"/>
      <c r="Q5495" s="126"/>
      <c r="R5495" s="55"/>
      <c r="S5495" s="129"/>
      <c r="T5495" s="156"/>
      <c r="U5495" s="126"/>
      <c r="AF5495" s="8"/>
      <c r="AG5495" s="8"/>
      <c r="AH5495" s="8"/>
      <c r="AI5495" s="8"/>
      <c r="AJ5495" s="8"/>
      <c r="AK5495" s="8"/>
      <c r="AL5495" s="8"/>
      <c r="AM5495" s="8"/>
    </row>
    <row r="5496" spans="1:39" x14ac:dyDescent="0.2">
      <c r="A5496" s="161" t="s">
        <v>403</v>
      </c>
      <c r="B5496" s="162" t="s">
        <v>8306</v>
      </c>
      <c r="C5496" s="174" t="s">
        <v>623</v>
      </c>
      <c r="D5496" s="175" t="s">
        <v>624</v>
      </c>
      <c r="E5496" s="175">
        <v>1</v>
      </c>
      <c r="F5496" s="176">
        <v>9.1339580000000004E-2</v>
      </c>
      <c r="G5496" s="176">
        <f t="shared" si="185"/>
        <v>9.1339580000000004E-2</v>
      </c>
      <c r="H5496" s="177" t="s">
        <v>625</v>
      </c>
      <c r="I5496" s="178"/>
      <c r="J5496" s="179"/>
      <c r="K5496" s="124"/>
      <c r="L5496" s="125"/>
      <c r="M5496" s="126"/>
      <c r="N5496" s="127"/>
      <c r="O5496" s="128"/>
      <c r="P5496" s="128"/>
      <c r="Q5496" s="126"/>
      <c r="R5496" s="55"/>
      <c r="S5496" s="129"/>
      <c r="T5496" s="156"/>
      <c r="U5496" s="126"/>
      <c r="AF5496" s="8"/>
      <c r="AG5496" s="8"/>
      <c r="AH5496" s="8"/>
      <c r="AI5496" s="8"/>
      <c r="AJ5496" s="8"/>
      <c r="AK5496" s="8"/>
      <c r="AL5496" s="8"/>
      <c r="AM5496" s="8"/>
    </row>
    <row r="5497" spans="1:39" x14ac:dyDescent="0.2">
      <c r="A5497" s="161" t="s">
        <v>386</v>
      </c>
      <c r="B5497" s="162" t="s">
        <v>8307</v>
      </c>
      <c r="C5497" s="163" t="s">
        <v>627</v>
      </c>
      <c r="D5497" s="164" t="s">
        <v>628</v>
      </c>
      <c r="E5497" s="164">
        <v>8</v>
      </c>
      <c r="F5497" s="167">
        <v>0.41937333999999998</v>
      </c>
      <c r="G5497" s="167">
        <f t="shared" si="185"/>
        <v>3.3549867199999999</v>
      </c>
      <c r="H5497" s="161" t="s">
        <v>414</v>
      </c>
      <c r="I5497" s="165"/>
      <c r="J5497" s="166"/>
      <c r="K5497" s="124"/>
      <c r="L5497" s="125"/>
      <c r="M5497" s="126"/>
      <c r="N5497" s="127"/>
      <c r="O5497" s="128"/>
      <c r="P5497" s="128"/>
      <c r="Q5497" s="126"/>
      <c r="R5497" s="55"/>
      <c r="S5497" s="129"/>
      <c r="T5497" s="156"/>
      <c r="U5497" s="126"/>
      <c r="AF5497" s="8"/>
      <c r="AG5497" s="8"/>
      <c r="AH5497" s="8"/>
      <c r="AI5497" s="8"/>
      <c r="AJ5497" s="8"/>
      <c r="AK5497" s="8"/>
      <c r="AL5497" s="8"/>
      <c r="AM5497" s="8"/>
    </row>
    <row r="5498" spans="1:39" x14ac:dyDescent="0.2">
      <c r="A5498" s="161" t="s">
        <v>386</v>
      </c>
      <c r="B5498" s="162" t="s">
        <v>8308</v>
      </c>
      <c r="C5498" s="163" t="s">
        <v>630</v>
      </c>
      <c r="D5498" s="164" t="s">
        <v>631</v>
      </c>
      <c r="E5498" s="164">
        <v>11</v>
      </c>
      <c r="F5498" s="167">
        <v>3.2398108900000002</v>
      </c>
      <c r="G5498" s="167">
        <f t="shared" si="185"/>
        <v>35.637919790000005</v>
      </c>
      <c r="H5498" s="161" t="s">
        <v>414</v>
      </c>
      <c r="I5498" s="165"/>
      <c r="J5498" s="166"/>
      <c r="K5498" s="124"/>
      <c r="L5498" s="125"/>
      <c r="M5498" s="126"/>
      <c r="N5498" s="127"/>
      <c r="O5498" s="128"/>
      <c r="P5498" s="128"/>
      <c r="Q5498" s="126"/>
      <c r="R5498" s="55"/>
      <c r="S5498" s="129"/>
      <c r="T5498" s="156"/>
      <c r="U5498" s="126"/>
      <c r="AF5498" s="8"/>
      <c r="AG5498" s="8"/>
      <c r="AH5498" s="8"/>
      <c r="AI5498" s="8"/>
      <c r="AJ5498" s="8"/>
      <c r="AK5498" s="8"/>
      <c r="AL5498" s="8"/>
      <c r="AM5498" s="8"/>
    </row>
    <row r="5499" spans="1:39" x14ac:dyDescent="0.2">
      <c r="A5499" s="161" t="s">
        <v>386</v>
      </c>
      <c r="B5499" s="162" t="s">
        <v>8309</v>
      </c>
      <c r="C5499" s="163" t="s">
        <v>887</v>
      </c>
      <c r="D5499" s="164" t="s">
        <v>637</v>
      </c>
      <c r="E5499" s="164">
        <v>1</v>
      </c>
      <c r="F5499" s="167">
        <v>15.65597623</v>
      </c>
      <c r="G5499" s="167">
        <f t="shared" si="185"/>
        <v>15.65597623</v>
      </c>
      <c r="H5499" s="161" t="s">
        <v>414</v>
      </c>
      <c r="I5499" s="165"/>
      <c r="J5499" s="166"/>
      <c r="K5499" s="124"/>
      <c r="L5499" s="125"/>
      <c r="M5499" s="126"/>
      <c r="N5499" s="127"/>
      <c r="O5499" s="128"/>
      <c r="P5499" s="128"/>
      <c r="Q5499" s="126"/>
      <c r="R5499" s="55"/>
      <c r="S5499" s="129"/>
      <c r="T5499" s="156"/>
      <c r="U5499" s="126"/>
      <c r="AF5499" s="8"/>
      <c r="AG5499" s="8"/>
      <c r="AH5499" s="8"/>
      <c r="AI5499" s="8"/>
      <c r="AJ5499" s="8"/>
      <c r="AK5499" s="8"/>
      <c r="AL5499" s="8"/>
      <c r="AM5499" s="8"/>
    </row>
    <row r="5500" spans="1:39" x14ac:dyDescent="0.2">
      <c r="A5500" s="161" t="s">
        <v>386</v>
      </c>
      <c r="B5500" s="162" t="s">
        <v>8310</v>
      </c>
      <c r="C5500" s="163" t="s">
        <v>633</v>
      </c>
      <c r="D5500" s="164" t="s">
        <v>634</v>
      </c>
      <c r="E5500" s="164">
        <v>9</v>
      </c>
      <c r="F5500" s="167">
        <v>13.036198779999999</v>
      </c>
      <c r="G5500" s="167">
        <f t="shared" si="185"/>
        <v>117.32578902</v>
      </c>
      <c r="H5500" s="161" t="s">
        <v>414</v>
      </c>
      <c r="I5500" s="165"/>
      <c r="J5500" s="166"/>
      <c r="K5500" s="124"/>
      <c r="L5500" s="125"/>
      <c r="M5500" s="126"/>
      <c r="N5500" s="127"/>
      <c r="O5500" s="128"/>
      <c r="P5500" s="128"/>
      <c r="Q5500" s="126"/>
      <c r="R5500" s="55"/>
      <c r="S5500" s="129"/>
      <c r="T5500" s="156"/>
      <c r="U5500" s="126"/>
      <c r="AF5500" s="8"/>
      <c r="AG5500" s="8"/>
      <c r="AH5500" s="8"/>
      <c r="AI5500" s="8"/>
      <c r="AJ5500" s="8"/>
      <c r="AK5500" s="8"/>
      <c r="AL5500" s="8"/>
      <c r="AM5500" s="8"/>
    </row>
    <row r="5501" spans="1:39" x14ac:dyDescent="0.2">
      <c r="A5501" s="161" t="s">
        <v>403</v>
      </c>
      <c r="B5501" s="162" t="s">
        <v>8311</v>
      </c>
      <c r="C5501" s="174" t="s">
        <v>639</v>
      </c>
      <c r="D5501" s="175" t="s">
        <v>640</v>
      </c>
      <c r="E5501" s="175">
        <v>22</v>
      </c>
      <c r="F5501" s="176">
        <v>9.6615160000000005E-2</v>
      </c>
      <c r="G5501" s="176">
        <f t="shared" si="185"/>
        <v>2.1255335200000003</v>
      </c>
      <c r="H5501" s="177" t="s">
        <v>414</v>
      </c>
      <c r="I5501" s="178"/>
      <c r="J5501" s="179"/>
      <c r="K5501" s="124"/>
      <c r="L5501" s="125"/>
      <c r="M5501" s="126"/>
      <c r="N5501" s="127"/>
      <c r="O5501" s="128"/>
      <c r="P5501" s="128"/>
      <c r="Q5501" s="126"/>
      <c r="R5501" s="55"/>
      <c r="S5501" s="129"/>
      <c r="T5501" s="156"/>
      <c r="U5501" s="126"/>
      <c r="AF5501" s="8"/>
      <c r="AG5501" s="8"/>
      <c r="AH5501" s="8"/>
      <c r="AI5501" s="8"/>
      <c r="AJ5501" s="8"/>
      <c r="AK5501" s="8"/>
      <c r="AL5501" s="8"/>
      <c r="AM5501" s="8"/>
    </row>
    <row r="5502" spans="1:39" x14ac:dyDescent="0.2">
      <c r="A5502" s="161" t="s">
        <v>386</v>
      </c>
      <c r="B5502" s="162" t="s">
        <v>8312</v>
      </c>
      <c r="C5502" s="163" t="s">
        <v>642</v>
      </c>
      <c r="D5502" s="164" t="s">
        <v>643</v>
      </c>
      <c r="E5502" s="164">
        <v>2</v>
      </c>
      <c r="F5502" s="167">
        <v>1.20161546</v>
      </c>
      <c r="G5502" s="167">
        <f t="shared" si="185"/>
        <v>2.4032309199999999</v>
      </c>
      <c r="H5502" s="161" t="s">
        <v>414</v>
      </c>
      <c r="I5502" s="165"/>
      <c r="J5502" s="166"/>
      <c r="K5502" s="124"/>
      <c r="L5502" s="125"/>
      <c r="M5502" s="126"/>
      <c r="N5502" s="127"/>
      <c r="O5502" s="128"/>
      <c r="P5502" s="128"/>
      <c r="Q5502" s="126"/>
      <c r="R5502" s="55"/>
      <c r="S5502" s="129"/>
      <c r="T5502" s="156"/>
      <c r="U5502" s="126"/>
      <c r="AF5502" s="8"/>
      <c r="AG5502" s="8"/>
      <c r="AH5502" s="8"/>
      <c r="AI5502" s="8"/>
      <c r="AJ5502" s="8"/>
      <c r="AK5502" s="8"/>
      <c r="AL5502" s="8"/>
      <c r="AM5502" s="8"/>
    </row>
    <row r="5503" spans="1:39" x14ac:dyDescent="0.2">
      <c r="A5503" s="161" t="s">
        <v>386</v>
      </c>
      <c r="B5503" s="162" t="s">
        <v>8313</v>
      </c>
      <c r="C5503" s="163" t="s">
        <v>645</v>
      </c>
      <c r="D5503" s="164" t="s">
        <v>646</v>
      </c>
      <c r="E5503" s="164">
        <v>2</v>
      </c>
      <c r="F5503" s="167">
        <v>1.0010149699999999</v>
      </c>
      <c r="G5503" s="167">
        <f t="shared" si="185"/>
        <v>2.0020299399999999</v>
      </c>
      <c r="H5503" s="161" t="s">
        <v>414</v>
      </c>
      <c r="I5503" s="165"/>
      <c r="J5503" s="166"/>
      <c r="K5503" s="124"/>
      <c r="L5503" s="125"/>
      <c r="M5503" s="126"/>
      <c r="N5503" s="127"/>
      <c r="O5503" s="128"/>
      <c r="P5503" s="128"/>
      <c r="Q5503" s="126"/>
      <c r="R5503" s="55"/>
      <c r="S5503" s="129"/>
      <c r="T5503" s="156"/>
      <c r="U5503" s="126"/>
      <c r="AF5503" s="8"/>
      <c r="AG5503" s="8"/>
      <c r="AH5503" s="8"/>
      <c r="AI5503" s="8"/>
      <c r="AJ5503" s="8"/>
      <c r="AK5503" s="8"/>
      <c r="AL5503" s="8"/>
      <c r="AM5503" s="8"/>
    </row>
    <row r="5504" spans="1:39" x14ac:dyDescent="0.2">
      <c r="A5504" s="161" t="s">
        <v>386</v>
      </c>
      <c r="B5504" s="162" t="s">
        <v>8314</v>
      </c>
      <c r="C5504" s="163" t="s">
        <v>648</v>
      </c>
      <c r="D5504" s="164" t="s">
        <v>649</v>
      </c>
      <c r="E5504" s="164">
        <v>8</v>
      </c>
      <c r="F5504" s="167">
        <v>2.00912837</v>
      </c>
      <c r="G5504" s="167">
        <f t="shared" si="185"/>
        <v>16.07302696</v>
      </c>
      <c r="H5504" s="161" t="s">
        <v>414</v>
      </c>
      <c r="I5504" s="165"/>
      <c r="J5504" s="166"/>
      <c r="K5504" s="124"/>
      <c r="L5504" s="125"/>
      <c r="M5504" s="126"/>
      <c r="N5504" s="127"/>
      <c r="O5504" s="128"/>
      <c r="P5504" s="128"/>
      <c r="Q5504" s="126"/>
      <c r="R5504" s="55"/>
      <c r="S5504" s="129"/>
      <c r="T5504" s="156"/>
      <c r="U5504" s="126"/>
      <c r="AF5504" s="8"/>
      <c r="AG5504" s="8"/>
      <c r="AH5504" s="8"/>
      <c r="AI5504" s="8"/>
      <c r="AJ5504" s="8"/>
      <c r="AK5504" s="8"/>
      <c r="AL5504" s="8"/>
      <c r="AM5504" s="8"/>
    </row>
    <row r="5505" spans="1:39" x14ac:dyDescent="0.2">
      <c r="A5505" s="161" t="s">
        <v>386</v>
      </c>
      <c r="B5505" s="162" t="s">
        <v>8315</v>
      </c>
      <c r="C5505" s="181" t="s">
        <v>894</v>
      </c>
      <c r="D5505" s="182" t="s">
        <v>895</v>
      </c>
      <c r="E5505" s="182">
        <v>1</v>
      </c>
      <c r="F5505" s="183">
        <v>1.8244523800000001</v>
      </c>
      <c r="G5505" s="183">
        <f t="shared" si="185"/>
        <v>1.8244523800000001</v>
      </c>
      <c r="H5505" s="184" t="s">
        <v>414</v>
      </c>
      <c r="I5505" s="185"/>
      <c r="J5505" s="180"/>
      <c r="K5505" s="124"/>
      <c r="L5505" s="125"/>
      <c r="M5505" s="126"/>
      <c r="N5505" s="127"/>
      <c r="O5505" s="128"/>
      <c r="P5505" s="128"/>
      <c r="Q5505" s="126"/>
      <c r="R5505" s="55"/>
      <c r="S5505" s="129"/>
      <c r="T5505" s="156"/>
      <c r="U5505" s="126"/>
      <c r="AF5505" s="8"/>
      <c r="AG5505" s="8"/>
      <c r="AH5505" s="8"/>
      <c r="AI5505" s="8"/>
      <c r="AJ5505" s="8"/>
      <c r="AK5505" s="8"/>
      <c r="AL5505" s="8"/>
      <c r="AM5505" s="8"/>
    </row>
    <row r="5506" spans="1:39" x14ac:dyDescent="0.2">
      <c r="A5506" s="161" t="s">
        <v>386</v>
      </c>
      <c r="B5506" s="162" t="s">
        <v>8316</v>
      </c>
      <c r="C5506" s="163" t="s">
        <v>654</v>
      </c>
      <c r="D5506" s="164" t="s">
        <v>655</v>
      </c>
      <c r="E5506" s="164">
        <v>2</v>
      </c>
      <c r="F5506" s="167">
        <v>2.8816543999999999</v>
      </c>
      <c r="G5506" s="167">
        <f t="shared" si="185"/>
        <v>5.7633087999999999</v>
      </c>
      <c r="H5506" s="161" t="s">
        <v>414</v>
      </c>
      <c r="I5506" s="165"/>
      <c r="J5506" s="166"/>
      <c r="K5506" s="124"/>
      <c r="L5506" s="125"/>
      <c r="M5506" s="126"/>
      <c r="N5506" s="127"/>
      <c r="O5506" s="128"/>
      <c r="P5506" s="128"/>
      <c r="Q5506" s="126"/>
      <c r="R5506" s="55"/>
      <c r="S5506" s="129"/>
      <c r="T5506" s="156"/>
      <c r="U5506" s="126"/>
      <c r="AF5506" s="8"/>
      <c r="AG5506" s="8"/>
      <c r="AH5506" s="8"/>
      <c r="AI5506" s="8"/>
      <c r="AJ5506" s="8"/>
      <c r="AK5506" s="8"/>
      <c r="AL5506" s="8"/>
      <c r="AM5506" s="8"/>
    </row>
    <row r="5507" spans="1:39" x14ac:dyDescent="0.2">
      <c r="A5507" s="161" t="s">
        <v>386</v>
      </c>
      <c r="B5507" s="162" t="s">
        <v>8317</v>
      </c>
      <c r="C5507" s="163" t="s">
        <v>657</v>
      </c>
      <c r="D5507" s="164" t="s">
        <v>658</v>
      </c>
      <c r="E5507" s="164">
        <v>2</v>
      </c>
      <c r="F5507" s="167">
        <v>5.7822221499999999</v>
      </c>
      <c r="G5507" s="167">
        <f t="shared" si="185"/>
        <v>11.5644443</v>
      </c>
      <c r="H5507" s="161" t="s">
        <v>414</v>
      </c>
      <c r="I5507" s="165"/>
      <c r="J5507" s="166"/>
      <c r="K5507" s="124"/>
      <c r="L5507" s="125"/>
      <c r="M5507" s="126"/>
      <c r="N5507" s="127"/>
      <c r="O5507" s="128"/>
      <c r="P5507" s="128"/>
      <c r="Q5507" s="126"/>
      <c r="R5507" s="55"/>
      <c r="S5507" s="129"/>
      <c r="T5507" s="156"/>
      <c r="U5507" s="126"/>
      <c r="AF5507" s="8"/>
      <c r="AG5507" s="8"/>
      <c r="AH5507" s="8"/>
      <c r="AI5507" s="8"/>
      <c r="AJ5507" s="8"/>
      <c r="AK5507" s="8"/>
      <c r="AL5507" s="8"/>
      <c r="AM5507" s="8"/>
    </row>
    <row r="5508" spans="1:39" x14ac:dyDescent="0.2">
      <c r="A5508" s="161" t="s">
        <v>386</v>
      </c>
      <c r="B5508" s="162" t="s">
        <v>8318</v>
      </c>
      <c r="C5508" s="181" t="s">
        <v>660</v>
      </c>
      <c r="D5508" s="182" t="s">
        <v>661</v>
      </c>
      <c r="E5508" s="182">
        <v>1</v>
      </c>
      <c r="F5508" s="183">
        <v>5.2826215899999998</v>
      </c>
      <c r="G5508" s="183">
        <f t="shared" si="185"/>
        <v>5.2826215899999998</v>
      </c>
      <c r="H5508" s="184" t="s">
        <v>414</v>
      </c>
      <c r="I5508" s="185"/>
      <c r="J5508" s="180"/>
      <c r="K5508" s="124"/>
      <c r="L5508" s="125"/>
      <c r="M5508" s="126"/>
      <c r="N5508" s="127"/>
      <c r="O5508" s="128"/>
      <c r="P5508" s="128"/>
      <c r="Q5508" s="126"/>
      <c r="R5508" s="55"/>
      <c r="S5508" s="129"/>
      <c r="T5508" s="156"/>
      <c r="U5508" s="126"/>
      <c r="AF5508" s="8"/>
      <c r="AG5508" s="8"/>
      <c r="AH5508" s="8"/>
      <c r="AI5508" s="8"/>
      <c r="AJ5508" s="8"/>
      <c r="AK5508" s="8"/>
      <c r="AL5508" s="8"/>
      <c r="AM5508" s="8"/>
    </row>
    <row r="5509" spans="1:39" x14ac:dyDescent="0.2">
      <c r="A5509" s="161" t="s">
        <v>386</v>
      </c>
      <c r="B5509" s="162" t="s">
        <v>8319</v>
      </c>
      <c r="C5509" s="163" t="s">
        <v>663</v>
      </c>
      <c r="D5509" s="164" t="s">
        <v>664</v>
      </c>
      <c r="E5509" s="164">
        <v>2</v>
      </c>
      <c r="F5509" s="167">
        <v>1.1285739800000001</v>
      </c>
      <c r="G5509" s="167">
        <f t="shared" si="185"/>
        <v>2.2571479600000002</v>
      </c>
      <c r="H5509" s="161" t="s">
        <v>414</v>
      </c>
      <c r="I5509" s="165"/>
      <c r="J5509" s="166"/>
      <c r="K5509" s="124"/>
      <c r="L5509" s="125"/>
      <c r="M5509" s="126"/>
      <c r="N5509" s="127"/>
      <c r="O5509" s="128"/>
      <c r="P5509" s="128"/>
      <c r="Q5509" s="126"/>
      <c r="R5509" s="55"/>
      <c r="S5509" s="129"/>
      <c r="T5509" s="156"/>
      <c r="U5509" s="126"/>
      <c r="AF5509" s="8"/>
      <c r="AG5509" s="8"/>
      <c r="AH5509" s="8"/>
      <c r="AI5509" s="8"/>
      <c r="AJ5509" s="8"/>
      <c r="AK5509" s="8"/>
      <c r="AL5509" s="8"/>
      <c r="AM5509" s="8"/>
    </row>
    <row r="5510" spans="1:39" x14ac:dyDescent="0.2">
      <c r="A5510" s="161" t="s">
        <v>386</v>
      </c>
      <c r="B5510" s="162" t="s">
        <v>8320</v>
      </c>
      <c r="C5510" s="181" t="s">
        <v>666</v>
      </c>
      <c r="D5510" s="182" t="s">
        <v>667</v>
      </c>
      <c r="E5510" s="182">
        <v>1</v>
      </c>
      <c r="F5510" s="183">
        <v>0.66411412000000003</v>
      </c>
      <c r="G5510" s="183">
        <f t="shared" si="185"/>
        <v>0.66411412000000003</v>
      </c>
      <c r="H5510" s="184" t="s">
        <v>414</v>
      </c>
      <c r="I5510" s="185"/>
      <c r="J5510" s="180"/>
      <c r="K5510" s="124"/>
      <c r="L5510" s="125"/>
      <c r="M5510" s="126"/>
      <c r="N5510" s="127"/>
      <c r="O5510" s="128"/>
      <c r="P5510" s="128"/>
      <c r="Q5510" s="126"/>
      <c r="R5510" s="55"/>
      <c r="S5510" s="129"/>
      <c r="T5510" s="156"/>
      <c r="U5510" s="126"/>
      <c r="AF5510" s="8"/>
      <c r="AG5510" s="8"/>
      <c r="AH5510" s="8"/>
      <c r="AI5510" s="8"/>
      <c r="AJ5510" s="8"/>
      <c r="AK5510" s="8"/>
      <c r="AL5510" s="8"/>
      <c r="AM5510" s="8"/>
    </row>
    <row r="5511" spans="1:39" x14ac:dyDescent="0.2">
      <c r="A5511" s="161" t="s">
        <v>403</v>
      </c>
      <c r="B5511" s="162" t="s">
        <v>8321</v>
      </c>
      <c r="C5511" s="181" t="s">
        <v>902</v>
      </c>
      <c r="D5511" s="182" t="s">
        <v>903</v>
      </c>
      <c r="E5511" s="182">
        <v>1</v>
      </c>
      <c r="F5511" s="183">
        <v>2.3695618899999999</v>
      </c>
      <c r="G5511" s="183">
        <f t="shared" si="185"/>
        <v>2.3695618899999999</v>
      </c>
      <c r="H5511" s="184" t="s">
        <v>625</v>
      </c>
      <c r="I5511" s="185"/>
      <c r="J5511" s="180"/>
      <c r="K5511" s="124"/>
      <c r="L5511" s="125"/>
      <c r="M5511" s="126"/>
      <c r="N5511" s="127"/>
      <c r="O5511" s="128"/>
      <c r="P5511" s="128"/>
      <c r="Q5511" s="126"/>
      <c r="R5511" s="55"/>
      <c r="S5511" s="129"/>
      <c r="T5511" s="156"/>
      <c r="U5511" s="126"/>
      <c r="AF5511" s="8"/>
      <c r="AG5511" s="8"/>
      <c r="AH5511" s="8"/>
      <c r="AI5511" s="8"/>
      <c r="AJ5511" s="8"/>
      <c r="AK5511" s="8"/>
      <c r="AL5511" s="8"/>
      <c r="AM5511" s="8"/>
    </row>
    <row r="5512" spans="1:39" x14ac:dyDescent="0.2">
      <c r="A5512" s="161" t="s">
        <v>403</v>
      </c>
      <c r="B5512" s="162" t="s">
        <v>8322</v>
      </c>
      <c r="C5512" s="174"/>
      <c r="D5512" s="175" t="s">
        <v>906</v>
      </c>
      <c r="E5512" s="175">
        <v>1</v>
      </c>
      <c r="F5512" s="176">
        <v>0.43401498999999999</v>
      </c>
      <c r="G5512" s="176">
        <f t="shared" si="185"/>
        <v>0.43401498999999999</v>
      </c>
      <c r="H5512" s="177" t="s">
        <v>625</v>
      </c>
      <c r="I5512" s="178"/>
      <c r="J5512" s="179"/>
      <c r="K5512" s="124"/>
      <c r="L5512" s="125"/>
      <c r="M5512" s="126"/>
      <c r="N5512" s="127"/>
      <c r="O5512" s="128"/>
      <c r="P5512" s="128"/>
      <c r="Q5512" s="126"/>
      <c r="R5512" s="55"/>
      <c r="S5512" s="129"/>
      <c r="T5512" s="156"/>
      <c r="U5512" s="126"/>
      <c r="AF5512" s="8"/>
      <c r="AG5512" s="8"/>
      <c r="AH5512" s="8"/>
      <c r="AI5512" s="8"/>
      <c r="AJ5512" s="8"/>
      <c r="AK5512" s="8"/>
      <c r="AL5512" s="8"/>
      <c r="AM5512" s="8"/>
    </row>
    <row r="5513" spans="1:39" x14ac:dyDescent="0.2">
      <c r="A5513" s="161" t="s">
        <v>403</v>
      </c>
      <c r="B5513" s="162" t="s">
        <v>8323</v>
      </c>
      <c r="C5513" s="181" t="s">
        <v>686</v>
      </c>
      <c r="D5513" s="182" t="s">
        <v>687</v>
      </c>
      <c r="E5513" s="182">
        <v>1</v>
      </c>
      <c r="F5513" s="183">
        <v>43</v>
      </c>
      <c r="G5513" s="183">
        <f t="shared" si="185"/>
        <v>43</v>
      </c>
      <c r="H5513" s="184" t="s">
        <v>688</v>
      </c>
      <c r="I5513" s="185"/>
      <c r="J5513" s="180"/>
      <c r="K5513" s="124"/>
      <c r="L5513" s="125"/>
      <c r="M5513" s="126"/>
      <c r="N5513" s="127"/>
      <c r="O5513" s="128"/>
      <c r="P5513" s="128"/>
      <c r="Q5513" s="126"/>
      <c r="R5513" s="55"/>
      <c r="S5513" s="129"/>
      <c r="T5513" s="156"/>
      <c r="U5513" s="126"/>
      <c r="AF5513" s="8"/>
      <c r="AG5513" s="8"/>
      <c r="AH5513" s="8"/>
      <c r="AI5513" s="8"/>
      <c r="AJ5513" s="8"/>
      <c r="AK5513" s="8"/>
      <c r="AL5513" s="8"/>
      <c r="AM5513" s="8"/>
    </row>
    <row r="5514" spans="1:39" ht="38.25" x14ac:dyDescent="0.2">
      <c r="A5514" s="161" t="s">
        <v>403</v>
      </c>
      <c r="B5514" s="162" t="s">
        <v>8324</v>
      </c>
      <c r="C5514" s="174" t="s">
        <v>8325</v>
      </c>
      <c r="D5514" s="175" t="s">
        <v>2464</v>
      </c>
      <c r="E5514" s="175">
        <v>1</v>
      </c>
      <c r="F5514" s="176">
        <v>143.46852199</v>
      </c>
      <c r="G5514" s="176">
        <f t="shared" si="185"/>
        <v>143.46852199</v>
      </c>
      <c r="H5514" s="177"/>
      <c r="I5514" s="178"/>
      <c r="J5514" s="179"/>
      <c r="K5514" s="124"/>
      <c r="L5514" s="125"/>
      <c r="M5514" s="126"/>
      <c r="N5514" s="127"/>
      <c r="O5514" s="128"/>
      <c r="P5514" s="128"/>
      <c r="Q5514" s="126"/>
      <c r="R5514" s="55"/>
      <c r="S5514" s="129"/>
      <c r="T5514" s="156"/>
      <c r="U5514" s="126"/>
      <c r="AF5514" s="8"/>
      <c r="AG5514" s="8"/>
      <c r="AH5514" s="8"/>
      <c r="AI5514" s="8"/>
      <c r="AJ5514" s="8"/>
      <c r="AK5514" s="8"/>
      <c r="AL5514" s="8"/>
      <c r="AM5514" s="8"/>
    </row>
    <row r="5515" spans="1:39" x14ac:dyDescent="0.2">
      <c r="A5515" s="161" t="s">
        <v>403</v>
      </c>
      <c r="B5515" s="162" t="s">
        <v>8326</v>
      </c>
      <c r="C5515" s="174"/>
      <c r="D5515" s="175" t="s">
        <v>698</v>
      </c>
      <c r="E5515" s="175">
        <v>2</v>
      </c>
      <c r="F5515" s="176">
        <v>3.9519828000000001</v>
      </c>
      <c r="G5515" s="176">
        <f t="shared" si="185"/>
        <v>7.9039656000000003</v>
      </c>
      <c r="H5515" s="177"/>
      <c r="I5515" s="178"/>
      <c r="J5515" s="179"/>
      <c r="K5515" s="124"/>
      <c r="L5515" s="125"/>
      <c r="M5515" s="126"/>
      <c r="N5515" s="127"/>
      <c r="O5515" s="128"/>
      <c r="P5515" s="128"/>
      <c r="Q5515" s="126"/>
      <c r="R5515" s="55"/>
      <c r="S5515" s="129"/>
      <c r="T5515" s="156"/>
      <c r="U5515" s="126"/>
      <c r="AF5515" s="8"/>
      <c r="AG5515" s="8"/>
      <c r="AH5515" s="8"/>
      <c r="AI5515" s="8"/>
      <c r="AJ5515" s="8"/>
      <c r="AK5515" s="8"/>
      <c r="AL5515" s="8"/>
      <c r="AM5515" s="8"/>
    </row>
    <row r="5516" spans="1:39" x14ac:dyDescent="0.2">
      <c r="A5516" s="161" t="s">
        <v>403</v>
      </c>
      <c r="B5516" s="162" t="s">
        <v>8327</v>
      </c>
      <c r="C5516" s="181"/>
      <c r="D5516" s="182" t="s">
        <v>696</v>
      </c>
      <c r="E5516" s="182">
        <v>2</v>
      </c>
      <c r="F5516" s="183">
        <v>2.27335121</v>
      </c>
      <c r="G5516" s="183">
        <f t="shared" si="185"/>
        <v>4.5467024199999999</v>
      </c>
      <c r="H5516" s="184"/>
      <c r="I5516" s="185"/>
      <c r="J5516" s="180"/>
      <c r="K5516" s="124"/>
      <c r="L5516" s="125"/>
      <c r="M5516" s="126"/>
      <c r="N5516" s="127"/>
      <c r="O5516" s="128"/>
      <c r="P5516" s="128"/>
      <c r="Q5516" s="126"/>
      <c r="R5516" s="55"/>
      <c r="S5516" s="129"/>
      <c r="T5516" s="156"/>
      <c r="U5516" s="126"/>
      <c r="AF5516" s="8"/>
      <c r="AG5516" s="8"/>
      <c r="AH5516" s="8"/>
      <c r="AI5516" s="8"/>
      <c r="AJ5516" s="8"/>
      <c r="AK5516" s="8"/>
      <c r="AL5516" s="8"/>
      <c r="AM5516" s="8"/>
    </row>
    <row r="5517" spans="1:39" x14ac:dyDescent="0.2">
      <c r="A5517" s="161" t="s">
        <v>403</v>
      </c>
      <c r="B5517" s="162" t="s">
        <v>8328</v>
      </c>
      <c r="C5517" s="174"/>
      <c r="D5517" s="175" t="s">
        <v>700</v>
      </c>
      <c r="E5517" s="175">
        <v>2</v>
      </c>
      <c r="F5517" s="176">
        <v>0.32693049000000002</v>
      </c>
      <c r="G5517" s="176">
        <f t="shared" si="185"/>
        <v>0.65386098000000004</v>
      </c>
      <c r="H5517" s="177"/>
      <c r="I5517" s="178"/>
      <c r="J5517" s="179"/>
      <c r="K5517" s="124"/>
      <c r="L5517" s="125"/>
      <c r="M5517" s="126"/>
      <c r="N5517" s="127"/>
      <c r="O5517" s="128"/>
      <c r="P5517" s="128"/>
      <c r="Q5517" s="126"/>
      <c r="R5517" s="55"/>
      <c r="S5517" s="129"/>
      <c r="T5517" s="156"/>
      <c r="U5517" s="126"/>
      <c r="AF5517" s="8"/>
      <c r="AG5517" s="8"/>
      <c r="AH5517" s="8"/>
      <c r="AI5517" s="8"/>
      <c r="AJ5517" s="8"/>
      <c r="AK5517" s="8"/>
      <c r="AL5517" s="8"/>
      <c r="AM5517" s="8"/>
    </row>
    <row r="5518" spans="1:39" x14ac:dyDescent="0.2">
      <c r="A5518" s="161" t="s">
        <v>403</v>
      </c>
      <c r="B5518" s="162" t="s">
        <v>8329</v>
      </c>
      <c r="C5518" s="174" t="s">
        <v>702</v>
      </c>
      <c r="D5518" s="175" t="s">
        <v>703</v>
      </c>
      <c r="E5518" s="175">
        <v>14</v>
      </c>
      <c r="F5518" s="176">
        <v>12</v>
      </c>
      <c r="G5518" s="176">
        <f t="shared" si="185"/>
        <v>168</v>
      </c>
      <c r="H5518" s="177"/>
      <c r="I5518" s="178"/>
      <c r="J5518" s="179"/>
      <c r="K5518" s="124"/>
      <c r="L5518" s="125"/>
      <c r="M5518" s="126"/>
      <c r="N5518" s="127"/>
      <c r="O5518" s="128"/>
      <c r="P5518" s="128"/>
      <c r="Q5518" s="126"/>
      <c r="R5518" s="55"/>
      <c r="S5518" s="129"/>
      <c r="T5518" s="156"/>
      <c r="U5518" s="126"/>
      <c r="AF5518" s="8"/>
      <c r="AG5518" s="8"/>
      <c r="AH5518" s="8"/>
      <c r="AI5518" s="8"/>
      <c r="AJ5518" s="8"/>
      <c r="AK5518" s="8"/>
      <c r="AL5518" s="8"/>
      <c r="AM5518" s="8"/>
    </row>
    <row r="5519" spans="1:39" ht="25.5" x14ac:dyDescent="0.2">
      <c r="A5519" s="161" t="s">
        <v>403</v>
      </c>
      <c r="B5519" s="162" t="s">
        <v>8330</v>
      </c>
      <c r="C5519" s="174" t="s">
        <v>915</v>
      </c>
      <c r="D5519" s="175" t="s">
        <v>916</v>
      </c>
      <c r="E5519" s="175">
        <v>4</v>
      </c>
      <c r="F5519" s="176">
        <v>55.646453309999998</v>
      </c>
      <c r="G5519" s="176">
        <f t="shared" ref="G5519:G5550" si="186">F5519*E5519</f>
        <v>222.58581323999999</v>
      </c>
      <c r="H5519" s="177"/>
      <c r="I5519" s="178"/>
      <c r="J5519" s="179"/>
      <c r="K5519" s="124"/>
      <c r="L5519" s="125"/>
      <c r="M5519" s="126"/>
      <c r="N5519" s="127"/>
      <c r="O5519" s="128"/>
      <c r="P5519" s="128"/>
      <c r="Q5519" s="126"/>
      <c r="R5519" s="55"/>
      <c r="S5519" s="129"/>
      <c r="T5519" s="156"/>
      <c r="U5519" s="126"/>
      <c r="AF5519" s="8"/>
      <c r="AG5519" s="8"/>
      <c r="AH5519" s="8"/>
      <c r="AI5519" s="8"/>
      <c r="AJ5519" s="8"/>
      <c r="AK5519" s="8"/>
      <c r="AL5519" s="8"/>
      <c r="AM5519" s="8"/>
    </row>
    <row r="5520" spans="1:39" x14ac:dyDescent="0.2">
      <c r="A5520" s="161" t="s">
        <v>403</v>
      </c>
      <c r="B5520" s="162" t="s">
        <v>8331</v>
      </c>
      <c r="C5520" s="174" t="s">
        <v>708</v>
      </c>
      <c r="D5520" s="175" t="s">
        <v>709</v>
      </c>
      <c r="E5520" s="175">
        <v>4</v>
      </c>
      <c r="F5520" s="176">
        <v>1.9</v>
      </c>
      <c r="G5520" s="176">
        <f t="shared" si="186"/>
        <v>7.6</v>
      </c>
      <c r="H5520" s="177"/>
      <c r="I5520" s="178"/>
      <c r="J5520" s="179"/>
      <c r="K5520" s="124"/>
      <c r="L5520" s="125"/>
      <c r="M5520" s="126"/>
      <c r="N5520" s="127"/>
      <c r="O5520" s="128"/>
      <c r="P5520" s="128"/>
      <c r="Q5520" s="126"/>
      <c r="R5520" s="55"/>
      <c r="S5520" s="129"/>
      <c r="T5520" s="156"/>
      <c r="U5520" s="126"/>
      <c r="AF5520" s="8"/>
      <c r="AG5520" s="8"/>
      <c r="AH5520" s="8"/>
      <c r="AI5520" s="8"/>
      <c r="AJ5520" s="8"/>
      <c r="AK5520" s="8"/>
      <c r="AL5520" s="8"/>
      <c r="AM5520" s="8"/>
    </row>
    <row r="5521" spans="1:39" x14ac:dyDescent="0.2">
      <c r="A5521" s="161" t="s">
        <v>403</v>
      </c>
      <c r="B5521" s="162" t="s">
        <v>8332</v>
      </c>
      <c r="C5521" s="174"/>
      <c r="D5521" s="175" t="s">
        <v>711</v>
      </c>
      <c r="E5521" s="175">
        <v>2</v>
      </c>
      <c r="F5521" s="176">
        <v>1.8403369999999999E-2</v>
      </c>
      <c r="G5521" s="176">
        <f t="shared" si="186"/>
        <v>3.6806739999999998E-2</v>
      </c>
      <c r="H5521" s="177"/>
      <c r="I5521" s="178"/>
      <c r="J5521" s="179"/>
      <c r="K5521" s="124"/>
      <c r="L5521" s="125"/>
      <c r="M5521" s="126"/>
      <c r="N5521" s="127"/>
      <c r="O5521" s="128"/>
      <c r="P5521" s="128"/>
      <c r="Q5521" s="126"/>
      <c r="R5521" s="55"/>
      <c r="S5521" s="129"/>
      <c r="T5521" s="156"/>
      <c r="U5521" s="126"/>
      <c r="AF5521" s="8"/>
      <c r="AG5521" s="8"/>
      <c r="AH5521" s="8"/>
      <c r="AI5521" s="8"/>
      <c r="AJ5521" s="8"/>
      <c r="AK5521" s="8"/>
      <c r="AL5521" s="8"/>
      <c r="AM5521" s="8"/>
    </row>
    <row r="5522" spans="1:39" x14ac:dyDescent="0.2">
      <c r="A5522" s="161" t="s">
        <v>403</v>
      </c>
      <c r="B5522" s="162" t="s">
        <v>8333</v>
      </c>
      <c r="C5522" s="174"/>
      <c r="D5522" s="175" t="s">
        <v>716</v>
      </c>
      <c r="E5522" s="175">
        <v>2</v>
      </c>
      <c r="F5522" s="176">
        <v>3.9988100900000001</v>
      </c>
      <c r="G5522" s="176">
        <f t="shared" si="186"/>
        <v>7.9976201800000002</v>
      </c>
      <c r="H5522" s="177"/>
      <c r="I5522" s="178"/>
      <c r="J5522" s="179"/>
      <c r="K5522" s="124"/>
      <c r="L5522" s="125"/>
      <c r="M5522" s="126"/>
      <c r="N5522" s="127"/>
      <c r="O5522" s="128"/>
      <c r="P5522" s="128"/>
      <c r="Q5522" s="126"/>
      <c r="R5522" s="55"/>
      <c r="S5522" s="129"/>
      <c r="T5522" s="156"/>
      <c r="U5522" s="126"/>
      <c r="AF5522" s="8"/>
      <c r="AG5522" s="8"/>
      <c r="AH5522" s="8"/>
      <c r="AI5522" s="8"/>
      <c r="AJ5522" s="8"/>
      <c r="AK5522" s="8"/>
      <c r="AL5522" s="8"/>
      <c r="AM5522" s="8"/>
    </row>
    <row r="5523" spans="1:39" x14ac:dyDescent="0.2">
      <c r="A5523" s="161" t="s">
        <v>403</v>
      </c>
      <c r="B5523" s="162" t="s">
        <v>8334</v>
      </c>
      <c r="C5523" s="174"/>
      <c r="D5523" s="175" t="s">
        <v>4660</v>
      </c>
      <c r="E5523" s="175">
        <v>2</v>
      </c>
      <c r="F5523" s="176">
        <v>2.3715819100000002</v>
      </c>
      <c r="G5523" s="176">
        <f t="shared" si="186"/>
        <v>4.7431638200000004</v>
      </c>
      <c r="H5523" s="177"/>
      <c r="I5523" s="178"/>
      <c r="J5523" s="179"/>
      <c r="K5523" s="124"/>
      <c r="L5523" s="125"/>
      <c r="M5523" s="126"/>
      <c r="N5523" s="127"/>
      <c r="O5523" s="128"/>
      <c r="P5523" s="128"/>
      <c r="Q5523" s="126"/>
      <c r="R5523" s="55"/>
      <c r="S5523" s="129"/>
      <c r="T5523" s="156"/>
      <c r="U5523" s="126"/>
      <c r="AF5523" s="8"/>
      <c r="AG5523" s="8"/>
      <c r="AH5523" s="8"/>
      <c r="AI5523" s="8"/>
      <c r="AJ5523" s="8"/>
      <c r="AK5523" s="8"/>
      <c r="AL5523" s="8"/>
      <c r="AM5523" s="8"/>
    </row>
    <row r="5524" spans="1:39" x14ac:dyDescent="0.2">
      <c r="A5524" s="161" t="s">
        <v>403</v>
      </c>
      <c r="B5524" s="162" t="s">
        <v>8335</v>
      </c>
      <c r="C5524" s="174"/>
      <c r="D5524" s="175" t="s">
        <v>713</v>
      </c>
      <c r="E5524" s="175">
        <v>2</v>
      </c>
      <c r="F5524" s="176">
        <v>1.413823E-2</v>
      </c>
      <c r="G5524" s="176">
        <f t="shared" si="186"/>
        <v>2.827646E-2</v>
      </c>
      <c r="H5524" s="177"/>
      <c r="I5524" s="178"/>
      <c r="J5524" s="179"/>
      <c r="K5524" s="124"/>
      <c r="L5524" s="125"/>
      <c r="M5524" s="126"/>
      <c r="N5524" s="127"/>
      <c r="O5524" s="128"/>
      <c r="P5524" s="128"/>
      <c r="Q5524" s="126"/>
      <c r="R5524" s="55"/>
      <c r="S5524" s="129"/>
      <c r="T5524" s="156"/>
      <c r="U5524" s="126"/>
      <c r="AF5524" s="8"/>
      <c r="AG5524" s="8"/>
      <c r="AH5524" s="8"/>
      <c r="AI5524" s="8"/>
      <c r="AJ5524" s="8"/>
      <c r="AK5524" s="8"/>
      <c r="AL5524" s="8"/>
      <c r="AM5524" s="8"/>
    </row>
    <row r="5525" spans="1:39" x14ac:dyDescent="0.2">
      <c r="A5525" s="161" t="s">
        <v>403</v>
      </c>
      <c r="B5525" s="162" t="s">
        <v>8336</v>
      </c>
      <c r="C5525" s="174"/>
      <c r="D5525" s="175" t="s">
        <v>720</v>
      </c>
      <c r="E5525" s="175">
        <v>2</v>
      </c>
      <c r="F5525" s="176">
        <v>9.6445200000000002E-3</v>
      </c>
      <c r="G5525" s="176">
        <f t="shared" si="186"/>
        <v>1.928904E-2</v>
      </c>
      <c r="H5525" s="177"/>
      <c r="I5525" s="178"/>
      <c r="J5525" s="179"/>
      <c r="K5525" s="124"/>
      <c r="L5525" s="125"/>
      <c r="M5525" s="126"/>
      <c r="N5525" s="127"/>
      <c r="O5525" s="128"/>
      <c r="P5525" s="128"/>
      <c r="Q5525" s="126"/>
      <c r="R5525" s="55"/>
      <c r="S5525" s="129"/>
      <c r="T5525" s="156"/>
      <c r="U5525" s="126"/>
      <c r="AF5525" s="8"/>
      <c r="AG5525" s="8"/>
      <c r="AH5525" s="8"/>
      <c r="AI5525" s="8"/>
      <c r="AJ5525" s="8"/>
      <c r="AK5525" s="8"/>
      <c r="AL5525" s="8"/>
      <c r="AM5525" s="8"/>
    </row>
    <row r="5526" spans="1:39" x14ac:dyDescent="0.2">
      <c r="A5526" s="161" t="s">
        <v>403</v>
      </c>
      <c r="B5526" s="162" t="s">
        <v>8337</v>
      </c>
      <c r="C5526" s="174"/>
      <c r="D5526" s="175" t="s">
        <v>718</v>
      </c>
      <c r="E5526" s="175">
        <v>16</v>
      </c>
      <c r="F5526" s="176">
        <v>2.9523020000000001E-2</v>
      </c>
      <c r="G5526" s="176">
        <f t="shared" si="186"/>
        <v>0.47236832000000001</v>
      </c>
      <c r="H5526" s="177"/>
      <c r="I5526" s="178"/>
      <c r="J5526" s="179"/>
      <c r="K5526" s="124"/>
      <c r="L5526" s="125"/>
      <c r="M5526" s="126"/>
      <c r="N5526" s="127"/>
      <c r="O5526" s="128"/>
      <c r="P5526" s="128"/>
      <c r="Q5526" s="126"/>
      <c r="R5526" s="55"/>
      <c r="S5526" s="129"/>
      <c r="T5526" s="156"/>
      <c r="U5526" s="126"/>
      <c r="AF5526" s="8"/>
      <c r="AG5526" s="8"/>
      <c r="AH5526" s="8"/>
      <c r="AI5526" s="8"/>
      <c r="AJ5526" s="8"/>
      <c r="AK5526" s="8"/>
      <c r="AL5526" s="8"/>
      <c r="AM5526" s="8"/>
    </row>
    <row r="5527" spans="1:39" x14ac:dyDescent="0.2">
      <c r="A5527" s="161" t="s">
        <v>403</v>
      </c>
      <c r="B5527" s="162" t="s">
        <v>8338</v>
      </c>
      <c r="C5527" s="174" t="s">
        <v>722</v>
      </c>
      <c r="D5527" s="175" t="s">
        <v>723</v>
      </c>
      <c r="E5527" s="175">
        <v>1</v>
      </c>
      <c r="F5527" s="176">
        <v>6.138147E-2</v>
      </c>
      <c r="G5527" s="176">
        <f t="shared" si="186"/>
        <v>6.138147E-2</v>
      </c>
      <c r="H5527" s="177"/>
      <c r="I5527" s="178"/>
      <c r="J5527" s="179"/>
      <c r="K5527" s="124"/>
      <c r="L5527" s="125"/>
      <c r="M5527" s="126"/>
      <c r="N5527" s="127"/>
      <c r="O5527" s="128"/>
      <c r="P5527" s="128"/>
      <c r="Q5527" s="126"/>
      <c r="R5527" s="55"/>
      <c r="S5527" s="129"/>
      <c r="T5527" s="156"/>
      <c r="U5527" s="126"/>
      <c r="AF5527" s="8"/>
      <c r="AG5527" s="8"/>
      <c r="AH5527" s="8"/>
      <c r="AI5527" s="8"/>
      <c r="AJ5527" s="8"/>
      <c r="AK5527" s="8"/>
      <c r="AL5527" s="8"/>
      <c r="AM5527" s="8"/>
    </row>
    <row r="5528" spans="1:39" x14ac:dyDescent="0.2">
      <c r="A5528" s="161" t="s">
        <v>403</v>
      </c>
      <c r="B5528" s="162" t="s">
        <v>8339</v>
      </c>
      <c r="C5528" s="174" t="s">
        <v>677</v>
      </c>
      <c r="D5528" s="175" t="s">
        <v>732</v>
      </c>
      <c r="E5528" s="175">
        <v>12</v>
      </c>
      <c r="F5528" s="176">
        <v>0.12559807000000001</v>
      </c>
      <c r="G5528" s="176">
        <f t="shared" si="186"/>
        <v>1.5071768400000001</v>
      </c>
      <c r="H5528" s="177"/>
      <c r="I5528" s="178"/>
      <c r="J5528" s="179"/>
      <c r="K5528" s="124"/>
      <c r="L5528" s="125"/>
      <c r="M5528" s="126"/>
      <c r="N5528" s="127"/>
      <c r="O5528" s="128"/>
      <c r="P5528" s="128"/>
      <c r="Q5528" s="126"/>
      <c r="R5528" s="55"/>
      <c r="S5528" s="129"/>
      <c r="T5528" s="156"/>
      <c r="U5528" s="126"/>
      <c r="AF5528" s="8"/>
      <c r="AG5528" s="8"/>
      <c r="AH5528" s="8"/>
      <c r="AI5528" s="8"/>
      <c r="AJ5528" s="8"/>
      <c r="AK5528" s="8"/>
      <c r="AL5528" s="8"/>
      <c r="AM5528" s="8"/>
    </row>
    <row r="5529" spans="1:39" x14ac:dyDescent="0.2">
      <c r="A5529" s="161" t="s">
        <v>403</v>
      </c>
      <c r="B5529" s="162" t="s">
        <v>8340</v>
      </c>
      <c r="C5529" s="174" t="s">
        <v>677</v>
      </c>
      <c r="D5529" s="175" t="s">
        <v>734</v>
      </c>
      <c r="E5529" s="175">
        <v>4</v>
      </c>
      <c r="F5529" s="176">
        <v>0.10981471</v>
      </c>
      <c r="G5529" s="176">
        <f t="shared" si="186"/>
        <v>0.43925883999999998</v>
      </c>
      <c r="H5529" s="177"/>
      <c r="I5529" s="178"/>
      <c r="J5529" s="179"/>
      <c r="K5529" s="124"/>
      <c r="L5529" s="125"/>
      <c r="M5529" s="126"/>
      <c r="N5529" s="127"/>
      <c r="O5529" s="128"/>
      <c r="P5529" s="128"/>
      <c r="Q5529" s="126"/>
      <c r="R5529" s="55"/>
      <c r="S5529" s="129"/>
      <c r="T5529" s="156"/>
      <c r="U5529" s="126"/>
      <c r="AF5529" s="8"/>
      <c r="AG5529" s="8"/>
      <c r="AH5529" s="8"/>
      <c r="AI5529" s="8"/>
      <c r="AJ5529" s="8"/>
      <c r="AK5529" s="8"/>
      <c r="AL5529" s="8"/>
      <c r="AM5529" s="8"/>
    </row>
    <row r="5530" spans="1:39" x14ac:dyDescent="0.2">
      <c r="A5530" s="161" t="s">
        <v>403</v>
      </c>
      <c r="B5530" s="162" t="s">
        <v>8341</v>
      </c>
      <c r="C5530" s="174" t="s">
        <v>677</v>
      </c>
      <c r="D5530" s="175" t="s">
        <v>736</v>
      </c>
      <c r="E5530" s="175">
        <v>2</v>
      </c>
      <c r="F5530" s="176">
        <v>7.4135400000000004E-2</v>
      </c>
      <c r="G5530" s="176">
        <f t="shared" si="186"/>
        <v>0.14827080000000001</v>
      </c>
      <c r="H5530" s="177"/>
      <c r="I5530" s="178"/>
      <c r="J5530" s="179"/>
      <c r="K5530" s="124"/>
      <c r="L5530" s="125"/>
      <c r="M5530" s="126"/>
      <c r="N5530" s="127"/>
      <c r="O5530" s="128"/>
      <c r="P5530" s="128"/>
      <c r="Q5530" s="126"/>
      <c r="R5530" s="55"/>
      <c r="S5530" s="129"/>
      <c r="T5530" s="156"/>
      <c r="U5530" s="126"/>
      <c r="AF5530" s="8"/>
      <c r="AG5530" s="8"/>
      <c r="AH5530" s="8"/>
      <c r="AI5530" s="8"/>
      <c r="AJ5530" s="8"/>
      <c r="AK5530" s="8"/>
      <c r="AL5530" s="8"/>
      <c r="AM5530" s="8"/>
    </row>
    <row r="5531" spans="1:39" x14ac:dyDescent="0.2">
      <c r="A5531" s="161" t="s">
        <v>403</v>
      </c>
      <c r="B5531" s="162" t="s">
        <v>8342</v>
      </c>
      <c r="C5531" s="174" t="s">
        <v>677</v>
      </c>
      <c r="D5531" s="175" t="s">
        <v>678</v>
      </c>
      <c r="E5531" s="175">
        <v>4</v>
      </c>
      <c r="F5531" s="176">
        <v>4.296759E-2</v>
      </c>
      <c r="G5531" s="176">
        <f t="shared" si="186"/>
        <v>0.17187036</v>
      </c>
      <c r="H5531" s="177"/>
      <c r="I5531" s="178"/>
      <c r="J5531" s="179"/>
      <c r="K5531" s="124"/>
      <c r="L5531" s="125"/>
      <c r="M5531" s="126"/>
      <c r="N5531" s="127"/>
      <c r="O5531" s="128"/>
      <c r="P5531" s="128"/>
      <c r="Q5531" s="126"/>
      <c r="R5531" s="55"/>
      <c r="S5531" s="129"/>
      <c r="T5531" s="156"/>
      <c r="U5531" s="126"/>
      <c r="AF5531" s="8"/>
      <c r="AG5531" s="8"/>
      <c r="AH5531" s="8"/>
      <c r="AI5531" s="8"/>
      <c r="AJ5531" s="8"/>
      <c r="AK5531" s="8"/>
      <c r="AL5531" s="8"/>
      <c r="AM5531" s="8"/>
    </row>
    <row r="5532" spans="1:39" x14ac:dyDescent="0.2">
      <c r="A5532" s="161" t="s">
        <v>403</v>
      </c>
      <c r="B5532" s="162" t="s">
        <v>8343</v>
      </c>
      <c r="C5532" s="174" t="s">
        <v>677</v>
      </c>
      <c r="D5532" s="175" t="s">
        <v>739</v>
      </c>
      <c r="E5532" s="175">
        <v>3</v>
      </c>
      <c r="F5532" s="176">
        <v>5.4240669999999998E-2</v>
      </c>
      <c r="G5532" s="176">
        <f t="shared" si="186"/>
        <v>0.16272201</v>
      </c>
      <c r="H5532" s="177"/>
      <c r="I5532" s="178"/>
      <c r="J5532" s="179"/>
      <c r="K5532" s="124"/>
      <c r="L5532" s="125"/>
      <c r="M5532" s="126"/>
      <c r="N5532" s="127"/>
      <c r="O5532" s="128"/>
      <c r="P5532" s="128"/>
      <c r="Q5532" s="126"/>
      <c r="R5532" s="55"/>
      <c r="S5532" s="129"/>
      <c r="T5532" s="156"/>
      <c r="U5532" s="126"/>
      <c r="AF5532" s="8"/>
      <c r="AG5532" s="8"/>
      <c r="AH5532" s="8"/>
      <c r="AI5532" s="8"/>
      <c r="AJ5532" s="8"/>
      <c r="AK5532" s="8"/>
      <c r="AL5532" s="8"/>
      <c r="AM5532" s="8"/>
    </row>
    <row r="5533" spans="1:39" x14ac:dyDescent="0.2">
      <c r="A5533" s="161" t="s">
        <v>403</v>
      </c>
      <c r="B5533" s="162" t="s">
        <v>8344</v>
      </c>
      <c r="C5533" s="174" t="s">
        <v>677</v>
      </c>
      <c r="D5533" s="175" t="s">
        <v>741</v>
      </c>
      <c r="E5533" s="175">
        <v>8</v>
      </c>
      <c r="F5533" s="176">
        <v>2.6461140000000001E-2</v>
      </c>
      <c r="G5533" s="176">
        <f t="shared" si="186"/>
        <v>0.21168912000000001</v>
      </c>
      <c r="H5533" s="177"/>
      <c r="I5533" s="178"/>
      <c r="J5533" s="179"/>
      <c r="K5533" s="124"/>
      <c r="L5533" s="125"/>
      <c r="M5533" s="126"/>
      <c r="N5533" s="127"/>
      <c r="O5533" s="128"/>
      <c r="P5533" s="128"/>
      <c r="Q5533" s="126"/>
      <c r="R5533" s="55"/>
      <c r="S5533" s="129"/>
      <c r="T5533" s="156"/>
      <c r="U5533" s="126"/>
      <c r="AF5533" s="8"/>
      <c r="AG5533" s="8"/>
      <c r="AH5533" s="8"/>
      <c r="AI5533" s="8"/>
      <c r="AJ5533" s="8"/>
      <c r="AK5533" s="8"/>
      <c r="AL5533" s="8"/>
      <c r="AM5533" s="8"/>
    </row>
    <row r="5534" spans="1:39" x14ac:dyDescent="0.2">
      <c r="A5534" s="161" t="s">
        <v>403</v>
      </c>
      <c r="B5534" s="162" t="s">
        <v>8345</v>
      </c>
      <c r="C5534" s="174" t="s">
        <v>684</v>
      </c>
      <c r="D5534" s="175" t="s">
        <v>730</v>
      </c>
      <c r="E5534" s="175">
        <v>4</v>
      </c>
      <c r="F5534" s="176">
        <v>3.3686880000000002E-2</v>
      </c>
      <c r="G5534" s="176">
        <f t="shared" si="186"/>
        <v>0.13474752000000001</v>
      </c>
      <c r="H5534" s="177"/>
      <c r="I5534" s="178"/>
      <c r="J5534" s="179"/>
      <c r="K5534" s="124"/>
      <c r="L5534" s="125"/>
      <c r="M5534" s="126"/>
      <c r="N5534" s="127"/>
      <c r="O5534" s="128"/>
      <c r="P5534" s="128"/>
      <c r="Q5534" s="126"/>
      <c r="R5534" s="55"/>
      <c r="S5534" s="129"/>
      <c r="T5534" s="156"/>
      <c r="U5534" s="126"/>
      <c r="AF5534" s="8"/>
      <c r="AG5534" s="8"/>
      <c r="AH5534" s="8"/>
      <c r="AI5534" s="8"/>
      <c r="AJ5534" s="8"/>
      <c r="AK5534" s="8"/>
      <c r="AL5534" s="8"/>
      <c r="AM5534" s="8"/>
    </row>
    <row r="5535" spans="1:39" ht="25.5" x14ac:dyDescent="0.2">
      <c r="A5535" s="161" t="s">
        <v>403</v>
      </c>
      <c r="B5535" s="162" t="s">
        <v>8346</v>
      </c>
      <c r="C5535" s="174" t="s">
        <v>725</v>
      </c>
      <c r="D5535" s="175" t="s">
        <v>726</v>
      </c>
      <c r="E5535" s="175">
        <v>40</v>
      </c>
      <c r="F5535" s="176">
        <v>2.0473680000000001E-2</v>
      </c>
      <c r="G5535" s="176">
        <f t="shared" si="186"/>
        <v>0.81894719999999999</v>
      </c>
      <c r="H5535" s="177"/>
      <c r="I5535" s="178"/>
      <c r="J5535" s="179"/>
      <c r="K5535" s="124"/>
      <c r="L5535" s="125"/>
      <c r="M5535" s="126"/>
      <c r="N5535" s="127"/>
      <c r="O5535" s="128"/>
      <c r="P5535" s="128"/>
      <c r="Q5535" s="126"/>
      <c r="R5535" s="55"/>
      <c r="S5535" s="129"/>
      <c r="T5535" s="156"/>
      <c r="U5535" s="126"/>
      <c r="AF5535" s="8"/>
      <c r="AG5535" s="8"/>
      <c r="AH5535" s="8"/>
      <c r="AI5535" s="8"/>
      <c r="AJ5535" s="8"/>
      <c r="AK5535" s="8"/>
      <c r="AL5535" s="8"/>
      <c r="AM5535" s="8"/>
    </row>
    <row r="5536" spans="1:39" x14ac:dyDescent="0.2">
      <c r="A5536" s="161" t="s">
        <v>403</v>
      </c>
      <c r="B5536" s="162" t="s">
        <v>8347</v>
      </c>
      <c r="C5536" s="174" t="s">
        <v>677</v>
      </c>
      <c r="D5536" s="175" t="s">
        <v>743</v>
      </c>
      <c r="E5536" s="175">
        <v>27</v>
      </c>
      <c r="F5536" s="176">
        <v>1.393254E-2</v>
      </c>
      <c r="G5536" s="176">
        <f t="shared" si="186"/>
        <v>0.37617857999999998</v>
      </c>
      <c r="H5536" s="177"/>
      <c r="I5536" s="178"/>
      <c r="J5536" s="179"/>
      <c r="K5536" s="124"/>
      <c r="L5536" s="125"/>
      <c r="M5536" s="126"/>
      <c r="N5536" s="127"/>
      <c r="O5536" s="128"/>
      <c r="P5536" s="128"/>
      <c r="Q5536" s="126"/>
      <c r="R5536" s="55"/>
      <c r="S5536" s="129"/>
      <c r="T5536" s="156"/>
      <c r="U5536" s="126"/>
      <c r="AF5536" s="8"/>
      <c r="AG5536" s="8"/>
      <c r="AH5536" s="8"/>
      <c r="AI5536" s="8"/>
      <c r="AJ5536" s="8"/>
      <c r="AK5536" s="8"/>
      <c r="AL5536" s="8"/>
      <c r="AM5536" s="8"/>
    </row>
    <row r="5537" spans="1:39" x14ac:dyDescent="0.2">
      <c r="A5537" s="161" t="s">
        <v>403</v>
      </c>
      <c r="B5537" s="162" t="s">
        <v>8348</v>
      </c>
      <c r="C5537" s="174" t="s">
        <v>677</v>
      </c>
      <c r="D5537" s="175" t="s">
        <v>745</v>
      </c>
      <c r="E5537" s="175">
        <v>8</v>
      </c>
      <c r="F5537" s="176">
        <v>1.1562019999999999E-2</v>
      </c>
      <c r="G5537" s="176">
        <f t="shared" si="186"/>
        <v>9.2496159999999994E-2</v>
      </c>
      <c r="H5537" s="177"/>
      <c r="I5537" s="178"/>
      <c r="J5537" s="179"/>
      <c r="K5537" s="124"/>
      <c r="L5537" s="125"/>
      <c r="M5537" s="126"/>
      <c r="N5537" s="127"/>
      <c r="O5537" s="128"/>
      <c r="P5537" s="128"/>
      <c r="Q5537" s="126"/>
      <c r="R5537" s="55"/>
      <c r="S5537" s="129"/>
      <c r="T5537" s="156"/>
      <c r="U5537" s="126"/>
      <c r="AF5537" s="8"/>
      <c r="AG5537" s="8"/>
      <c r="AH5537" s="8"/>
      <c r="AI5537" s="8"/>
      <c r="AJ5537" s="8"/>
      <c r="AK5537" s="8"/>
      <c r="AL5537" s="8"/>
      <c r="AM5537" s="8"/>
    </row>
    <row r="5538" spans="1:39" x14ac:dyDescent="0.2">
      <c r="A5538" s="161" t="s">
        <v>403</v>
      </c>
      <c r="B5538" s="162" t="s">
        <v>8349</v>
      </c>
      <c r="C5538" s="174" t="s">
        <v>684</v>
      </c>
      <c r="D5538" s="175" t="s">
        <v>728</v>
      </c>
      <c r="E5538" s="175">
        <v>5</v>
      </c>
      <c r="F5538" s="176">
        <v>3.5662310000000003E-2</v>
      </c>
      <c r="G5538" s="176">
        <f t="shared" si="186"/>
        <v>0.17831155000000001</v>
      </c>
      <c r="H5538" s="177"/>
      <c r="I5538" s="178"/>
      <c r="J5538" s="179"/>
      <c r="K5538" s="124"/>
      <c r="L5538" s="125"/>
      <c r="M5538" s="126"/>
      <c r="N5538" s="127"/>
      <c r="O5538" s="128"/>
      <c r="P5538" s="128"/>
      <c r="Q5538" s="126"/>
      <c r="R5538" s="55"/>
      <c r="S5538" s="129"/>
      <c r="T5538" s="156"/>
      <c r="U5538" s="126"/>
      <c r="AF5538" s="8"/>
      <c r="AG5538" s="8"/>
      <c r="AH5538" s="8"/>
      <c r="AI5538" s="8"/>
      <c r="AJ5538" s="8"/>
      <c r="AK5538" s="8"/>
      <c r="AL5538" s="8"/>
      <c r="AM5538" s="8"/>
    </row>
    <row r="5539" spans="1:39" x14ac:dyDescent="0.2">
      <c r="A5539" s="161" t="s">
        <v>403</v>
      </c>
      <c r="B5539" s="162" t="s">
        <v>8350</v>
      </c>
      <c r="C5539" s="174" t="s">
        <v>677</v>
      </c>
      <c r="D5539" s="175" t="s">
        <v>747</v>
      </c>
      <c r="E5539" s="175">
        <v>4</v>
      </c>
      <c r="F5539" s="176">
        <v>1.9086800000000001E-3</v>
      </c>
      <c r="G5539" s="176">
        <f t="shared" si="186"/>
        <v>7.6347200000000002E-3</v>
      </c>
      <c r="H5539" s="177"/>
      <c r="I5539" s="178"/>
      <c r="J5539" s="179"/>
      <c r="K5539" s="124"/>
      <c r="L5539" s="125"/>
      <c r="M5539" s="126"/>
      <c r="N5539" s="127"/>
      <c r="O5539" s="128"/>
      <c r="P5539" s="128"/>
      <c r="Q5539" s="126"/>
      <c r="R5539" s="55"/>
      <c r="S5539" s="129"/>
      <c r="T5539" s="156"/>
      <c r="U5539" s="126"/>
      <c r="AF5539" s="8"/>
      <c r="AG5539" s="8"/>
      <c r="AH5539" s="8"/>
      <c r="AI5539" s="8"/>
      <c r="AJ5539" s="8"/>
      <c r="AK5539" s="8"/>
      <c r="AL5539" s="8"/>
      <c r="AM5539" s="8"/>
    </row>
    <row r="5540" spans="1:39" x14ac:dyDescent="0.2">
      <c r="A5540" s="161" t="s">
        <v>403</v>
      </c>
      <c r="B5540" s="162" t="s">
        <v>8351</v>
      </c>
      <c r="C5540" s="174" t="s">
        <v>3260</v>
      </c>
      <c r="D5540" s="175" t="s">
        <v>760</v>
      </c>
      <c r="E5540" s="175">
        <v>16</v>
      </c>
      <c r="F5540" s="176">
        <v>1.7374069999999998E-2</v>
      </c>
      <c r="G5540" s="176">
        <f t="shared" si="186"/>
        <v>0.27798511999999997</v>
      </c>
      <c r="H5540" s="177"/>
      <c r="I5540" s="178"/>
      <c r="J5540" s="179"/>
      <c r="K5540" s="124"/>
      <c r="L5540" s="125"/>
      <c r="M5540" s="126"/>
      <c r="N5540" s="127"/>
      <c r="O5540" s="128"/>
      <c r="P5540" s="128"/>
      <c r="Q5540" s="126"/>
      <c r="R5540" s="55"/>
      <c r="S5540" s="129"/>
      <c r="T5540" s="156"/>
      <c r="U5540" s="126"/>
      <c r="AF5540" s="8"/>
      <c r="AG5540" s="8"/>
      <c r="AH5540" s="8"/>
      <c r="AI5540" s="8"/>
      <c r="AJ5540" s="8"/>
      <c r="AK5540" s="8"/>
      <c r="AL5540" s="8"/>
      <c r="AM5540" s="8"/>
    </row>
    <row r="5541" spans="1:39" ht="25.5" x14ac:dyDescent="0.2">
      <c r="A5541" s="161" t="s">
        <v>403</v>
      </c>
      <c r="B5541" s="162" t="s">
        <v>8352</v>
      </c>
      <c r="C5541" s="174" t="s">
        <v>1129</v>
      </c>
      <c r="D5541" s="175" t="s">
        <v>749</v>
      </c>
      <c r="E5541" s="175">
        <v>84</v>
      </c>
      <c r="F5541" s="176">
        <v>5.7602159999999999E-2</v>
      </c>
      <c r="G5541" s="176">
        <f t="shared" si="186"/>
        <v>4.8385814399999996</v>
      </c>
      <c r="H5541" s="177"/>
      <c r="I5541" s="178"/>
      <c r="J5541" s="179"/>
      <c r="K5541" s="124"/>
      <c r="L5541" s="125"/>
      <c r="M5541" s="126"/>
      <c r="N5541" s="127"/>
      <c r="O5541" s="128"/>
      <c r="P5541" s="128"/>
      <c r="Q5541" s="126"/>
      <c r="R5541" s="55"/>
      <c r="S5541" s="129"/>
      <c r="T5541" s="156"/>
      <c r="U5541" s="126"/>
      <c r="AF5541" s="8"/>
      <c r="AG5541" s="8"/>
      <c r="AH5541" s="8"/>
      <c r="AI5541" s="8"/>
      <c r="AJ5541" s="8"/>
      <c r="AK5541" s="8"/>
      <c r="AL5541" s="8"/>
      <c r="AM5541" s="8"/>
    </row>
    <row r="5542" spans="1:39" ht="25.5" x14ac:dyDescent="0.2">
      <c r="A5542" s="161" t="s">
        <v>403</v>
      </c>
      <c r="B5542" s="162" t="s">
        <v>8353</v>
      </c>
      <c r="C5542" s="174" t="s">
        <v>1130</v>
      </c>
      <c r="D5542" s="175" t="s">
        <v>751</v>
      </c>
      <c r="E5542" s="175">
        <v>8</v>
      </c>
      <c r="F5542" s="176">
        <v>2.8221969999999999E-2</v>
      </c>
      <c r="G5542" s="176">
        <f t="shared" si="186"/>
        <v>0.22577575999999999</v>
      </c>
      <c r="H5542" s="177"/>
      <c r="I5542" s="178"/>
      <c r="J5542" s="179"/>
      <c r="K5542" s="124"/>
      <c r="L5542" s="125"/>
      <c r="M5542" s="126"/>
      <c r="N5542" s="127"/>
      <c r="O5542" s="128"/>
      <c r="P5542" s="128"/>
      <c r="Q5542" s="126"/>
      <c r="R5542" s="55"/>
      <c r="S5542" s="129"/>
      <c r="T5542" s="156"/>
      <c r="U5542" s="126"/>
      <c r="AF5542" s="8"/>
      <c r="AG5542" s="8"/>
      <c r="AH5542" s="8"/>
      <c r="AI5542" s="8"/>
      <c r="AJ5542" s="8"/>
      <c r="AK5542" s="8"/>
      <c r="AL5542" s="8"/>
      <c r="AM5542" s="8"/>
    </row>
    <row r="5543" spans="1:39" ht="25.5" x14ac:dyDescent="0.2">
      <c r="A5543" s="161" t="s">
        <v>403</v>
      </c>
      <c r="B5543" s="162" t="s">
        <v>8354</v>
      </c>
      <c r="C5543" s="174" t="s">
        <v>1131</v>
      </c>
      <c r="D5543" s="175" t="s">
        <v>753</v>
      </c>
      <c r="E5543" s="175">
        <v>38</v>
      </c>
      <c r="F5543" s="176">
        <v>2.2449110000000001E-2</v>
      </c>
      <c r="G5543" s="176">
        <f t="shared" si="186"/>
        <v>0.85306618000000001</v>
      </c>
      <c r="H5543" s="177"/>
      <c r="I5543" s="178"/>
      <c r="J5543" s="179"/>
      <c r="K5543" s="124"/>
      <c r="L5543" s="125"/>
      <c r="M5543" s="126"/>
      <c r="N5543" s="127"/>
      <c r="O5543" s="128"/>
      <c r="P5543" s="128"/>
      <c r="Q5543" s="126"/>
      <c r="R5543" s="55"/>
      <c r="S5543" s="129"/>
      <c r="T5543" s="156"/>
      <c r="U5543" s="126"/>
      <c r="AF5543" s="8"/>
      <c r="AG5543" s="8"/>
      <c r="AH5543" s="8"/>
      <c r="AI5543" s="8"/>
      <c r="AJ5543" s="8"/>
      <c r="AK5543" s="8"/>
      <c r="AL5543" s="8"/>
      <c r="AM5543" s="8"/>
    </row>
    <row r="5544" spans="1:39" ht="25.5" x14ac:dyDescent="0.2">
      <c r="A5544" s="161" t="s">
        <v>403</v>
      </c>
      <c r="B5544" s="162" t="s">
        <v>8355</v>
      </c>
      <c r="C5544" s="174" t="s">
        <v>1132</v>
      </c>
      <c r="D5544" s="175" t="s">
        <v>755</v>
      </c>
      <c r="E5544" s="175">
        <v>54</v>
      </c>
      <c r="F5544" s="176">
        <v>1.8321469999999999E-2</v>
      </c>
      <c r="G5544" s="176">
        <f t="shared" si="186"/>
        <v>0.98935938000000001</v>
      </c>
      <c r="H5544" s="177"/>
      <c r="I5544" s="178"/>
      <c r="J5544" s="179"/>
      <c r="K5544" s="124"/>
      <c r="L5544" s="125"/>
      <c r="M5544" s="126"/>
      <c r="N5544" s="127"/>
      <c r="O5544" s="128"/>
      <c r="P5544" s="128"/>
      <c r="Q5544" s="126"/>
      <c r="R5544" s="55"/>
      <c r="S5544" s="129"/>
      <c r="T5544" s="156"/>
      <c r="U5544" s="126"/>
      <c r="AF5544" s="8"/>
      <c r="AG5544" s="8"/>
      <c r="AH5544" s="8"/>
      <c r="AI5544" s="8"/>
      <c r="AJ5544" s="8"/>
      <c r="AK5544" s="8"/>
      <c r="AL5544" s="8"/>
      <c r="AM5544" s="8"/>
    </row>
    <row r="5545" spans="1:39" ht="25.5" x14ac:dyDescent="0.2">
      <c r="A5545" s="161" t="s">
        <v>403</v>
      </c>
      <c r="B5545" s="162" t="s">
        <v>8356</v>
      </c>
      <c r="C5545" s="174" t="s">
        <v>1133</v>
      </c>
      <c r="D5545" s="175" t="s">
        <v>1134</v>
      </c>
      <c r="E5545" s="175">
        <v>74</v>
      </c>
      <c r="F5545" s="176">
        <v>1.6348540000000002E-2</v>
      </c>
      <c r="G5545" s="176">
        <f t="shared" si="186"/>
        <v>1.2097919600000002</v>
      </c>
      <c r="H5545" s="177"/>
      <c r="I5545" s="178"/>
      <c r="J5545" s="179"/>
      <c r="K5545" s="124"/>
      <c r="L5545" s="125"/>
      <c r="M5545" s="126"/>
      <c r="N5545" s="127"/>
      <c r="O5545" s="128"/>
      <c r="P5545" s="128"/>
      <c r="Q5545" s="126"/>
      <c r="R5545" s="55"/>
      <c r="S5545" s="129"/>
      <c r="T5545" s="156"/>
      <c r="U5545" s="126"/>
      <c r="AF5545" s="8"/>
      <c r="AG5545" s="8"/>
      <c r="AH5545" s="8"/>
      <c r="AI5545" s="8"/>
      <c r="AJ5545" s="8"/>
      <c r="AK5545" s="8"/>
      <c r="AL5545" s="8"/>
      <c r="AM5545" s="8"/>
    </row>
    <row r="5546" spans="1:39" x14ac:dyDescent="0.2">
      <c r="A5546" s="161" t="s">
        <v>403</v>
      </c>
      <c r="B5546" s="162" t="s">
        <v>8357</v>
      </c>
      <c r="C5546" s="174" t="s">
        <v>525</v>
      </c>
      <c r="D5546" s="175" t="s">
        <v>762</v>
      </c>
      <c r="E5546" s="175">
        <v>12</v>
      </c>
      <c r="F5546" s="176">
        <v>7.6006699999999996E-2</v>
      </c>
      <c r="G5546" s="176">
        <f t="shared" si="186"/>
        <v>0.91208040000000001</v>
      </c>
      <c r="H5546" s="177"/>
      <c r="I5546" s="178"/>
      <c r="J5546" s="179"/>
      <c r="K5546" s="124"/>
      <c r="L5546" s="125"/>
      <c r="M5546" s="126"/>
      <c r="N5546" s="127"/>
      <c r="O5546" s="128"/>
      <c r="P5546" s="128"/>
      <c r="Q5546" s="126"/>
      <c r="R5546" s="55"/>
      <c r="S5546" s="129"/>
      <c r="T5546" s="156"/>
      <c r="U5546" s="126"/>
      <c r="AF5546" s="8"/>
      <c r="AG5546" s="8"/>
      <c r="AH5546" s="8"/>
      <c r="AI5546" s="8"/>
      <c r="AJ5546" s="8"/>
      <c r="AK5546" s="8"/>
      <c r="AL5546" s="8"/>
      <c r="AM5546" s="8"/>
    </row>
    <row r="5547" spans="1:39" x14ac:dyDescent="0.2">
      <c r="A5547" s="161" t="s">
        <v>403</v>
      </c>
      <c r="B5547" s="162" t="s">
        <v>8358</v>
      </c>
      <c r="C5547" s="174" t="s">
        <v>525</v>
      </c>
      <c r="D5547" s="175" t="s">
        <v>764</v>
      </c>
      <c r="E5547" s="175">
        <v>16</v>
      </c>
      <c r="F5547" s="176">
        <v>4.0010209999999997E-2</v>
      </c>
      <c r="G5547" s="176">
        <f t="shared" si="186"/>
        <v>0.64016335999999996</v>
      </c>
      <c r="H5547" s="177"/>
      <c r="I5547" s="178"/>
      <c r="J5547" s="179"/>
      <c r="K5547" s="124"/>
      <c r="L5547" s="125"/>
      <c r="M5547" s="126"/>
      <c r="N5547" s="127"/>
      <c r="O5547" s="128"/>
      <c r="P5547" s="128"/>
      <c r="Q5547" s="126"/>
      <c r="R5547" s="55"/>
      <c r="S5547" s="129"/>
      <c r="T5547" s="156"/>
      <c r="U5547" s="126"/>
      <c r="AF5547" s="8"/>
      <c r="AG5547" s="8"/>
      <c r="AH5547" s="8"/>
      <c r="AI5547" s="8"/>
      <c r="AJ5547" s="8"/>
      <c r="AK5547" s="8"/>
      <c r="AL5547" s="8"/>
      <c r="AM5547" s="8"/>
    </row>
    <row r="5548" spans="1:39" x14ac:dyDescent="0.2">
      <c r="A5548" s="161" t="s">
        <v>403</v>
      </c>
      <c r="B5548" s="162" t="s">
        <v>8359</v>
      </c>
      <c r="C5548" s="174" t="s">
        <v>525</v>
      </c>
      <c r="D5548" s="175" t="s">
        <v>679</v>
      </c>
      <c r="E5548" s="175">
        <v>96</v>
      </c>
      <c r="F5548" s="176">
        <v>1.6751530000000001E-2</v>
      </c>
      <c r="G5548" s="176">
        <f t="shared" si="186"/>
        <v>1.6081468800000001</v>
      </c>
      <c r="H5548" s="177"/>
      <c r="I5548" s="178"/>
      <c r="J5548" s="179"/>
      <c r="K5548" s="124"/>
      <c r="L5548" s="125"/>
      <c r="M5548" s="126"/>
      <c r="N5548" s="127"/>
      <c r="O5548" s="128"/>
      <c r="P5548" s="128"/>
      <c r="Q5548" s="126"/>
      <c r="R5548" s="55"/>
      <c r="S5548" s="129"/>
      <c r="T5548" s="156"/>
      <c r="U5548" s="126"/>
      <c r="AF5548" s="8"/>
      <c r="AG5548" s="8"/>
      <c r="AH5548" s="8"/>
      <c r="AI5548" s="8"/>
      <c r="AJ5548" s="8"/>
      <c r="AK5548" s="8"/>
      <c r="AL5548" s="8"/>
      <c r="AM5548" s="8"/>
    </row>
    <row r="5549" spans="1:39" x14ac:dyDescent="0.2">
      <c r="A5549" s="161" t="s">
        <v>403</v>
      </c>
      <c r="B5549" s="162" t="s">
        <v>8360</v>
      </c>
      <c r="C5549" s="174" t="s">
        <v>525</v>
      </c>
      <c r="D5549" s="175" t="s">
        <v>767</v>
      </c>
      <c r="E5549" s="175">
        <v>9</v>
      </c>
      <c r="F5549" s="176">
        <v>1.084597E-2</v>
      </c>
      <c r="G5549" s="176">
        <f t="shared" si="186"/>
        <v>9.7613729999999996E-2</v>
      </c>
      <c r="H5549" s="177"/>
      <c r="I5549" s="178"/>
      <c r="J5549" s="179"/>
      <c r="K5549" s="124"/>
      <c r="L5549" s="125"/>
      <c r="M5549" s="126"/>
      <c r="N5549" s="127"/>
      <c r="O5549" s="128"/>
      <c r="P5549" s="128"/>
      <c r="Q5549" s="126"/>
      <c r="R5549" s="55"/>
      <c r="S5549" s="129"/>
      <c r="T5549" s="156"/>
      <c r="U5549" s="126"/>
      <c r="AF5549" s="8"/>
      <c r="AG5549" s="8"/>
      <c r="AH5549" s="8"/>
      <c r="AI5549" s="8"/>
      <c r="AJ5549" s="8"/>
      <c r="AK5549" s="8"/>
      <c r="AL5549" s="8"/>
      <c r="AM5549" s="8"/>
    </row>
    <row r="5550" spans="1:39" x14ac:dyDescent="0.2">
      <c r="A5550" s="161" t="s">
        <v>403</v>
      </c>
      <c r="B5550" s="162" t="s">
        <v>8361</v>
      </c>
      <c r="C5550" s="174" t="s">
        <v>525</v>
      </c>
      <c r="D5550" s="175" t="s">
        <v>526</v>
      </c>
      <c r="E5550" s="175">
        <v>359</v>
      </c>
      <c r="F5550" s="176">
        <v>5.88405E-3</v>
      </c>
      <c r="G5550" s="176">
        <f t="shared" si="186"/>
        <v>2.1123739499999998</v>
      </c>
      <c r="H5550" s="177"/>
      <c r="I5550" s="178"/>
      <c r="J5550" s="179"/>
      <c r="K5550" s="124"/>
      <c r="L5550" s="125"/>
      <c r="M5550" s="126"/>
      <c r="N5550" s="127"/>
      <c r="O5550" s="128"/>
      <c r="P5550" s="128"/>
      <c r="Q5550" s="126"/>
      <c r="R5550" s="55"/>
      <c r="S5550" s="129"/>
      <c r="T5550" s="156"/>
      <c r="U5550" s="126"/>
      <c r="AF5550" s="8"/>
      <c r="AG5550" s="8"/>
      <c r="AH5550" s="8"/>
      <c r="AI5550" s="8"/>
      <c r="AJ5550" s="8"/>
      <c r="AK5550" s="8"/>
      <c r="AL5550" s="8"/>
      <c r="AM5550" s="8"/>
    </row>
    <row r="5551" spans="1:39" x14ac:dyDescent="0.2">
      <c r="A5551" s="161" t="s">
        <v>403</v>
      </c>
      <c r="B5551" s="162" t="s">
        <v>8362</v>
      </c>
      <c r="C5551" s="174" t="s">
        <v>525</v>
      </c>
      <c r="D5551" s="175" t="s">
        <v>770</v>
      </c>
      <c r="E5551" s="175">
        <v>4</v>
      </c>
      <c r="F5551" s="176">
        <v>8.4562000000000005E-4</v>
      </c>
      <c r="G5551" s="176">
        <f t="shared" ref="G5551:G5561" si="187">F5551*E5551</f>
        <v>3.3824800000000002E-3</v>
      </c>
      <c r="H5551" s="177"/>
      <c r="I5551" s="178"/>
      <c r="J5551" s="179"/>
      <c r="K5551" s="124"/>
      <c r="L5551" s="125"/>
      <c r="M5551" s="126"/>
      <c r="N5551" s="127"/>
      <c r="O5551" s="128"/>
      <c r="P5551" s="128"/>
      <c r="Q5551" s="126"/>
      <c r="R5551" s="55"/>
      <c r="S5551" s="129"/>
      <c r="T5551" s="156"/>
      <c r="U5551" s="126"/>
      <c r="AF5551" s="8"/>
      <c r="AG5551" s="8"/>
      <c r="AH5551" s="8"/>
      <c r="AI5551" s="8"/>
      <c r="AJ5551" s="8"/>
      <c r="AK5551" s="8"/>
      <c r="AL5551" s="8"/>
      <c r="AM5551" s="8"/>
    </row>
    <row r="5552" spans="1:39" x14ac:dyDescent="0.2">
      <c r="A5552" s="161" t="s">
        <v>403</v>
      </c>
      <c r="B5552" s="162" t="s">
        <v>8363</v>
      </c>
      <c r="C5552" s="174" t="s">
        <v>528</v>
      </c>
      <c r="D5552" s="175" t="s">
        <v>772</v>
      </c>
      <c r="E5552" s="175">
        <v>16</v>
      </c>
      <c r="F5552" s="176">
        <v>6.9577099999999998E-3</v>
      </c>
      <c r="G5552" s="176">
        <f t="shared" si="187"/>
        <v>0.11132336</v>
      </c>
      <c r="H5552" s="177"/>
      <c r="I5552" s="178"/>
      <c r="J5552" s="179"/>
      <c r="K5552" s="124"/>
      <c r="L5552" s="125"/>
      <c r="M5552" s="126"/>
      <c r="N5552" s="127"/>
      <c r="O5552" s="128"/>
      <c r="P5552" s="128"/>
      <c r="Q5552" s="126"/>
      <c r="R5552" s="55"/>
      <c r="S5552" s="129"/>
      <c r="T5552" s="156"/>
      <c r="U5552" s="126"/>
      <c r="AF5552" s="8"/>
      <c r="AG5552" s="8"/>
      <c r="AH5552" s="8"/>
      <c r="AI5552" s="8"/>
      <c r="AJ5552" s="8"/>
      <c r="AK5552" s="8"/>
      <c r="AL5552" s="8"/>
      <c r="AM5552" s="8"/>
    </row>
    <row r="5553" spans="1:39" x14ac:dyDescent="0.2">
      <c r="A5553" s="161" t="s">
        <v>403</v>
      </c>
      <c r="B5553" s="162" t="s">
        <v>8364</v>
      </c>
      <c r="C5553" s="174" t="s">
        <v>528</v>
      </c>
      <c r="D5553" s="175" t="s">
        <v>680</v>
      </c>
      <c r="E5553" s="175">
        <v>88</v>
      </c>
      <c r="F5553" s="176">
        <v>3.9662300000000003E-3</v>
      </c>
      <c r="G5553" s="176">
        <f t="shared" si="187"/>
        <v>0.34902824000000005</v>
      </c>
      <c r="H5553" s="177"/>
      <c r="I5553" s="178"/>
      <c r="J5553" s="179"/>
      <c r="K5553" s="124"/>
      <c r="L5553" s="125"/>
      <c r="M5553" s="126"/>
      <c r="N5553" s="127"/>
      <c r="O5553" s="128"/>
      <c r="P5553" s="128"/>
      <c r="Q5553" s="126"/>
      <c r="R5553" s="55"/>
      <c r="S5553" s="129"/>
      <c r="T5553" s="156"/>
      <c r="U5553" s="126"/>
      <c r="AF5553" s="8"/>
      <c r="AG5553" s="8"/>
      <c r="AH5553" s="8"/>
      <c r="AI5553" s="8"/>
      <c r="AJ5553" s="8"/>
      <c r="AK5553" s="8"/>
      <c r="AL5553" s="8"/>
      <c r="AM5553" s="8"/>
    </row>
    <row r="5554" spans="1:39" x14ac:dyDescent="0.2">
      <c r="A5554" s="161" t="s">
        <v>403</v>
      </c>
      <c r="B5554" s="162" t="s">
        <v>8365</v>
      </c>
      <c r="C5554" s="174" t="s">
        <v>528</v>
      </c>
      <c r="D5554" s="175" t="s">
        <v>775</v>
      </c>
      <c r="E5554" s="175">
        <v>9</v>
      </c>
      <c r="F5554" s="176">
        <v>2.3824300000000001E-3</v>
      </c>
      <c r="G5554" s="176">
        <f t="shared" si="187"/>
        <v>2.1441870000000002E-2</v>
      </c>
      <c r="H5554" s="177"/>
      <c r="I5554" s="178"/>
      <c r="J5554" s="179"/>
      <c r="K5554" s="124"/>
      <c r="L5554" s="125"/>
      <c r="M5554" s="126"/>
      <c r="N5554" s="127"/>
      <c r="O5554" s="128"/>
      <c r="P5554" s="128"/>
      <c r="Q5554" s="126"/>
      <c r="R5554" s="55"/>
      <c r="S5554" s="129"/>
      <c r="T5554" s="156"/>
      <c r="U5554" s="126"/>
      <c r="AF5554" s="8"/>
      <c r="AG5554" s="8"/>
      <c r="AH5554" s="8"/>
      <c r="AI5554" s="8"/>
      <c r="AJ5554" s="8"/>
      <c r="AK5554" s="8"/>
      <c r="AL5554" s="8"/>
      <c r="AM5554" s="8"/>
    </row>
    <row r="5555" spans="1:39" x14ac:dyDescent="0.2">
      <c r="A5555" s="161" t="s">
        <v>403</v>
      </c>
      <c r="B5555" s="162" t="s">
        <v>8366</v>
      </c>
      <c r="C5555" s="174" t="s">
        <v>528</v>
      </c>
      <c r="D5555" s="175" t="s">
        <v>529</v>
      </c>
      <c r="E5555" s="175">
        <v>247</v>
      </c>
      <c r="F5555" s="176">
        <v>1.25136E-3</v>
      </c>
      <c r="G5555" s="176">
        <f t="shared" si="187"/>
        <v>0.30908592000000001</v>
      </c>
      <c r="H5555" s="177"/>
      <c r="I5555" s="178"/>
      <c r="J5555" s="179"/>
      <c r="K5555" s="124"/>
      <c r="L5555" s="125"/>
      <c r="M5555" s="126"/>
      <c r="N5555" s="127"/>
      <c r="O5555" s="128"/>
      <c r="P5555" s="128"/>
      <c r="Q5555" s="126"/>
      <c r="R5555" s="55"/>
      <c r="S5555" s="129"/>
      <c r="T5555" s="156"/>
      <c r="U5555" s="126"/>
      <c r="AF5555" s="8"/>
      <c r="AG5555" s="8"/>
      <c r="AH5555" s="8"/>
      <c r="AI5555" s="8"/>
      <c r="AJ5555" s="8"/>
      <c r="AK5555" s="8"/>
      <c r="AL5555" s="8"/>
      <c r="AM5555" s="8"/>
    </row>
    <row r="5556" spans="1:39" x14ac:dyDescent="0.2">
      <c r="A5556" s="161" t="s">
        <v>403</v>
      </c>
      <c r="B5556" s="162" t="s">
        <v>8367</v>
      </c>
      <c r="C5556" s="174" t="s">
        <v>528</v>
      </c>
      <c r="D5556" s="175" t="s">
        <v>778</v>
      </c>
      <c r="E5556" s="175">
        <v>4</v>
      </c>
      <c r="F5556" s="176">
        <v>1.8382000000000001E-4</v>
      </c>
      <c r="G5556" s="176">
        <f t="shared" si="187"/>
        <v>7.3528000000000005E-4</v>
      </c>
      <c r="H5556" s="177"/>
      <c r="I5556" s="178"/>
      <c r="J5556" s="179"/>
      <c r="K5556" s="124"/>
      <c r="L5556" s="125"/>
      <c r="M5556" s="126"/>
      <c r="N5556" s="127"/>
      <c r="O5556" s="128"/>
      <c r="P5556" s="128"/>
      <c r="Q5556" s="126"/>
      <c r="R5556" s="55"/>
      <c r="S5556" s="129"/>
      <c r="T5556" s="156"/>
      <c r="U5556" s="126"/>
      <c r="AF5556" s="8"/>
      <c r="AG5556" s="8"/>
      <c r="AH5556" s="8"/>
      <c r="AI5556" s="8"/>
      <c r="AJ5556" s="8"/>
      <c r="AK5556" s="8"/>
      <c r="AL5556" s="8"/>
      <c r="AM5556" s="8"/>
    </row>
    <row r="5557" spans="1:39" x14ac:dyDescent="0.2">
      <c r="A5557" s="161" t="s">
        <v>403</v>
      </c>
      <c r="B5557" s="162" t="s">
        <v>8368</v>
      </c>
      <c r="C5557" s="174" t="s">
        <v>681</v>
      </c>
      <c r="D5557" s="175" t="s">
        <v>780</v>
      </c>
      <c r="E5557" s="175">
        <v>4</v>
      </c>
      <c r="F5557" s="176">
        <v>1.7164410000000001E-2</v>
      </c>
      <c r="G5557" s="176">
        <f t="shared" si="187"/>
        <v>6.8657640000000006E-2</v>
      </c>
      <c r="H5557" s="177"/>
      <c r="I5557" s="178"/>
      <c r="J5557" s="179"/>
      <c r="K5557" s="124"/>
      <c r="L5557" s="125"/>
      <c r="M5557" s="126"/>
      <c r="N5557" s="127"/>
      <c r="O5557" s="128"/>
      <c r="P5557" s="128"/>
      <c r="Q5557" s="126"/>
      <c r="R5557" s="55"/>
      <c r="S5557" s="129"/>
      <c r="T5557" s="156"/>
      <c r="U5557" s="126"/>
      <c r="AF5557" s="8"/>
      <c r="AG5557" s="8"/>
      <c r="AH5557" s="8"/>
      <c r="AI5557" s="8"/>
      <c r="AJ5557" s="8"/>
      <c r="AK5557" s="8"/>
      <c r="AL5557" s="8"/>
      <c r="AM5557" s="8"/>
    </row>
    <row r="5558" spans="1:39" x14ac:dyDescent="0.2">
      <c r="A5558" s="161" t="s">
        <v>403</v>
      </c>
      <c r="B5558" s="162" t="s">
        <v>8369</v>
      </c>
      <c r="C5558" s="174" t="s">
        <v>681</v>
      </c>
      <c r="D5558" s="175" t="s">
        <v>782</v>
      </c>
      <c r="E5558" s="175">
        <v>8</v>
      </c>
      <c r="F5558" s="176">
        <v>1.130113E-2</v>
      </c>
      <c r="G5558" s="176">
        <f t="shared" si="187"/>
        <v>9.0409039999999996E-2</v>
      </c>
      <c r="H5558" s="177"/>
      <c r="I5558" s="178"/>
      <c r="J5558" s="179"/>
      <c r="K5558" s="124"/>
      <c r="L5558" s="125"/>
      <c r="M5558" s="126"/>
      <c r="N5558" s="127"/>
      <c r="O5558" s="128"/>
      <c r="P5558" s="128"/>
      <c r="Q5558" s="126"/>
      <c r="R5558" s="55"/>
      <c r="S5558" s="129"/>
      <c r="T5558" s="156"/>
      <c r="U5558" s="126"/>
      <c r="AF5558" s="8"/>
      <c r="AG5558" s="8"/>
      <c r="AH5558" s="8"/>
      <c r="AI5558" s="8"/>
      <c r="AJ5558" s="8"/>
      <c r="AK5558" s="8"/>
      <c r="AL5558" s="8"/>
      <c r="AM5558" s="8"/>
    </row>
    <row r="5559" spans="1:39" x14ac:dyDescent="0.2">
      <c r="A5559" s="161" t="s">
        <v>403</v>
      </c>
      <c r="B5559" s="162" t="s">
        <v>8370</v>
      </c>
      <c r="C5559" s="174" t="s">
        <v>681</v>
      </c>
      <c r="D5559" s="175" t="s">
        <v>784</v>
      </c>
      <c r="E5559" s="175">
        <v>4</v>
      </c>
      <c r="F5559" s="176">
        <v>4.0784000000000003E-3</v>
      </c>
      <c r="G5559" s="176">
        <f t="shared" si="187"/>
        <v>1.6313600000000001E-2</v>
      </c>
      <c r="H5559" s="177"/>
      <c r="I5559" s="178"/>
      <c r="J5559" s="179"/>
      <c r="K5559" s="124"/>
      <c r="L5559" s="125"/>
      <c r="M5559" s="126"/>
      <c r="N5559" s="127"/>
      <c r="O5559" s="128"/>
      <c r="P5559" s="128"/>
      <c r="Q5559" s="126"/>
      <c r="R5559" s="55"/>
      <c r="S5559" s="129"/>
      <c r="T5559" s="156"/>
      <c r="U5559" s="126"/>
      <c r="AF5559" s="8"/>
      <c r="AG5559" s="8"/>
      <c r="AH5559" s="8"/>
      <c r="AI5559" s="8"/>
      <c r="AJ5559" s="8"/>
      <c r="AK5559" s="8"/>
      <c r="AL5559" s="8"/>
      <c r="AM5559" s="8"/>
    </row>
    <row r="5560" spans="1:39" x14ac:dyDescent="0.2">
      <c r="A5560" s="161" t="s">
        <v>403</v>
      </c>
      <c r="B5560" s="162" t="s">
        <v>8371</v>
      </c>
      <c r="C5560" s="174" t="s">
        <v>681</v>
      </c>
      <c r="D5560" s="175" t="s">
        <v>786</v>
      </c>
      <c r="E5560" s="175">
        <v>45</v>
      </c>
      <c r="F5560" s="176">
        <v>2.1575700000000001E-3</v>
      </c>
      <c r="G5560" s="176">
        <f t="shared" si="187"/>
        <v>9.7090650000000001E-2</v>
      </c>
      <c r="H5560" s="177"/>
      <c r="I5560" s="178"/>
      <c r="J5560" s="179"/>
      <c r="K5560" s="124"/>
      <c r="L5560" s="125"/>
      <c r="M5560" s="126"/>
      <c r="N5560" s="127"/>
      <c r="O5560" s="128"/>
      <c r="P5560" s="128"/>
      <c r="Q5560" s="126"/>
      <c r="R5560" s="55"/>
      <c r="S5560" s="129"/>
      <c r="T5560" s="156"/>
      <c r="U5560" s="126"/>
      <c r="AF5560" s="8"/>
      <c r="AG5560" s="8"/>
      <c r="AH5560" s="8"/>
      <c r="AI5560" s="8"/>
      <c r="AJ5560" s="8"/>
      <c r="AK5560" s="8"/>
      <c r="AL5560" s="8"/>
      <c r="AM5560" s="8"/>
    </row>
    <row r="5561" spans="1:39" x14ac:dyDescent="0.2">
      <c r="A5561" s="161" t="s">
        <v>403</v>
      </c>
      <c r="B5561" s="162" t="s">
        <v>8372</v>
      </c>
      <c r="C5561" s="174" t="s">
        <v>788</v>
      </c>
      <c r="D5561" s="175" t="s">
        <v>789</v>
      </c>
      <c r="E5561" s="175">
        <v>2</v>
      </c>
      <c r="F5561" s="176">
        <v>5.0836500000000003E-3</v>
      </c>
      <c r="G5561" s="176">
        <f t="shared" si="187"/>
        <v>1.0167300000000001E-2</v>
      </c>
      <c r="H5561" s="177"/>
      <c r="I5561" s="178"/>
      <c r="J5561" s="179"/>
      <c r="K5561" s="124"/>
      <c r="L5561" s="125"/>
      <c r="M5561" s="126"/>
      <c r="N5561" s="127"/>
      <c r="O5561" s="128"/>
      <c r="P5561" s="128"/>
      <c r="Q5561" s="126"/>
      <c r="R5561" s="55"/>
      <c r="S5561" s="129"/>
      <c r="T5561" s="156"/>
      <c r="U5561" s="126"/>
      <c r="AF5561" s="8"/>
      <c r="AG5561" s="8"/>
      <c r="AH5561" s="8"/>
      <c r="AI5561" s="8"/>
      <c r="AJ5561" s="8"/>
      <c r="AK5561" s="8"/>
      <c r="AL5561" s="8"/>
      <c r="AM5561" s="8"/>
    </row>
    <row r="5562" spans="1:39" x14ac:dyDescent="0.2">
      <c r="A5562" s="161" t="s">
        <v>382</v>
      </c>
      <c r="B5562" s="162" t="s">
        <v>8373</v>
      </c>
      <c r="C5562" s="181" t="s">
        <v>675</v>
      </c>
      <c r="D5562" s="182" t="s">
        <v>676</v>
      </c>
      <c r="E5562" s="182">
        <v>1</v>
      </c>
      <c r="F5562" s="183"/>
      <c r="G5562" s="183" t="str">
        <f>""</f>
        <v/>
      </c>
      <c r="H5562" s="184"/>
      <c r="I5562" s="185"/>
      <c r="J5562" s="180"/>
      <c r="K5562" s="124"/>
      <c r="L5562" s="125"/>
      <c r="M5562" s="126"/>
      <c r="N5562" s="127"/>
      <c r="O5562" s="128"/>
      <c r="P5562" s="128"/>
      <c r="Q5562" s="126"/>
      <c r="R5562" s="55"/>
      <c r="S5562" s="129"/>
      <c r="T5562" s="156"/>
      <c r="U5562" s="126"/>
      <c r="AF5562" s="8"/>
      <c r="AG5562" s="8"/>
      <c r="AH5562" s="8"/>
      <c r="AI5562" s="8"/>
      <c r="AJ5562" s="8"/>
      <c r="AK5562" s="8"/>
      <c r="AL5562" s="8"/>
      <c r="AM5562" s="8"/>
    </row>
    <row r="5563" spans="1:39" x14ac:dyDescent="0.2">
      <c r="A5563" s="161" t="s">
        <v>382</v>
      </c>
      <c r="B5563" s="162" t="s">
        <v>8374</v>
      </c>
      <c r="C5563" s="181" t="s">
        <v>683</v>
      </c>
      <c r="D5563" s="182" t="s">
        <v>676</v>
      </c>
      <c r="E5563" s="182">
        <v>1</v>
      </c>
      <c r="F5563" s="183"/>
      <c r="G5563" s="183" t="str">
        <f>""</f>
        <v/>
      </c>
      <c r="H5563" s="184"/>
      <c r="I5563" s="185"/>
      <c r="J5563" s="180"/>
      <c r="K5563" s="124"/>
      <c r="L5563" s="125"/>
      <c r="M5563" s="126"/>
      <c r="N5563" s="127"/>
      <c r="O5563" s="128"/>
      <c r="P5563" s="128"/>
      <c r="Q5563" s="126"/>
      <c r="R5563" s="55"/>
      <c r="S5563" s="129"/>
      <c r="T5563" s="156"/>
      <c r="U5563" s="126"/>
      <c r="AF5563" s="8"/>
      <c r="AG5563" s="8"/>
      <c r="AH5563" s="8"/>
      <c r="AI5563" s="8"/>
      <c r="AJ5563" s="8"/>
      <c r="AK5563" s="8"/>
      <c r="AL5563" s="8"/>
      <c r="AM5563" s="8"/>
    </row>
    <row r="5564" spans="1:39" x14ac:dyDescent="0.2">
      <c r="A5564" s="148" t="s">
        <v>379</v>
      </c>
      <c r="B5564" s="150" t="s">
        <v>304</v>
      </c>
      <c r="C5564" s="151"/>
      <c r="D5564" s="152" t="s">
        <v>305</v>
      </c>
      <c r="E5564" s="105">
        <v>1</v>
      </c>
      <c r="F5564" s="153"/>
      <c r="G5564" s="110"/>
      <c r="H5564" s="154"/>
      <c r="I5564" s="111"/>
      <c r="J5564" s="155"/>
      <c r="K5564" s="124"/>
      <c r="L5564" s="125"/>
      <c r="M5564" s="126"/>
      <c r="N5564" s="127"/>
      <c r="O5564" s="128"/>
      <c r="P5564" s="128"/>
      <c r="Q5564" s="126"/>
      <c r="R5564" s="55"/>
      <c r="S5564" s="129"/>
      <c r="T5564" s="156"/>
      <c r="U5564" s="126"/>
      <c r="AF5564" s="8"/>
      <c r="AG5564" s="8"/>
      <c r="AH5564" s="8"/>
      <c r="AI5564" s="8"/>
      <c r="AJ5564" s="8"/>
      <c r="AK5564" s="8"/>
      <c r="AL5564" s="8"/>
      <c r="AM5564" s="8"/>
    </row>
    <row r="5565" spans="1:39" x14ac:dyDescent="0.2">
      <c r="A5565" s="148" t="s">
        <v>379</v>
      </c>
      <c r="B5565" s="150">
        <v>89</v>
      </c>
      <c r="C5565" s="151" t="s">
        <v>306</v>
      </c>
      <c r="D5565" s="152" t="s">
        <v>307</v>
      </c>
      <c r="E5565" s="105">
        <v>1</v>
      </c>
      <c r="F5565" s="153"/>
      <c r="G5565" s="110"/>
      <c r="H5565" s="154"/>
      <c r="I5565" s="111"/>
      <c r="J5565" s="155"/>
      <c r="K5565" s="124"/>
      <c r="L5565" s="125"/>
      <c r="M5565" s="126"/>
      <c r="N5565" s="127"/>
      <c r="O5565" s="128"/>
      <c r="P5565" s="128"/>
      <c r="Q5565" s="126"/>
      <c r="R5565" s="55"/>
      <c r="S5565" s="129"/>
      <c r="T5565" s="156"/>
      <c r="U5565" s="126"/>
      <c r="AF5565" s="8"/>
      <c r="AG5565" s="8"/>
      <c r="AH5565" s="8"/>
      <c r="AI5565" s="8"/>
      <c r="AJ5565" s="8"/>
      <c r="AK5565" s="8"/>
      <c r="AL5565" s="8"/>
      <c r="AM5565" s="8"/>
    </row>
    <row r="5566" spans="1:39" ht="25.5" x14ac:dyDescent="0.2">
      <c r="A5566" s="148" t="s">
        <v>379</v>
      </c>
      <c r="B5566" s="150">
        <v>90</v>
      </c>
      <c r="C5566" s="151" t="s">
        <v>308</v>
      </c>
      <c r="D5566" s="152" t="s">
        <v>309</v>
      </c>
      <c r="E5566" s="105">
        <v>1</v>
      </c>
      <c r="F5566" s="153"/>
      <c r="G5566" s="110"/>
      <c r="H5566" s="154"/>
      <c r="I5566" s="111"/>
      <c r="J5566" s="155"/>
      <c r="K5566" s="124"/>
      <c r="L5566" s="125"/>
      <c r="M5566" s="126"/>
      <c r="N5566" s="127"/>
      <c r="O5566" s="128"/>
      <c r="P5566" s="128"/>
      <c r="Q5566" s="126"/>
      <c r="R5566" s="55"/>
      <c r="S5566" s="129"/>
      <c r="T5566" s="156"/>
      <c r="U5566" s="126"/>
      <c r="AF5566" s="8"/>
      <c r="AG5566" s="8"/>
      <c r="AH5566" s="8"/>
      <c r="AI5566" s="8"/>
      <c r="AJ5566" s="8"/>
      <c r="AK5566" s="8"/>
      <c r="AL5566" s="8"/>
      <c r="AM5566" s="8"/>
    </row>
    <row r="5567" spans="1:39" x14ac:dyDescent="0.2">
      <c r="A5567" s="148" t="s">
        <v>379</v>
      </c>
      <c r="B5567" s="150" t="s">
        <v>310</v>
      </c>
      <c r="C5567" s="151"/>
      <c r="D5567" s="152" t="s">
        <v>163</v>
      </c>
      <c r="E5567" s="105">
        <v>1</v>
      </c>
      <c r="F5567" s="153"/>
      <c r="G5567" s="110"/>
      <c r="H5567" s="154"/>
      <c r="I5567" s="111"/>
      <c r="J5567" s="155"/>
      <c r="K5567" s="124"/>
      <c r="L5567" s="125"/>
      <c r="M5567" s="126"/>
      <c r="N5567" s="127"/>
      <c r="O5567" s="128"/>
      <c r="P5567" s="128"/>
      <c r="Q5567" s="126"/>
      <c r="R5567" s="55"/>
      <c r="S5567" s="129"/>
      <c r="T5567" s="156"/>
      <c r="U5567" s="126"/>
      <c r="AF5567" s="8"/>
      <c r="AG5567" s="8"/>
      <c r="AH5567" s="8"/>
      <c r="AI5567" s="8"/>
      <c r="AJ5567" s="8"/>
      <c r="AK5567" s="8"/>
      <c r="AL5567" s="8"/>
      <c r="AM5567" s="8"/>
    </row>
    <row r="5568" spans="1:39" x14ac:dyDescent="0.2">
      <c r="A5568" s="148" t="s">
        <v>379</v>
      </c>
      <c r="B5568" s="150">
        <v>91</v>
      </c>
      <c r="C5568" s="151" t="s">
        <v>311</v>
      </c>
      <c r="D5568" s="152" t="s">
        <v>312</v>
      </c>
      <c r="E5568" s="105">
        <v>1</v>
      </c>
      <c r="F5568" s="153"/>
      <c r="G5568" s="110"/>
      <c r="H5568" s="154"/>
      <c r="I5568" s="111"/>
      <c r="J5568" s="155"/>
      <c r="K5568" s="124"/>
      <c r="L5568" s="125"/>
      <c r="M5568" s="126"/>
      <c r="N5568" s="127"/>
      <c r="O5568" s="128"/>
      <c r="P5568" s="128"/>
      <c r="Q5568" s="126"/>
      <c r="R5568" s="55"/>
      <c r="S5568" s="129"/>
      <c r="T5568" s="156"/>
      <c r="U5568" s="126"/>
      <c r="AF5568" s="8"/>
      <c r="AG5568" s="8"/>
      <c r="AH5568" s="8"/>
      <c r="AI5568" s="8"/>
      <c r="AJ5568" s="8"/>
      <c r="AK5568" s="8"/>
      <c r="AL5568" s="8"/>
      <c r="AM5568" s="8"/>
    </row>
    <row r="5569" spans="1:39" x14ac:dyDescent="0.2">
      <c r="A5569" s="148" t="s">
        <v>379</v>
      </c>
      <c r="B5569" s="150">
        <v>92</v>
      </c>
      <c r="C5569" s="151" t="s">
        <v>313</v>
      </c>
      <c r="D5569" s="152" t="s">
        <v>314</v>
      </c>
      <c r="E5569" s="105">
        <v>1</v>
      </c>
      <c r="F5569" s="153"/>
      <c r="G5569" s="110"/>
      <c r="H5569" s="154"/>
      <c r="I5569" s="111"/>
      <c r="J5569" s="155"/>
      <c r="K5569" s="124"/>
      <c r="L5569" s="125"/>
      <c r="M5569" s="126"/>
      <c r="N5569" s="127"/>
      <c r="O5569" s="128"/>
      <c r="P5569" s="128"/>
      <c r="Q5569" s="126"/>
      <c r="R5569" s="55"/>
      <c r="S5569" s="129"/>
      <c r="T5569" s="156"/>
      <c r="U5569" s="126"/>
      <c r="AF5569" s="8"/>
      <c r="AG5569" s="8"/>
      <c r="AH5569" s="8"/>
      <c r="AI5569" s="8"/>
      <c r="AJ5569" s="8"/>
      <c r="AK5569" s="8"/>
      <c r="AL5569" s="8"/>
      <c r="AM5569" s="8"/>
    </row>
    <row r="5570" spans="1:39" ht="25.5" x14ac:dyDescent="0.2">
      <c r="A5570" s="148" t="s">
        <v>379</v>
      </c>
      <c r="B5570" s="150">
        <v>93</v>
      </c>
      <c r="C5570" s="151" t="s">
        <v>315</v>
      </c>
      <c r="D5570" s="152" t="s">
        <v>316</v>
      </c>
      <c r="E5570" s="105">
        <v>1</v>
      </c>
      <c r="F5570" s="153"/>
      <c r="G5570" s="110"/>
      <c r="H5570" s="154"/>
      <c r="I5570" s="111"/>
      <c r="J5570" s="155"/>
      <c r="K5570" s="124"/>
      <c r="L5570" s="125"/>
      <c r="M5570" s="126"/>
      <c r="N5570" s="127"/>
      <c r="O5570" s="128"/>
      <c r="P5570" s="128"/>
      <c r="Q5570" s="126"/>
      <c r="R5570" s="55"/>
      <c r="S5570" s="129"/>
      <c r="T5570" s="156"/>
      <c r="U5570" s="126"/>
      <c r="AF5570" s="8"/>
      <c r="AG5570" s="8"/>
      <c r="AH5570" s="8"/>
      <c r="AI5570" s="8"/>
      <c r="AJ5570" s="8"/>
      <c r="AK5570" s="8"/>
      <c r="AL5570" s="8"/>
      <c r="AM5570" s="8"/>
    </row>
    <row r="5571" spans="1:39" ht="25.5" x14ac:dyDescent="0.2">
      <c r="A5571" s="148" t="s">
        <v>379</v>
      </c>
      <c r="B5571" s="150">
        <v>94</v>
      </c>
      <c r="C5571" s="151" t="s">
        <v>317</v>
      </c>
      <c r="D5571" s="152" t="s">
        <v>316</v>
      </c>
      <c r="E5571" s="105">
        <v>1</v>
      </c>
      <c r="F5571" s="153"/>
      <c r="G5571" s="110"/>
      <c r="H5571" s="154"/>
      <c r="I5571" s="111"/>
      <c r="J5571" s="155"/>
      <c r="K5571" s="124"/>
      <c r="L5571" s="125"/>
      <c r="M5571" s="126"/>
      <c r="N5571" s="127"/>
      <c r="O5571" s="128"/>
      <c r="P5571" s="128"/>
      <c r="Q5571" s="126"/>
      <c r="R5571" s="55"/>
      <c r="S5571" s="129"/>
      <c r="T5571" s="156"/>
      <c r="U5571" s="126"/>
      <c r="AF5571" s="8"/>
      <c r="AG5571" s="8"/>
      <c r="AH5571" s="8"/>
      <c r="AI5571" s="8"/>
      <c r="AJ5571" s="8"/>
      <c r="AK5571" s="8"/>
      <c r="AL5571" s="8"/>
      <c r="AM5571" s="8"/>
    </row>
    <row r="5572" spans="1:39" ht="25.5" x14ac:dyDescent="0.2">
      <c r="A5572" s="148" t="s">
        <v>379</v>
      </c>
      <c r="B5572" s="150">
        <v>95</v>
      </c>
      <c r="C5572" s="151" t="s">
        <v>318</v>
      </c>
      <c r="D5572" s="152" t="s">
        <v>319</v>
      </c>
      <c r="E5572" s="105">
        <v>1</v>
      </c>
      <c r="F5572" s="153"/>
      <c r="G5572" s="110"/>
      <c r="H5572" s="154"/>
      <c r="I5572" s="111"/>
      <c r="J5572" s="155"/>
      <c r="K5572" s="124"/>
      <c r="L5572" s="125"/>
      <c r="M5572" s="126"/>
      <c r="N5572" s="127"/>
      <c r="O5572" s="128"/>
      <c r="P5572" s="128"/>
      <c r="Q5572" s="126"/>
      <c r="R5572" s="55"/>
      <c r="S5572" s="129"/>
      <c r="T5572" s="156"/>
      <c r="U5572" s="126"/>
      <c r="AF5572" s="8"/>
      <c r="AG5572" s="8"/>
      <c r="AH5572" s="8"/>
      <c r="AI5572" s="8"/>
      <c r="AJ5572" s="8"/>
      <c r="AK5572" s="8"/>
      <c r="AL5572" s="8"/>
      <c r="AM5572" s="8"/>
    </row>
    <row r="5573" spans="1:39" customFormat="1" x14ac:dyDescent="0.2">
      <c r="A5573" s="148" t="s">
        <v>379</v>
      </c>
      <c r="B5573" s="162" t="s">
        <v>3428</v>
      </c>
      <c r="C5573" s="181" t="s">
        <v>384</v>
      </c>
      <c r="D5573" s="182" t="s">
        <v>385</v>
      </c>
      <c r="E5573" s="182">
        <v>1</v>
      </c>
      <c r="F5573" s="183"/>
      <c r="G5573" s="183" t="str">
        <f>""</f>
        <v/>
      </c>
      <c r="H5573" s="184"/>
      <c r="I5573" s="185"/>
      <c r="J5573" s="180"/>
    </row>
    <row r="5574" spans="1:39" customFormat="1" outlineLevel="1" x14ac:dyDescent="0.2">
      <c r="A5574" s="148" t="s">
        <v>379</v>
      </c>
      <c r="B5574" s="162" t="s">
        <v>3429</v>
      </c>
      <c r="C5574" s="181" t="s">
        <v>388</v>
      </c>
      <c r="D5574" s="182" t="s">
        <v>389</v>
      </c>
      <c r="E5574" s="182">
        <f>1*1</f>
        <v>1</v>
      </c>
      <c r="F5574" s="183">
        <v>3.8</v>
      </c>
      <c r="G5574" s="183">
        <f t="shared" ref="G5574:G5579" si="188">F5574*E5574</f>
        <v>3.8</v>
      </c>
      <c r="H5574" s="184" t="s">
        <v>390</v>
      </c>
      <c r="I5574" s="185"/>
      <c r="J5574" s="180"/>
    </row>
    <row r="5575" spans="1:39" customFormat="1" outlineLevel="1" x14ac:dyDescent="0.2">
      <c r="A5575" s="148" t="s">
        <v>379</v>
      </c>
      <c r="B5575" s="162" t="s">
        <v>3430</v>
      </c>
      <c r="C5575" s="181" t="s">
        <v>392</v>
      </c>
      <c r="D5575" s="182" t="s">
        <v>393</v>
      </c>
      <c r="E5575" s="182">
        <f>1*1</f>
        <v>1</v>
      </c>
      <c r="F5575" s="183">
        <v>2.65</v>
      </c>
      <c r="G5575" s="183">
        <f t="shared" si="188"/>
        <v>2.65</v>
      </c>
      <c r="H5575" s="184" t="s">
        <v>390</v>
      </c>
      <c r="I5575" s="185"/>
      <c r="J5575" s="180"/>
    </row>
    <row r="5576" spans="1:39" customFormat="1" outlineLevel="1" x14ac:dyDescent="0.2">
      <c r="A5576" s="148" t="s">
        <v>379</v>
      </c>
      <c r="B5576" s="162" t="s">
        <v>3431</v>
      </c>
      <c r="C5576" s="181" t="s">
        <v>395</v>
      </c>
      <c r="D5576" s="182" t="s">
        <v>396</v>
      </c>
      <c r="E5576" s="182">
        <f>1*1</f>
        <v>1</v>
      </c>
      <c r="F5576" s="183">
        <v>5.45</v>
      </c>
      <c r="G5576" s="183">
        <f t="shared" si="188"/>
        <v>5.45</v>
      </c>
      <c r="H5576" s="184" t="s">
        <v>390</v>
      </c>
      <c r="I5576" s="185"/>
      <c r="J5576" s="180"/>
    </row>
    <row r="5577" spans="1:39" customFormat="1" outlineLevel="1" x14ac:dyDescent="0.2">
      <c r="A5577" s="148" t="s">
        <v>379</v>
      </c>
      <c r="B5577" s="162" t="s">
        <v>3432</v>
      </c>
      <c r="C5577" s="181" t="s">
        <v>398</v>
      </c>
      <c r="D5577" s="182" t="s">
        <v>399</v>
      </c>
      <c r="E5577" s="182">
        <f>1*1</f>
        <v>1</v>
      </c>
      <c r="F5577" s="183">
        <v>39.75</v>
      </c>
      <c r="G5577" s="183">
        <f t="shared" si="188"/>
        <v>39.75</v>
      </c>
      <c r="H5577" s="184" t="s">
        <v>390</v>
      </c>
      <c r="I5577" s="185"/>
      <c r="J5577" s="180"/>
    </row>
    <row r="5578" spans="1:39" customFormat="1" outlineLevel="1" x14ac:dyDescent="0.2">
      <c r="A5578" s="148" t="s">
        <v>379</v>
      </c>
      <c r="B5578" s="162" t="s">
        <v>3433</v>
      </c>
      <c r="C5578" s="181" t="s">
        <v>401</v>
      </c>
      <c r="D5578" s="182" t="s">
        <v>402</v>
      </c>
      <c r="E5578" s="182">
        <f>2*1</f>
        <v>2</v>
      </c>
      <c r="F5578" s="183">
        <v>1.97</v>
      </c>
      <c r="G5578" s="183">
        <f t="shared" si="188"/>
        <v>3.94</v>
      </c>
      <c r="H5578" s="184" t="s">
        <v>390</v>
      </c>
      <c r="I5578" s="185"/>
      <c r="J5578" s="180"/>
    </row>
    <row r="5579" spans="1:39" customFormat="1" outlineLevel="1" x14ac:dyDescent="0.2">
      <c r="A5579" s="148" t="s">
        <v>379</v>
      </c>
      <c r="B5579" s="162" t="s">
        <v>3434</v>
      </c>
      <c r="C5579" s="181" t="s">
        <v>405</v>
      </c>
      <c r="D5579" s="182" t="s">
        <v>406</v>
      </c>
      <c r="E5579" s="182">
        <f>1*1</f>
        <v>1</v>
      </c>
      <c r="F5579" s="183">
        <v>8.09</v>
      </c>
      <c r="G5579" s="183">
        <f t="shared" si="188"/>
        <v>8.09</v>
      </c>
      <c r="H5579" s="184"/>
      <c r="I5579" s="185"/>
      <c r="J5579" s="180"/>
    </row>
    <row r="5580" spans="1:39" customFormat="1" x14ac:dyDescent="0.2">
      <c r="A5580" s="161" t="s">
        <v>382</v>
      </c>
      <c r="B5580" s="162" t="s">
        <v>3435</v>
      </c>
      <c r="C5580" s="163" t="s">
        <v>1907</v>
      </c>
      <c r="D5580" s="164" t="s">
        <v>409</v>
      </c>
      <c r="E5580" s="164" t="s">
        <v>410</v>
      </c>
      <c r="F5580" s="167"/>
      <c r="G5580" s="167" t="str">
        <f>""</f>
        <v/>
      </c>
      <c r="H5580" s="161"/>
      <c r="I5580" s="165"/>
      <c r="J5580" s="166"/>
      <c r="K5580" s="200"/>
    </row>
    <row r="5581" spans="1:39" customFormat="1" outlineLevel="1" x14ac:dyDescent="0.2">
      <c r="A5581" s="161" t="s">
        <v>386</v>
      </c>
      <c r="B5581" s="162" t="s">
        <v>3436</v>
      </c>
      <c r="C5581" s="168" t="s">
        <v>1909</v>
      </c>
      <c r="D5581" s="169" t="s">
        <v>1910</v>
      </c>
      <c r="E5581" s="169" t="s">
        <v>410</v>
      </c>
      <c r="F5581" s="170">
        <v>15.77</v>
      </c>
      <c r="G5581" s="170">
        <f>F5581*2</f>
        <v>31.54</v>
      </c>
      <c r="H5581" s="171" t="s">
        <v>414</v>
      </c>
      <c r="I5581" s="172"/>
      <c r="J5581" s="173"/>
      <c r="K5581" s="200"/>
    </row>
    <row r="5582" spans="1:39" customFormat="1" outlineLevel="1" x14ac:dyDescent="0.2">
      <c r="A5582" s="161" t="s">
        <v>386</v>
      </c>
      <c r="B5582" s="162" t="s">
        <v>3437</v>
      </c>
      <c r="C5582" s="168" t="s">
        <v>416</v>
      </c>
      <c r="D5582" s="169" t="s">
        <v>417</v>
      </c>
      <c r="E5582" s="169" t="s">
        <v>410</v>
      </c>
      <c r="F5582" s="170">
        <v>4.05</v>
      </c>
      <c r="G5582" s="170">
        <f>F5582*2</f>
        <v>8.1</v>
      </c>
      <c r="H5582" s="171" t="s">
        <v>414</v>
      </c>
      <c r="I5582" s="172"/>
      <c r="J5582" s="173"/>
      <c r="K5582" s="200"/>
    </row>
    <row r="5583" spans="1:39" customFormat="1" outlineLevel="1" x14ac:dyDescent="0.2">
      <c r="A5583" s="161" t="s">
        <v>386</v>
      </c>
      <c r="B5583" s="162" t="s">
        <v>3438</v>
      </c>
      <c r="C5583" s="168" t="s">
        <v>419</v>
      </c>
      <c r="D5583" s="169" t="s">
        <v>420</v>
      </c>
      <c r="E5583" s="169">
        <v>2</v>
      </c>
      <c r="F5583" s="170">
        <v>0.37</v>
      </c>
      <c r="G5583" s="170">
        <f>F5583*E5583</f>
        <v>0.74</v>
      </c>
      <c r="H5583" s="171" t="s">
        <v>414</v>
      </c>
      <c r="I5583" s="172"/>
      <c r="J5583" s="173"/>
      <c r="K5583" s="200"/>
    </row>
    <row r="5584" spans="1:39" customFormat="1" outlineLevel="1" x14ac:dyDescent="0.2">
      <c r="A5584" s="161" t="s">
        <v>386</v>
      </c>
      <c r="B5584" s="162" t="s">
        <v>3439</v>
      </c>
      <c r="C5584" s="168" t="s">
        <v>422</v>
      </c>
      <c r="D5584" s="169" t="s">
        <v>423</v>
      </c>
      <c r="E5584" s="169">
        <v>2</v>
      </c>
      <c r="F5584" s="170">
        <v>0.04</v>
      </c>
      <c r="G5584" s="170">
        <f>F5584*E5584</f>
        <v>0.08</v>
      </c>
      <c r="H5584" s="171" t="s">
        <v>414</v>
      </c>
      <c r="I5584" s="172"/>
      <c r="J5584" s="173"/>
      <c r="K5584" s="200"/>
    </row>
    <row r="5585" spans="1:11" customFormat="1" outlineLevel="1" x14ac:dyDescent="0.2">
      <c r="A5585" s="161" t="s">
        <v>403</v>
      </c>
      <c r="B5585" s="162" t="s">
        <v>3440</v>
      </c>
      <c r="C5585" s="174" t="s">
        <v>425</v>
      </c>
      <c r="D5585" s="175" t="s">
        <v>426</v>
      </c>
      <c r="E5585" s="175">
        <v>2</v>
      </c>
      <c r="F5585" s="176">
        <v>0.01</v>
      </c>
      <c r="G5585" s="176">
        <f>F5585*E5585</f>
        <v>0.02</v>
      </c>
      <c r="H5585" s="177"/>
      <c r="I5585" s="178"/>
      <c r="J5585" s="179"/>
      <c r="K5585" s="200"/>
    </row>
    <row r="5586" spans="1:11" customFormat="1" collapsed="1" x14ac:dyDescent="0.2">
      <c r="A5586" s="148" t="s">
        <v>379</v>
      </c>
      <c r="B5586" s="162" t="s">
        <v>3441</v>
      </c>
      <c r="C5586" s="181" t="s">
        <v>428</v>
      </c>
      <c r="D5586" s="182" t="s">
        <v>429</v>
      </c>
      <c r="E5586" s="182" t="s">
        <v>410</v>
      </c>
      <c r="F5586" s="183"/>
      <c r="G5586" s="183" t="str">
        <f>""</f>
        <v/>
      </c>
      <c r="H5586" s="184"/>
      <c r="I5586" s="185"/>
      <c r="J5586" s="180"/>
      <c r="K5586" s="200"/>
    </row>
    <row r="5587" spans="1:11" customFormat="1" outlineLevel="1" x14ac:dyDescent="0.2">
      <c r="A5587" s="148" t="s">
        <v>379</v>
      </c>
      <c r="B5587" s="162" t="s">
        <v>3442</v>
      </c>
      <c r="C5587" s="181" t="s">
        <v>431</v>
      </c>
      <c r="D5587" s="182" t="s">
        <v>432</v>
      </c>
      <c r="E5587" s="182" t="s">
        <v>410</v>
      </c>
      <c r="F5587" s="183">
        <v>10.41</v>
      </c>
      <c r="G5587" s="183">
        <f>F5587*2</f>
        <v>20.82</v>
      </c>
      <c r="H5587" s="184" t="s">
        <v>390</v>
      </c>
      <c r="I5587" s="185"/>
      <c r="J5587" s="180"/>
      <c r="K5587" s="200"/>
    </row>
    <row r="5588" spans="1:11" customFormat="1" outlineLevel="1" x14ac:dyDescent="0.2">
      <c r="A5588" s="148" t="s">
        <v>379</v>
      </c>
      <c r="B5588" s="162" t="s">
        <v>3443</v>
      </c>
      <c r="C5588" s="181" t="s">
        <v>434</v>
      </c>
      <c r="D5588" s="182" t="s">
        <v>435</v>
      </c>
      <c r="E5588" s="182">
        <v>4</v>
      </c>
      <c r="F5588" s="183">
        <v>0.03</v>
      </c>
      <c r="G5588" s="183">
        <f>F5588*E5588</f>
        <v>0.12</v>
      </c>
      <c r="H5588" s="184" t="s">
        <v>414</v>
      </c>
      <c r="I5588" s="185"/>
      <c r="J5588" s="180"/>
      <c r="K5588" s="200"/>
    </row>
    <row r="5589" spans="1:11" customFormat="1" outlineLevel="1" x14ac:dyDescent="0.2">
      <c r="A5589" s="148" t="s">
        <v>379</v>
      </c>
      <c r="B5589" s="162" t="s">
        <v>3444</v>
      </c>
      <c r="C5589" s="181" t="s">
        <v>425</v>
      </c>
      <c r="D5589" s="182" t="s">
        <v>437</v>
      </c>
      <c r="E5589" s="182">
        <v>2</v>
      </c>
      <c r="F5589" s="183">
        <v>0.02</v>
      </c>
      <c r="G5589" s="183">
        <f>F5589*E5589</f>
        <v>0.04</v>
      </c>
      <c r="H5589" s="184"/>
      <c r="I5589" s="185"/>
      <c r="J5589" s="180"/>
      <c r="K5589" s="200"/>
    </row>
    <row r="5590" spans="1:11" customFormat="1" x14ac:dyDescent="0.2">
      <c r="A5590" s="161" t="s">
        <v>382</v>
      </c>
      <c r="B5590" s="162" t="s">
        <v>3445</v>
      </c>
      <c r="C5590" s="163" t="s">
        <v>3446</v>
      </c>
      <c r="D5590" s="164" t="s">
        <v>3447</v>
      </c>
      <c r="E5590" s="164">
        <v>1</v>
      </c>
      <c r="F5590" s="167"/>
      <c r="G5590" s="167" t="str">
        <f>""</f>
        <v/>
      </c>
      <c r="H5590" s="161"/>
      <c r="I5590" s="165"/>
      <c r="J5590" s="166"/>
    </row>
    <row r="5591" spans="1:11" customFormat="1" outlineLevel="1" x14ac:dyDescent="0.2">
      <c r="A5591" s="161" t="s">
        <v>386</v>
      </c>
      <c r="B5591" s="162" t="s">
        <v>3448</v>
      </c>
      <c r="C5591" s="168" t="s">
        <v>3449</v>
      </c>
      <c r="D5591" s="169" t="s">
        <v>3450</v>
      </c>
      <c r="E5591" s="169">
        <f>1*1</f>
        <v>1</v>
      </c>
      <c r="F5591" s="170">
        <v>5.41</v>
      </c>
      <c r="G5591" s="170">
        <f>F5591*E5591</f>
        <v>5.41</v>
      </c>
      <c r="H5591" s="171" t="s">
        <v>414</v>
      </c>
      <c r="I5591" s="172"/>
      <c r="J5591" s="173"/>
    </row>
    <row r="5592" spans="1:11" customFormat="1" outlineLevel="1" x14ac:dyDescent="0.2">
      <c r="A5592" s="161" t="s">
        <v>386</v>
      </c>
      <c r="B5592" s="162" t="s">
        <v>3451</v>
      </c>
      <c r="C5592" s="168" t="s">
        <v>445</v>
      </c>
      <c r="D5592" s="169" t="s">
        <v>446</v>
      </c>
      <c r="E5592" s="169">
        <f>2*1</f>
        <v>2</v>
      </c>
      <c r="F5592" s="170">
        <v>2.2200000000000002</v>
      </c>
      <c r="G5592" s="170">
        <f>F5592*E5592</f>
        <v>4.4400000000000004</v>
      </c>
      <c r="H5592" s="171" t="s">
        <v>414</v>
      </c>
      <c r="I5592" s="172"/>
      <c r="J5592" s="173"/>
    </row>
    <row r="5593" spans="1:11" customFormat="1" outlineLevel="1" x14ac:dyDescent="0.2">
      <c r="A5593" s="161" t="s">
        <v>403</v>
      </c>
      <c r="B5593" s="162" t="s">
        <v>3452</v>
      </c>
      <c r="C5593" s="174" t="s">
        <v>425</v>
      </c>
      <c r="D5593" s="175" t="s">
        <v>448</v>
      </c>
      <c r="E5593" s="175">
        <f>4*1</f>
        <v>4</v>
      </c>
      <c r="F5593" s="176">
        <v>0.01</v>
      </c>
      <c r="G5593" s="176">
        <f>F5593*E5593</f>
        <v>0.04</v>
      </c>
      <c r="H5593" s="177"/>
      <c r="I5593" s="178"/>
      <c r="J5593" s="179"/>
    </row>
    <row r="5594" spans="1:11" customFormat="1" outlineLevel="1" x14ac:dyDescent="0.2">
      <c r="A5594" s="161" t="s">
        <v>403</v>
      </c>
      <c r="B5594" s="162" t="s">
        <v>3453</v>
      </c>
      <c r="C5594" s="174" t="s">
        <v>425</v>
      </c>
      <c r="D5594" s="175" t="s">
        <v>450</v>
      </c>
      <c r="E5594" s="175">
        <f>8*1</f>
        <v>8</v>
      </c>
      <c r="F5594" s="176">
        <v>0.04</v>
      </c>
      <c r="G5594" s="176">
        <f>F5594*E5594</f>
        <v>0.32</v>
      </c>
      <c r="H5594" s="177"/>
      <c r="I5594" s="178"/>
      <c r="J5594" s="179"/>
    </row>
    <row r="5595" spans="1:11" customFormat="1" x14ac:dyDescent="0.2">
      <c r="A5595" s="161" t="s">
        <v>382</v>
      </c>
      <c r="B5595" s="162" t="s">
        <v>3454</v>
      </c>
      <c r="C5595" s="163" t="s">
        <v>3455</v>
      </c>
      <c r="D5595" s="164" t="s">
        <v>3456</v>
      </c>
      <c r="E5595" s="164">
        <v>4</v>
      </c>
      <c r="F5595" s="167"/>
      <c r="G5595" s="167" t="str">
        <f>""</f>
        <v/>
      </c>
      <c r="H5595" s="161"/>
      <c r="I5595" s="165"/>
      <c r="J5595" s="166"/>
    </row>
    <row r="5596" spans="1:11" customFormat="1" outlineLevel="1" x14ac:dyDescent="0.2">
      <c r="A5596" s="161" t="s">
        <v>386</v>
      </c>
      <c r="B5596" s="162" t="s">
        <v>3457</v>
      </c>
      <c r="C5596" s="168" t="s">
        <v>3449</v>
      </c>
      <c r="D5596" s="169" t="s">
        <v>3450</v>
      </c>
      <c r="E5596" s="169">
        <f>1*4</f>
        <v>4</v>
      </c>
      <c r="F5596" s="170">
        <v>5.41</v>
      </c>
      <c r="G5596" s="170">
        <f>F5596*E5596</f>
        <v>21.64</v>
      </c>
      <c r="H5596" s="171" t="s">
        <v>414</v>
      </c>
      <c r="I5596" s="172"/>
      <c r="J5596" s="173"/>
    </row>
    <row r="5597" spans="1:11" customFormat="1" outlineLevel="1" x14ac:dyDescent="0.2">
      <c r="A5597" s="161" t="s">
        <v>386</v>
      </c>
      <c r="B5597" s="162" t="s">
        <v>3458</v>
      </c>
      <c r="C5597" s="168" t="s">
        <v>456</v>
      </c>
      <c r="D5597" s="169" t="s">
        <v>457</v>
      </c>
      <c r="E5597" s="169">
        <f>2*4</f>
        <v>8</v>
      </c>
      <c r="F5597" s="170">
        <v>1.28</v>
      </c>
      <c r="G5597" s="170">
        <f>F5597*E5597</f>
        <v>10.24</v>
      </c>
      <c r="H5597" s="171" t="s">
        <v>414</v>
      </c>
      <c r="I5597" s="172"/>
      <c r="J5597" s="173"/>
    </row>
    <row r="5598" spans="1:11" customFormat="1" collapsed="1" x14ac:dyDescent="0.2">
      <c r="A5598" s="148" t="s">
        <v>379</v>
      </c>
      <c r="B5598" s="162" t="s">
        <v>3459</v>
      </c>
      <c r="C5598" s="181" t="s">
        <v>459</v>
      </c>
      <c r="D5598" s="182" t="s">
        <v>460</v>
      </c>
      <c r="E5598" s="182">
        <v>1</v>
      </c>
      <c r="F5598" s="183">
        <v>3.27927539</v>
      </c>
      <c r="G5598" s="183">
        <f>F5598*E5598</f>
        <v>3.27927539</v>
      </c>
      <c r="H5598" s="184" t="s">
        <v>390</v>
      </c>
      <c r="I5598" s="185"/>
      <c r="J5598" s="180"/>
    </row>
    <row r="5599" spans="1:11" customFormat="1" x14ac:dyDescent="0.2">
      <c r="A5599" s="148" t="s">
        <v>379</v>
      </c>
      <c r="B5599" s="162" t="s">
        <v>3460</v>
      </c>
      <c r="C5599" s="181" t="s">
        <v>462</v>
      </c>
      <c r="D5599" s="182" t="s">
        <v>463</v>
      </c>
      <c r="E5599" s="182">
        <v>1</v>
      </c>
      <c r="F5599" s="183">
        <v>0.65714972000000005</v>
      </c>
      <c r="G5599" s="183">
        <f>F5599*E5599</f>
        <v>0.65714972000000005</v>
      </c>
      <c r="H5599" s="184" t="s">
        <v>414</v>
      </c>
      <c r="I5599" s="185"/>
      <c r="J5599" s="180"/>
    </row>
    <row r="5600" spans="1:11" customFormat="1" x14ac:dyDescent="0.2">
      <c r="A5600" s="161" t="s">
        <v>382</v>
      </c>
      <c r="B5600" s="162" t="s">
        <v>3461</v>
      </c>
      <c r="C5600" s="163" t="s">
        <v>465</v>
      </c>
      <c r="D5600" s="164" t="s">
        <v>466</v>
      </c>
      <c r="E5600" s="164" t="s">
        <v>410</v>
      </c>
      <c r="F5600" s="167"/>
      <c r="G5600" s="167" t="str">
        <f>""</f>
        <v/>
      </c>
      <c r="H5600" s="161"/>
      <c r="I5600" s="165"/>
      <c r="J5600" s="166"/>
      <c r="K5600" s="200"/>
    </row>
    <row r="5601" spans="1:11" customFormat="1" outlineLevel="1" x14ac:dyDescent="0.2">
      <c r="A5601" s="161" t="s">
        <v>386</v>
      </c>
      <c r="B5601" s="162" t="s">
        <v>3462</v>
      </c>
      <c r="C5601" s="168" t="s">
        <v>468</v>
      </c>
      <c r="D5601" s="169" t="s">
        <v>469</v>
      </c>
      <c r="E5601" s="169" t="s">
        <v>410</v>
      </c>
      <c r="F5601" s="170">
        <v>0.5</v>
      </c>
      <c r="G5601" s="170">
        <f>F5601*2</f>
        <v>1</v>
      </c>
      <c r="H5601" s="171" t="s">
        <v>414</v>
      </c>
      <c r="I5601" s="172"/>
      <c r="J5601" s="173"/>
      <c r="K5601" s="200"/>
    </row>
    <row r="5602" spans="1:11" customFormat="1" outlineLevel="1" x14ac:dyDescent="0.2">
      <c r="A5602" s="161" t="s">
        <v>386</v>
      </c>
      <c r="B5602" s="162" t="s">
        <v>3463</v>
      </c>
      <c r="C5602" s="168" t="s">
        <v>471</v>
      </c>
      <c r="D5602" s="169" t="s">
        <v>472</v>
      </c>
      <c r="E5602" s="169">
        <v>2</v>
      </c>
      <c r="F5602" s="170">
        <v>0.01</v>
      </c>
      <c r="G5602" s="170">
        <f>F5602*E5602</f>
        <v>0.02</v>
      </c>
      <c r="H5602" s="171" t="s">
        <v>414</v>
      </c>
      <c r="I5602" s="172"/>
      <c r="J5602" s="173"/>
      <c r="K5602" s="200"/>
    </row>
    <row r="5603" spans="1:11" customFormat="1" x14ac:dyDescent="0.2">
      <c r="A5603" s="161" t="s">
        <v>382</v>
      </c>
      <c r="B5603" s="162" t="s">
        <v>3464</v>
      </c>
      <c r="C5603" s="163" t="s">
        <v>474</v>
      </c>
      <c r="D5603" s="164" t="s">
        <v>475</v>
      </c>
      <c r="E5603" s="164">
        <v>2</v>
      </c>
      <c r="F5603" s="167">
        <v>0.59990093</v>
      </c>
      <c r="G5603" s="167">
        <f>F5603*E5603</f>
        <v>1.19980186</v>
      </c>
      <c r="H5603" s="161" t="s">
        <v>414</v>
      </c>
      <c r="I5603" s="165"/>
      <c r="J5603" s="166"/>
    </row>
    <row r="5604" spans="1:11" customFormat="1" x14ac:dyDescent="0.2">
      <c r="A5604" s="161" t="s">
        <v>382</v>
      </c>
      <c r="B5604" s="162" t="s">
        <v>3465</v>
      </c>
      <c r="C5604" s="163" t="s">
        <v>3466</v>
      </c>
      <c r="D5604" s="164" t="s">
        <v>3467</v>
      </c>
      <c r="E5604" s="164">
        <v>1</v>
      </c>
      <c r="F5604" s="167"/>
      <c r="G5604" s="167" t="str">
        <f>""</f>
        <v/>
      </c>
      <c r="H5604" s="161"/>
      <c r="I5604" s="165"/>
      <c r="J5604" s="166"/>
    </row>
    <row r="5605" spans="1:11" customFormat="1" outlineLevel="1" x14ac:dyDescent="0.2">
      <c r="A5605" s="161" t="s">
        <v>382</v>
      </c>
      <c r="B5605" s="162" t="s">
        <v>3468</v>
      </c>
      <c r="C5605" s="163" t="s">
        <v>3469</v>
      </c>
      <c r="D5605" s="164" t="s">
        <v>3470</v>
      </c>
      <c r="E5605" s="164">
        <f>1*1</f>
        <v>1</v>
      </c>
      <c r="F5605" s="167"/>
      <c r="G5605" s="167" t="str">
        <f>""</f>
        <v/>
      </c>
      <c r="H5605" s="161"/>
      <c r="I5605" s="165"/>
      <c r="J5605" s="166"/>
    </row>
    <row r="5606" spans="1:11" customFormat="1" outlineLevel="2" x14ac:dyDescent="0.2">
      <c r="A5606" s="161" t="s">
        <v>386</v>
      </c>
      <c r="B5606" s="162" t="s">
        <v>3471</v>
      </c>
      <c r="C5606" s="168" t="s">
        <v>3472</v>
      </c>
      <c r="D5606" s="169" t="s">
        <v>3473</v>
      </c>
      <c r="E5606" s="169">
        <f>1*1</f>
        <v>1</v>
      </c>
      <c r="F5606" s="170">
        <v>3.32</v>
      </c>
      <c r="G5606" s="170">
        <f t="shared" ref="G5606:G5615" si="189">F5606*E5606</f>
        <v>3.32</v>
      </c>
      <c r="H5606" s="171" t="s">
        <v>414</v>
      </c>
      <c r="I5606" s="172"/>
      <c r="J5606" s="173"/>
    </row>
    <row r="5607" spans="1:11" customFormat="1" outlineLevel="2" x14ac:dyDescent="0.2">
      <c r="A5607" s="161" t="s">
        <v>386</v>
      </c>
      <c r="B5607" s="162" t="s">
        <v>3474</v>
      </c>
      <c r="C5607" s="168" t="s">
        <v>830</v>
      </c>
      <c r="D5607" s="169" t="s">
        <v>831</v>
      </c>
      <c r="E5607" s="169">
        <f>2*1</f>
        <v>2</v>
      </c>
      <c r="F5607" s="170">
        <v>0.28000000000000003</v>
      </c>
      <c r="G5607" s="170">
        <f t="shared" si="189"/>
        <v>0.56000000000000005</v>
      </c>
      <c r="H5607" s="171" t="s">
        <v>414</v>
      </c>
      <c r="I5607" s="172"/>
      <c r="J5607" s="173"/>
    </row>
    <row r="5608" spans="1:11" customFormat="1" outlineLevel="1" x14ac:dyDescent="0.2">
      <c r="A5608" s="161" t="s">
        <v>382</v>
      </c>
      <c r="B5608" s="162" t="s">
        <v>3475</v>
      </c>
      <c r="C5608" s="163" t="s">
        <v>3476</v>
      </c>
      <c r="D5608" s="164" t="s">
        <v>3477</v>
      </c>
      <c r="E5608" s="164">
        <f>1*1</f>
        <v>1</v>
      </c>
      <c r="F5608" s="167">
        <v>1.87</v>
      </c>
      <c r="G5608" s="167">
        <f t="shared" si="189"/>
        <v>1.87</v>
      </c>
      <c r="H5608" s="161" t="s">
        <v>414</v>
      </c>
      <c r="I5608" s="165"/>
      <c r="J5608" s="166"/>
    </row>
    <row r="5609" spans="1:11" customFormat="1" outlineLevel="1" x14ac:dyDescent="0.2">
      <c r="A5609" s="161" t="s">
        <v>403</v>
      </c>
      <c r="B5609" s="162" t="s">
        <v>3478</v>
      </c>
      <c r="C5609" s="174" t="s">
        <v>3479</v>
      </c>
      <c r="D5609" s="175" t="s">
        <v>3480</v>
      </c>
      <c r="E5609" s="175">
        <f>1*1</f>
        <v>1</v>
      </c>
      <c r="F5609" s="176">
        <v>0.84</v>
      </c>
      <c r="G5609" s="176">
        <f t="shared" si="189"/>
        <v>0.84</v>
      </c>
      <c r="H5609" s="177"/>
      <c r="I5609" s="178"/>
      <c r="J5609" s="179"/>
    </row>
    <row r="5610" spans="1:11" customFormat="1" outlineLevel="1" x14ac:dyDescent="0.2">
      <c r="A5610" s="161" t="s">
        <v>403</v>
      </c>
      <c r="B5610" s="162" t="s">
        <v>3481</v>
      </c>
      <c r="C5610" s="174" t="s">
        <v>677</v>
      </c>
      <c r="D5610" s="175" t="s">
        <v>837</v>
      </c>
      <c r="E5610" s="175">
        <f>3*1</f>
        <v>3</v>
      </c>
      <c r="F5610" s="176">
        <v>0.02</v>
      </c>
      <c r="G5610" s="176">
        <f t="shared" si="189"/>
        <v>0.06</v>
      </c>
      <c r="H5610" s="177"/>
      <c r="I5610" s="178"/>
      <c r="J5610" s="179"/>
    </row>
    <row r="5611" spans="1:11" customFormat="1" outlineLevel="1" x14ac:dyDescent="0.2">
      <c r="A5611" s="161" t="s">
        <v>403</v>
      </c>
      <c r="B5611" s="162" t="s">
        <v>3482</v>
      </c>
      <c r="C5611" s="174" t="s">
        <v>525</v>
      </c>
      <c r="D5611" s="175" t="s">
        <v>526</v>
      </c>
      <c r="E5611" s="175">
        <f>3*1</f>
        <v>3</v>
      </c>
      <c r="F5611" s="176">
        <v>0.01</v>
      </c>
      <c r="G5611" s="176">
        <f t="shared" si="189"/>
        <v>0.03</v>
      </c>
      <c r="H5611" s="177"/>
      <c r="I5611" s="178"/>
      <c r="J5611" s="179"/>
    </row>
    <row r="5612" spans="1:11" customFormat="1" outlineLevel="1" x14ac:dyDescent="0.2">
      <c r="A5612" s="161" t="s">
        <v>403</v>
      </c>
      <c r="B5612" s="162" t="s">
        <v>3483</v>
      </c>
      <c r="C5612" s="174" t="s">
        <v>528</v>
      </c>
      <c r="D5612" s="175" t="s">
        <v>529</v>
      </c>
      <c r="E5612" s="175">
        <f>3*1</f>
        <v>3</v>
      </c>
      <c r="F5612" s="176">
        <v>0</v>
      </c>
      <c r="G5612" s="176">
        <f t="shared" si="189"/>
        <v>0</v>
      </c>
      <c r="H5612" s="177"/>
      <c r="I5612" s="178"/>
      <c r="J5612" s="179"/>
    </row>
    <row r="5613" spans="1:11" customFormat="1" x14ac:dyDescent="0.2">
      <c r="A5613" s="161" t="s">
        <v>382</v>
      </c>
      <c r="B5613" s="162" t="s">
        <v>3484</v>
      </c>
      <c r="C5613" s="163" t="s">
        <v>477</v>
      </c>
      <c r="D5613" s="164" t="s">
        <v>478</v>
      </c>
      <c r="E5613" s="164">
        <v>8</v>
      </c>
      <c r="F5613" s="167">
        <v>2.8096894699999999</v>
      </c>
      <c r="G5613" s="167">
        <f t="shared" si="189"/>
        <v>22.477515759999999</v>
      </c>
      <c r="H5613" s="161" t="s">
        <v>414</v>
      </c>
      <c r="I5613" s="165"/>
      <c r="J5613" s="166"/>
    </row>
    <row r="5614" spans="1:11" customFormat="1" x14ac:dyDescent="0.2">
      <c r="A5614" s="161" t="s">
        <v>382</v>
      </c>
      <c r="B5614" s="162" t="s">
        <v>3485</v>
      </c>
      <c r="C5614" s="163" t="s">
        <v>1944</v>
      </c>
      <c r="D5614" s="164" t="s">
        <v>1945</v>
      </c>
      <c r="E5614" s="164">
        <v>8</v>
      </c>
      <c r="F5614" s="167">
        <v>0.69946048000000005</v>
      </c>
      <c r="G5614" s="167">
        <f t="shared" si="189"/>
        <v>5.5956838400000004</v>
      </c>
      <c r="H5614" s="161" t="s">
        <v>414</v>
      </c>
      <c r="I5614" s="165"/>
      <c r="J5614" s="166"/>
    </row>
    <row r="5615" spans="1:11" customFormat="1" x14ac:dyDescent="0.2">
      <c r="A5615" s="161" t="s">
        <v>382</v>
      </c>
      <c r="B5615" s="162" t="s">
        <v>3486</v>
      </c>
      <c r="C5615" s="163" t="s">
        <v>483</v>
      </c>
      <c r="D5615" s="164" t="s">
        <v>484</v>
      </c>
      <c r="E5615" s="164">
        <v>13</v>
      </c>
      <c r="F5615" s="167">
        <v>0.33108987000000001</v>
      </c>
      <c r="G5615" s="167">
        <f t="shared" si="189"/>
        <v>4.3041683099999997</v>
      </c>
      <c r="H5615" s="161" t="s">
        <v>414</v>
      </c>
      <c r="I5615" s="165"/>
      <c r="J5615" s="166"/>
    </row>
    <row r="5616" spans="1:11" customFormat="1" x14ac:dyDescent="0.2">
      <c r="A5616" s="161" t="s">
        <v>382</v>
      </c>
      <c r="B5616" s="162" t="s">
        <v>3487</v>
      </c>
      <c r="C5616" s="163" t="s">
        <v>486</v>
      </c>
      <c r="D5616" s="164" t="s">
        <v>487</v>
      </c>
      <c r="E5616" s="164" t="s">
        <v>410</v>
      </c>
      <c r="F5616" s="167">
        <v>1.75006756</v>
      </c>
      <c r="G5616" s="167">
        <f>F5616*2</f>
        <v>3.5001351199999999</v>
      </c>
      <c r="H5616" s="161" t="s">
        <v>414</v>
      </c>
      <c r="I5616" s="165"/>
      <c r="J5616" s="166"/>
    </row>
    <row r="5617" spans="1:11" customFormat="1" x14ac:dyDescent="0.2">
      <c r="A5617" s="161" t="s">
        <v>382</v>
      </c>
      <c r="B5617" s="162" t="s">
        <v>3488</v>
      </c>
      <c r="C5617" s="163" t="s">
        <v>489</v>
      </c>
      <c r="D5617" s="164" t="s">
        <v>490</v>
      </c>
      <c r="E5617" s="164">
        <v>4</v>
      </c>
      <c r="F5617" s="167"/>
      <c r="G5617" s="167" t="str">
        <f>""</f>
        <v/>
      </c>
      <c r="H5617" s="161"/>
      <c r="I5617" s="165"/>
      <c r="J5617" s="166"/>
    </row>
    <row r="5618" spans="1:11" customFormat="1" outlineLevel="1" x14ac:dyDescent="0.2">
      <c r="A5618" s="161" t="s">
        <v>386</v>
      </c>
      <c r="B5618" s="162" t="s">
        <v>3489</v>
      </c>
      <c r="C5618" s="168" t="s">
        <v>492</v>
      </c>
      <c r="D5618" s="169" t="s">
        <v>493</v>
      </c>
      <c r="E5618" s="169">
        <f>1*4</f>
        <v>4</v>
      </c>
      <c r="F5618" s="170">
        <v>0.38</v>
      </c>
      <c r="G5618" s="170">
        <f>F5618*E5618</f>
        <v>1.52</v>
      </c>
      <c r="H5618" s="171" t="s">
        <v>414</v>
      </c>
      <c r="I5618" s="172"/>
      <c r="J5618" s="173"/>
    </row>
    <row r="5619" spans="1:11" customFormat="1" outlineLevel="1" x14ac:dyDescent="0.2">
      <c r="A5619" s="161" t="s">
        <v>386</v>
      </c>
      <c r="B5619" s="162" t="s">
        <v>3490</v>
      </c>
      <c r="C5619" s="168" t="s">
        <v>495</v>
      </c>
      <c r="D5619" s="169" t="s">
        <v>496</v>
      </c>
      <c r="E5619" s="169">
        <f>1*4</f>
        <v>4</v>
      </c>
      <c r="F5619" s="170">
        <v>0.25</v>
      </c>
      <c r="G5619" s="170">
        <f>F5619*E5619</f>
        <v>1</v>
      </c>
      <c r="H5619" s="171" t="s">
        <v>414</v>
      </c>
      <c r="I5619" s="172"/>
      <c r="J5619" s="173"/>
    </row>
    <row r="5620" spans="1:11" customFormat="1" x14ac:dyDescent="0.2">
      <c r="A5620" s="161" t="s">
        <v>382</v>
      </c>
      <c r="B5620" s="162" t="s">
        <v>3491</v>
      </c>
      <c r="C5620" s="163" t="s">
        <v>3492</v>
      </c>
      <c r="D5620" s="164" t="s">
        <v>3493</v>
      </c>
      <c r="E5620" s="164">
        <v>1</v>
      </c>
      <c r="F5620" s="167"/>
      <c r="G5620" s="167" t="str">
        <f>""</f>
        <v/>
      </c>
      <c r="H5620" s="161"/>
      <c r="I5620" s="165"/>
      <c r="J5620" s="166"/>
    </row>
    <row r="5621" spans="1:11" customFormat="1" outlineLevel="1" x14ac:dyDescent="0.2">
      <c r="A5621" s="161" t="s">
        <v>386</v>
      </c>
      <c r="B5621" s="162" t="s">
        <v>3494</v>
      </c>
      <c r="C5621" s="168" t="s">
        <v>534</v>
      </c>
      <c r="D5621" s="169" t="s">
        <v>535</v>
      </c>
      <c r="E5621" s="169">
        <f>2*1</f>
        <v>2</v>
      </c>
      <c r="F5621" s="170">
        <v>2.2200000000000002</v>
      </c>
      <c r="G5621" s="170">
        <f>F5621*E5621</f>
        <v>4.4400000000000004</v>
      </c>
      <c r="H5621" s="171" t="s">
        <v>390</v>
      </c>
      <c r="I5621" s="172"/>
      <c r="J5621" s="173"/>
    </row>
    <row r="5622" spans="1:11" customFormat="1" outlineLevel="1" x14ac:dyDescent="0.2">
      <c r="A5622" s="161" t="s">
        <v>386</v>
      </c>
      <c r="B5622" s="162" t="s">
        <v>3495</v>
      </c>
      <c r="C5622" s="168" t="s">
        <v>3496</v>
      </c>
      <c r="D5622" s="169" t="s">
        <v>3497</v>
      </c>
      <c r="E5622" s="169">
        <f>1*1</f>
        <v>1</v>
      </c>
      <c r="F5622" s="170">
        <v>2.9</v>
      </c>
      <c r="G5622" s="170">
        <f>F5622*E5622</f>
        <v>2.9</v>
      </c>
      <c r="H5622" s="171" t="s">
        <v>390</v>
      </c>
      <c r="I5622" s="172"/>
      <c r="J5622" s="173"/>
    </row>
    <row r="5623" spans="1:11" customFormat="1" outlineLevel="1" x14ac:dyDescent="0.2">
      <c r="A5623" s="161" t="s">
        <v>386</v>
      </c>
      <c r="B5623" s="162" t="s">
        <v>3498</v>
      </c>
      <c r="C5623" s="168" t="s">
        <v>3499</v>
      </c>
      <c r="D5623" s="169" t="s">
        <v>3500</v>
      </c>
      <c r="E5623" s="169">
        <f>1*1</f>
        <v>1</v>
      </c>
      <c r="F5623" s="170">
        <v>21.83</v>
      </c>
      <c r="G5623" s="170">
        <f>F5623*E5623</f>
        <v>21.83</v>
      </c>
      <c r="H5623" s="171" t="s">
        <v>390</v>
      </c>
      <c r="I5623" s="172"/>
      <c r="J5623" s="173"/>
    </row>
    <row r="5624" spans="1:11" customFormat="1" outlineLevel="1" x14ac:dyDescent="0.2">
      <c r="A5624" s="161" t="s">
        <v>386</v>
      </c>
      <c r="B5624" s="162" t="s">
        <v>3501</v>
      </c>
      <c r="C5624" s="168" t="s">
        <v>401</v>
      </c>
      <c r="D5624" s="169" t="s">
        <v>402</v>
      </c>
      <c r="E5624" s="169">
        <f>2*1</f>
        <v>2</v>
      </c>
      <c r="F5624" s="170">
        <v>1.97</v>
      </c>
      <c r="G5624" s="170">
        <f>F5624*E5624</f>
        <v>3.94</v>
      </c>
      <c r="H5624" s="171" t="s">
        <v>390</v>
      </c>
      <c r="I5624" s="172"/>
      <c r="J5624" s="173"/>
    </row>
    <row r="5625" spans="1:11" customFormat="1" x14ac:dyDescent="0.2">
      <c r="A5625" s="148" t="s">
        <v>379</v>
      </c>
      <c r="B5625" s="162" t="s">
        <v>3502</v>
      </c>
      <c r="C5625" s="181" t="s">
        <v>1957</v>
      </c>
      <c r="D5625" s="182" t="s">
        <v>545</v>
      </c>
      <c r="E5625" s="182" t="s">
        <v>410</v>
      </c>
      <c r="F5625" s="183"/>
      <c r="G5625" s="183" t="str">
        <f>""</f>
        <v/>
      </c>
      <c r="H5625" s="184"/>
      <c r="I5625" s="185"/>
      <c r="J5625" s="180"/>
      <c r="K5625" s="200"/>
    </row>
    <row r="5626" spans="1:11" customFormat="1" outlineLevel="1" x14ac:dyDescent="0.2">
      <c r="A5626" s="148" t="s">
        <v>379</v>
      </c>
      <c r="B5626" s="162" t="s">
        <v>3503</v>
      </c>
      <c r="C5626" s="181" t="s">
        <v>1959</v>
      </c>
      <c r="D5626" s="182" t="s">
        <v>1960</v>
      </c>
      <c r="E5626" s="182" t="s">
        <v>410</v>
      </c>
      <c r="F5626" s="183">
        <v>17.82</v>
      </c>
      <c r="G5626" s="183">
        <f>F5626*2</f>
        <v>35.64</v>
      </c>
      <c r="H5626" s="184" t="s">
        <v>414</v>
      </c>
      <c r="I5626" s="185"/>
      <c r="J5626" s="180"/>
      <c r="K5626" s="200"/>
    </row>
    <row r="5627" spans="1:11" customFormat="1" outlineLevel="1" x14ac:dyDescent="0.2">
      <c r="A5627" s="148" t="s">
        <v>379</v>
      </c>
      <c r="B5627" s="162" t="s">
        <v>3504</v>
      </c>
      <c r="C5627" s="181" t="s">
        <v>419</v>
      </c>
      <c r="D5627" s="182" t="s">
        <v>420</v>
      </c>
      <c r="E5627" s="182">
        <v>2</v>
      </c>
      <c r="F5627" s="183">
        <v>0.37</v>
      </c>
      <c r="G5627" s="183">
        <f>F5627*E5627</f>
        <v>0.74</v>
      </c>
      <c r="H5627" s="184" t="s">
        <v>414</v>
      </c>
      <c r="I5627" s="185"/>
      <c r="J5627" s="180"/>
      <c r="K5627" s="200"/>
    </row>
    <row r="5628" spans="1:11" customFormat="1" outlineLevel="1" x14ac:dyDescent="0.2">
      <c r="A5628" s="148" t="s">
        <v>379</v>
      </c>
      <c r="B5628" s="162" t="s">
        <v>3505</v>
      </c>
      <c r="C5628" s="181" t="s">
        <v>425</v>
      </c>
      <c r="D5628" s="182" t="s">
        <v>426</v>
      </c>
      <c r="E5628" s="182">
        <v>4</v>
      </c>
      <c r="F5628" s="183">
        <v>0.01</v>
      </c>
      <c r="G5628" s="183">
        <f>F5628*E5628</f>
        <v>0.04</v>
      </c>
      <c r="H5628" s="184"/>
      <c r="I5628" s="185"/>
      <c r="J5628" s="180"/>
      <c r="K5628" s="200"/>
    </row>
    <row r="5629" spans="1:11" customFormat="1" x14ac:dyDescent="0.2">
      <c r="A5629" s="148" t="s">
        <v>379</v>
      </c>
      <c r="B5629" s="162" t="s">
        <v>3506</v>
      </c>
      <c r="C5629" s="181" t="s">
        <v>3507</v>
      </c>
      <c r="D5629" s="182" t="s">
        <v>3508</v>
      </c>
      <c r="E5629" s="182">
        <v>1</v>
      </c>
      <c r="F5629" s="183">
        <v>9.1607998500000001</v>
      </c>
      <c r="G5629" s="183">
        <f>F5629*E5629</f>
        <v>9.1607998500000001</v>
      </c>
      <c r="H5629" s="184" t="s">
        <v>414</v>
      </c>
      <c r="I5629" s="185"/>
      <c r="J5629" s="180"/>
    </row>
    <row r="5630" spans="1:11" customFormat="1" x14ac:dyDescent="0.2">
      <c r="A5630" s="161" t="s">
        <v>382</v>
      </c>
      <c r="B5630" s="162" t="s">
        <v>3509</v>
      </c>
      <c r="C5630" s="163" t="s">
        <v>3510</v>
      </c>
      <c r="D5630" s="164" t="s">
        <v>3511</v>
      </c>
      <c r="E5630" s="164">
        <v>1</v>
      </c>
      <c r="F5630" s="167"/>
      <c r="G5630" s="167" t="str">
        <f>""</f>
        <v/>
      </c>
      <c r="H5630" s="161"/>
      <c r="I5630" s="165"/>
      <c r="J5630" s="166"/>
    </row>
    <row r="5631" spans="1:11" customFormat="1" outlineLevel="1" x14ac:dyDescent="0.2">
      <c r="A5631" s="161" t="s">
        <v>386</v>
      </c>
      <c r="B5631" s="162" t="s">
        <v>3512</v>
      </c>
      <c r="C5631" s="168" t="s">
        <v>3449</v>
      </c>
      <c r="D5631" s="169" t="s">
        <v>3450</v>
      </c>
      <c r="E5631" s="169">
        <f>1*1</f>
        <v>1</v>
      </c>
      <c r="F5631" s="170">
        <v>5.41</v>
      </c>
      <c r="G5631" s="170">
        <f>F5631*E5631</f>
        <v>5.41</v>
      </c>
      <c r="H5631" s="171" t="s">
        <v>414</v>
      </c>
      <c r="I5631" s="172"/>
      <c r="J5631" s="173"/>
    </row>
    <row r="5632" spans="1:11" customFormat="1" outlineLevel="1" x14ac:dyDescent="0.2">
      <c r="A5632" s="161" t="s">
        <v>386</v>
      </c>
      <c r="B5632" s="162" t="s">
        <v>3513</v>
      </c>
      <c r="C5632" s="168" t="s">
        <v>559</v>
      </c>
      <c r="D5632" s="169" t="s">
        <v>560</v>
      </c>
      <c r="E5632" s="169">
        <f>2*1</f>
        <v>2</v>
      </c>
      <c r="F5632" s="170">
        <v>1.39</v>
      </c>
      <c r="G5632" s="170">
        <f>F5632*E5632</f>
        <v>2.78</v>
      </c>
      <c r="H5632" s="171" t="s">
        <v>414</v>
      </c>
      <c r="I5632" s="172"/>
      <c r="J5632" s="173"/>
    </row>
    <row r="5633" spans="1:10" customFormat="1" x14ac:dyDescent="0.2">
      <c r="A5633" s="161" t="s">
        <v>382</v>
      </c>
      <c r="B5633" s="162" t="s">
        <v>3514</v>
      </c>
      <c r="C5633" s="163" t="s">
        <v>562</v>
      </c>
      <c r="D5633" s="164" t="s">
        <v>563</v>
      </c>
      <c r="E5633" s="164">
        <v>4</v>
      </c>
      <c r="F5633" s="167">
        <v>3.3256407800000001</v>
      </c>
      <c r="G5633" s="167">
        <f>F5633*E5633</f>
        <v>13.30256312</v>
      </c>
      <c r="H5633" s="161" t="s">
        <v>414</v>
      </c>
      <c r="I5633" s="165"/>
      <c r="J5633" s="166"/>
    </row>
    <row r="5634" spans="1:10" customFormat="1" x14ac:dyDescent="0.2">
      <c r="A5634" s="161" t="s">
        <v>382</v>
      </c>
      <c r="B5634" s="162" t="s">
        <v>3515</v>
      </c>
      <c r="C5634" s="163" t="s">
        <v>565</v>
      </c>
      <c r="D5634" s="164" t="s">
        <v>566</v>
      </c>
      <c r="E5634" s="164">
        <v>4</v>
      </c>
      <c r="F5634" s="167">
        <v>0.61767559999999999</v>
      </c>
      <c r="G5634" s="167">
        <f>F5634*E5634</f>
        <v>2.4707024</v>
      </c>
      <c r="H5634" s="161" t="s">
        <v>414</v>
      </c>
      <c r="I5634" s="165"/>
      <c r="J5634" s="166"/>
    </row>
    <row r="5635" spans="1:10" customFormat="1" x14ac:dyDescent="0.2">
      <c r="A5635" s="161" t="s">
        <v>382</v>
      </c>
      <c r="B5635" s="162" t="s">
        <v>3516</v>
      </c>
      <c r="C5635" s="163" t="s">
        <v>568</v>
      </c>
      <c r="D5635" s="164" t="s">
        <v>569</v>
      </c>
      <c r="E5635" s="164">
        <v>2</v>
      </c>
      <c r="F5635" s="167"/>
      <c r="G5635" s="167" t="str">
        <f>""</f>
        <v/>
      </c>
      <c r="H5635" s="161"/>
      <c r="I5635" s="165"/>
      <c r="J5635" s="166"/>
    </row>
    <row r="5636" spans="1:10" customFormat="1" outlineLevel="1" x14ac:dyDescent="0.2">
      <c r="A5636" s="161" t="s">
        <v>386</v>
      </c>
      <c r="B5636" s="162" t="s">
        <v>3517</v>
      </c>
      <c r="C5636" s="168" t="s">
        <v>571</v>
      </c>
      <c r="D5636" s="169" t="s">
        <v>572</v>
      </c>
      <c r="E5636" s="169">
        <f>1*2</f>
        <v>2</v>
      </c>
      <c r="F5636" s="170">
        <v>0.89</v>
      </c>
      <c r="G5636" s="170">
        <f>F5636*E5636</f>
        <v>1.78</v>
      </c>
      <c r="H5636" s="171" t="s">
        <v>414</v>
      </c>
      <c r="I5636" s="172"/>
      <c r="J5636" s="173"/>
    </row>
    <row r="5637" spans="1:10" customFormat="1" outlineLevel="1" x14ac:dyDescent="0.2">
      <c r="A5637" s="161" t="s">
        <v>386</v>
      </c>
      <c r="B5637" s="162" t="s">
        <v>3518</v>
      </c>
      <c r="C5637" s="168" t="s">
        <v>574</v>
      </c>
      <c r="D5637" s="169" t="s">
        <v>575</v>
      </c>
      <c r="E5637" s="169">
        <f>2*2</f>
        <v>4</v>
      </c>
      <c r="F5637" s="170">
        <v>0.09</v>
      </c>
      <c r="G5637" s="170">
        <f>F5637*E5637</f>
        <v>0.36</v>
      </c>
      <c r="H5637" s="171" t="s">
        <v>414</v>
      </c>
      <c r="I5637" s="172"/>
      <c r="J5637" s="173"/>
    </row>
    <row r="5638" spans="1:10" customFormat="1" x14ac:dyDescent="0.2">
      <c r="A5638" s="161" t="s">
        <v>382</v>
      </c>
      <c r="B5638" s="162" t="s">
        <v>3519</v>
      </c>
      <c r="C5638" s="163" t="s">
        <v>3520</v>
      </c>
      <c r="D5638" s="164" t="s">
        <v>3521</v>
      </c>
      <c r="E5638" s="164">
        <v>1</v>
      </c>
      <c r="F5638" s="167">
        <v>3.2936739799999999</v>
      </c>
      <c r="G5638" s="167">
        <f>F5638*E5638</f>
        <v>3.2936739799999999</v>
      </c>
      <c r="H5638" s="161" t="s">
        <v>414</v>
      </c>
      <c r="I5638" s="165"/>
      <c r="J5638" s="166"/>
    </row>
    <row r="5639" spans="1:10" customFormat="1" x14ac:dyDescent="0.2">
      <c r="A5639" s="148" t="s">
        <v>379</v>
      </c>
      <c r="B5639" s="162" t="s">
        <v>3522</v>
      </c>
      <c r="C5639" s="181" t="s">
        <v>3523</v>
      </c>
      <c r="D5639" s="182" t="s">
        <v>3524</v>
      </c>
      <c r="E5639" s="182">
        <v>1</v>
      </c>
      <c r="F5639" s="183">
        <v>6.6986965700000001</v>
      </c>
      <c r="G5639" s="183">
        <f>F5639*E5639</f>
        <v>6.6986965700000001</v>
      </c>
      <c r="H5639" s="184" t="s">
        <v>414</v>
      </c>
      <c r="I5639" s="185"/>
      <c r="J5639" s="180"/>
    </row>
    <row r="5640" spans="1:10" customFormat="1" x14ac:dyDescent="0.2">
      <c r="A5640" s="161" t="s">
        <v>382</v>
      </c>
      <c r="B5640" s="162" t="s">
        <v>3525</v>
      </c>
      <c r="C5640" s="163" t="s">
        <v>583</v>
      </c>
      <c r="D5640" s="164" t="s">
        <v>584</v>
      </c>
      <c r="E5640" s="164" t="s">
        <v>410</v>
      </c>
      <c r="F5640" s="167">
        <v>5.3824199999999998</v>
      </c>
      <c r="G5640" s="167">
        <f>F5640*2</f>
        <v>10.76484</v>
      </c>
      <c r="H5640" s="161" t="s">
        <v>414</v>
      </c>
      <c r="I5640" s="165"/>
      <c r="J5640" s="166"/>
    </row>
    <row r="5641" spans="1:10" customFormat="1" x14ac:dyDescent="0.2">
      <c r="A5641" s="161" t="s">
        <v>403</v>
      </c>
      <c r="B5641" s="162" t="s">
        <v>3526</v>
      </c>
      <c r="C5641" s="174" t="s">
        <v>586</v>
      </c>
      <c r="D5641" s="175" t="s">
        <v>587</v>
      </c>
      <c r="E5641" s="175">
        <v>2</v>
      </c>
      <c r="F5641" s="176">
        <v>1.23280217</v>
      </c>
      <c r="G5641" s="176">
        <f>F5641*E5641</f>
        <v>2.4656043400000001</v>
      </c>
      <c r="H5641" s="177" t="s">
        <v>414</v>
      </c>
      <c r="I5641" s="178"/>
      <c r="J5641" s="179"/>
    </row>
    <row r="5642" spans="1:10" customFormat="1" x14ac:dyDescent="0.2">
      <c r="A5642" s="148" t="s">
        <v>379</v>
      </c>
      <c r="B5642" s="162" t="s">
        <v>3527</v>
      </c>
      <c r="C5642" s="181" t="s">
        <v>3528</v>
      </c>
      <c r="D5642" s="182" t="s">
        <v>3529</v>
      </c>
      <c r="E5642" s="182">
        <v>1</v>
      </c>
      <c r="F5642" s="183">
        <v>5.6387954300000001</v>
      </c>
      <c r="G5642" s="183">
        <f>F5642*E5642</f>
        <v>5.6387954300000001</v>
      </c>
      <c r="H5642" s="184" t="s">
        <v>414</v>
      </c>
      <c r="I5642" s="185"/>
      <c r="J5642" s="180"/>
    </row>
    <row r="5643" spans="1:10" customFormat="1" x14ac:dyDescent="0.2">
      <c r="A5643" s="148" t="s">
        <v>379</v>
      </c>
      <c r="B5643" s="162" t="s">
        <v>3530</v>
      </c>
      <c r="C5643" s="181" t="s">
        <v>592</v>
      </c>
      <c r="D5643" s="182" t="s">
        <v>593</v>
      </c>
      <c r="E5643" s="182" t="s">
        <v>410</v>
      </c>
      <c r="F5643" s="183">
        <v>0.26693822</v>
      </c>
      <c r="G5643" s="183">
        <f>F5643*2</f>
        <v>0.53387644000000001</v>
      </c>
      <c r="H5643" s="184" t="s">
        <v>414</v>
      </c>
      <c r="I5643" s="185"/>
      <c r="J5643" s="180"/>
    </row>
    <row r="5644" spans="1:10" customFormat="1" x14ac:dyDescent="0.2">
      <c r="A5644" s="161" t="s">
        <v>382</v>
      </c>
      <c r="B5644" s="162" t="s">
        <v>3531</v>
      </c>
      <c r="C5644" s="163" t="s">
        <v>1981</v>
      </c>
      <c r="D5644" s="164" t="s">
        <v>1982</v>
      </c>
      <c r="E5644" s="164">
        <v>1</v>
      </c>
      <c r="F5644" s="167">
        <v>28.64560942</v>
      </c>
      <c r="G5644" s="167">
        <f>F5644*E5644</f>
        <v>28.64560942</v>
      </c>
      <c r="H5644" s="161" t="s">
        <v>414</v>
      </c>
      <c r="I5644" s="165"/>
      <c r="J5644" s="166"/>
    </row>
    <row r="5645" spans="1:10" customFormat="1" x14ac:dyDescent="0.2">
      <c r="A5645" s="161" t="s">
        <v>382</v>
      </c>
      <c r="B5645" s="162" t="s">
        <v>3532</v>
      </c>
      <c r="C5645" s="163" t="s">
        <v>1984</v>
      </c>
      <c r="D5645" s="164" t="s">
        <v>599</v>
      </c>
      <c r="E5645" s="164">
        <v>1</v>
      </c>
      <c r="F5645" s="167"/>
      <c r="G5645" s="167" t="str">
        <f>""</f>
        <v/>
      </c>
      <c r="H5645" s="161"/>
      <c r="I5645" s="165"/>
      <c r="J5645" s="166"/>
    </row>
    <row r="5646" spans="1:10" customFormat="1" outlineLevel="1" x14ac:dyDescent="0.2">
      <c r="A5646" s="161" t="s">
        <v>386</v>
      </c>
      <c r="B5646" s="162" t="s">
        <v>3533</v>
      </c>
      <c r="C5646" s="168" t="s">
        <v>1986</v>
      </c>
      <c r="D5646" s="169" t="s">
        <v>1982</v>
      </c>
      <c r="E5646" s="169">
        <f>1*1</f>
        <v>1</v>
      </c>
      <c r="F5646" s="170">
        <v>29.37</v>
      </c>
      <c r="G5646" s="170">
        <f t="shared" ref="G5646:G5677" si="190">F5646*E5646</f>
        <v>29.37</v>
      </c>
      <c r="H5646" s="171" t="s">
        <v>414</v>
      </c>
      <c r="I5646" s="172"/>
      <c r="J5646" s="173"/>
    </row>
    <row r="5647" spans="1:10" customFormat="1" outlineLevel="1" x14ac:dyDescent="0.2">
      <c r="A5647" s="161" t="s">
        <v>403</v>
      </c>
      <c r="B5647" s="162" t="s">
        <v>3534</v>
      </c>
      <c r="C5647" s="174" t="s">
        <v>425</v>
      </c>
      <c r="D5647" s="175" t="s">
        <v>437</v>
      </c>
      <c r="E5647" s="175">
        <f>1*1</f>
        <v>1</v>
      </c>
      <c r="F5647" s="176">
        <v>0.02</v>
      </c>
      <c r="G5647" s="176">
        <f t="shared" si="190"/>
        <v>0.02</v>
      </c>
      <c r="H5647" s="177"/>
      <c r="I5647" s="178"/>
      <c r="J5647" s="179"/>
    </row>
    <row r="5648" spans="1:10" customFormat="1" x14ac:dyDescent="0.2">
      <c r="A5648" s="161" t="s">
        <v>382</v>
      </c>
      <c r="B5648" s="162" t="s">
        <v>3535</v>
      </c>
      <c r="C5648" s="163" t="s">
        <v>1989</v>
      </c>
      <c r="D5648" s="164" t="s">
        <v>1982</v>
      </c>
      <c r="E5648" s="164">
        <v>2</v>
      </c>
      <c r="F5648" s="167">
        <v>28.819422400000001</v>
      </c>
      <c r="G5648" s="167">
        <f t="shared" si="190"/>
        <v>57.638844800000001</v>
      </c>
      <c r="H5648" s="161" t="s">
        <v>414</v>
      </c>
      <c r="I5648" s="165"/>
      <c r="J5648" s="166"/>
    </row>
    <row r="5649" spans="1:10" customFormat="1" x14ac:dyDescent="0.2">
      <c r="A5649" s="161" t="s">
        <v>382</v>
      </c>
      <c r="B5649" s="162" t="s">
        <v>3536</v>
      </c>
      <c r="C5649" s="163" t="s">
        <v>1991</v>
      </c>
      <c r="D5649" s="164" t="s">
        <v>1982</v>
      </c>
      <c r="E5649" s="164">
        <v>2</v>
      </c>
      <c r="F5649" s="167">
        <v>29.546435670000001</v>
      </c>
      <c r="G5649" s="167">
        <f t="shared" si="190"/>
        <v>59.092871340000002</v>
      </c>
      <c r="H5649" s="161" t="s">
        <v>414</v>
      </c>
      <c r="I5649" s="165"/>
      <c r="J5649" s="166"/>
    </row>
    <row r="5650" spans="1:10" customFormat="1" x14ac:dyDescent="0.2">
      <c r="A5650" s="161" t="s">
        <v>382</v>
      </c>
      <c r="B5650" s="162" t="s">
        <v>3537</v>
      </c>
      <c r="C5650" s="163" t="s">
        <v>3538</v>
      </c>
      <c r="D5650" s="164" t="s">
        <v>3539</v>
      </c>
      <c r="E5650" s="164">
        <v>1</v>
      </c>
      <c r="F5650" s="167">
        <v>3.1241122200000002</v>
      </c>
      <c r="G5650" s="167">
        <f t="shared" si="190"/>
        <v>3.1241122200000002</v>
      </c>
      <c r="H5650" s="161" t="s">
        <v>414</v>
      </c>
      <c r="I5650" s="165"/>
      <c r="J5650" s="166"/>
    </row>
    <row r="5651" spans="1:10" customFormat="1" x14ac:dyDescent="0.2">
      <c r="A5651" s="161" t="s">
        <v>382</v>
      </c>
      <c r="B5651" s="162" t="s">
        <v>3540</v>
      </c>
      <c r="C5651" s="163" t="s">
        <v>3541</v>
      </c>
      <c r="D5651" s="164" t="s">
        <v>3542</v>
      </c>
      <c r="E5651" s="164">
        <v>1</v>
      </c>
      <c r="F5651" s="167">
        <v>0.75847052000000004</v>
      </c>
      <c r="G5651" s="167">
        <f t="shared" si="190"/>
        <v>0.75847052000000004</v>
      </c>
      <c r="H5651" s="161" t="s">
        <v>414</v>
      </c>
      <c r="I5651" s="165"/>
      <c r="J5651" s="166"/>
    </row>
    <row r="5652" spans="1:10" customFormat="1" x14ac:dyDescent="0.2">
      <c r="A5652" s="161" t="s">
        <v>382</v>
      </c>
      <c r="B5652" s="162" t="s">
        <v>3543</v>
      </c>
      <c r="C5652" s="163" t="s">
        <v>614</v>
      </c>
      <c r="D5652" s="164" t="s">
        <v>615</v>
      </c>
      <c r="E5652" s="164">
        <v>2</v>
      </c>
      <c r="F5652" s="167">
        <v>0.153006</v>
      </c>
      <c r="G5652" s="167">
        <f t="shared" si="190"/>
        <v>0.30601200000000001</v>
      </c>
      <c r="H5652" s="161" t="s">
        <v>414</v>
      </c>
      <c r="I5652" s="165"/>
      <c r="J5652" s="166"/>
    </row>
    <row r="5653" spans="1:10" customFormat="1" x14ac:dyDescent="0.2">
      <c r="A5653" s="161" t="s">
        <v>403</v>
      </c>
      <c r="B5653" s="162" t="s">
        <v>3544</v>
      </c>
      <c r="C5653" s="174" t="s">
        <v>617</v>
      </c>
      <c r="D5653" s="175" t="s">
        <v>618</v>
      </c>
      <c r="E5653" s="175">
        <v>2</v>
      </c>
      <c r="F5653" s="176">
        <v>0.16417498</v>
      </c>
      <c r="G5653" s="176">
        <f t="shared" si="190"/>
        <v>0.32834996</v>
      </c>
      <c r="H5653" s="177" t="s">
        <v>414</v>
      </c>
      <c r="I5653" s="178"/>
      <c r="J5653" s="179"/>
    </row>
    <row r="5654" spans="1:10" customFormat="1" x14ac:dyDescent="0.2">
      <c r="A5654" s="161" t="s">
        <v>403</v>
      </c>
      <c r="B5654" s="162" t="s">
        <v>3545</v>
      </c>
      <c r="C5654" s="174" t="s">
        <v>3546</v>
      </c>
      <c r="D5654" s="175" t="s">
        <v>3547</v>
      </c>
      <c r="E5654" s="175">
        <v>1</v>
      </c>
      <c r="F5654" s="176">
        <v>1.50447664</v>
      </c>
      <c r="G5654" s="176">
        <f t="shared" si="190"/>
        <v>1.50447664</v>
      </c>
      <c r="H5654" s="177" t="s">
        <v>625</v>
      </c>
      <c r="I5654" s="178"/>
      <c r="J5654" s="179"/>
    </row>
    <row r="5655" spans="1:10" customFormat="1" x14ac:dyDescent="0.2">
      <c r="A5655" s="161" t="s">
        <v>403</v>
      </c>
      <c r="B5655" s="162" t="s">
        <v>3548</v>
      </c>
      <c r="C5655" s="174" t="s">
        <v>623</v>
      </c>
      <c r="D5655" s="175" t="s">
        <v>624</v>
      </c>
      <c r="E5655" s="175">
        <v>1</v>
      </c>
      <c r="F5655" s="176">
        <v>9.1339580000000004E-2</v>
      </c>
      <c r="G5655" s="176">
        <f t="shared" si="190"/>
        <v>9.1339580000000004E-2</v>
      </c>
      <c r="H5655" s="177" t="s">
        <v>625</v>
      </c>
      <c r="I5655" s="178"/>
      <c r="J5655" s="179"/>
    </row>
    <row r="5656" spans="1:10" customFormat="1" x14ac:dyDescent="0.2">
      <c r="A5656" s="161" t="s">
        <v>382</v>
      </c>
      <c r="B5656" s="162" t="s">
        <v>3549</v>
      </c>
      <c r="C5656" s="163" t="s">
        <v>627</v>
      </c>
      <c r="D5656" s="164" t="s">
        <v>628</v>
      </c>
      <c r="E5656" s="164">
        <v>6</v>
      </c>
      <c r="F5656" s="167">
        <v>0.41937333999999998</v>
      </c>
      <c r="G5656" s="167">
        <f t="shared" si="190"/>
        <v>2.51624004</v>
      </c>
      <c r="H5656" s="161" t="s">
        <v>414</v>
      </c>
      <c r="I5656" s="165"/>
      <c r="J5656" s="166"/>
    </row>
    <row r="5657" spans="1:10" customFormat="1" x14ac:dyDescent="0.2">
      <c r="A5657" s="161" t="s">
        <v>382</v>
      </c>
      <c r="B5657" s="162" t="s">
        <v>3550</v>
      </c>
      <c r="C5657" s="163" t="s">
        <v>3551</v>
      </c>
      <c r="D5657" s="164" t="s">
        <v>3552</v>
      </c>
      <c r="E5657" s="164">
        <v>10</v>
      </c>
      <c r="F5657" s="167">
        <v>1.4613394900000001</v>
      </c>
      <c r="G5657" s="167">
        <f t="shared" si="190"/>
        <v>14.613394900000001</v>
      </c>
      <c r="H5657" s="161" t="s">
        <v>414</v>
      </c>
      <c r="I5657" s="165"/>
      <c r="J5657" s="166"/>
    </row>
    <row r="5658" spans="1:10" customFormat="1" x14ac:dyDescent="0.2">
      <c r="A5658" s="161" t="s">
        <v>382</v>
      </c>
      <c r="B5658" s="162" t="s">
        <v>3553</v>
      </c>
      <c r="C5658" s="163" t="s">
        <v>3554</v>
      </c>
      <c r="D5658" s="164" t="s">
        <v>3555</v>
      </c>
      <c r="E5658" s="164">
        <v>8</v>
      </c>
      <c r="F5658" s="167">
        <v>6.4439096500000002</v>
      </c>
      <c r="G5658" s="167">
        <f t="shared" si="190"/>
        <v>51.551277200000001</v>
      </c>
      <c r="H5658" s="161" t="s">
        <v>414</v>
      </c>
      <c r="I5658" s="165"/>
      <c r="J5658" s="166"/>
    </row>
    <row r="5659" spans="1:10" customFormat="1" x14ac:dyDescent="0.2">
      <c r="A5659" s="161" t="s">
        <v>382</v>
      </c>
      <c r="B5659" s="162" t="s">
        <v>3556</v>
      </c>
      <c r="C5659" s="163" t="s">
        <v>3557</v>
      </c>
      <c r="D5659" s="164" t="s">
        <v>3558</v>
      </c>
      <c r="E5659" s="164">
        <v>1</v>
      </c>
      <c r="F5659" s="167">
        <v>7.7442089899999997</v>
      </c>
      <c r="G5659" s="167">
        <f t="shared" si="190"/>
        <v>7.7442089899999997</v>
      </c>
      <c r="H5659" s="161" t="s">
        <v>414</v>
      </c>
      <c r="I5659" s="165"/>
      <c r="J5659" s="166"/>
    </row>
    <row r="5660" spans="1:10" customFormat="1" x14ac:dyDescent="0.2">
      <c r="A5660" s="161" t="s">
        <v>403</v>
      </c>
      <c r="B5660" s="162" t="s">
        <v>3559</v>
      </c>
      <c r="C5660" s="174" t="s">
        <v>639</v>
      </c>
      <c r="D5660" s="175" t="s">
        <v>640</v>
      </c>
      <c r="E5660" s="175">
        <v>20</v>
      </c>
      <c r="F5660" s="176">
        <v>9.6615160000000005E-2</v>
      </c>
      <c r="G5660" s="176">
        <f t="shared" si="190"/>
        <v>1.9323032000000002</v>
      </c>
      <c r="H5660" s="177" t="s">
        <v>414</v>
      </c>
      <c r="I5660" s="178"/>
      <c r="J5660" s="179"/>
    </row>
    <row r="5661" spans="1:10" customFormat="1" x14ac:dyDescent="0.2">
      <c r="A5661" s="161" t="s">
        <v>382</v>
      </c>
      <c r="B5661" s="162" t="s">
        <v>3560</v>
      </c>
      <c r="C5661" s="163" t="s">
        <v>642</v>
      </c>
      <c r="D5661" s="164" t="s">
        <v>643</v>
      </c>
      <c r="E5661" s="164">
        <v>2</v>
      </c>
      <c r="F5661" s="167">
        <v>1.20161546</v>
      </c>
      <c r="G5661" s="167">
        <f t="shared" si="190"/>
        <v>2.4032309199999999</v>
      </c>
      <c r="H5661" s="161" t="s">
        <v>414</v>
      </c>
      <c r="I5661" s="165"/>
      <c r="J5661" s="166"/>
    </row>
    <row r="5662" spans="1:10" customFormat="1" x14ac:dyDescent="0.2">
      <c r="A5662" s="161" t="s">
        <v>382</v>
      </c>
      <c r="B5662" s="162" t="s">
        <v>3561</v>
      </c>
      <c r="C5662" s="163" t="s">
        <v>645</v>
      </c>
      <c r="D5662" s="164" t="s">
        <v>646</v>
      </c>
      <c r="E5662" s="164">
        <v>2</v>
      </c>
      <c r="F5662" s="167">
        <v>1.0010149699999999</v>
      </c>
      <c r="G5662" s="167">
        <f t="shared" si="190"/>
        <v>2.0020299399999999</v>
      </c>
      <c r="H5662" s="161" t="s">
        <v>414</v>
      </c>
      <c r="I5662" s="165"/>
      <c r="J5662" s="166"/>
    </row>
    <row r="5663" spans="1:10" customFormat="1" x14ac:dyDescent="0.2">
      <c r="A5663" s="161" t="s">
        <v>382</v>
      </c>
      <c r="B5663" s="162" t="s">
        <v>3562</v>
      </c>
      <c r="C5663" s="163" t="s">
        <v>648</v>
      </c>
      <c r="D5663" s="164" t="s">
        <v>649</v>
      </c>
      <c r="E5663" s="164">
        <v>6</v>
      </c>
      <c r="F5663" s="167">
        <v>2.00912837</v>
      </c>
      <c r="G5663" s="167">
        <f t="shared" si="190"/>
        <v>12.05477022</v>
      </c>
      <c r="H5663" s="161" t="s">
        <v>414</v>
      </c>
      <c r="I5663" s="165"/>
      <c r="J5663" s="166"/>
    </row>
    <row r="5664" spans="1:10" customFormat="1" x14ac:dyDescent="0.2">
      <c r="A5664" s="148" t="s">
        <v>379</v>
      </c>
      <c r="B5664" s="162" t="s">
        <v>3563</v>
      </c>
      <c r="C5664" s="181" t="s">
        <v>3564</v>
      </c>
      <c r="D5664" s="182" t="s">
        <v>3565</v>
      </c>
      <c r="E5664" s="182">
        <v>1</v>
      </c>
      <c r="F5664" s="183">
        <v>0.81804262999999999</v>
      </c>
      <c r="G5664" s="183">
        <f t="shared" si="190"/>
        <v>0.81804262999999999</v>
      </c>
      <c r="H5664" s="184" t="s">
        <v>414</v>
      </c>
      <c r="I5664" s="185"/>
      <c r="J5664" s="180"/>
    </row>
    <row r="5665" spans="1:10" customFormat="1" x14ac:dyDescent="0.2">
      <c r="A5665" s="161" t="s">
        <v>382</v>
      </c>
      <c r="B5665" s="162" t="s">
        <v>3566</v>
      </c>
      <c r="C5665" s="163" t="s">
        <v>654</v>
      </c>
      <c r="D5665" s="164" t="s">
        <v>655</v>
      </c>
      <c r="E5665" s="164">
        <v>2</v>
      </c>
      <c r="F5665" s="167">
        <v>2.8816543999999999</v>
      </c>
      <c r="G5665" s="167">
        <f t="shared" si="190"/>
        <v>5.7633087999999999</v>
      </c>
      <c r="H5665" s="161" t="s">
        <v>414</v>
      </c>
      <c r="I5665" s="165"/>
      <c r="J5665" s="166"/>
    </row>
    <row r="5666" spans="1:10" customFormat="1" x14ac:dyDescent="0.2">
      <c r="A5666" s="161" t="s">
        <v>382</v>
      </c>
      <c r="B5666" s="162" t="s">
        <v>3567</v>
      </c>
      <c r="C5666" s="163" t="s">
        <v>657</v>
      </c>
      <c r="D5666" s="164" t="s">
        <v>658</v>
      </c>
      <c r="E5666" s="164">
        <v>2</v>
      </c>
      <c r="F5666" s="167">
        <v>5.7822221499999999</v>
      </c>
      <c r="G5666" s="167">
        <f t="shared" si="190"/>
        <v>11.5644443</v>
      </c>
      <c r="H5666" s="161" t="s">
        <v>414</v>
      </c>
      <c r="I5666" s="165"/>
      <c r="J5666" s="166"/>
    </row>
    <row r="5667" spans="1:10" customFormat="1" x14ac:dyDescent="0.2">
      <c r="A5667" s="148" t="s">
        <v>379</v>
      </c>
      <c r="B5667" s="162" t="s">
        <v>3568</v>
      </c>
      <c r="C5667" s="181" t="s">
        <v>3569</v>
      </c>
      <c r="D5667" s="182" t="s">
        <v>3570</v>
      </c>
      <c r="E5667" s="182">
        <v>1</v>
      </c>
      <c r="F5667" s="183">
        <v>2.3854611399999999</v>
      </c>
      <c r="G5667" s="183">
        <f t="shared" si="190"/>
        <v>2.3854611399999999</v>
      </c>
      <c r="H5667" s="184" t="s">
        <v>414</v>
      </c>
      <c r="I5667" s="185"/>
      <c r="J5667" s="180"/>
    </row>
    <row r="5668" spans="1:10" customFormat="1" x14ac:dyDescent="0.2">
      <c r="A5668" s="161" t="s">
        <v>382</v>
      </c>
      <c r="B5668" s="162" t="s">
        <v>3571</v>
      </c>
      <c r="C5668" s="163" t="s">
        <v>663</v>
      </c>
      <c r="D5668" s="164" t="s">
        <v>664</v>
      </c>
      <c r="E5668" s="164">
        <v>2</v>
      </c>
      <c r="F5668" s="167">
        <v>1.1285739800000001</v>
      </c>
      <c r="G5668" s="167">
        <f t="shared" si="190"/>
        <v>2.2571479600000002</v>
      </c>
      <c r="H5668" s="161" t="s">
        <v>414</v>
      </c>
      <c r="I5668" s="165"/>
      <c r="J5668" s="166"/>
    </row>
    <row r="5669" spans="1:10" customFormat="1" x14ac:dyDescent="0.2">
      <c r="A5669" s="148" t="s">
        <v>379</v>
      </c>
      <c r="B5669" s="162" t="s">
        <v>3572</v>
      </c>
      <c r="C5669" s="181" t="s">
        <v>3573</v>
      </c>
      <c r="D5669" s="182" t="s">
        <v>3574</v>
      </c>
      <c r="E5669" s="182">
        <v>1</v>
      </c>
      <c r="F5669" s="183">
        <v>0.27967015000000001</v>
      </c>
      <c r="G5669" s="183">
        <f t="shared" si="190"/>
        <v>0.27967015000000001</v>
      </c>
      <c r="H5669" s="184" t="s">
        <v>414</v>
      </c>
      <c r="I5669" s="185"/>
      <c r="J5669" s="180"/>
    </row>
    <row r="5670" spans="1:10" customFormat="1" x14ac:dyDescent="0.2">
      <c r="A5670" s="148" t="s">
        <v>379</v>
      </c>
      <c r="B5670" s="162" t="s">
        <v>3575</v>
      </c>
      <c r="C5670" s="181" t="s">
        <v>3576</v>
      </c>
      <c r="D5670" s="182" t="s">
        <v>3577</v>
      </c>
      <c r="E5670" s="182">
        <v>1</v>
      </c>
      <c r="F5670" s="183">
        <v>1.0366252</v>
      </c>
      <c r="G5670" s="183">
        <f t="shared" si="190"/>
        <v>1.0366252</v>
      </c>
      <c r="H5670" s="184" t="s">
        <v>625</v>
      </c>
      <c r="I5670" s="185"/>
      <c r="J5670" s="180"/>
    </row>
    <row r="5671" spans="1:10" customFormat="1" x14ac:dyDescent="0.2">
      <c r="A5671" s="161" t="s">
        <v>403</v>
      </c>
      <c r="B5671" s="162" t="s">
        <v>3578</v>
      </c>
      <c r="C5671" s="174"/>
      <c r="D5671" s="175" t="s">
        <v>3579</v>
      </c>
      <c r="E5671" s="175">
        <v>2</v>
      </c>
      <c r="F5671" s="176">
        <v>2.21657656</v>
      </c>
      <c r="G5671" s="176">
        <f t="shared" si="190"/>
        <v>4.4331531200000001</v>
      </c>
      <c r="H5671" s="177" t="s">
        <v>625</v>
      </c>
      <c r="I5671" s="178"/>
      <c r="J5671" s="179"/>
    </row>
    <row r="5672" spans="1:10" customFormat="1" x14ac:dyDescent="0.2">
      <c r="A5672" s="161" t="s">
        <v>403</v>
      </c>
      <c r="B5672" s="162" t="s">
        <v>3580</v>
      </c>
      <c r="C5672" s="174"/>
      <c r="D5672" s="175" t="s">
        <v>716</v>
      </c>
      <c r="E5672" s="175">
        <v>2</v>
      </c>
      <c r="F5672" s="176">
        <v>3.9988100900000001</v>
      </c>
      <c r="G5672" s="176">
        <f t="shared" si="190"/>
        <v>7.9976201800000002</v>
      </c>
      <c r="H5672" s="177" t="s">
        <v>625</v>
      </c>
      <c r="I5672" s="178"/>
      <c r="J5672" s="179"/>
    </row>
    <row r="5673" spans="1:10" customFormat="1" x14ac:dyDescent="0.2">
      <c r="A5673" s="161" t="s">
        <v>403</v>
      </c>
      <c r="B5673" s="162" t="s">
        <v>3581</v>
      </c>
      <c r="C5673" s="174"/>
      <c r="D5673" s="175" t="s">
        <v>3583</v>
      </c>
      <c r="E5673" s="175">
        <v>1</v>
      </c>
      <c r="F5673" s="176">
        <v>0.20150696000000001</v>
      </c>
      <c r="G5673" s="176">
        <f t="shared" si="190"/>
        <v>0.20150696000000001</v>
      </c>
      <c r="H5673" s="177" t="s">
        <v>625</v>
      </c>
      <c r="I5673" s="178"/>
      <c r="J5673" s="179"/>
    </row>
    <row r="5674" spans="1:10" customFormat="1" x14ac:dyDescent="0.2">
      <c r="A5674" s="148" t="s">
        <v>379</v>
      </c>
      <c r="B5674" s="162" t="s">
        <v>3584</v>
      </c>
      <c r="C5674" s="181" t="s">
        <v>686</v>
      </c>
      <c r="D5674" s="182" t="s">
        <v>687</v>
      </c>
      <c r="E5674" s="182">
        <v>1</v>
      </c>
      <c r="F5674" s="183">
        <v>43</v>
      </c>
      <c r="G5674" s="183">
        <f t="shared" si="190"/>
        <v>43</v>
      </c>
      <c r="H5674" s="184" t="s">
        <v>688</v>
      </c>
      <c r="I5674" s="185"/>
      <c r="J5674" s="180"/>
    </row>
    <row r="5675" spans="1:10" customFormat="1" ht="25.5" x14ac:dyDescent="0.2">
      <c r="A5675" s="161" t="s">
        <v>403</v>
      </c>
      <c r="B5675" s="162" t="s">
        <v>3585</v>
      </c>
      <c r="C5675" s="174" t="s">
        <v>3586</v>
      </c>
      <c r="D5675" s="175" t="s">
        <v>3587</v>
      </c>
      <c r="E5675" s="175">
        <v>1</v>
      </c>
      <c r="F5675" s="176">
        <v>62.37888521</v>
      </c>
      <c r="G5675" s="176">
        <f t="shared" si="190"/>
        <v>62.37888521</v>
      </c>
      <c r="H5675" s="177"/>
      <c r="I5675" s="178"/>
      <c r="J5675" s="179"/>
    </row>
    <row r="5676" spans="1:10" customFormat="1" x14ac:dyDescent="0.2">
      <c r="A5676" s="161" t="s">
        <v>403</v>
      </c>
      <c r="B5676" s="162" t="s">
        <v>3588</v>
      </c>
      <c r="C5676" s="174">
        <v>111203</v>
      </c>
      <c r="D5676" s="175" t="s">
        <v>720</v>
      </c>
      <c r="E5676" s="175">
        <v>2</v>
      </c>
      <c r="F5676" s="176">
        <v>9.6445200000000002E-3</v>
      </c>
      <c r="G5676" s="176">
        <f t="shared" si="190"/>
        <v>1.928904E-2</v>
      </c>
      <c r="H5676" s="177" t="s">
        <v>688</v>
      </c>
      <c r="I5676" s="178"/>
      <c r="J5676" s="179"/>
    </row>
    <row r="5677" spans="1:10" customFormat="1" x14ac:dyDescent="0.2">
      <c r="A5677" s="161" t="s">
        <v>403</v>
      </c>
      <c r="B5677" s="162" t="s">
        <v>3589</v>
      </c>
      <c r="C5677" s="174">
        <v>12629</v>
      </c>
      <c r="D5677" s="175" t="s">
        <v>718</v>
      </c>
      <c r="E5677" s="175">
        <v>12</v>
      </c>
      <c r="F5677" s="176">
        <v>2.9523020000000001E-2</v>
      </c>
      <c r="G5677" s="176">
        <f t="shared" si="190"/>
        <v>0.35427624000000002</v>
      </c>
      <c r="H5677" s="177" t="s">
        <v>688</v>
      </c>
      <c r="I5677" s="178"/>
      <c r="J5677" s="179"/>
    </row>
    <row r="5678" spans="1:10" customFormat="1" ht="25.5" x14ac:dyDescent="0.2">
      <c r="A5678" s="161" t="s">
        <v>403</v>
      </c>
      <c r="B5678" s="162" t="s">
        <v>3590</v>
      </c>
      <c r="C5678" s="174" t="s">
        <v>3233</v>
      </c>
      <c r="D5678" s="175" t="s">
        <v>711</v>
      </c>
      <c r="E5678" s="175">
        <v>2</v>
      </c>
      <c r="F5678" s="176">
        <v>1.8403369999999999E-2</v>
      </c>
      <c r="G5678" s="176">
        <f t="shared" ref="G5678:G5709" si="191">F5678*E5678</f>
        <v>3.6806739999999998E-2</v>
      </c>
      <c r="H5678" s="177"/>
      <c r="I5678" s="178"/>
      <c r="J5678" s="179"/>
    </row>
    <row r="5679" spans="1:10" customFormat="1" x14ac:dyDescent="0.2">
      <c r="A5679" s="161" t="s">
        <v>403</v>
      </c>
      <c r="B5679" s="162" t="s">
        <v>3591</v>
      </c>
      <c r="C5679" s="174" t="s">
        <v>1125</v>
      </c>
      <c r="D5679" s="175" t="s">
        <v>700</v>
      </c>
      <c r="E5679" s="175">
        <v>2</v>
      </c>
      <c r="F5679" s="176">
        <v>0.32693049000000002</v>
      </c>
      <c r="G5679" s="176">
        <f t="shared" si="191"/>
        <v>0.65386098000000004</v>
      </c>
      <c r="H5679" s="177"/>
      <c r="I5679" s="178"/>
      <c r="J5679" s="179"/>
    </row>
    <row r="5680" spans="1:10" customFormat="1" x14ac:dyDescent="0.2">
      <c r="A5680" s="148" t="s">
        <v>379</v>
      </c>
      <c r="B5680" s="162" t="s">
        <v>3592</v>
      </c>
      <c r="C5680" s="181" t="s">
        <v>1126</v>
      </c>
      <c r="D5680" s="182" t="s">
        <v>696</v>
      </c>
      <c r="E5680" s="182">
        <v>2</v>
      </c>
      <c r="F5680" s="183">
        <v>2.27335121</v>
      </c>
      <c r="G5680" s="183">
        <f t="shared" si="191"/>
        <v>4.5467024199999999</v>
      </c>
      <c r="H5680" s="184"/>
      <c r="I5680" s="185"/>
      <c r="J5680" s="180"/>
    </row>
    <row r="5681" spans="1:10" customFormat="1" x14ac:dyDescent="0.2">
      <c r="A5681" s="161" t="s">
        <v>403</v>
      </c>
      <c r="B5681" s="162" t="s">
        <v>3593</v>
      </c>
      <c r="C5681" s="174" t="s">
        <v>1127</v>
      </c>
      <c r="D5681" s="175" t="s">
        <v>698</v>
      </c>
      <c r="E5681" s="175">
        <v>2</v>
      </c>
      <c r="F5681" s="176">
        <v>3.9519828000000001</v>
      </c>
      <c r="G5681" s="176">
        <f t="shared" si="191"/>
        <v>7.9039656000000003</v>
      </c>
      <c r="H5681" s="177" t="s">
        <v>414</v>
      </c>
      <c r="I5681" s="178"/>
      <c r="J5681" s="179"/>
    </row>
    <row r="5682" spans="1:10" customFormat="1" x14ac:dyDescent="0.2">
      <c r="A5682" s="161" t="s">
        <v>403</v>
      </c>
      <c r="B5682" s="162" t="s">
        <v>3594</v>
      </c>
      <c r="C5682" s="174" t="s">
        <v>3595</v>
      </c>
      <c r="D5682" s="175" t="s">
        <v>3596</v>
      </c>
      <c r="E5682" s="175">
        <v>11</v>
      </c>
      <c r="F5682" s="176">
        <v>12</v>
      </c>
      <c r="G5682" s="176">
        <f t="shared" si="191"/>
        <v>132</v>
      </c>
      <c r="H5682" s="177"/>
      <c r="I5682" s="178"/>
      <c r="J5682" s="179"/>
    </row>
    <row r="5683" spans="1:10" customFormat="1" x14ac:dyDescent="0.2">
      <c r="A5683" s="161" t="s">
        <v>403</v>
      </c>
      <c r="B5683" s="162" t="s">
        <v>3597</v>
      </c>
      <c r="C5683" s="174" t="s">
        <v>708</v>
      </c>
      <c r="D5683" s="175" t="s">
        <v>709</v>
      </c>
      <c r="E5683" s="175">
        <v>4</v>
      </c>
      <c r="F5683" s="176">
        <v>1.9</v>
      </c>
      <c r="G5683" s="176">
        <f t="shared" si="191"/>
        <v>7.6</v>
      </c>
      <c r="H5683" s="177" t="s">
        <v>3231</v>
      </c>
      <c r="I5683" s="178"/>
      <c r="J5683" s="179"/>
    </row>
    <row r="5684" spans="1:10" customFormat="1" ht="25.5" x14ac:dyDescent="0.2">
      <c r="A5684" s="161" t="s">
        <v>403</v>
      </c>
      <c r="B5684" s="162" t="s">
        <v>3598</v>
      </c>
      <c r="C5684" s="174" t="s">
        <v>3599</v>
      </c>
      <c r="D5684" s="175" t="s">
        <v>3600</v>
      </c>
      <c r="E5684" s="175">
        <v>3</v>
      </c>
      <c r="F5684" s="176">
        <v>29.672623869999999</v>
      </c>
      <c r="G5684" s="176">
        <f t="shared" si="191"/>
        <v>89.01787161</v>
      </c>
      <c r="H5684" s="177" t="s">
        <v>414</v>
      </c>
      <c r="I5684" s="178"/>
      <c r="J5684" s="179"/>
    </row>
    <row r="5685" spans="1:10" customFormat="1" x14ac:dyDescent="0.2">
      <c r="A5685" s="148" t="s">
        <v>379</v>
      </c>
      <c r="B5685" s="162" t="s">
        <v>3601</v>
      </c>
      <c r="C5685" s="181" t="s">
        <v>722</v>
      </c>
      <c r="D5685" s="182" t="s">
        <v>723</v>
      </c>
      <c r="E5685" s="182">
        <v>1</v>
      </c>
      <c r="F5685" s="183">
        <v>6.138147E-2</v>
      </c>
      <c r="G5685" s="183">
        <f t="shared" si="191"/>
        <v>6.138147E-2</v>
      </c>
      <c r="H5685" s="184" t="s">
        <v>414</v>
      </c>
      <c r="I5685" s="185"/>
      <c r="J5685" s="180"/>
    </row>
    <row r="5686" spans="1:10" customFormat="1" x14ac:dyDescent="0.2">
      <c r="A5686" s="161" t="s">
        <v>403</v>
      </c>
      <c r="B5686" s="162" t="s">
        <v>3602</v>
      </c>
      <c r="C5686" s="174" t="s">
        <v>3260</v>
      </c>
      <c r="D5686" s="175" t="s">
        <v>760</v>
      </c>
      <c r="E5686" s="175">
        <v>15</v>
      </c>
      <c r="F5686" s="176">
        <v>1.7374069999999998E-2</v>
      </c>
      <c r="G5686" s="176">
        <f t="shared" si="191"/>
        <v>0.26061104999999996</v>
      </c>
      <c r="H5686" s="177" t="s">
        <v>414</v>
      </c>
      <c r="I5686" s="178"/>
      <c r="J5686" s="179"/>
    </row>
    <row r="5687" spans="1:10" customFormat="1" ht="25.5" x14ac:dyDescent="0.2">
      <c r="A5687" s="161" t="s">
        <v>403</v>
      </c>
      <c r="B5687" s="162" t="s">
        <v>3603</v>
      </c>
      <c r="C5687" s="174" t="s">
        <v>1129</v>
      </c>
      <c r="D5687" s="175" t="s">
        <v>749</v>
      </c>
      <c r="E5687" s="175">
        <v>68</v>
      </c>
      <c r="F5687" s="176">
        <v>5.7602159999999999E-2</v>
      </c>
      <c r="G5687" s="176">
        <f t="shared" si="191"/>
        <v>3.9169468799999998</v>
      </c>
      <c r="H5687" s="177"/>
      <c r="I5687" s="178"/>
      <c r="J5687" s="179"/>
    </row>
    <row r="5688" spans="1:10" customFormat="1" ht="25.5" x14ac:dyDescent="0.2">
      <c r="A5688" s="161" t="s">
        <v>403</v>
      </c>
      <c r="B5688" s="162" t="s">
        <v>3604</v>
      </c>
      <c r="C5688" s="174" t="s">
        <v>1130</v>
      </c>
      <c r="D5688" s="175" t="s">
        <v>751</v>
      </c>
      <c r="E5688" s="175">
        <v>8</v>
      </c>
      <c r="F5688" s="176">
        <v>2.8221969999999999E-2</v>
      </c>
      <c r="G5688" s="176">
        <f t="shared" si="191"/>
        <v>0.22577575999999999</v>
      </c>
      <c r="H5688" s="177"/>
      <c r="I5688" s="178"/>
      <c r="J5688" s="179"/>
    </row>
    <row r="5689" spans="1:10" customFormat="1" ht="25.5" x14ac:dyDescent="0.2">
      <c r="A5689" s="161" t="s">
        <v>403</v>
      </c>
      <c r="B5689" s="162" t="s">
        <v>3605</v>
      </c>
      <c r="C5689" s="174" t="s">
        <v>1131</v>
      </c>
      <c r="D5689" s="175" t="s">
        <v>753</v>
      </c>
      <c r="E5689" s="175">
        <v>35</v>
      </c>
      <c r="F5689" s="176">
        <v>2.2449110000000001E-2</v>
      </c>
      <c r="G5689" s="176">
        <f t="shared" si="191"/>
        <v>0.78571885000000008</v>
      </c>
      <c r="H5689" s="177"/>
      <c r="I5689" s="178"/>
      <c r="J5689" s="179"/>
    </row>
    <row r="5690" spans="1:10" customFormat="1" ht="25.5" x14ac:dyDescent="0.2">
      <c r="A5690" s="161" t="s">
        <v>403</v>
      </c>
      <c r="B5690" s="162" t="s">
        <v>3606</v>
      </c>
      <c r="C5690" s="174" t="s">
        <v>725</v>
      </c>
      <c r="D5690" s="175" t="s">
        <v>726</v>
      </c>
      <c r="E5690" s="175">
        <v>32</v>
      </c>
      <c r="F5690" s="176">
        <v>2.0473680000000001E-2</v>
      </c>
      <c r="G5690" s="176">
        <f t="shared" si="191"/>
        <v>0.65515776000000003</v>
      </c>
      <c r="H5690" s="177"/>
      <c r="I5690" s="178"/>
      <c r="J5690" s="179"/>
    </row>
    <row r="5691" spans="1:10" customFormat="1" ht="25.5" x14ac:dyDescent="0.2">
      <c r="A5691" s="161" t="s">
        <v>403</v>
      </c>
      <c r="B5691" s="162" t="s">
        <v>3607</v>
      </c>
      <c r="C5691" s="174" t="s">
        <v>1132</v>
      </c>
      <c r="D5691" s="175" t="s">
        <v>755</v>
      </c>
      <c r="E5691" s="175">
        <v>44</v>
      </c>
      <c r="F5691" s="176">
        <v>1.8321469999999999E-2</v>
      </c>
      <c r="G5691" s="176">
        <f t="shared" si="191"/>
        <v>0.80614467999999995</v>
      </c>
      <c r="H5691" s="177"/>
      <c r="I5691" s="178"/>
      <c r="J5691" s="179"/>
    </row>
    <row r="5692" spans="1:10" customFormat="1" ht="25.5" x14ac:dyDescent="0.2">
      <c r="A5692" s="161" t="s">
        <v>403</v>
      </c>
      <c r="B5692" s="162" t="s">
        <v>3608</v>
      </c>
      <c r="C5692" s="174" t="s">
        <v>1133</v>
      </c>
      <c r="D5692" s="175" t="s">
        <v>1134</v>
      </c>
      <c r="E5692" s="175">
        <v>63</v>
      </c>
      <c r="F5692" s="176">
        <v>1.6348540000000002E-2</v>
      </c>
      <c r="G5692" s="176">
        <f t="shared" si="191"/>
        <v>1.02995802</v>
      </c>
      <c r="H5692" s="177"/>
      <c r="I5692" s="178"/>
      <c r="J5692" s="179"/>
    </row>
    <row r="5693" spans="1:10" customFormat="1" x14ac:dyDescent="0.2">
      <c r="A5693" s="161" t="s">
        <v>403</v>
      </c>
      <c r="B5693" s="162" t="s">
        <v>3609</v>
      </c>
      <c r="C5693" s="174" t="s">
        <v>677</v>
      </c>
      <c r="D5693" s="175" t="s">
        <v>732</v>
      </c>
      <c r="E5693" s="175">
        <v>12</v>
      </c>
      <c r="F5693" s="176">
        <v>0.12559807000000001</v>
      </c>
      <c r="G5693" s="176">
        <f t="shared" si="191"/>
        <v>1.5071768400000001</v>
      </c>
      <c r="H5693" s="177"/>
      <c r="I5693" s="178"/>
      <c r="J5693" s="179"/>
    </row>
    <row r="5694" spans="1:10" customFormat="1" x14ac:dyDescent="0.2">
      <c r="A5694" s="161" t="s">
        <v>403</v>
      </c>
      <c r="B5694" s="162" t="s">
        <v>3610</v>
      </c>
      <c r="C5694" s="174" t="s">
        <v>677</v>
      </c>
      <c r="D5694" s="175" t="s">
        <v>734</v>
      </c>
      <c r="E5694" s="175">
        <v>4</v>
      </c>
      <c r="F5694" s="176">
        <v>0.10981471</v>
      </c>
      <c r="G5694" s="176">
        <f t="shared" si="191"/>
        <v>0.43925883999999998</v>
      </c>
      <c r="H5694" s="177"/>
      <c r="I5694" s="178"/>
      <c r="J5694" s="179"/>
    </row>
    <row r="5695" spans="1:10" customFormat="1" x14ac:dyDescent="0.2">
      <c r="A5695" s="161" t="s">
        <v>403</v>
      </c>
      <c r="B5695" s="162" t="s">
        <v>3611</v>
      </c>
      <c r="C5695" s="174" t="s">
        <v>677</v>
      </c>
      <c r="D5695" s="175" t="s">
        <v>736</v>
      </c>
      <c r="E5695" s="175">
        <v>2</v>
      </c>
      <c r="F5695" s="176">
        <v>7.4135400000000004E-2</v>
      </c>
      <c r="G5695" s="176">
        <f t="shared" si="191"/>
        <v>0.14827080000000001</v>
      </c>
      <c r="H5695" s="177"/>
      <c r="I5695" s="178"/>
      <c r="J5695" s="179"/>
    </row>
    <row r="5696" spans="1:10" customFormat="1" x14ac:dyDescent="0.2">
      <c r="A5696" s="161" t="s">
        <v>403</v>
      </c>
      <c r="B5696" s="162" t="s">
        <v>3612</v>
      </c>
      <c r="C5696" s="174" t="s">
        <v>677</v>
      </c>
      <c r="D5696" s="175" t="s">
        <v>678</v>
      </c>
      <c r="E5696" s="175">
        <v>4</v>
      </c>
      <c r="F5696" s="176">
        <v>4.296759E-2</v>
      </c>
      <c r="G5696" s="176">
        <f t="shared" si="191"/>
        <v>0.17187036</v>
      </c>
      <c r="H5696" s="177"/>
      <c r="I5696" s="178"/>
      <c r="J5696" s="179"/>
    </row>
    <row r="5697" spans="1:10" customFormat="1" x14ac:dyDescent="0.2">
      <c r="A5697" s="161" t="s">
        <v>403</v>
      </c>
      <c r="B5697" s="162" t="s">
        <v>3613</v>
      </c>
      <c r="C5697" s="174" t="s">
        <v>677</v>
      </c>
      <c r="D5697" s="175" t="s">
        <v>739</v>
      </c>
      <c r="E5697" s="175">
        <v>3</v>
      </c>
      <c r="F5697" s="176">
        <v>5.4240669999999998E-2</v>
      </c>
      <c r="G5697" s="176">
        <f t="shared" si="191"/>
        <v>0.16272201</v>
      </c>
      <c r="H5697" s="177"/>
      <c r="I5697" s="178"/>
      <c r="J5697" s="179"/>
    </row>
    <row r="5698" spans="1:10" customFormat="1" x14ac:dyDescent="0.2">
      <c r="A5698" s="161" t="s">
        <v>403</v>
      </c>
      <c r="B5698" s="162" t="s">
        <v>3614</v>
      </c>
      <c r="C5698" s="174" t="s">
        <v>677</v>
      </c>
      <c r="D5698" s="175" t="s">
        <v>741</v>
      </c>
      <c r="E5698" s="175">
        <v>8</v>
      </c>
      <c r="F5698" s="176">
        <v>2.6461140000000001E-2</v>
      </c>
      <c r="G5698" s="176">
        <f t="shared" si="191"/>
        <v>0.21168912000000001</v>
      </c>
      <c r="H5698" s="177"/>
      <c r="I5698" s="178"/>
      <c r="J5698" s="179"/>
    </row>
    <row r="5699" spans="1:10" customFormat="1" x14ac:dyDescent="0.2">
      <c r="A5699" s="161" t="s">
        <v>403</v>
      </c>
      <c r="B5699" s="162" t="s">
        <v>3615</v>
      </c>
      <c r="C5699" s="174" t="s">
        <v>684</v>
      </c>
      <c r="D5699" s="175" t="s">
        <v>728</v>
      </c>
      <c r="E5699" s="175">
        <v>4</v>
      </c>
      <c r="F5699" s="176">
        <v>3.5662310000000003E-2</v>
      </c>
      <c r="G5699" s="176">
        <f t="shared" si="191"/>
        <v>0.14264924000000001</v>
      </c>
      <c r="H5699" s="177"/>
      <c r="I5699" s="178"/>
      <c r="J5699" s="179"/>
    </row>
    <row r="5700" spans="1:10" customFormat="1" x14ac:dyDescent="0.2">
      <c r="A5700" s="161" t="s">
        <v>403</v>
      </c>
      <c r="B5700" s="162" t="s">
        <v>3616</v>
      </c>
      <c r="C5700" s="174" t="s">
        <v>684</v>
      </c>
      <c r="D5700" s="175" t="s">
        <v>730</v>
      </c>
      <c r="E5700" s="175">
        <v>4</v>
      </c>
      <c r="F5700" s="176">
        <v>3.3686880000000002E-2</v>
      </c>
      <c r="G5700" s="176">
        <f t="shared" si="191"/>
        <v>0.13474752000000001</v>
      </c>
      <c r="H5700" s="177"/>
      <c r="I5700" s="178"/>
      <c r="J5700" s="179"/>
    </row>
    <row r="5701" spans="1:10" customFormat="1" x14ac:dyDescent="0.2">
      <c r="A5701" s="161" t="s">
        <v>403</v>
      </c>
      <c r="B5701" s="162" t="s">
        <v>3617</v>
      </c>
      <c r="C5701" s="174" t="s">
        <v>677</v>
      </c>
      <c r="D5701" s="175" t="s">
        <v>743</v>
      </c>
      <c r="E5701" s="175">
        <v>23</v>
      </c>
      <c r="F5701" s="176">
        <v>1.393254E-2</v>
      </c>
      <c r="G5701" s="176">
        <f t="shared" si="191"/>
        <v>0.32044842000000001</v>
      </c>
      <c r="H5701" s="177"/>
      <c r="I5701" s="178"/>
      <c r="J5701" s="179"/>
    </row>
    <row r="5702" spans="1:10" customFormat="1" x14ac:dyDescent="0.2">
      <c r="A5702" s="161" t="s">
        <v>403</v>
      </c>
      <c r="B5702" s="162" t="s">
        <v>3618</v>
      </c>
      <c r="C5702" s="174" t="s">
        <v>677</v>
      </c>
      <c r="D5702" s="175" t="s">
        <v>745</v>
      </c>
      <c r="E5702" s="175">
        <v>8</v>
      </c>
      <c r="F5702" s="176">
        <v>1.1562019999999999E-2</v>
      </c>
      <c r="G5702" s="176">
        <f t="shared" si="191"/>
        <v>9.2496159999999994E-2</v>
      </c>
      <c r="H5702" s="177"/>
      <c r="I5702" s="178"/>
      <c r="J5702" s="179"/>
    </row>
    <row r="5703" spans="1:10" customFormat="1" x14ac:dyDescent="0.2">
      <c r="A5703" s="161" t="s">
        <v>403</v>
      </c>
      <c r="B5703" s="162" t="s">
        <v>3619</v>
      </c>
      <c r="C5703" s="174" t="s">
        <v>677</v>
      </c>
      <c r="D5703" s="175" t="s">
        <v>747</v>
      </c>
      <c r="E5703" s="175">
        <v>4</v>
      </c>
      <c r="F5703" s="176">
        <v>1.9086800000000001E-3</v>
      </c>
      <c r="G5703" s="176">
        <f t="shared" si="191"/>
        <v>7.6347200000000002E-3</v>
      </c>
      <c r="H5703" s="177"/>
      <c r="I5703" s="178"/>
      <c r="J5703" s="179"/>
    </row>
    <row r="5704" spans="1:10" customFormat="1" x14ac:dyDescent="0.2">
      <c r="A5704" s="161" t="s">
        <v>403</v>
      </c>
      <c r="B5704" s="162" t="s">
        <v>3620</v>
      </c>
      <c r="C5704" s="174" t="s">
        <v>525</v>
      </c>
      <c r="D5704" s="175" t="s">
        <v>762</v>
      </c>
      <c r="E5704" s="175">
        <v>12</v>
      </c>
      <c r="F5704" s="176">
        <v>7.6006699999999996E-2</v>
      </c>
      <c r="G5704" s="176">
        <f t="shared" si="191"/>
        <v>0.91208040000000001</v>
      </c>
      <c r="H5704" s="177"/>
      <c r="I5704" s="178"/>
      <c r="J5704" s="179"/>
    </row>
    <row r="5705" spans="1:10" customFormat="1" x14ac:dyDescent="0.2">
      <c r="A5705" s="161" t="s">
        <v>403</v>
      </c>
      <c r="B5705" s="162" t="s">
        <v>3621</v>
      </c>
      <c r="C5705" s="174" t="s">
        <v>525</v>
      </c>
      <c r="D5705" s="175" t="s">
        <v>764</v>
      </c>
      <c r="E5705" s="175">
        <v>16</v>
      </c>
      <c r="F5705" s="176">
        <v>4.0010209999999997E-2</v>
      </c>
      <c r="G5705" s="176">
        <f t="shared" si="191"/>
        <v>0.64016335999999996</v>
      </c>
      <c r="H5705" s="177"/>
      <c r="I5705" s="178"/>
      <c r="J5705" s="179"/>
    </row>
    <row r="5706" spans="1:10" customFormat="1" x14ac:dyDescent="0.2">
      <c r="A5706" s="161" t="s">
        <v>403</v>
      </c>
      <c r="B5706" s="162" t="s">
        <v>3622</v>
      </c>
      <c r="C5706" s="174" t="s">
        <v>525</v>
      </c>
      <c r="D5706" s="175" t="s">
        <v>679</v>
      </c>
      <c r="E5706" s="175">
        <v>80</v>
      </c>
      <c r="F5706" s="176">
        <v>1.6751530000000001E-2</v>
      </c>
      <c r="G5706" s="176">
        <f t="shared" si="191"/>
        <v>1.3401224</v>
      </c>
      <c r="H5706" s="177"/>
      <c r="I5706" s="178"/>
      <c r="J5706" s="179"/>
    </row>
    <row r="5707" spans="1:10" customFormat="1" x14ac:dyDescent="0.2">
      <c r="A5707" s="161" t="s">
        <v>403</v>
      </c>
      <c r="B5707" s="162" t="s">
        <v>3623</v>
      </c>
      <c r="C5707" s="174" t="s">
        <v>525</v>
      </c>
      <c r="D5707" s="175" t="s">
        <v>767</v>
      </c>
      <c r="E5707" s="175">
        <v>9</v>
      </c>
      <c r="F5707" s="176">
        <v>1.084597E-2</v>
      </c>
      <c r="G5707" s="176">
        <f t="shared" si="191"/>
        <v>9.7613729999999996E-2</v>
      </c>
      <c r="H5707" s="177"/>
      <c r="I5707" s="178"/>
      <c r="J5707" s="179"/>
    </row>
    <row r="5708" spans="1:10" customFormat="1" x14ac:dyDescent="0.2">
      <c r="A5708" s="161" t="s">
        <v>403</v>
      </c>
      <c r="B5708" s="162" t="s">
        <v>3624</v>
      </c>
      <c r="C5708" s="174" t="s">
        <v>525</v>
      </c>
      <c r="D5708" s="175" t="s">
        <v>526</v>
      </c>
      <c r="E5708" s="175">
        <v>312</v>
      </c>
      <c r="F5708" s="176">
        <v>5.88405E-3</v>
      </c>
      <c r="G5708" s="176">
        <f t="shared" si="191"/>
        <v>1.8358236000000001</v>
      </c>
      <c r="H5708" s="177"/>
      <c r="I5708" s="178"/>
      <c r="J5708" s="179"/>
    </row>
    <row r="5709" spans="1:10" customFormat="1" x14ac:dyDescent="0.2">
      <c r="A5709" s="161" t="s">
        <v>403</v>
      </c>
      <c r="B5709" s="162" t="s">
        <v>3625</v>
      </c>
      <c r="C5709" s="174" t="s">
        <v>525</v>
      </c>
      <c r="D5709" s="175" t="s">
        <v>770</v>
      </c>
      <c r="E5709" s="175">
        <v>4</v>
      </c>
      <c r="F5709" s="176">
        <v>8.4562000000000005E-4</v>
      </c>
      <c r="G5709" s="176">
        <f t="shared" si="191"/>
        <v>3.3824800000000002E-3</v>
      </c>
      <c r="H5709" s="177"/>
      <c r="I5709" s="178"/>
      <c r="J5709" s="179"/>
    </row>
    <row r="5710" spans="1:10" customFormat="1" x14ac:dyDescent="0.2">
      <c r="A5710" s="161" t="s">
        <v>403</v>
      </c>
      <c r="B5710" s="162" t="s">
        <v>3626</v>
      </c>
      <c r="C5710" s="174" t="s">
        <v>528</v>
      </c>
      <c r="D5710" s="175" t="s">
        <v>772</v>
      </c>
      <c r="E5710" s="175">
        <v>16</v>
      </c>
      <c r="F5710" s="176">
        <v>6.9577099999999998E-3</v>
      </c>
      <c r="G5710" s="176">
        <f t="shared" ref="G5710:G5720" si="192">F5710*E5710</f>
        <v>0.11132336</v>
      </c>
      <c r="H5710" s="177"/>
      <c r="I5710" s="178"/>
      <c r="J5710" s="179"/>
    </row>
    <row r="5711" spans="1:10" customFormat="1" x14ac:dyDescent="0.2">
      <c r="A5711" s="161" t="s">
        <v>403</v>
      </c>
      <c r="B5711" s="162" t="s">
        <v>3627</v>
      </c>
      <c r="C5711" s="174" t="s">
        <v>528</v>
      </c>
      <c r="D5711" s="175" t="s">
        <v>680</v>
      </c>
      <c r="E5711" s="175">
        <v>72</v>
      </c>
      <c r="F5711" s="176">
        <v>3.9662300000000003E-3</v>
      </c>
      <c r="G5711" s="176">
        <f t="shared" si="192"/>
        <v>0.28556856000000003</v>
      </c>
      <c r="H5711" s="177"/>
      <c r="I5711" s="178"/>
      <c r="J5711" s="179"/>
    </row>
    <row r="5712" spans="1:10" customFormat="1" x14ac:dyDescent="0.2">
      <c r="A5712" s="161" t="s">
        <v>403</v>
      </c>
      <c r="B5712" s="162" t="s">
        <v>3628</v>
      </c>
      <c r="C5712" s="174" t="s">
        <v>528</v>
      </c>
      <c r="D5712" s="175" t="s">
        <v>775</v>
      </c>
      <c r="E5712" s="175">
        <v>9</v>
      </c>
      <c r="F5712" s="176">
        <v>2.3824300000000001E-3</v>
      </c>
      <c r="G5712" s="176">
        <f t="shared" si="192"/>
        <v>2.1441870000000002E-2</v>
      </c>
      <c r="H5712" s="177"/>
      <c r="I5712" s="178"/>
      <c r="J5712" s="179"/>
    </row>
    <row r="5713" spans="1:39" customFormat="1" x14ac:dyDescent="0.2">
      <c r="A5713" s="161" t="s">
        <v>403</v>
      </c>
      <c r="B5713" s="162" t="s">
        <v>3629</v>
      </c>
      <c r="C5713" s="174" t="s">
        <v>528</v>
      </c>
      <c r="D5713" s="175" t="s">
        <v>778</v>
      </c>
      <c r="E5713" s="175">
        <v>4</v>
      </c>
      <c r="F5713" s="176">
        <v>1.8382000000000001E-4</v>
      </c>
      <c r="G5713" s="176">
        <f t="shared" si="192"/>
        <v>7.3528000000000005E-4</v>
      </c>
      <c r="H5713" s="177"/>
      <c r="I5713" s="178"/>
      <c r="J5713" s="179"/>
    </row>
    <row r="5714" spans="1:39" customFormat="1" x14ac:dyDescent="0.2">
      <c r="A5714" s="161" t="s">
        <v>403</v>
      </c>
      <c r="B5714" s="162" t="s">
        <v>3630</v>
      </c>
      <c r="C5714" s="174" t="s">
        <v>528</v>
      </c>
      <c r="D5714" s="175" t="s">
        <v>529</v>
      </c>
      <c r="E5714" s="175">
        <v>209</v>
      </c>
      <c r="F5714" s="176">
        <v>1.25136E-3</v>
      </c>
      <c r="G5714" s="176">
        <f t="shared" si="192"/>
        <v>0.26153423999999997</v>
      </c>
      <c r="H5714" s="177"/>
      <c r="I5714" s="178"/>
      <c r="J5714" s="179"/>
    </row>
    <row r="5715" spans="1:39" customFormat="1" x14ac:dyDescent="0.2">
      <c r="A5715" s="161" t="s">
        <v>403</v>
      </c>
      <c r="B5715" s="162" t="s">
        <v>3631</v>
      </c>
      <c r="C5715" s="174" t="s">
        <v>681</v>
      </c>
      <c r="D5715" s="175" t="s">
        <v>780</v>
      </c>
      <c r="E5715" s="175">
        <v>4</v>
      </c>
      <c r="F5715" s="176">
        <v>1.7164410000000001E-2</v>
      </c>
      <c r="G5715" s="176">
        <f t="shared" si="192"/>
        <v>6.8657640000000006E-2</v>
      </c>
      <c r="H5715" s="177"/>
      <c r="I5715" s="178"/>
      <c r="J5715" s="179"/>
    </row>
    <row r="5716" spans="1:39" customFormat="1" x14ac:dyDescent="0.2">
      <c r="A5716" s="161" t="s">
        <v>403</v>
      </c>
      <c r="B5716" s="162" t="s">
        <v>3632</v>
      </c>
      <c r="C5716" s="174" t="s">
        <v>681</v>
      </c>
      <c r="D5716" s="175" t="s">
        <v>782</v>
      </c>
      <c r="E5716" s="175">
        <v>8</v>
      </c>
      <c r="F5716" s="176">
        <v>1.130113E-2</v>
      </c>
      <c r="G5716" s="176">
        <f t="shared" si="192"/>
        <v>9.0409039999999996E-2</v>
      </c>
      <c r="H5716" s="177"/>
      <c r="I5716" s="178"/>
      <c r="J5716" s="179"/>
    </row>
    <row r="5717" spans="1:39" customFormat="1" x14ac:dyDescent="0.2">
      <c r="A5717" s="161" t="s">
        <v>403</v>
      </c>
      <c r="B5717" s="162" t="s">
        <v>3633</v>
      </c>
      <c r="C5717" s="174" t="s">
        <v>681</v>
      </c>
      <c r="D5717" s="175" t="s">
        <v>784</v>
      </c>
      <c r="E5717" s="175">
        <v>4</v>
      </c>
      <c r="F5717" s="176">
        <v>4.0784000000000003E-3</v>
      </c>
      <c r="G5717" s="176">
        <f t="shared" si="192"/>
        <v>1.6313600000000001E-2</v>
      </c>
      <c r="H5717" s="177"/>
      <c r="I5717" s="178"/>
      <c r="J5717" s="179"/>
    </row>
    <row r="5718" spans="1:39" customFormat="1" x14ac:dyDescent="0.2">
      <c r="A5718" s="161" t="s">
        <v>403</v>
      </c>
      <c r="B5718" s="162" t="s">
        <v>3634</v>
      </c>
      <c r="C5718" s="174" t="s">
        <v>681</v>
      </c>
      <c r="D5718" s="175" t="s">
        <v>786</v>
      </c>
      <c r="E5718" s="175">
        <v>37</v>
      </c>
      <c r="F5718" s="176">
        <v>2.1575700000000001E-3</v>
      </c>
      <c r="G5718" s="176">
        <f t="shared" si="192"/>
        <v>7.9830090000000006E-2</v>
      </c>
      <c r="H5718" s="177"/>
      <c r="I5718" s="178"/>
      <c r="J5718" s="179"/>
    </row>
    <row r="5719" spans="1:39" customFormat="1" x14ac:dyDescent="0.2">
      <c r="A5719" s="161" t="s">
        <v>403</v>
      </c>
      <c r="B5719" s="162" t="s">
        <v>3635</v>
      </c>
      <c r="C5719" s="174" t="s">
        <v>788</v>
      </c>
      <c r="D5719" s="175" t="s">
        <v>789</v>
      </c>
      <c r="E5719" s="175">
        <v>2</v>
      </c>
      <c r="F5719" s="176">
        <v>5.0836500000000003E-3</v>
      </c>
      <c r="G5719" s="176">
        <f t="shared" si="192"/>
        <v>1.0167300000000001E-2</v>
      </c>
      <c r="H5719" s="177" t="s">
        <v>414</v>
      </c>
      <c r="I5719" s="178"/>
      <c r="J5719" s="179"/>
    </row>
    <row r="5720" spans="1:39" customFormat="1" ht="25.5" x14ac:dyDescent="0.2">
      <c r="A5720" s="161" t="s">
        <v>403</v>
      </c>
      <c r="B5720" s="162" t="s">
        <v>3636</v>
      </c>
      <c r="C5720" s="174" t="s">
        <v>2509</v>
      </c>
      <c r="D5720" s="175" t="s">
        <v>713</v>
      </c>
      <c r="E5720" s="175">
        <v>2</v>
      </c>
      <c r="F5720" s="176">
        <v>1.413823E-2</v>
      </c>
      <c r="G5720" s="176">
        <f t="shared" si="192"/>
        <v>2.827646E-2</v>
      </c>
      <c r="H5720" s="177" t="s">
        <v>714</v>
      </c>
      <c r="I5720" s="178"/>
      <c r="J5720" s="179"/>
    </row>
    <row r="5721" spans="1:39" x14ac:dyDescent="0.2">
      <c r="A5721" s="148" t="s">
        <v>379</v>
      </c>
      <c r="B5721" s="150">
        <v>96</v>
      </c>
      <c r="C5721" s="151" t="s">
        <v>320</v>
      </c>
      <c r="D5721" s="152" t="s">
        <v>321</v>
      </c>
      <c r="E5721" s="105">
        <v>1</v>
      </c>
      <c r="F5721" s="153"/>
      <c r="G5721" s="110"/>
      <c r="H5721" s="154"/>
      <c r="I5721" s="111"/>
      <c r="J5721" s="155"/>
      <c r="K5721" s="124"/>
      <c r="L5721" s="125"/>
      <c r="M5721" s="126"/>
      <c r="N5721" s="127"/>
      <c r="O5721" s="128"/>
      <c r="P5721" s="128"/>
      <c r="Q5721" s="126"/>
      <c r="R5721" s="55"/>
      <c r="S5721" s="129"/>
      <c r="T5721" s="156"/>
      <c r="U5721" s="126"/>
      <c r="AF5721" s="8"/>
      <c r="AG5721" s="8"/>
      <c r="AH5721" s="8"/>
      <c r="AI5721" s="8"/>
      <c r="AJ5721" s="8"/>
      <c r="AK5721" s="8"/>
      <c r="AL5721" s="8"/>
      <c r="AM5721" s="8"/>
    </row>
    <row r="5722" spans="1:39" customFormat="1" x14ac:dyDescent="0.2">
      <c r="A5722" s="148" t="s">
        <v>379</v>
      </c>
      <c r="B5722" s="162" t="s">
        <v>3785</v>
      </c>
      <c r="C5722" s="181" t="s">
        <v>384</v>
      </c>
      <c r="D5722" s="182" t="s">
        <v>385</v>
      </c>
      <c r="E5722" s="182">
        <v>1</v>
      </c>
      <c r="F5722" s="183"/>
      <c r="G5722" s="183" t="str">
        <f>""</f>
        <v/>
      </c>
      <c r="H5722" s="184"/>
      <c r="I5722" s="185"/>
      <c r="J5722" s="180"/>
    </row>
    <row r="5723" spans="1:39" customFormat="1" outlineLevel="1" x14ac:dyDescent="0.2">
      <c r="A5723" s="148" t="s">
        <v>379</v>
      </c>
      <c r="B5723" s="162" t="s">
        <v>3786</v>
      </c>
      <c r="C5723" s="181" t="s">
        <v>388</v>
      </c>
      <c r="D5723" s="182" t="s">
        <v>389</v>
      </c>
      <c r="E5723" s="182">
        <f>1*1</f>
        <v>1</v>
      </c>
      <c r="F5723" s="183">
        <v>3.8</v>
      </c>
      <c r="G5723" s="183">
        <f t="shared" ref="G5723:G5728" si="193">F5723*E5723</f>
        <v>3.8</v>
      </c>
      <c r="H5723" s="184" t="s">
        <v>390</v>
      </c>
      <c r="I5723" s="185"/>
      <c r="J5723" s="180"/>
    </row>
    <row r="5724" spans="1:39" customFormat="1" outlineLevel="1" x14ac:dyDescent="0.2">
      <c r="A5724" s="148" t="s">
        <v>379</v>
      </c>
      <c r="B5724" s="162" t="s">
        <v>3787</v>
      </c>
      <c r="C5724" s="181" t="s">
        <v>392</v>
      </c>
      <c r="D5724" s="182" t="s">
        <v>393</v>
      </c>
      <c r="E5724" s="182">
        <f>1*1</f>
        <v>1</v>
      </c>
      <c r="F5724" s="183">
        <v>2.65</v>
      </c>
      <c r="G5724" s="183">
        <f t="shared" si="193"/>
        <v>2.65</v>
      </c>
      <c r="H5724" s="184" t="s">
        <v>390</v>
      </c>
      <c r="I5724" s="185"/>
      <c r="J5724" s="180"/>
    </row>
    <row r="5725" spans="1:39" customFormat="1" outlineLevel="1" x14ac:dyDescent="0.2">
      <c r="A5725" s="148" t="s">
        <v>379</v>
      </c>
      <c r="B5725" s="162" t="s">
        <v>3788</v>
      </c>
      <c r="C5725" s="181" t="s">
        <v>395</v>
      </c>
      <c r="D5725" s="182" t="s">
        <v>396</v>
      </c>
      <c r="E5725" s="182">
        <f>1*1</f>
        <v>1</v>
      </c>
      <c r="F5725" s="183">
        <v>5.45</v>
      </c>
      <c r="G5725" s="183">
        <f t="shared" si="193"/>
        <v>5.45</v>
      </c>
      <c r="H5725" s="184" t="s">
        <v>390</v>
      </c>
      <c r="I5725" s="185"/>
      <c r="J5725" s="180"/>
    </row>
    <row r="5726" spans="1:39" customFormat="1" outlineLevel="1" x14ac:dyDescent="0.2">
      <c r="A5726" s="148" t="s">
        <v>379</v>
      </c>
      <c r="B5726" s="162" t="s">
        <v>3789</v>
      </c>
      <c r="C5726" s="181" t="s">
        <v>398</v>
      </c>
      <c r="D5726" s="182" t="s">
        <v>399</v>
      </c>
      <c r="E5726" s="182">
        <f>1*1</f>
        <v>1</v>
      </c>
      <c r="F5726" s="183">
        <v>39.75</v>
      </c>
      <c r="G5726" s="183">
        <f t="shared" si="193"/>
        <v>39.75</v>
      </c>
      <c r="H5726" s="184" t="s">
        <v>390</v>
      </c>
      <c r="I5726" s="185"/>
      <c r="J5726" s="180"/>
    </row>
    <row r="5727" spans="1:39" customFormat="1" outlineLevel="1" x14ac:dyDescent="0.2">
      <c r="A5727" s="148" t="s">
        <v>379</v>
      </c>
      <c r="B5727" s="162" t="s">
        <v>3790</v>
      </c>
      <c r="C5727" s="181" t="s">
        <v>401</v>
      </c>
      <c r="D5727" s="182" t="s">
        <v>402</v>
      </c>
      <c r="E5727" s="182">
        <f>2*1</f>
        <v>2</v>
      </c>
      <c r="F5727" s="183">
        <v>1.97</v>
      </c>
      <c r="G5727" s="183">
        <f t="shared" si="193"/>
        <v>3.94</v>
      </c>
      <c r="H5727" s="184" t="s">
        <v>390</v>
      </c>
      <c r="I5727" s="185"/>
      <c r="J5727" s="180"/>
    </row>
    <row r="5728" spans="1:39" customFormat="1" outlineLevel="1" x14ac:dyDescent="0.2">
      <c r="A5728" s="148" t="s">
        <v>379</v>
      </c>
      <c r="B5728" s="162" t="s">
        <v>3791</v>
      </c>
      <c r="C5728" s="181" t="s">
        <v>405</v>
      </c>
      <c r="D5728" s="182" t="s">
        <v>406</v>
      </c>
      <c r="E5728" s="182">
        <f>1*1</f>
        <v>1</v>
      </c>
      <c r="F5728" s="183">
        <v>8.09</v>
      </c>
      <c r="G5728" s="183">
        <f t="shared" si="193"/>
        <v>8.09</v>
      </c>
      <c r="H5728" s="184"/>
      <c r="I5728" s="185"/>
      <c r="J5728" s="180"/>
    </row>
    <row r="5729" spans="1:11" customFormat="1" x14ac:dyDescent="0.2">
      <c r="A5729" s="161" t="s">
        <v>382</v>
      </c>
      <c r="B5729" s="162" t="s">
        <v>3792</v>
      </c>
      <c r="C5729" s="163" t="s">
        <v>1907</v>
      </c>
      <c r="D5729" s="164" t="s">
        <v>409</v>
      </c>
      <c r="E5729" s="164" t="s">
        <v>410</v>
      </c>
      <c r="F5729" s="167"/>
      <c r="G5729" s="167" t="str">
        <f>""</f>
        <v/>
      </c>
      <c r="H5729" s="161"/>
      <c r="I5729" s="165"/>
      <c r="J5729" s="166"/>
      <c r="K5729" s="200"/>
    </row>
    <row r="5730" spans="1:11" customFormat="1" outlineLevel="1" x14ac:dyDescent="0.2">
      <c r="A5730" s="161" t="s">
        <v>386</v>
      </c>
      <c r="B5730" s="162" t="s">
        <v>3793</v>
      </c>
      <c r="C5730" s="168" t="s">
        <v>1909</v>
      </c>
      <c r="D5730" s="169" t="s">
        <v>1910</v>
      </c>
      <c r="E5730" s="169" t="s">
        <v>410</v>
      </c>
      <c r="F5730" s="170">
        <v>15.77</v>
      </c>
      <c r="G5730" s="170">
        <f>F5730*2</f>
        <v>31.54</v>
      </c>
      <c r="H5730" s="171" t="s">
        <v>414</v>
      </c>
      <c r="I5730" s="172"/>
      <c r="J5730" s="173"/>
      <c r="K5730" s="200"/>
    </row>
    <row r="5731" spans="1:11" customFormat="1" outlineLevel="1" x14ac:dyDescent="0.2">
      <c r="A5731" s="161" t="s">
        <v>386</v>
      </c>
      <c r="B5731" s="162" t="s">
        <v>3794</v>
      </c>
      <c r="C5731" s="168" t="s">
        <v>416</v>
      </c>
      <c r="D5731" s="169" t="s">
        <v>417</v>
      </c>
      <c r="E5731" s="169" t="s">
        <v>410</v>
      </c>
      <c r="F5731" s="170">
        <v>4.05</v>
      </c>
      <c r="G5731" s="170">
        <f>F5731*2</f>
        <v>8.1</v>
      </c>
      <c r="H5731" s="171" t="s">
        <v>414</v>
      </c>
      <c r="I5731" s="172"/>
      <c r="J5731" s="173"/>
      <c r="K5731" s="200"/>
    </row>
    <row r="5732" spans="1:11" customFormat="1" outlineLevel="1" x14ac:dyDescent="0.2">
      <c r="A5732" s="161" t="s">
        <v>386</v>
      </c>
      <c r="B5732" s="162" t="s">
        <v>3795</v>
      </c>
      <c r="C5732" s="168" t="s">
        <v>419</v>
      </c>
      <c r="D5732" s="169" t="s">
        <v>420</v>
      </c>
      <c r="E5732" s="169">
        <v>2</v>
      </c>
      <c r="F5732" s="170">
        <v>0.37</v>
      </c>
      <c r="G5732" s="170">
        <f>F5732*E5732</f>
        <v>0.74</v>
      </c>
      <c r="H5732" s="171" t="s">
        <v>414</v>
      </c>
      <c r="I5732" s="172"/>
      <c r="J5732" s="173"/>
      <c r="K5732" s="200"/>
    </row>
    <row r="5733" spans="1:11" customFormat="1" outlineLevel="1" x14ac:dyDescent="0.2">
      <c r="A5733" s="161" t="s">
        <v>386</v>
      </c>
      <c r="B5733" s="162" t="s">
        <v>3796</v>
      </c>
      <c r="C5733" s="168" t="s">
        <v>422</v>
      </c>
      <c r="D5733" s="169" t="s">
        <v>423</v>
      </c>
      <c r="E5733" s="169">
        <v>2</v>
      </c>
      <c r="F5733" s="170">
        <v>0.04</v>
      </c>
      <c r="G5733" s="170">
        <f>F5733*E5733</f>
        <v>0.08</v>
      </c>
      <c r="H5733" s="171" t="s">
        <v>414</v>
      </c>
      <c r="I5733" s="172"/>
      <c r="J5733" s="173"/>
      <c r="K5733" s="200"/>
    </row>
    <row r="5734" spans="1:11" customFormat="1" outlineLevel="1" x14ac:dyDescent="0.2">
      <c r="A5734" s="161" t="s">
        <v>403</v>
      </c>
      <c r="B5734" s="162" t="s">
        <v>3797</v>
      </c>
      <c r="C5734" s="174" t="s">
        <v>425</v>
      </c>
      <c r="D5734" s="175" t="s">
        <v>426</v>
      </c>
      <c r="E5734" s="175">
        <v>2</v>
      </c>
      <c r="F5734" s="176">
        <v>0.01</v>
      </c>
      <c r="G5734" s="176">
        <f>F5734*E5734</f>
        <v>0.02</v>
      </c>
      <c r="H5734" s="177"/>
      <c r="I5734" s="178"/>
      <c r="J5734" s="179"/>
      <c r="K5734" s="200"/>
    </row>
    <row r="5735" spans="1:11" customFormat="1" x14ac:dyDescent="0.2">
      <c r="A5735" s="148" t="s">
        <v>379</v>
      </c>
      <c r="B5735" s="162" t="s">
        <v>3798</v>
      </c>
      <c r="C5735" s="181" t="s">
        <v>428</v>
      </c>
      <c r="D5735" s="182" t="s">
        <v>429</v>
      </c>
      <c r="E5735" s="182" t="s">
        <v>410</v>
      </c>
      <c r="F5735" s="183"/>
      <c r="G5735" s="183" t="str">
        <f>""</f>
        <v/>
      </c>
      <c r="H5735" s="184"/>
      <c r="I5735" s="185"/>
      <c r="J5735" s="180"/>
      <c r="K5735" s="200"/>
    </row>
    <row r="5736" spans="1:11" customFormat="1" outlineLevel="1" x14ac:dyDescent="0.2">
      <c r="A5736" s="148" t="s">
        <v>379</v>
      </c>
      <c r="B5736" s="162" t="s">
        <v>3799</v>
      </c>
      <c r="C5736" s="181" t="s">
        <v>431</v>
      </c>
      <c r="D5736" s="182" t="s">
        <v>432</v>
      </c>
      <c r="E5736" s="182" t="s">
        <v>410</v>
      </c>
      <c r="F5736" s="183">
        <v>10.41</v>
      </c>
      <c r="G5736" s="183">
        <f>F5736*2</f>
        <v>20.82</v>
      </c>
      <c r="H5736" s="184" t="s">
        <v>390</v>
      </c>
      <c r="I5736" s="185"/>
      <c r="J5736" s="180"/>
      <c r="K5736" s="200"/>
    </row>
    <row r="5737" spans="1:11" customFormat="1" outlineLevel="1" x14ac:dyDescent="0.2">
      <c r="A5737" s="148" t="s">
        <v>379</v>
      </c>
      <c r="B5737" s="162" t="s">
        <v>3800</v>
      </c>
      <c r="C5737" s="181" t="s">
        <v>434</v>
      </c>
      <c r="D5737" s="182" t="s">
        <v>435</v>
      </c>
      <c r="E5737" s="182">
        <v>4</v>
      </c>
      <c r="F5737" s="183">
        <v>0.03</v>
      </c>
      <c r="G5737" s="183">
        <f>F5737*E5737</f>
        <v>0.12</v>
      </c>
      <c r="H5737" s="184" t="s">
        <v>414</v>
      </c>
      <c r="I5737" s="185"/>
      <c r="J5737" s="180"/>
      <c r="K5737" s="200"/>
    </row>
    <row r="5738" spans="1:11" customFormat="1" outlineLevel="1" x14ac:dyDescent="0.2">
      <c r="A5738" s="148" t="s">
        <v>379</v>
      </c>
      <c r="B5738" s="162" t="s">
        <v>3801</v>
      </c>
      <c r="C5738" s="181" t="s">
        <v>425</v>
      </c>
      <c r="D5738" s="182" t="s">
        <v>437</v>
      </c>
      <c r="E5738" s="182">
        <v>2</v>
      </c>
      <c r="F5738" s="183">
        <v>0.02</v>
      </c>
      <c r="G5738" s="183">
        <f>F5738*E5738</f>
        <v>0.04</v>
      </c>
      <c r="H5738" s="184"/>
      <c r="I5738" s="185"/>
      <c r="J5738" s="180"/>
      <c r="K5738" s="200"/>
    </row>
    <row r="5739" spans="1:11" customFormat="1" x14ac:dyDescent="0.2">
      <c r="A5739" s="161" t="s">
        <v>382</v>
      </c>
      <c r="B5739" s="162" t="s">
        <v>3802</v>
      </c>
      <c r="C5739" s="163" t="s">
        <v>3446</v>
      </c>
      <c r="D5739" s="164" t="s">
        <v>3447</v>
      </c>
      <c r="E5739" s="164">
        <v>1</v>
      </c>
      <c r="F5739" s="167"/>
      <c r="G5739" s="167" t="str">
        <f>""</f>
        <v/>
      </c>
      <c r="H5739" s="161"/>
      <c r="I5739" s="165"/>
      <c r="J5739" s="166"/>
    </row>
    <row r="5740" spans="1:11" customFormat="1" outlineLevel="1" x14ac:dyDescent="0.2">
      <c r="A5740" s="161" t="s">
        <v>386</v>
      </c>
      <c r="B5740" s="162" t="s">
        <v>3803</v>
      </c>
      <c r="C5740" s="168" t="s">
        <v>3449</v>
      </c>
      <c r="D5740" s="169" t="s">
        <v>3450</v>
      </c>
      <c r="E5740" s="169">
        <f>1*1</f>
        <v>1</v>
      </c>
      <c r="F5740" s="170">
        <v>5.41</v>
      </c>
      <c r="G5740" s="170">
        <f>F5740*E5740</f>
        <v>5.41</v>
      </c>
      <c r="H5740" s="171" t="s">
        <v>414</v>
      </c>
      <c r="I5740" s="172"/>
      <c r="J5740" s="173"/>
    </row>
    <row r="5741" spans="1:11" customFormat="1" outlineLevel="1" x14ac:dyDescent="0.2">
      <c r="A5741" s="161" t="s">
        <v>386</v>
      </c>
      <c r="B5741" s="162" t="s">
        <v>3804</v>
      </c>
      <c r="C5741" s="168" t="s">
        <v>445</v>
      </c>
      <c r="D5741" s="169" t="s">
        <v>446</v>
      </c>
      <c r="E5741" s="169">
        <f>2*1</f>
        <v>2</v>
      </c>
      <c r="F5741" s="170">
        <v>2.2200000000000002</v>
      </c>
      <c r="G5741" s="170">
        <f>F5741*E5741</f>
        <v>4.4400000000000004</v>
      </c>
      <c r="H5741" s="171" t="s">
        <v>414</v>
      </c>
      <c r="I5741" s="172"/>
      <c r="J5741" s="173"/>
    </row>
    <row r="5742" spans="1:11" customFormat="1" outlineLevel="1" x14ac:dyDescent="0.2">
      <c r="A5742" s="161" t="s">
        <v>403</v>
      </c>
      <c r="B5742" s="162" t="s">
        <v>3805</v>
      </c>
      <c r="C5742" s="174" t="s">
        <v>425</v>
      </c>
      <c r="D5742" s="175" t="s">
        <v>448</v>
      </c>
      <c r="E5742" s="175">
        <f>4*1</f>
        <v>4</v>
      </c>
      <c r="F5742" s="176">
        <v>0.01</v>
      </c>
      <c r="G5742" s="176">
        <f>F5742*E5742</f>
        <v>0.04</v>
      </c>
      <c r="H5742" s="177"/>
      <c r="I5742" s="178"/>
      <c r="J5742" s="179"/>
    </row>
    <row r="5743" spans="1:11" customFormat="1" outlineLevel="1" x14ac:dyDescent="0.2">
      <c r="A5743" s="161" t="s">
        <v>403</v>
      </c>
      <c r="B5743" s="162" t="s">
        <v>3806</v>
      </c>
      <c r="C5743" s="174" t="s">
        <v>425</v>
      </c>
      <c r="D5743" s="175" t="s">
        <v>450</v>
      </c>
      <c r="E5743" s="175">
        <f>8*1</f>
        <v>8</v>
      </c>
      <c r="F5743" s="176">
        <v>0.04</v>
      </c>
      <c r="G5743" s="176">
        <f>F5743*E5743</f>
        <v>0.32</v>
      </c>
      <c r="H5743" s="177"/>
      <c r="I5743" s="178"/>
      <c r="J5743" s="179"/>
    </row>
    <row r="5744" spans="1:11" customFormat="1" x14ac:dyDescent="0.2">
      <c r="A5744" s="161" t="s">
        <v>382</v>
      </c>
      <c r="B5744" s="162" t="s">
        <v>3807</v>
      </c>
      <c r="C5744" s="163" t="s">
        <v>3455</v>
      </c>
      <c r="D5744" s="164" t="s">
        <v>3456</v>
      </c>
      <c r="E5744" s="164">
        <v>9</v>
      </c>
      <c r="F5744" s="167"/>
      <c r="G5744" s="167" t="str">
        <f>""</f>
        <v/>
      </c>
      <c r="H5744" s="161"/>
      <c r="I5744" s="165"/>
      <c r="J5744" s="166"/>
    </row>
    <row r="5745" spans="1:11" customFormat="1" outlineLevel="1" x14ac:dyDescent="0.2">
      <c r="A5745" s="161" t="s">
        <v>386</v>
      </c>
      <c r="B5745" s="162" t="s">
        <v>3808</v>
      </c>
      <c r="C5745" s="168" t="s">
        <v>3449</v>
      </c>
      <c r="D5745" s="169" t="s">
        <v>3450</v>
      </c>
      <c r="E5745" s="169">
        <f>1*9</f>
        <v>9</v>
      </c>
      <c r="F5745" s="170">
        <v>5.41</v>
      </c>
      <c r="G5745" s="170">
        <f>F5745*E5745</f>
        <v>48.69</v>
      </c>
      <c r="H5745" s="171" t="s">
        <v>414</v>
      </c>
      <c r="I5745" s="172"/>
      <c r="J5745" s="173"/>
    </row>
    <row r="5746" spans="1:11" customFormat="1" outlineLevel="1" x14ac:dyDescent="0.2">
      <c r="A5746" s="161" t="s">
        <v>386</v>
      </c>
      <c r="B5746" s="162" t="s">
        <v>3809</v>
      </c>
      <c r="C5746" s="168" t="s">
        <v>456</v>
      </c>
      <c r="D5746" s="169" t="s">
        <v>457</v>
      </c>
      <c r="E5746" s="169">
        <f>2*9</f>
        <v>18</v>
      </c>
      <c r="F5746" s="170">
        <v>1.28</v>
      </c>
      <c r="G5746" s="170">
        <f>F5746*E5746</f>
        <v>23.04</v>
      </c>
      <c r="H5746" s="171" t="s">
        <v>414</v>
      </c>
      <c r="I5746" s="172"/>
      <c r="J5746" s="173"/>
    </row>
    <row r="5747" spans="1:11" customFormat="1" x14ac:dyDescent="0.2">
      <c r="A5747" s="148" t="s">
        <v>379</v>
      </c>
      <c r="B5747" s="162" t="s">
        <v>3810</v>
      </c>
      <c r="C5747" s="181" t="s">
        <v>459</v>
      </c>
      <c r="D5747" s="182" t="s">
        <v>460</v>
      </c>
      <c r="E5747" s="182">
        <v>1</v>
      </c>
      <c r="F5747" s="183">
        <v>3.27927539</v>
      </c>
      <c r="G5747" s="183">
        <f>F5747*E5747</f>
        <v>3.27927539</v>
      </c>
      <c r="H5747" s="184" t="s">
        <v>390</v>
      </c>
      <c r="I5747" s="185"/>
      <c r="J5747" s="180"/>
    </row>
    <row r="5748" spans="1:11" customFormat="1" x14ac:dyDescent="0.2">
      <c r="A5748" s="148" t="s">
        <v>379</v>
      </c>
      <c r="B5748" s="162" t="s">
        <v>3811</v>
      </c>
      <c r="C5748" s="181" t="s">
        <v>462</v>
      </c>
      <c r="D5748" s="182" t="s">
        <v>463</v>
      </c>
      <c r="E5748" s="182">
        <v>1</v>
      </c>
      <c r="F5748" s="183">
        <v>0.65714972000000005</v>
      </c>
      <c r="G5748" s="183">
        <f>F5748*E5748</f>
        <v>0.65714972000000005</v>
      </c>
      <c r="H5748" s="184"/>
      <c r="I5748" s="185"/>
      <c r="J5748" s="180"/>
    </row>
    <row r="5749" spans="1:11" customFormat="1" x14ac:dyDescent="0.2">
      <c r="A5749" s="161" t="s">
        <v>382</v>
      </c>
      <c r="B5749" s="162" t="s">
        <v>3812</v>
      </c>
      <c r="C5749" s="163" t="s">
        <v>465</v>
      </c>
      <c r="D5749" s="164" t="s">
        <v>466</v>
      </c>
      <c r="E5749" s="164" t="s">
        <v>410</v>
      </c>
      <c r="F5749" s="167"/>
      <c r="G5749" s="167" t="str">
        <f>""</f>
        <v/>
      </c>
      <c r="H5749" s="161"/>
      <c r="I5749" s="165"/>
      <c r="J5749" s="166"/>
      <c r="K5749" s="200"/>
    </row>
    <row r="5750" spans="1:11" customFormat="1" outlineLevel="1" x14ac:dyDescent="0.2">
      <c r="A5750" s="161" t="s">
        <v>386</v>
      </c>
      <c r="B5750" s="162" t="s">
        <v>3813</v>
      </c>
      <c r="C5750" s="168" t="s">
        <v>468</v>
      </c>
      <c r="D5750" s="169" t="s">
        <v>469</v>
      </c>
      <c r="E5750" s="169" t="s">
        <v>410</v>
      </c>
      <c r="F5750" s="170">
        <v>0.5</v>
      </c>
      <c r="G5750" s="170">
        <f>F5750*2</f>
        <v>1</v>
      </c>
      <c r="H5750" s="171" t="s">
        <v>414</v>
      </c>
      <c r="I5750" s="172"/>
      <c r="J5750" s="173"/>
      <c r="K5750" s="200"/>
    </row>
    <row r="5751" spans="1:11" customFormat="1" outlineLevel="1" x14ac:dyDescent="0.2">
      <c r="A5751" s="161" t="s">
        <v>386</v>
      </c>
      <c r="B5751" s="162" t="s">
        <v>3814</v>
      </c>
      <c r="C5751" s="168" t="s">
        <v>471</v>
      </c>
      <c r="D5751" s="169" t="s">
        <v>472</v>
      </c>
      <c r="E5751" s="169">
        <v>2</v>
      </c>
      <c r="F5751" s="170">
        <v>0.01</v>
      </c>
      <c r="G5751" s="170">
        <f>F5751*E5751</f>
        <v>0.02</v>
      </c>
      <c r="H5751" s="171" t="s">
        <v>414</v>
      </c>
      <c r="I5751" s="172"/>
      <c r="J5751" s="173"/>
      <c r="K5751" s="200"/>
    </row>
    <row r="5752" spans="1:11" customFormat="1" x14ac:dyDescent="0.2">
      <c r="A5752" s="161" t="s">
        <v>382</v>
      </c>
      <c r="B5752" s="162" t="s">
        <v>3815</v>
      </c>
      <c r="C5752" s="163" t="s">
        <v>474</v>
      </c>
      <c r="D5752" s="164" t="s">
        <v>475</v>
      </c>
      <c r="E5752" s="164">
        <v>2</v>
      </c>
      <c r="F5752" s="167">
        <v>0.59990093</v>
      </c>
      <c r="G5752" s="167">
        <f>F5752*E5752</f>
        <v>1.19980186</v>
      </c>
      <c r="H5752" s="161" t="s">
        <v>414</v>
      </c>
      <c r="I5752" s="165"/>
      <c r="J5752" s="166"/>
    </row>
    <row r="5753" spans="1:11" customFormat="1" x14ac:dyDescent="0.2">
      <c r="A5753" s="161" t="s">
        <v>382</v>
      </c>
      <c r="B5753" s="162" t="s">
        <v>3816</v>
      </c>
      <c r="C5753" s="163" t="s">
        <v>3466</v>
      </c>
      <c r="D5753" s="164" t="s">
        <v>3467</v>
      </c>
      <c r="E5753" s="164">
        <v>1</v>
      </c>
      <c r="F5753" s="167"/>
      <c r="G5753" s="167" t="str">
        <f>""</f>
        <v/>
      </c>
      <c r="H5753" s="161"/>
      <c r="I5753" s="165"/>
      <c r="J5753" s="166"/>
    </row>
    <row r="5754" spans="1:11" customFormat="1" outlineLevel="1" x14ac:dyDescent="0.2">
      <c r="A5754" s="161" t="s">
        <v>382</v>
      </c>
      <c r="B5754" s="162" t="s">
        <v>3817</v>
      </c>
      <c r="C5754" s="163" t="s">
        <v>3469</v>
      </c>
      <c r="D5754" s="164" t="s">
        <v>3470</v>
      </c>
      <c r="E5754" s="164">
        <f>1*1</f>
        <v>1</v>
      </c>
      <c r="F5754" s="167"/>
      <c r="G5754" s="167" t="str">
        <f>""</f>
        <v/>
      </c>
      <c r="H5754" s="161"/>
      <c r="I5754" s="165"/>
      <c r="J5754" s="166"/>
    </row>
    <row r="5755" spans="1:11" customFormat="1" outlineLevel="2" x14ac:dyDescent="0.2">
      <c r="A5755" s="161" t="s">
        <v>386</v>
      </c>
      <c r="B5755" s="162" t="s">
        <v>3818</v>
      </c>
      <c r="C5755" s="168" t="s">
        <v>3472</v>
      </c>
      <c r="D5755" s="169" t="s">
        <v>3473</v>
      </c>
      <c r="E5755" s="169">
        <f>1*1</f>
        <v>1</v>
      </c>
      <c r="F5755" s="170">
        <v>3.32</v>
      </c>
      <c r="G5755" s="170">
        <f t="shared" ref="G5755:G5764" si="194">F5755*E5755</f>
        <v>3.32</v>
      </c>
      <c r="H5755" s="171" t="s">
        <v>414</v>
      </c>
      <c r="I5755" s="172"/>
      <c r="J5755" s="173"/>
    </row>
    <row r="5756" spans="1:11" customFormat="1" outlineLevel="2" x14ac:dyDescent="0.2">
      <c r="A5756" s="161" t="s">
        <v>386</v>
      </c>
      <c r="B5756" s="162" t="s">
        <v>3819</v>
      </c>
      <c r="C5756" s="168" t="s">
        <v>830</v>
      </c>
      <c r="D5756" s="169" t="s">
        <v>831</v>
      </c>
      <c r="E5756" s="169">
        <f>2*1</f>
        <v>2</v>
      </c>
      <c r="F5756" s="170">
        <v>0.28000000000000003</v>
      </c>
      <c r="G5756" s="170">
        <f t="shared" si="194"/>
        <v>0.56000000000000005</v>
      </c>
      <c r="H5756" s="171" t="s">
        <v>414</v>
      </c>
      <c r="I5756" s="172"/>
      <c r="J5756" s="173"/>
    </row>
    <row r="5757" spans="1:11" customFormat="1" outlineLevel="1" x14ac:dyDescent="0.2">
      <c r="A5757" s="161" t="s">
        <v>382</v>
      </c>
      <c r="B5757" s="162" t="s">
        <v>3820</v>
      </c>
      <c r="C5757" s="163" t="s">
        <v>3476</v>
      </c>
      <c r="D5757" s="164" t="s">
        <v>3477</v>
      </c>
      <c r="E5757" s="164">
        <f>1*1</f>
        <v>1</v>
      </c>
      <c r="F5757" s="167">
        <v>1.87</v>
      </c>
      <c r="G5757" s="167">
        <f t="shared" si="194"/>
        <v>1.87</v>
      </c>
      <c r="H5757" s="161" t="s">
        <v>414</v>
      </c>
      <c r="I5757" s="165"/>
      <c r="J5757" s="166"/>
    </row>
    <row r="5758" spans="1:11" customFormat="1" outlineLevel="1" x14ac:dyDescent="0.2">
      <c r="A5758" s="161" t="s">
        <v>403</v>
      </c>
      <c r="B5758" s="162" t="s">
        <v>3821</v>
      </c>
      <c r="C5758" s="174" t="s">
        <v>3479</v>
      </c>
      <c r="D5758" s="175" t="s">
        <v>3480</v>
      </c>
      <c r="E5758" s="175">
        <f>1*1</f>
        <v>1</v>
      </c>
      <c r="F5758" s="176">
        <v>0.84</v>
      </c>
      <c r="G5758" s="176">
        <f t="shared" si="194"/>
        <v>0.84</v>
      </c>
      <c r="H5758" s="177"/>
      <c r="I5758" s="178"/>
      <c r="J5758" s="179"/>
    </row>
    <row r="5759" spans="1:11" customFormat="1" outlineLevel="1" x14ac:dyDescent="0.2">
      <c r="A5759" s="161" t="s">
        <v>403</v>
      </c>
      <c r="B5759" s="162" t="s">
        <v>3822</v>
      </c>
      <c r="C5759" s="174" t="s">
        <v>677</v>
      </c>
      <c r="D5759" s="175" t="s">
        <v>837</v>
      </c>
      <c r="E5759" s="175">
        <f>3*1</f>
        <v>3</v>
      </c>
      <c r="F5759" s="176">
        <v>0.02</v>
      </c>
      <c r="G5759" s="176">
        <f t="shared" si="194"/>
        <v>0.06</v>
      </c>
      <c r="H5759" s="177"/>
      <c r="I5759" s="178"/>
      <c r="J5759" s="179"/>
    </row>
    <row r="5760" spans="1:11" customFormat="1" outlineLevel="1" x14ac:dyDescent="0.2">
      <c r="A5760" s="161" t="s">
        <v>403</v>
      </c>
      <c r="B5760" s="162" t="s">
        <v>3823</v>
      </c>
      <c r="C5760" s="174" t="s">
        <v>525</v>
      </c>
      <c r="D5760" s="175" t="s">
        <v>526</v>
      </c>
      <c r="E5760" s="175">
        <f>3*1</f>
        <v>3</v>
      </c>
      <c r="F5760" s="176">
        <v>0.01</v>
      </c>
      <c r="G5760" s="176">
        <f t="shared" si="194"/>
        <v>0.03</v>
      </c>
      <c r="H5760" s="177"/>
      <c r="I5760" s="178"/>
      <c r="J5760" s="179"/>
    </row>
    <row r="5761" spans="1:11" customFormat="1" outlineLevel="1" x14ac:dyDescent="0.2">
      <c r="A5761" s="161" t="s">
        <v>403</v>
      </c>
      <c r="B5761" s="162" t="s">
        <v>3824</v>
      </c>
      <c r="C5761" s="174" t="s">
        <v>528</v>
      </c>
      <c r="D5761" s="175" t="s">
        <v>529</v>
      </c>
      <c r="E5761" s="175">
        <f>3*1</f>
        <v>3</v>
      </c>
      <c r="F5761" s="176">
        <v>0</v>
      </c>
      <c r="G5761" s="176">
        <f t="shared" si="194"/>
        <v>0</v>
      </c>
      <c r="H5761" s="177"/>
      <c r="I5761" s="178"/>
      <c r="J5761" s="179"/>
    </row>
    <row r="5762" spans="1:11" customFormat="1" x14ac:dyDescent="0.2">
      <c r="A5762" s="161" t="s">
        <v>382</v>
      </c>
      <c r="B5762" s="162" t="s">
        <v>3825</v>
      </c>
      <c r="C5762" s="163" t="s">
        <v>477</v>
      </c>
      <c r="D5762" s="164" t="s">
        <v>478</v>
      </c>
      <c r="E5762" s="164">
        <v>18</v>
      </c>
      <c r="F5762" s="167">
        <v>2.8096894699999999</v>
      </c>
      <c r="G5762" s="167">
        <f t="shared" si="194"/>
        <v>50.574410459999996</v>
      </c>
      <c r="H5762" s="161" t="s">
        <v>414</v>
      </c>
      <c r="I5762" s="165"/>
      <c r="J5762" s="166"/>
    </row>
    <row r="5763" spans="1:11" customFormat="1" x14ac:dyDescent="0.2">
      <c r="A5763" s="161" t="s">
        <v>382</v>
      </c>
      <c r="B5763" s="162" t="s">
        <v>3826</v>
      </c>
      <c r="C5763" s="163" t="s">
        <v>1944</v>
      </c>
      <c r="D5763" s="164" t="s">
        <v>1945</v>
      </c>
      <c r="E5763" s="164">
        <v>18</v>
      </c>
      <c r="F5763" s="167">
        <v>0.69946048000000005</v>
      </c>
      <c r="G5763" s="167">
        <f t="shared" si="194"/>
        <v>12.590288640000001</v>
      </c>
      <c r="H5763" s="161" t="s">
        <v>414</v>
      </c>
      <c r="I5763" s="165"/>
      <c r="J5763" s="166"/>
    </row>
    <row r="5764" spans="1:11" customFormat="1" x14ac:dyDescent="0.2">
      <c r="A5764" s="161" t="s">
        <v>382</v>
      </c>
      <c r="B5764" s="162" t="s">
        <v>3827</v>
      </c>
      <c r="C5764" s="163" t="s">
        <v>483</v>
      </c>
      <c r="D5764" s="164" t="s">
        <v>484</v>
      </c>
      <c r="E5764" s="164">
        <v>28</v>
      </c>
      <c r="F5764" s="167">
        <v>0.33108987000000001</v>
      </c>
      <c r="G5764" s="167">
        <f t="shared" si="194"/>
        <v>9.2705163600000002</v>
      </c>
      <c r="H5764" s="161" t="s">
        <v>414</v>
      </c>
      <c r="I5764" s="165"/>
      <c r="J5764" s="166"/>
    </row>
    <row r="5765" spans="1:11" customFormat="1" x14ac:dyDescent="0.2">
      <c r="A5765" s="161" t="s">
        <v>382</v>
      </c>
      <c r="B5765" s="162" t="s">
        <v>3828</v>
      </c>
      <c r="C5765" s="163" t="s">
        <v>486</v>
      </c>
      <c r="D5765" s="164" t="s">
        <v>487</v>
      </c>
      <c r="E5765" s="164" t="s">
        <v>410</v>
      </c>
      <c r="F5765" s="167">
        <v>1.75006756</v>
      </c>
      <c r="G5765" s="167">
        <f>F5765*2</f>
        <v>3.5001351199999999</v>
      </c>
      <c r="H5765" s="161" t="s">
        <v>414</v>
      </c>
      <c r="I5765" s="165"/>
      <c r="J5765" s="166"/>
    </row>
    <row r="5766" spans="1:11" customFormat="1" x14ac:dyDescent="0.2">
      <c r="A5766" s="161" t="s">
        <v>382</v>
      </c>
      <c r="B5766" s="162" t="s">
        <v>3829</v>
      </c>
      <c r="C5766" s="163" t="s">
        <v>489</v>
      </c>
      <c r="D5766" s="164" t="s">
        <v>490</v>
      </c>
      <c r="E5766" s="164">
        <v>4</v>
      </c>
      <c r="F5766" s="167"/>
      <c r="G5766" s="167" t="str">
        <f>""</f>
        <v/>
      </c>
      <c r="H5766" s="161"/>
      <c r="I5766" s="165"/>
      <c r="J5766" s="166"/>
    </row>
    <row r="5767" spans="1:11" customFormat="1" outlineLevel="1" x14ac:dyDescent="0.2">
      <c r="A5767" s="161" t="s">
        <v>386</v>
      </c>
      <c r="B5767" s="162" t="s">
        <v>3830</v>
      </c>
      <c r="C5767" s="168" t="s">
        <v>492</v>
      </c>
      <c r="D5767" s="169" t="s">
        <v>493</v>
      </c>
      <c r="E5767" s="169">
        <f>1*4</f>
        <v>4</v>
      </c>
      <c r="F5767" s="170">
        <v>0.38</v>
      </c>
      <c r="G5767" s="170">
        <f>F5767*E5767</f>
        <v>1.52</v>
      </c>
      <c r="H5767" s="171" t="s">
        <v>414</v>
      </c>
      <c r="I5767" s="172"/>
      <c r="J5767" s="173"/>
    </row>
    <row r="5768" spans="1:11" customFormat="1" outlineLevel="1" x14ac:dyDescent="0.2">
      <c r="A5768" s="161" t="s">
        <v>386</v>
      </c>
      <c r="B5768" s="162" t="s">
        <v>3831</v>
      </c>
      <c r="C5768" s="168" t="s">
        <v>495</v>
      </c>
      <c r="D5768" s="169" t="s">
        <v>496</v>
      </c>
      <c r="E5768" s="169">
        <f>1*4</f>
        <v>4</v>
      </c>
      <c r="F5768" s="170">
        <v>0.25</v>
      </c>
      <c r="G5768" s="170">
        <f>F5768*E5768</f>
        <v>1</v>
      </c>
      <c r="H5768" s="171" t="s">
        <v>414</v>
      </c>
      <c r="I5768" s="172"/>
      <c r="J5768" s="173"/>
    </row>
    <row r="5769" spans="1:11" customFormat="1" x14ac:dyDescent="0.2">
      <c r="A5769" s="161" t="s">
        <v>382</v>
      </c>
      <c r="B5769" s="162" t="s">
        <v>3832</v>
      </c>
      <c r="C5769" s="163" t="s">
        <v>3492</v>
      </c>
      <c r="D5769" s="164" t="s">
        <v>3493</v>
      </c>
      <c r="E5769" s="164">
        <v>1</v>
      </c>
      <c r="F5769" s="167"/>
      <c r="G5769" s="167" t="str">
        <f>""</f>
        <v/>
      </c>
      <c r="H5769" s="161"/>
      <c r="I5769" s="165"/>
      <c r="J5769" s="166"/>
    </row>
    <row r="5770" spans="1:11" customFormat="1" outlineLevel="1" x14ac:dyDescent="0.2">
      <c r="A5770" s="161" t="s">
        <v>386</v>
      </c>
      <c r="B5770" s="162" t="s">
        <v>3833</v>
      </c>
      <c r="C5770" s="168" t="s">
        <v>534</v>
      </c>
      <c r="D5770" s="169" t="s">
        <v>535</v>
      </c>
      <c r="E5770" s="169">
        <f>2*1</f>
        <v>2</v>
      </c>
      <c r="F5770" s="170">
        <v>2.2200000000000002</v>
      </c>
      <c r="G5770" s="170">
        <f>F5770*E5770</f>
        <v>4.4400000000000004</v>
      </c>
      <c r="H5770" s="171" t="s">
        <v>390</v>
      </c>
      <c r="I5770" s="172"/>
      <c r="J5770" s="173"/>
    </row>
    <row r="5771" spans="1:11" customFormat="1" outlineLevel="1" x14ac:dyDescent="0.2">
      <c r="A5771" s="161" t="s">
        <v>386</v>
      </c>
      <c r="B5771" s="162" t="s">
        <v>3834</v>
      </c>
      <c r="C5771" s="168" t="s">
        <v>3496</v>
      </c>
      <c r="D5771" s="169" t="s">
        <v>3497</v>
      </c>
      <c r="E5771" s="169">
        <f>1*1</f>
        <v>1</v>
      </c>
      <c r="F5771" s="170">
        <v>2.9</v>
      </c>
      <c r="G5771" s="170">
        <f>F5771*E5771</f>
        <v>2.9</v>
      </c>
      <c r="H5771" s="171" t="s">
        <v>390</v>
      </c>
      <c r="I5771" s="172"/>
      <c r="J5771" s="173"/>
    </row>
    <row r="5772" spans="1:11" customFormat="1" outlineLevel="1" x14ac:dyDescent="0.2">
      <c r="A5772" s="161" t="s">
        <v>386</v>
      </c>
      <c r="B5772" s="162" t="s">
        <v>3835</v>
      </c>
      <c r="C5772" s="168" t="s">
        <v>3499</v>
      </c>
      <c r="D5772" s="169" t="s">
        <v>3500</v>
      </c>
      <c r="E5772" s="169">
        <f>1*1</f>
        <v>1</v>
      </c>
      <c r="F5772" s="170">
        <v>21.83</v>
      </c>
      <c r="G5772" s="170">
        <f>F5772*E5772</f>
        <v>21.83</v>
      </c>
      <c r="H5772" s="171" t="s">
        <v>390</v>
      </c>
      <c r="I5772" s="172"/>
      <c r="J5772" s="173"/>
    </row>
    <row r="5773" spans="1:11" customFormat="1" outlineLevel="1" x14ac:dyDescent="0.2">
      <c r="A5773" s="161" t="s">
        <v>386</v>
      </c>
      <c r="B5773" s="162" t="s">
        <v>3836</v>
      </c>
      <c r="C5773" s="168" t="s">
        <v>401</v>
      </c>
      <c r="D5773" s="169" t="s">
        <v>402</v>
      </c>
      <c r="E5773" s="169">
        <f>2*1</f>
        <v>2</v>
      </c>
      <c r="F5773" s="170">
        <v>1.97</v>
      </c>
      <c r="G5773" s="170">
        <f>F5773*E5773</f>
        <v>3.94</v>
      </c>
      <c r="H5773" s="171" t="s">
        <v>390</v>
      </c>
      <c r="I5773" s="172"/>
      <c r="J5773" s="173"/>
    </row>
    <row r="5774" spans="1:11" customFormat="1" x14ac:dyDescent="0.2">
      <c r="A5774" s="161" t="s">
        <v>382</v>
      </c>
      <c r="B5774" s="162" t="s">
        <v>3837</v>
      </c>
      <c r="C5774" s="163" t="s">
        <v>1957</v>
      </c>
      <c r="D5774" s="164" t="s">
        <v>545</v>
      </c>
      <c r="E5774" s="164" t="s">
        <v>410</v>
      </c>
      <c r="F5774" s="167"/>
      <c r="G5774" s="167" t="str">
        <f>""</f>
        <v/>
      </c>
      <c r="H5774" s="161"/>
      <c r="I5774" s="165"/>
      <c r="J5774" s="166"/>
      <c r="K5774" s="200"/>
    </row>
    <row r="5775" spans="1:11" customFormat="1" outlineLevel="1" x14ac:dyDescent="0.2">
      <c r="A5775" s="161" t="s">
        <v>386</v>
      </c>
      <c r="B5775" s="162" t="s">
        <v>3838</v>
      </c>
      <c r="C5775" s="168" t="s">
        <v>1959</v>
      </c>
      <c r="D5775" s="169" t="s">
        <v>1960</v>
      </c>
      <c r="E5775" s="169" t="s">
        <v>410</v>
      </c>
      <c r="F5775" s="170">
        <v>17.82</v>
      </c>
      <c r="G5775" s="170">
        <f>F5775*2</f>
        <v>35.64</v>
      </c>
      <c r="H5775" s="171" t="s">
        <v>414</v>
      </c>
      <c r="I5775" s="172"/>
      <c r="J5775" s="173"/>
      <c r="K5775" s="200"/>
    </row>
    <row r="5776" spans="1:11" customFormat="1" outlineLevel="1" x14ac:dyDescent="0.2">
      <c r="A5776" s="161" t="s">
        <v>386</v>
      </c>
      <c r="B5776" s="162" t="s">
        <v>3839</v>
      </c>
      <c r="C5776" s="168" t="s">
        <v>419</v>
      </c>
      <c r="D5776" s="169" t="s">
        <v>420</v>
      </c>
      <c r="E5776" s="169">
        <v>2</v>
      </c>
      <c r="F5776" s="170">
        <v>0.37</v>
      </c>
      <c r="G5776" s="170">
        <f>F5776*E5776</f>
        <v>0.74</v>
      </c>
      <c r="H5776" s="171" t="s">
        <v>414</v>
      </c>
      <c r="I5776" s="172"/>
      <c r="J5776" s="173"/>
      <c r="K5776" s="200"/>
    </row>
    <row r="5777" spans="1:11" customFormat="1" outlineLevel="1" x14ac:dyDescent="0.2">
      <c r="A5777" s="161" t="s">
        <v>403</v>
      </c>
      <c r="B5777" s="162" t="s">
        <v>3840</v>
      </c>
      <c r="C5777" s="174" t="s">
        <v>425</v>
      </c>
      <c r="D5777" s="175" t="s">
        <v>426</v>
      </c>
      <c r="E5777" s="175">
        <v>4</v>
      </c>
      <c r="F5777" s="176">
        <v>0.01</v>
      </c>
      <c r="G5777" s="176">
        <f>F5777*E5777</f>
        <v>0.04</v>
      </c>
      <c r="H5777" s="177"/>
      <c r="I5777" s="178"/>
      <c r="J5777" s="179"/>
      <c r="K5777" s="200"/>
    </row>
    <row r="5778" spans="1:11" customFormat="1" x14ac:dyDescent="0.2">
      <c r="A5778" s="161" t="s">
        <v>382</v>
      </c>
      <c r="B5778" s="162" t="s">
        <v>3841</v>
      </c>
      <c r="C5778" s="163" t="s">
        <v>3507</v>
      </c>
      <c r="D5778" s="164" t="s">
        <v>3508</v>
      </c>
      <c r="E5778" s="164">
        <v>1</v>
      </c>
      <c r="F5778" s="167">
        <v>9.1607998500000001</v>
      </c>
      <c r="G5778" s="167">
        <f>F5778*E5778</f>
        <v>9.1607998500000001</v>
      </c>
      <c r="H5778" s="161" t="s">
        <v>414</v>
      </c>
      <c r="I5778" s="165"/>
      <c r="J5778" s="166"/>
    </row>
    <row r="5779" spans="1:11" customFormat="1" x14ac:dyDescent="0.2">
      <c r="A5779" s="161" t="s">
        <v>382</v>
      </c>
      <c r="B5779" s="162" t="s">
        <v>3842</v>
      </c>
      <c r="C5779" s="163" t="s">
        <v>3510</v>
      </c>
      <c r="D5779" s="164" t="s">
        <v>3511</v>
      </c>
      <c r="E5779" s="164">
        <v>1</v>
      </c>
      <c r="F5779" s="167"/>
      <c r="G5779" s="167" t="str">
        <f>""</f>
        <v/>
      </c>
      <c r="H5779" s="161"/>
      <c r="I5779" s="165"/>
      <c r="J5779" s="166"/>
    </row>
    <row r="5780" spans="1:11" customFormat="1" outlineLevel="1" x14ac:dyDescent="0.2">
      <c r="A5780" s="161" t="s">
        <v>386</v>
      </c>
      <c r="B5780" s="162" t="s">
        <v>3843</v>
      </c>
      <c r="C5780" s="168" t="s">
        <v>3449</v>
      </c>
      <c r="D5780" s="169" t="s">
        <v>3450</v>
      </c>
      <c r="E5780" s="169">
        <f>1*1</f>
        <v>1</v>
      </c>
      <c r="F5780" s="170">
        <v>5.41</v>
      </c>
      <c r="G5780" s="170">
        <f>F5780*E5780</f>
        <v>5.41</v>
      </c>
      <c r="H5780" s="171" t="s">
        <v>414</v>
      </c>
      <c r="I5780" s="172"/>
      <c r="J5780" s="173"/>
    </row>
    <row r="5781" spans="1:11" customFormat="1" outlineLevel="1" x14ac:dyDescent="0.2">
      <c r="A5781" s="161" t="s">
        <v>386</v>
      </c>
      <c r="B5781" s="162" t="s">
        <v>3844</v>
      </c>
      <c r="C5781" s="168" t="s">
        <v>559</v>
      </c>
      <c r="D5781" s="169" t="s">
        <v>560</v>
      </c>
      <c r="E5781" s="169">
        <f>2*1</f>
        <v>2</v>
      </c>
      <c r="F5781" s="170">
        <v>1.39</v>
      </c>
      <c r="G5781" s="170">
        <f>F5781*E5781</f>
        <v>2.78</v>
      </c>
      <c r="H5781" s="171" t="s">
        <v>414</v>
      </c>
      <c r="I5781" s="172"/>
      <c r="J5781" s="173"/>
    </row>
    <row r="5782" spans="1:11" customFormat="1" x14ac:dyDescent="0.2">
      <c r="A5782" s="161" t="s">
        <v>382</v>
      </c>
      <c r="B5782" s="162" t="s">
        <v>3845</v>
      </c>
      <c r="C5782" s="163" t="s">
        <v>562</v>
      </c>
      <c r="D5782" s="164" t="s">
        <v>563</v>
      </c>
      <c r="E5782" s="164">
        <v>4</v>
      </c>
      <c r="F5782" s="167">
        <v>3.3256407800000001</v>
      </c>
      <c r="G5782" s="167">
        <f>F5782*E5782</f>
        <v>13.30256312</v>
      </c>
      <c r="H5782" s="161" t="s">
        <v>414</v>
      </c>
      <c r="I5782" s="165"/>
      <c r="J5782" s="166"/>
    </row>
    <row r="5783" spans="1:11" customFormat="1" x14ac:dyDescent="0.2">
      <c r="A5783" s="161" t="s">
        <v>382</v>
      </c>
      <c r="B5783" s="162" t="s">
        <v>3846</v>
      </c>
      <c r="C5783" s="163" t="s">
        <v>565</v>
      </c>
      <c r="D5783" s="164" t="s">
        <v>566</v>
      </c>
      <c r="E5783" s="164">
        <v>4</v>
      </c>
      <c r="F5783" s="167">
        <v>0.61767559999999999</v>
      </c>
      <c r="G5783" s="167">
        <f>F5783*E5783</f>
        <v>2.4707024</v>
      </c>
      <c r="H5783" s="161" t="s">
        <v>414</v>
      </c>
      <c r="I5783" s="165"/>
      <c r="J5783" s="166"/>
    </row>
    <row r="5784" spans="1:11" customFormat="1" x14ac:dyDescent="0.2">
      <c r="A5784" s="161" t="s">
        <v>382</v>
      </c>
      <c r="B5784" s="162" t="s">
        <v>3847</v>
      </c>
      <c r="C5784" s="163" t="s">
        <v>568</v>
      </c>
      <c r="D5784" s="164" t="s">
        <v>569</v>
      </c>
      <c r="E5784" s="164">
        <v>2</v>
      </c>
      <c r="F5784" s="167"/>
      <c r="G5784" s="167" t="str">
        <f>""</f>
        <v/>
      </c>
      <c r="H5784" s="161"/>
      <c r="I5784" s="165"/>
      <c r="J5784" s="166"/>
    </row>
    <row r="5785" spans="1:11" customFormat="1" outlineLevel="1" x14ac:dyDescent="0.2">
      <c r="A5785" s="161" t="s">
        <v>386</v>
      </c>
      <c r="B5785" s="162" t="s">
        <v>3848</v>
      </c>
      <c r="C5785" s="168" t="s">
        <v>571</v>
      </c>
      <c r="D5785" s="169" t="s">
        <v>572</v>
      </c>
      <c r="E5785" s="169">
        <f>1*2</f>
        <v>2</v>
      </c>
      <c r="F5785" s="170">
        <v>0.89</v>
      </c>
      <c r="G5785" s="170">
        <f>F5785*E5785</f>
        <v>1.78</v>
      </c>
      <c r="H5785" s="171" t="s">
        <v>414</v>
      </c>
      <c r="I5785" s="172"/>
      <c r="J5785" s="173"/>
    </row>
    <row r="5786" spans="1:11" customFormat="1" outlineLevel="1" x14ac:dyDescent="0.2">
      <c r="A5786" s="161" t="s">
        <v>386</v>
      </c>
      <c r="B5786" s="162" t="s">
        <v>3849</v>
      </c>
      <c r="C5786" s="168" t="s">
        <v>574</v>
      </c>
      <c r="D5786" s="169" t="s">
        <v>575</v>
      </c>
      <c r="E5786" s="169">
        <f>2*2</f>
        <v>4</v>
      </c>
      <c r="F5786" s="170">
        <v>0.09</v>
      </c>
      <c r="G5786" s="170">
        <f>F5786*E5786</f>
        <v>0.36</v>
      </c>
      <c r="H5786" s="171" t="s">
        <v>414</v>
      </c>
      <c r="I5786" s="172"/>
      <c r="J5786" s="173"/>
    </row>
    <row r="5787" spans="1:11" customFormat="1" x14ac:dyDescent="0.2">
      <c r="A5787" s="161" t="s">
        <v>382</v>
      </c>
      <c r="B5787" s="162" t="s">
        <v>3850</v>
      </c>
      <c r="C5787" s="163" t="s">
        <v>3520</v>
      </c>
      <c r="D5787" s="164" t="s">
        <v>3521</v>
      </c>
      <c r="E5787" s="164">
        <v>1</v>
      </c>
      <c r="F5787" s="167">
        <v>3.2936739799999999</v>
      </c>
      <c r="G5787" s="167">
        <f>F5787*E5787</f>
        <v>3.2936739799999999</v>
      </c>
      <c r="H5787" s="161" t="s">
        <v>414</v>
      </c>
      <c r="I5787" s="165"/>
      <c r="J5787" s="166"/>
    </row>
    <row r="5788" spans="1:11" customFormat="1" x14ac:dyDescent="0.2">
      <c r="A5788" s="161" t="s">
        <v>382</v>
      </c>
      <c r="B5788" s="162" t="s">
        <v>3851</v>
      </c>
      <c r="C5788" s="163" t="s">
        <v>3523</v>
      </c>
      <c r="D5788" s="164" t="s">
        <v>3524</v>
      </c>
      <c r="E5788" s="164">
        <v>1</v>
      </c>
      <c r="F5788" s="167">
        <v>6.6986965700000001</v>
      </c>
      <c r="G5788" s="167">
        <f>F5788*E5788</f>
        <v>6.6986965700000001</v>
      </c>
      <c r="H5788" s="161" t="s">
        <v>414</v>
      </c>
      <c r="I5788" s="165"/>
      <c r="J5788" s="166"/>
    </row>
    <row r="5789" spans="1:11" customFormat="1" x14ac:dyDescent="0.2">
      <c r="A5789" s="161" t="s">
        <v>382</v>
      </c>
      <c r="B5789" s="162" t="s">
        <v>3852</v>
      </c>
      <c r="C5789" s="163" t="s">
        <v>583</v>
      </c>
      <c r="D5789" s="164" t="s">
        <v>584</v>
      </c>
      <c r="E5789" s="164" t="s">
        <v>410</v>
      </c>
      <c r="F5789" s="167">
        <v>5.3824199999999998</v>
      </c>
      <c r="G5789" s="167">
        <f>F5789*2</f>
        <v>10.76484</v>
      </c>
      <c r="H5789" s="161" t="s">
        <v>414</v>
      </c>
      <c r="I5789" s="165"/>
      <c r="J5789" s="166"/>
    </row>
    <row r="5790" spans="1:11" customFormat="1" x14ac:dyDescent="0.2">
      <c r="A5790" s="161" t="s">
        <v>403</v>
      </c>
      <c r="B5790" s="162" t="s">
        <v>3853</v>
      </c>
      <c r="C5790" s="174" t="s">
        <v>586</v>
      </c>
      <c r="D5790" s="175" t="s">
        <v>587</v>
      </c>
      <c r="E5790" s="175">
        <v>2</v>
      </c>
      <c r="F5790" s="176">
        <v>1.23280217</v>
      </c>
      <c r="G5790" s="176">
        <f>F5790*E5790</f>
        <v>2.4656043400000001</v>
      </c>
      <c r="H5790" s="177" t="s">
        <v>414</v>
      </c>
      <c r="I5790" s="178"/>
      <c r="J5790" s="179"/>
    </row>
    <row r="5791" spans="1:11" customFormat="1" x14ac:dyDescent="0.2">
      <c r="A5791" s="148" t="s">
        <v>379</v>
      </c>
      <c r="B5791" s="162" t="s">
        <v>3854</v>
      </c>
      <c r="C5791" s="181" t="s">
        <v>3528</v>
      </c>
      <c r="D5791" s="182" t="s">
        <v>3529</v>
      </c>
      <c r="E5791" s="182">
        <v>1</v>
      </c>
      <c r="F5791" s="183">
        <v>5.6387954300000001</v>
      </c>
      <c r="G5791" s="183">
        <f>F5791*E5791</f>
        <v>5.6387954300000001</v>
      </c>
      <c r="H5791" s="184" t="s">
        <v>414</v>
      </c>
      <c r="I5791" s="185"/>
      <c r="J5791" s="180"/>
    </row>
    <row r="5792" spans="1:11" customFormat="1" x14ac:dyDescent="0.2">
      <c r="A5792" s="161" t="s">
        <v>382</v>
      </c>
      <c r="B5792" s="162" t="s">
        <v>3855</v>
      </c>
      <c r="C5792" s="163" t="s">
        <v>592</v>
      </c>
      <c r="D5792" s="164" t="s">
        <v>593</v>
      </c>
      <c r="E5792" s="164" t="s">
        <v>410</v>
      </c>
      <c r="F5792" s="167">
        <v>0.26693822</v>
      </c>
      <c r="G5792" s="167">
        <f>F5792*2</f>
        <v>0.53387644000000001</v>
      </c>
      <c r="H5792" s="161" t="s">
        <v>414</v>
      </c>
      <c r="I5792" s="165"/>
      <c r="J5792" s="166"/>
    </row>
    <row r="5793" spans="1:10" customFormat="1" x14ac:dyDescent="0.2">
      <c r="A5793" s="161" t="s">
        <v>382</v>
      </c>
      <c r="B5793" s="162" t="s">
        <v>3856</v>
      </c>
      <c r="C5793" s="163" t="s">
        <v>1981</v>
      </c>
      <c r="D5793" s="164" t="s">
        <v>1982</v>
      </c>
      <c r="E5793" s="164">
        <v>1</v>
      </c>
      <c r="F5793" s="167">
        <v>28.64560942</v>
      </c>
      <c r="G5793" s="167">
        <f>F5793*E5793</f>
        <v>28.64560942</v>
      </c>
      <c r="H5793" s="161" t="s">
        <v>414</v>
      </c>
      <c r="I5793" s="165"/>
      <c r="J5793" s="166"/>
    </row>
    <row r="5794" spans="1:10" customFormat="1" x14ac:dyDescent="0.2">
      <c r="A5794" s="161" t="s">
        <v>382</v>
      </c>
      <c r="B5794" s="162" t="s">
        <v>3857</v>
      </c>
      <c r="C5794" s="163" t="s">
        <v>1984</v>
      </c>
      <c r="D5794" s="164" t="s">
        <v>599</v>
      </c>
      <c r="E5794" s="164">
        <v>1</v>
      </c>
      <c r="F5794" s="167"/>
      <c r="G5794" s="167" t="str">
        <f>""</f>
        <v/>
      </c>
      <c r="H5794" s="161"/>
      <c r="I5794" s="165"/>
      <c r="J5794" s="166"/>
    </row>
    <row r="5795" spans="1:10" customFormat="1" outlineLevel="1" x14ac:dyDescent="0.2">
      <c r="A5795" s="161" t="s">
        <v>386</v>
      </c>
      <c r="B5795" s="162" t="s">
        <v>3858</v>
      </c>
      <c r="C5795" s="168" t="s">
        <v>1986</v>
      </c>
      <c r="D5795" s="169" t="s">
        <v>1982</v>
      </c>
      <c r="E5795" s="169">
        <f>1*1</f>
        <v>1</v>
      </c>
      <c r="F5795" s="170">
        <v>29.37</v>
      </c>
      <c r="G5795" s="170">
        <f t="shared" ref="G5795:G5826" si="195">F5795*E5795</f>
        <v>29.37</v>
      </c>
      <c r="H5795" s="171" t="s">
        <v>414</v>
      </c>
      <c r="I5795" s="172"/>
      <c r="J5795" s="173"/>
    </row>
    <row r="5796" spans="1:10" customFormat="1" outlineLevel="1" x14ac:dyDescent="0.2">
      <c r="A5796" s="161" t="s">
        <v>403</v>
      </c>
      <c r="B5796" s="162" t="s">
        <v>3859</v>
      </c>
      <c r="C5796" s="174" t="s">
        <v>425</v>
      </c>
      <c r="D5796" s="175" t="s">
        <v>437</v>
      </c>
      <c r="E5796" s="175">
        <f>1*1</f>
        <v>1</v>
      </c>
      <c r="F5796" s="176">
        <v>0.02</v>
      </c>
      <c r="G5796" s="176">
        <f t="shared" si="195"/>
        <v>0.02</v>
      </c>
      <c r="H5796" s="177"/>
      <c r="I5796" s="178"/>
      <c r="J5796" s="179"/>
    </row>
    <row r="5797" spans="1:10" customFormat="1" x14ac:dyDescent="0.2">
      <c r="A5797" s="161" t="s">
        <v>382</v>
      </c>
      <c r="B5797" s="162" t="s">
        <v>3860</v>
      </c>
      <c r="C5797" s="163" t="s">
        <v>1989</v>
      </c>
      <c r="D5797" s="164" t="s">
        <v>1982</v>
      </c>
      <c r="E5797" s="164">
        <v>7</v>
      </c>
      <c r="F5797" s="167">
        <v>28.819422400000001</v>
      </c>
      <c r="G5797" s="167">
        <f t="shared" si="195"/>
        <v>201.7359568</v>
      </c>
      <c r="H5797" s="161" t="s">
        <v>414</v>
      </c>
      <c r="I5797" s="165"/>
      <c r="J5797" s="166"/>
    </row>
    <row r="5798" spans="1:10" customFormat="1" x14ac:dyDescent="0.2">
      <c r="A5798" s="161" t="s">
        <v>382</v>
      </c>
      <c r="B5798" s="162" t="s">
        <v>3861</v>
      </c>
      <c r="C5798" s="163" t="s">
        <v>1991</v>
      </c>
      <c r="D5798" s="164" t="s">
        <v>1982</v>
      </c>
      <c r="E5798" s="164">
        <v>7</v>
      </c>
      <c r="F5798" s="167">
        <v>29.546435670000001</v>
      </c>
      <c r="G5798" s="167">
        <f t="shared" si="195"/>
        <v>206.82504969000001</v>
      </c>
      <c r="H5798" s="161" t="s">
        <v>414</v>
      </c>
      <c r="I5798" s="165"/>
      <c r="J5798" s="166"/>
    </row>
    <row r="5799" spans="1:10" customFormat="1" x14ac:dyDescent="0.2">
      <c r="A5799" s="161" t="s">
        <v>382</v>
      </c>
      <c r="B5799" s="162" t="s">
        <v>3862</v>
      </c>
      <c r="C5799" s="163" t="s">
        <v>3538</v>
      </c>
      <c r="D5799" s="164" t="s">
        <v>3539</v>
      </c>
      <c r="E5799" s="164">
        <v>1</v>
      </c>
      <c r="F5799" s="167">
        <v>3.1241122200000002</v>
      </c>
      <c r="G5799" s="167">
        <f t="shared" si="195"/>
        <v>3.1241122200000002</v>
      </c>
      <c r="H5799" s="161" t="s">
        <v>414</v>
      </c>
      <c r="I5799" s="165"/>
      <c r="J5799" s="166"/>
    </row>
    <row r="5800" spans="1:10" customFormat="1" x14ac:dyDescent="0.2">
      <c r="A5800" s="161" t="s">
        <v>382</v>
      </c>
      <c r="B5800" s="162" t="s">
        <v>3863</v>
      </c>
      <c r="C5800" s="163" t="s">
        <v>3541</v>
      </c>
      <c r="D5800" s="164" t="s">
        <v>3542</v>
      </c>
      <c r="E5800" s="164">
        <v>1</v>
      </c>
      <c r="F5800" s="167">
        <v>0.75847052000000004</v>
      </c>
      <c r="G5800" s="167">
        <f t="shared" si="195"/>
        <v>0.75847052000000004</v>
      </c>
      <c r="H5800" s="161" t="s">
        <v>414</v>
      </c>
      <c r="I5800" s="165"/>
      <c r="J5800" s="166"/>
    </row>
    <row r="5801" spans="1:10" customFormat="1" x14ac:dyDescent="0.2">
      <c r="A5801" s="161" t="s">
        <v>382</v>
      </c>
      <c r="B5801" s="162" t="s">
        <v>3864</v>
      </c>
      <c r="C5801" s="163" t="s">
        <v>614</v>
      </c>
      <c r="D5801" s="164" t="s">
        <v>615</v>
      </c>
      <c r="E5801" s="164">
        <v>2</v>
      </c>
      <c r="F5801" s="167">
        <v>0.153006</v>
      </c>
      <c r="G5801" s="167">
        <f t="shared" si="195"/>
        <v>0.30601200000000001</v>
      </c>
      <c r="H5801" s="161" t="s">
        <v>414</v>
      </c>
      <c r="I5801" s="165"/>
      <c r="J5801" s="166"/>
    </row>
    <row r="5802" spans="1:10" customFormat="1" x14ac:dyDescent="0.2">
      <c r="A5802" s="161" t="s">
        <v>403</v>
      </c>
      <c r="B5802" s="162" t="s">
        <v>3865</v>
      </c>
      <c r="C5802" s="174" t="s">
        <v>617</v>
      </c>
      <c r="D5802" s="175" t="s">
        <v>618</v>
      </c>
      <c r="E5802" s="175">
        <v>2</v>
      </c>
      <c r="F5802" s="176">
        <v>0.16417498</v>
      </c>
      <c r="G5802" s="176">
        <f t="shared" si="195"/>
        <v>0.32834996</v>
      </c>
      <c r="H5802" s="177" t="s">
        <v>414</v>
      </c>
      <c r="I5802" s="178"/>
      <c r="J5802" s="179"/>
    </row>
    <row r="5803" spans="1:10" customFormat="1" x14ac:dyDescent="0.2">
      <c r="A5803" s="161" t="s">
        <v>403</v>
      </c>
      <c r="B5803" s="162" t="s">
        <v>3866</v>
      </c>
      <c r="C5803" s="174" t="s">
        <v>3546</v>
      </c>
      <c r="D5803" s="175" t="s">
        <v>3547</v>
      </c>
      <c r="E5803" s="175">
        <v>1</v>
      </c>
      <c r="F5803" s="176">
        <v>1.50447664</v>
      </c>
      <c r="G5803" s="176">
        <f t="shared" si="195"/>
        <v>1.50447664</v>
      </c>
      <c r="H5803" s="177"/>
      <c r="I5803" s="178"/>
      <c r="J5803" s="179"/>
    </row>
    <row r="5804" spans="1:10" customFormat="1" x14ac:dyDescent="0.2">
      <c r="A5804" s="161" t="s">
        <v>403</v>
      </c>
      <c r="B5804" s="162" t="s">
        <v>3867</v>
      </c>
      <c r="C5804" s="174" t="s">
        <v>623</v>
      </c>
      <c r="D5804" s="175" t="s">
        <v>624</v>
      </c>
      <c r="E5804" s="175">
        <v>1</v>
      </c>
      <c r="F5804" s="176">
        <v>9.1339580000000004E-2</v>
      </c>
      <c r="G5804" s="176">
        <f t="shared" si="195"/>
        <v>9.1339580000000004E-2</v>
      </c>
      <c r="H5804" s="177" t="s">
        <v>625</v>
      </c>
      <c r="I5804" s="178"/>
      <c r="J5804" s="179"/>
    </row>
    <row r="5805" spans="1:10" customFormat="1" x14ac:dyDescent="0.2">
      <c r="A5805" s="161" t="s">
        <v>382</v>
      </c>
      <c r="B5805" s="162" t="s">
        <v>3868</v>
      </c>
      <c r="C5805" s="163" t="s">
        <v>627</v>
      </c>
      <c r="D5805" s="164" t="s">
        <v>628</v>
      </c>
      <c r="E5805" s="164">
        <v>16</v>
      </c>
      <c r="F5805" s="167">
        <v>0.41937333999999998</v>
      </c>
      <c r="G5805" s="167">
        <f t="shared" si="195"/>
        <v>6.7099734399999997</v>
      </c>
      <c r="H5805" s="161" t="s">
        <v>414</v>
      </c>
      <c r="I5805" s="165"/>
      <c r="J5805" s="166"/>
    </row>
    <row r="5806" spans="1:10" customFormat="1" x14ac:dyDescent="0.2">
      <c r="A5806" s="161" t="s">
        <v>382</v>
      </c>
      <c r="B5806" s="162" t="s">
        <v>3869</v>
      </c>
      <c r="C5806" s="163" t="s">
        <v>3557</v>
      </c>
      <c r="D5806" s="164" t="s">
        <v>3558</v>
      </c>
      <c r="E5806" s="164">
        <v>1</v>
      </c>
      <c r="F5806" s="167">
        <v>7.7442089899999997</v>
      </c>
      <c r="G5806" s="167">
        <f t="shared" si="195"/>
        <v>7.7442089899999997</v>
      </c>
      <c r="H5806" s="161" t="s">
        <v>414</v>
      </c>
      <c r="I5806" s="165"/>
      <c r="J5806" s="166"/>
    </row>
    <row r="5807" spans="1:10" customFormat="1" x14ac:dyDescent="0.2">
      <c r="A5807" s="161" t="s">
        <v>403</v>
      </c>
      <c r="B5807" s="162" t="s">
        <v>3870</v>
      </c>
      <c r="C5807" s="174" t="s">
        <v>639</v>
      </c>
      <c r="D5807" s="175" t="s">
        <v>640</v>
      </c>
      <c r="E5807" s="175">
        <v>44</v>
      </c>
      <c r="F5807" s="176">
        <v>9.6615160000000005E-2</v>
      </c>
      <c r="G5807" s="176">
        <f t="shared" si="195"/>
        <v>4.2510670400000006</v>
      </c>
      <c r="H5807" s="177" t="s">
        <v>414</v>
      </c>
      <c r="I5807" s="178"/>
      <c r="J5807" s="179"/>
    </row>
    <row r="5808" spans="1:10" customFormat="1" x14ac:dyDescent="0.2">
      <c r="A5808" s="161" t="s">
        <v>382</v>
      </c>
      <c r="B5808" s="162" t="s">
        <v>3871</v>
      </c>
      <c r="C5808" s="163" t="s">
        <v>642</v>
      </c>
      <c r="D5808" s="164" t="s">
        <v>643</v>
      </c>
      <c r="E5808" s="164">
        <v>2</v>
      </c>
      <c r="F5808" s="167">
        <v>1.20161546</v>
      </c>
      <c r="G5808" s="167">
        <f t="shared" si="195"/>
        <v>2.4032309199999999</v>
      </c>
      <c r="H5808" s="161" t="s">
        <v>414</v>
      </c>
      <c r="I5808" s="165"/>
      <c r="J5808" s="166"/>
    </row>
    <row r="5809" spans="1:10" customFormat="1" x14ac:dyDescent="0.2">
      <c r="A5809" s="161" t="s">
        <v>382</v>
      </c>
      <c r="B5809" s="162" t="s">
        <v>3872</v>
      </c>
      <c r="C5809" s="163" t="s">
        <v>645</v>
      </c>
      <c r="D5809" s="164" t="s">
        <v>646</v>
      </c>
      <c r="E5809" s="164">
        <v>2</v>
      </c>
      <c r="F5809" s="167">
        <v>1.0010149699999999</v>
      </c>
      <c r="G5809" s="167">
        <f t="shared" si="195"/>
        <v>2.0020299399999999</v>
      </c>
      <c r="H5809" s="161" t="s">
        <v>414</v>
      </c>
      <c r="I5809" s="165"/>
      <c r="J5809" s="166"/>
    </row>
    <row r="5810" spans="1:10" customFormat="1" x14ac:dyDescent="0.2">
      <c r="A5810" s="161" t="s">
        <v>382</v>
      </c>
      <c r="B5810" s="162" t="s">
        <v>3873</v>
      </c>
      <c r="C5810" s="163" t="s">
        <v>648</v>
      </c>
      <c r="D5810" s="164" t="s">
        <v>649</v>
      </c>
      <c r="E5810" s="164">
        <v>16</v>
      </c>
      <c r="F5810" s="167">
        <v>2.00912837</v>
      </c>
      <c r="G5810" s="167">
        <f t="shared" si="195"/>
        <v>32.14605392</v>
      </c>
      <c r="H5810" s="161" t="s">
        <v>414</v>
      </c>
      <c r="I5810" s="165"/>
      <c r="J5810" s="166"/>
    </row>
    <row r="5811" spans="1:10" customFormat="1" x14ac:dyDescent="0.2">
      <c r="A5811" s="161" t="s">
        <v>382</v>
      </c>
      <c r="B5811" s="162" t="s">
        <v>3874</v>
      </c>
      <c r="C5811" s="163" t="s">
        <v>3564</v>
      </c>
      <c r="D5811" s="164" t="s">
        <v>3565</v>
      </c>
      <c r="E5811" s="164">
        <v>1</v>
      </c>
      <c r="F5811" s="167">
        <v>0.81804262999999999</v>
      </c>
      <c r="G5811" s="167">
        <f t="shared" si="195"/>
        <v>0.81804262999999999</v>
      </c>
      <c r="H5811" s="161" t="s">
        <v>414</v>
      </c>
      <c r="I5811" s="165"/>
      <c r="J5811" s="166"/>
    </row>
    <row r="5812" spans="1:10" customFormat="1" x14ac:dyDescent="0.2">
      <c r="A5812" s="161" t="s">
        <v>382</v>
      </c>
      <c r="B5812" s="162" t="s">
        <v>3875</v>
      </c>
      <c r="C5812" s="163" t="s">
        <v>654</v>
      </c>
      <c r="D5812" s="164" t="s">
        <v>655</v>
      </c>
      <c r="E5812" s="164">
        <v>2</v>
      </c>
      <c r="F5812" s="167">
        <v>2.8816543999999999</v>
      </c>
      <c r="G5812" s="167">
        <f t="shared" si="195"/>
        <v>5.7633087999999999</v>
      </c>
      <c r="H5812" s="161" t="s">
        <v>414</v>
      </c>
      <c r="I5812" s="165"/>
      <c r="J5812" s="166"/>
    </row>
    <row r="5813" spans="1:10" customFormat="1" x14ac:dyDescent="0.2">
      <c r="A5813" s="161" t="s">
        <v>382</v>
      </c>
      <c r="B5813" s="162" t="s">
        <v>3876</v>
      </c>
      <c r="C5813" s="163" t="s">
        <v>657</v>
      </c>
      <c r="D5813" s="164" t="s">
        <v>658</v>
      </c>
      <c r="E5813" s="164">
        <v>2</v>
      </c>
      <c r="F5813" s="167">
        <v>5.7822221499999999</v>
      </c>
      <c r="G5813" s="167">
        <f t="shared" si="195"/>
        <v>11.5644443</v>
      </c>
      <c r="H5813" s="161" t="s">
        <v>414</v>
      </c>
      <c r="I5813" s="165"/>
      <c r="J5813" s="166"/>
    </row>
    <row r="5814" spans="1:10" customFormat="1" x14ac:dyDescent="0.2">
      <c r="A5814" s="161" t="s">
        <v>382</v>
      </c>
      <c r="B5814" s="162" t="s">
        <v>3877</v>
      </c>
      <c r="C5814" s="163" t="s">
        <v>3569</v>
      </c>
      <c r="D5814" s="164" t="s">
        <v>3570</v>
      </c>
      <c r="E5814" s="164">
        <v>1</v>
      </c>
      <c r="F5814" s="167">
        <v>2.3854611399999999</v>
      </c>
      <c r="G5814" s="167">
        <f t="shared" si="195"/>
        <v>2.3854611399999999</v>
      </c>
      <c r="H5814" s="161" t="s">
        <v>414</v>
      </c>
      <c r="I5814" s="165"/>
      <c r="J5814" s="166"/>
    </row>
    <row r="5815" spans="1:10" customFormat="1" x14ac:dyDescent="0.2">
      <c r="A5815" s="161" t="s">
        <v>382</v>
      </c>
      <c r="B5815" s="162" t="s">
        <v>3878</v>
      </c>
      <c r="C5815" s="163" t="s">
        <v>663</v>
      </c>
      <c r="D5815" s="164" t="s">
        <v>664</v>
      </c>
      <c r="E5815" s="164">
        <v>2</v>
      </c>
      <c r="F5815" s="167">
        <v>1.1285739800000001</v>
      </c>
      <c r="G5815" s="167">
        <f t="shared" si="195"/>
        <v>2.2571479600000002</v>
      </c>
      <c r="H5815" s="161" t="s">
        <v>414</v>
      </c>
      <c r="I5815" s="165"/>
      <c r="J5815" s="166"/>
    </row>
    <row r="5816" spans="1:10" customFormat="1" x14ac:dyDescent="0.2">
      <c r="A5816" s="161" t="s">
        <v>382</v>
      </c>
      <c r="B5816" s="162" t="s">
        <v>3879</v>
      </c>
      <c r="C5816" s="163" t="s">
        <v>3573</v>
      </c>
      <c r="D5816" s="164" t="s">
        <v>3574</v>
      </c>
      <c r="E5816" s="164">
        <v>1</v>
      </c>
      <c r="F5816" s="167">
        <v>0.27967015000000001</v>
      </c>
      <c r="G5816" s="167">
        <f t="shared" si="195"/>
        <v>0.27967015000000001</v>
      </c>
      <c r="H5816" s="161" t="s">
        <v>414</v>
      </c>
      <c r="I5816" s="165"/>
      <c r="J5816" s="166"/>
    </row>
    <row r="5817" spans="1:10" customFormat="1" x14ac:dyDescent="0.2">
      <c r="A5817" s="161" t="s">
        <v>403</v>
      </c>
      <c r="B5817" s="162" t="s">
        <v>3880</v>
      </c>
      <c r="C5817" s="174" t="s">
        <v>3576</v>
      </c>
      <c r="D5817" s="175" t="s">
        <v>3577</v>
      </c>
      <c r="E5817" s="175">
        <v>1</v>
      </c>
      <c r="F5817" s="176">
        <v>1.0366252</v>
      </c>
      <c r="G5817" s="176">
        <f t="shared" si="195"/>
        <v>1.0366252</v>
      </c>
      <c r="H5817" s="177"/>
      <c r="I5817" s="178"/>
      <c r="J5817" s="179"/>
    </row>
    <row r="5818" spans="1:10" customFormat="1" x14ac:dyDescent="0.2">
      <c r="A5818" s="161" t="s">
        <v>382</v>
      </c>
      <c r="B5818" s="162" t="s">
        <v>3881</v>
      </c>
      <c r="C5818" s="163" t="s">
        <v>3551</v>
      </c>
      <c r="D5818" s="164" t="s">
        <v>3552</v>
      </c>
      <c r="E5818" s="164">
        <v>22</v>
      </c>
      <c r="F5818" s="167">
        <v>1.4613394900000001</v>
      </c>
      <c r="G5818" s="167">
        <f t="shared" si="195"/>
        <v>32.149468779999999</v>
      </c>
      <c r="H5818" s="161" t="s">
        <v>414</v>
      </c>
      <c r="I5818" s="165"/>
      <c r="J5818" s="166"/>
    </row>
    <row r="5819" spans="1:10" customFormat="1" x14ac:dyDescent="0.2">
      <c r="A5819" s="161" t="s">
        <v>382</v>
      </c>
      <c r="B5819" s="162" t="s">
        <v>3882</v>
      </c>
      <c r="C5819" s="163" t="s">
        <v>3554</v>
      </c>
      <c r="D5819" s="164" t="s">
        <v>3555</v>
      </c>
      <c r="E5819" s="164">
        <v>20</v>
      </c>
      <c r="F5819" s="167">
        <v>6.4439096500000002</v>
      </c>
      <c r="G5819" s="167">
        <f t="shared" si="195"/>
        <v>128.87819300000001</v>
      </c>
      <c r="H5819" s="161" t="s">
        <v>414</v>
      </c>
      <c r="I5819" s="165"/>
      <c r="J5819" s="166"/>
    </row>
    <row r="5820" spans="1:10" customFormat="1" x14ac:dyDescent="0.2">
      <c r="A5820" s="148" t="s">
        <v>379</v>
      </c>
      <c r="B5820" s="162" t="s">
        <v>3883</v>
      </c>
      <c r="C5820" s="181" t="s">
        <v>686</v>
      </c>
      <c r="D5820" s="182" t="s">
        <v>687</v>
      </c>
      <c r="E5820" s="182">
        <v>1</v>
      </c>
      <c r="F5820" s="183">
        <v>43</v>
      </c>
      <c r="G5820" s="183">
        <f t="shared" si="195"/>
        <v>43</v>
      </c>
      <c r="H5820" s="184" t="s">
        <v>688</v>
      </c>
      <c r="I5820" s="185"/>
      <c r="J5820" s="180"/>
    </row>
    <row r="5821" spans="1:10" customFormat="1" ht="25.5" x14ac:dyDescent="0.2">
      <c r="A5821" s="161" t="s">
        <v>403</v>
      </c>
      <c r="B5821" s="162" t="s">
        <v>3884</v>
      </c>
      <c r="C5821" s="174"/>
      <c r="D5821" s="175" t="s">
        <v>3885</v>
      </c>
      <c r="E5821" s="175">
        <v>1</v>
      </c>
      <c r="F5821" s="176">
        <v>125.85138521</v>
      </c>
      <c r="G5821" s="176">
        <f t="shared" si="195"/>
        <v>125.85138521</v>
      </c>
      <c r="H5821" s="177"/>
      <c r="I5821" s="178"/>
      <c r="J5821" s="179"/>
    </row>
    <row r="5822" spans="1:10" customFormat="1" x14ac:dyDescent="0.2">
      <c r="A5822" s="161" t="s">
        <v>403</v>
      </c>
      <c r="B5822" s="162" t="s">
        <v>3886</v>
      </c>
      <c r="C5822" s="174"/>
      <c r="D5822" s="175" t="s">
        <v>700</v>
      </c>
      <c r="E5822" s="175">
        <v>2</v>
      </c>
      <c r="F5822" s="176">
        <v>0.32693049000000002</v>
      </c>
      <c r="G5822" s="176">
        <f t="shared" si="195"/>
        <v>0.65386098000000004</v>
      </c>
      <c r="H5822" s="177"/>
      <c r="I5822" s="178"/>
      <c r="J5822" s="179"/>
    </row>
    <row r="5823" spans="1:10" customFormat="1" x14ac:dyDescent="0.2">
      <c r="A5823" s="148" t="s">
        <v>379</v>
      </c>
      <c r="B5823" s="162" t="s">
        <v>3887</v>
      </c>
      <c r="C5823" s="181"/>
      <c r="D5823" s="182" t="s">
        <v>696</v>
      </c>
      <c r="E5823" s="182">
        <v>2</v>
      </c>
      <c r="F5823" s="183">
        <v>2.27335121</v>
      </c>
      <c r="G5823" s="183">
        <f t="shared" si="195"/>
        <v>4.5467024199999999</v>
      </c>
      <c r="H5823" s="184"/>
      <c r="I5823" s="185"/>
      <c r="J5823" s="180"/>
    </row>
    <row r="5824" spans="1:10" customFormat="1" x14ac:dyDescent="0.2">
      <c r="A5824" s="161" t="s">
        <v>403</v>
      </c>
      <c r="B5824" s="162" t="s">
        <v>3888</v>
      </c>
      <c r="C5824" s="174"/>
      <c r="D5824" s="175" t="s">
        <v>698</v>
      </c>
      <c r="E5824" s="175">
        <v>2</v>
      </c>
      <c r="F5824" s="176">
        <v>3.9519828000000001</v>
      </c>
      <c r="G5824" s="176">
        <f t="shared" si="195"/>
        <v>7.9039656000000003</v>
      </c>
      <c r="H5824" s="177"/>
      <c r="I5824" s="178"/>
      <c r="J5824" s="179"/>
    </row>
    <row r="5825" spans="1:10" customFormat="1" x14ac:dyDescent="0.2">
      <c r="A5825" s="161" t="s">
        <v>403</v>
      </c>
      <c r="B5825" s="162" t="s">
        <v>3889</v>
      </c>
      <c r="C5825" s="174" t="s">
        <v>3595</v>
      </c>
      <c r="D5825" s="175" t="s">
        <v>3596</v>
      </c>
      <c r="E5825" s="175">
        <v>26</v>
      </c>
      <c r="F5825" s="176">
        <v>12</v>
      </c>
      <c r="G5825" s="176">
        <f t="shared" si="195"/>
        <v>312</v>
      </c>
      <c r="H5825" s="177"/>
      <c r="I5825" s="178"/>
      <c r="J5825" s="179"/>
    </row>
    <row r="5826" spans="1:10" customFormat="1" ht="25.5" x14ac:dyDescent="0.2">
      <c r="A5826" s="161" t="s">
        <v>403</v>
      </c>
      <c r="B5826" s="162" t="s">
        <v>3890</v>
      </c>
      <c r="C5826" s="174" t="s">
        <v>3599</v>
      </c>
      <c r="D5826" s="175" t="s">
        <v>3600</v>
      </c>
      <c r="E5826" s="175">
        <v>8</v>
      </c>
      <c r="F5826" s="176">
        <v>29.672623869999999</v>
      </c>
      <c r="G5826" s="176">
        <f t="shared" si="195"/>
        <v>237.38099095999999</v>
      </c>
      <c r="H5826" s="177" t="s">
        <v>414</v>
      </c>
      <c r="I5826" s="178"/>
      <c r="J5826" s="179"/>
    </row>
    <row r="5827" spans="1:10" customFormat="1" x14ac:dyDescent="0.2">
      <c r="A5827" s="161" t="s">
        <v>403</v>
      </c>
      <c r="B5827" s="162" t="s">
        <v>3891</v>
      </c>
      <c r="C5827" s="174" t="s">
        <v>708</v>
      </c>
      <c r="D5827" s="175" t="s">
        <v>709</v>
      </c>
      <c r="E5827" s="175">
        <v>4</v>
      </c>
      <c r="F5827" s="176">
        <v>1.9</v>
      </c>
      <c r="G5827" s="176">
        <f t="shared" ref="G5827:G5858" si="196">F5827*E5827</f>
        <v>7.6</v>
      </c>
      <c r="H5827" s="177"/>
      <c r="I5827" s="178"/>
      <c r="J5827" s="179"/>
    </row>
    <row r="5828" spans="1:10" customFormat="1" x14ac:dyDescent="0.2">
      <c r="A5828" s="148" t="s">
        <v>379</v>
      </c>
      <c r="B5828" s="162" t="s">
        <v>3892</v>
      </c>
      <c r="C5828" s="181" t="s">
        <v>722</v>
      </c>
      <c r="D5828" s="182" t="s">
        <v>723</v>
      </c>
      <c r="E5828" s="182">
        <v>1</v>
      </c>
      <c r="F5828" s="183">
        <v>6.138147E-2</v>
      </c>
      <c r="G5828" s="183">
        <f t="shared" si="196"/>
        <v>6.138147E-2</v>
      </c>
      <c r="H5828" s="184" t="s">
        <v>414</v>
      </c>
      <c r="I5828" s="185"/>
      <c r="J5828" s="180"/>
    </row>
    <row r="5829" spans="1:10" customFormat="1" x14ac:dyDescent="0.2">
      <c r="A5829" s="161" t="s">
        <v>403</v>
      </c>
      <c r="B5829" s="162" t="s">
        <v>3893</v>
      </c>
      <c r="C5829" s="174"/>
      <c r="D5829" s="175" t="s">
        <v>711</v>
      </c>
      <c r="E5829" s="175">
        <v>2</v>
      </c>
      <c r="F5829" s="176">
        <v>1.8403369999999999E-2</v>
      </c>
      <c r="G5829" s="176">
        <f t="shared" si="196"/>
        <v>3.6806739999999998E-2</v>
      </c>
      <c r="H5829" s="177"/>
      <c r="I5829" s="178"/>
      <c r="J5829" s="179"/>
    </row>
    <row r="5830" spans="1:10" customFormat="1" x14ac:dyDescent="0.2">
      <c r="A5830" s="161" t="s">
        <v>403</v>
      </c>
      <c r="B5830" s="162" t="s">
        <v>3894</v>
      </c>
      <c r="C5830" s="174"/>
      <c r="D5830" s="175" t="s">
        <v>718</v>
      </c>
      <c r="E5830" s="175">
        <v>32</v>
      </c>
      <c r="F5830" s="176">
        <v>2.9523020000000001E-2</v>
      </c>
      <c r="G5830" s="176">
        <f t="shared" si="196"/>
        <v>0.94473664000000002</v>
      </c>
      <c r="H5830" s="177"/>
      <c r="I5830" s="178"/>
      <c r="J5830" s="179"/>
    </row>
    <row r="5831" spans="1:10" customFormat="1" x14ac:dyDescent="0.2">
      <c r="A5831" s="161" t="s">
        <v>403</v>
      </c>
      <c r="B5831" s="162" t="s">
        <v>3895</v>
      </c>
      <c r="C5831" s="174"/>
      <c r="D5831" s="175" t="s">
        <v>720</v>
      </c>
      <c r="E5831" s="175">
        <v>2</v>
      </c>
      <c r="F5831" s="176">
        <v>9.6445200000000002E-3</v>
      </c>
      <c r="G5831" s="176">
        <f t="shared" si="196"/>
        <v>1.928904E-2</v>
      </c>
      <c r="H5831" s="177"/>
      <c r="I5831" s="178"/>
      <c r="J5831" s="179"/>
    </row>
    <row r="5832" spans="1:10" customFormat="1" x14ac:dyDescent="0.2">
      <c r="A5832" s="161" t="s">
        <v>403</v>
      </c>
      <c r="B5832" s="162" t="s">
        <v>3896</v>
      </c>
      <c r="C5832" s="174" t="s">
        <v>3897</v>
      </c>
      <c r="D5832" s="175" t="s">
        <v>1703</v>
      </c>
      <c r="E5832" s="175">
        <v>2</v>
      </c>
      <c r="F5832" s="176">
        <v>4.5416568599999998</v>
      </c>
      <c r="G5832" s="176">
        <f t="shared" si="196"/>
        <v>9.0833137199999996</v>
      </c>
      <c r="H5832" s="177" t="s">
        <v>625</v>
      </c>
      <c r="I5832" s="178"/>
      <c r="J5832" s="179"/>
    </row>
    <row r="5833" spans="1:10" customFormat="1" x14ac:dyDescent="0.2">
      <c r="A5833" s="161" t="s">
        <v>403</v>
      </c>
      <c r="B5833" s="162" t="s">
        <v>3898</v>
      </c>
      <c r="C5833" s="174" t="s">
        <v>3582</v>
      </c>
      <c r="D5833" s="175" t="s">
        <v>3583</v>
      </c>
      <c r="E5833" s="175">
        <v>1</v>
      </c>
      <c r="F5833" s="176">
        <v>0.20150696000000001</v>
      </c>
      <c r="G5833" s="176">
        <f t="shared" si="196"/>
        <v>0.20150696000000001</v>
      </c>
      <c r="H5833" s="177"/>
      <c r="I5833" s="178"/>
      <c r="J5833" s="179"/>
    </row>
    <row r="5834" spans="1:10" customFormat="1" x14ac:dyDescent="0.2">
      <c r="A5834" s="161" t="s">
        <v>403</v>
      </c>
      <c r="B5834" s="162" t="s">
        <v>3899</v>
      </c>
      <c r="C5834" s="174" t="s">
        <v>716</v>
      </c>
      <c r="D5834" s="175" t="s">
        <v>716</v>
      </c>
      <c r="E5834" s="175">
        <v>2</v>
      </c>
      <c r="F5834" s="176">
        <v>3.9988100900000001</v>
      </c>
      <c r="G5834" s="176">
        <f t="shared" si="196"/>
        <v>7.9976201800000002</v>
      </c>
      <c r="H5834" s="177"/>
      <c r="I5834" s="178"/>
      <c r="J5834" s="179"/>
    </row>
    <row r="5835" spans="1:10" customFormat="1" x14ac:dyDescent="0.2">
      <c r="A5835" s="161" t="s">
        <v>403</v>
      </c>
      <c r="B5835" s="162" t="s">
        <v>3900</v>
      </c>
      <c r="C5835" s="174" t="s">
        <v>677</v>
      </c>
      <c r="D5835" s="175" t="s">
        <v>732</v>
      </c>
      <c r="E5835" s="175">
        <v>12</v>
      </c>
      <c r="F5835" s="176">
        <v>0.12559807000000001</v>
      </c>
      <c r="G5835" s="176">
        <f t="shared" si="196"/>
        <v>1.5071768400000001</v>
      </c>
      <c r="H5835" s="177"/>
      <c r="I5835" s="178"/>
      <c r="J5835" s="179"/>
    </row>
    <row r="5836" spans="1:10" customFormat="1" x14ac:dyDescent="0.2">
      <c r="A5836" s="161" t="s">
        <v>403</v>
      </c>
      <c r="B5836" s="162" t="s">
        <v>3901</v>
      </c>
      <c r="C5836" s="174" t="s">
        <v>677</v>
      </c>
      <c r="D5836" s="175" t="s">
        <v>734</v>
      </c>
      <c r="E5836" s="175">
        <v>4</v>
      </c>
      <c r="F5836" s="176">
        <v>0.10981471</v>
      </c>
      <c r="G5836" s="176">
        <f t="shared" si="196"/>
        <v>0.43925883999999998</v>
      </c>
      <c r="H5836" s="177"/>
      <c r="I5836" s="178"/>
      <c r="J5836" s="179"/>
    </row>
    <row r="5837" spans="1:10" customFormat="1" x14ac:dyDescent="0.2">
      <c r="A5837" s="161" t="s">
        <v>403</v>
      </c>
      <c r="B5837" s="162" t="s">
        <v>3902</v>
      </c>
      <c r="C5837" s="174" t="s">
        <v>677</v>
      </c>
      <c r="D5837" s="175" t="s">
        <v>736</v>
      </c>
      <c r="E5837" s="175">
        <v>2</v>
      </c>
      <c r="F5837" s="176">
        <v>7.4135400000000004E-2</v>
      </c>
      <c r="G5837" s="176">
        <f t="shared" si="196"/>
        <v>0.14827080000000001</v>
      </c>
      <c r="H5837" s="177"/>
      <c r="I5837" s="178"/>
      <c r="J5837" s="179"/>
    </row>
    <row r="5838" spans="1:10" customFormat="1" x14ac:dyDescent="0.2">
      <c r="A5838" s="161" t="s">
        <v>403</v>
      </c>
      <c r="B5838" s="162" t="s">
        <v>3903</v>
      </c>
      <c r="C5838" s="174" t="s">
        <v>677</v>
      </c>
      <c r="D5838" s="175" t="s">
        <v>678</v>
      </c>
      <c r="E5838" s="175">
        <v>4</v>
      </c>
      <c r="F5838" s="176">
        <v>4.296759E-2</v>
      </c>
      <c r="G5838" s="176">
        <f t="shared" si="196"/>
        <v>0.17187036</v>
      </c>
      <c r="H5838" s="177"/>
      <c r="I5838" s="178"/>
      <c r="J5838" s="179"/>
    </row>
    <row r="5839" spans="1:10" customFormat="1" x14ac:dyDescent="0.2">
      <c r="A5839" s="161" t="s">
        <v>403</v>
      </c>
      <c r="B5839" s="162" t="s">
        <v>3904</v>
      </c>
      <c r="C5839" s="174" t="s">
        <v>677</v>
      </c>
      <c r="D5839" s="175" t="s">
        <v>739</v>
      </c>
      <c r="E5839" s="175">
        <v>3</v>
      </c>
      <c r="F5839" s="176">
        <v>5.4240669999999998E-2</v>
      </c>
      <c r="G5839" s="176">
        <f t="shared" si="196"/>
        <v>0.16272201</v>
      </c>
      <c r="H5839" s="177"/>
      <c r="I5839" s="178"/>
      <c r="J5839" s="179"/>
    </row>
    <row r="5840" spans="1:10" customFormat="1" x14ac:dyDescent="0.2">
      <c r="A5840" s="161" t="s">
        <v>403</v>
      </c>
      <c r="B5840" s="162" t="s">
        <v>3905</v>
      </c>
      <c r="C5840" s="174" t="s">
        <v>677</v>
      </c>
      <c r="D5840" s="175" t="s">
        <v>741</v>
      </c>
      <c r="E5840" s="175">
        <v>8</v>
      </c>
      <c r="F5840" s="176">
        <v>2.6461140000000001E-2</v>
      </c>
      <c r="G5840" s="176">
        <f t="shared" si="196"/>
        <v>0.21168912000000001</v>
      </c>
      <c r="H5840" s="177"/>
      <c r="I5840" s="178"/>
      <c r="J5840" s="179"/>
    </row>
    <row r="5841" spans="1:10" customFormat="1" x14ac:dyDescent="0.2">
      <c r="A5841" s="161" t="s">
        <v>403</v>
      </c>
      <c r="B5841" s="162" t="s">
        <v>3906</v>
      </c>
      <c r="C5841" s="174" t="s">
        <v>684</v>
      </c>
      <c r="D5841" s="175" t="s">
        <v>728</v>
      </c>
      <c r="E5841" s="175">
        <v>4</v>
      </c>
      <c r="F5841" s="176">
        <v>3.5662310000000003E-2</v>
      </c>
      <c r="G5841" s="176">
        <f t="shared" si="196"/>
        <v>0.14264924000000001</v>
      </c>
      <c r="H5841" s="177"/>
      <c r="I5841" s="178"/>
      <c r="J5841" s="179"/>
    </row>
    <row r="5842" spans="1:10" customFormat="1" x14ac:dyDescent="0.2">
      <c r="A5842" s="161" t="s">
        <v>403</v>
      </c>
      <c r="B5842" s="162" t="s">
        <v>3907</v>
      </c>
      <c r="C5842" s="174" t="s">
        <v>684</v>
      </c>
      <c r="D5842" s="175" t="s">
        <v>730</v>
      </c>
      <c r="E5842" s="175">
        <v>4</v>
      </c>
      <c r="F5842" s="176">
        <v>3.3686880000000002E-2</v>
      </c>
      <c r="G5842" s="176">
        <f t="shared" si="196"/>
        <v>0.13474752000000001</v>
      </c>
      <c r="H5842" s="177"/>
      <c r="I5842" s="178"/>
      <c r="J5842" s="179"/>
    </row>
    <row r="5843" spans="1:10" customFormat="1" x14ac:dyDescent="0.2">
      <c r="A5843" s="161" t="s">
        <v>403</v>
      </c>
      <c r="B5843" s="162" t="s">
        <v>3908</v>
      </c>
      <c r="C5843" s="174" t="s">
        <v>677</v>
      </c>
      <c r="D5843" s="175" t="s">
        <v>743</v>
      </c>
      <c r="E5843" s="175">
        <v>43</v>
      </c>
      <c r="F5843" s="176">
        <v>1.393254E-2</v>
      </c>
      <c r="G5843" s="176">
        <f t="shared" si="196"/>
        <v>0.59909922000000004</v>
      </c>
      <c r="H5843" s="177"/>
      <c r="I5843" s="178"/>
      <c r="J5843" s="179"/>
    </row>
    <row r="5844" spans="1:10" customFormat="1" x14ac:dyDescent="0.2">
      <c r="A5844" s="161" t="s">
        <v>403</v>
      </c>
      <c r="B5844" s="162" t="s">
        <v>3909</v>
      </c>
      <c r="C5844" s="174" t="s">
        <v>677</v>
      </c>
      <c r="D5844" s="175" t="s">
        <v>745</v>
      </c>
      <c r="E5844" s="175">
        <v>8</v>
      </c>
      <c r="F5844" s="176">
        <v>1.1562019999999999E-2</v>
      </c>
      <c r="G5844" s="176">
        <f t="shared" si="196"/>
        <v>9.2496159999999994E-2</v>
      </c>
      <c r="H5844" s="177"/>
      <c r="I5844" s="178"/>
      <c r="J5844" s="179"/>
    </row>
    <row r="5845" spans="1:10" customFormat="1" x14ac:dyDescent="0.2">
      <c r="A5845" s="161" t="s">
        <v>403</v>
      </c>
      <c r="B5845" s="162" t="s">
        <v>3910</v>
      </c>
      <c r="C5845" s="174" t="s">
        <v>677</v>
      </c>
      <c r="D5845" s="175" t="s">
        <v>747</v>
      </c>
      <c r="E5845" s="175">
        <v>4</v>
      </c>
      <c r="F5845" s="176">
        <v>1.9086800000000001E-3</v>
      </c>
      <c r="G5845" s="176">
        <f t="shared" si="196"/>
        <v>7.6347200000000002E-3</v>
      </c>
      <c r="H5845" s="177"/>
      <c r="I5845" s="178"/>
      <c r="J5845" s="179"/>
    </row>
    <row r="5846" spans="1:10" customFormat="1" ht="25.5" x14ac:dyDescent="0.2">
      <c r="A5846" s="161" t="s">
        <v>403</v>
      </c>
      <c r="B5846" s="162" t="s">
        <v>3911</v>
      </c>
      <c r="C5846" s="174" t="s">
        <v>522</v>
      </c>
      <c r="D5846" s="175" t="s">
        <v>937</v>
      </c>
      <c r="E5846" s="175">
        <v>148</v>
      </c>
      <c r="F5846" s="176">
        <v>5.7602159999999999E-2</v>
      </c>
      <c r="G5846" s="176">
        <f t="shared" si="196"/>
        <v>8.5251196799999995</v>
      </c>
      <c r="H5846" s="177"/>
      <c r="I5846" s="178"/>
      <c r="J5846" s="179"/>
    </row>
    <row r="5847" spans="1:10" customFormat="1" ht="25.5" x14ac:dyDescent="0.2">
      <c r="A5847" s="161" t="s">
        <v>403</v>
      </c>
      <c r="B5847" s="162" t="s">
        <v>3912</v>
      </c>
      <c r="C5847" s="174" t="s">
        <v>522</v>
      </c>
      <c r="D5847" s="175" t="s">
        <v>939</v>
      </c>
      <c r="E5847" s="175">
        <v>8</v>
      </c>
      <c r="F5847" s="176">
        <v>2.8221969999999999E-2</v>
      </c>
      <c r="G5847" s="176">
        <f t="shared" si="196"/>
        <v>0.22577575999999999</v>
      </c>
      <c r="H5847" s="177"/>
      <c r="I5847" s="178"/>
      <c r="J5847" s="179"/>
    </row>
    <row r="5848" spans="1:10" customFormat="1" ht="25.5" x14ac:dyDescent="0.2">
      <c r="A5848" s="161" t="s">
        <v>403</v>
      </c>
      <c r="B5848" s="162" t="s">
        <v>3913</v>
      </c>
      <c r="C5848" s="174" t="s">
        <v>522</v>
      </c>
      <c r="D5848" s="175" t="s">
        <v>941</v>
      </c>
      <c r="E5848" s="175">
        <v>35</v>
      </c>
      <c r="F5848" s="176">
        <v>2.2449110000000001E-2</v>
      </c>
      <c r="G5848" s="176">
        <f t="shared" si="196"/>
        <v>0.78571885000000008</v>
      </c>
      <c r="H5848" s="177"/>
      <c r="I5848" s="178"/>
      <c r="J5848" s="179"/>
    </row>
    <row r="5849" spans="1:10" customFormat="1" ht="25.5" x14ac:dyDescent="0.2">
      <c r="A5849" s="161" t="s">
        <v>403</v>
      </c>
      <c r="B5849" s="162" t="s">
        <v>3914</v>
      </c>
      <c r="C5849" s="174" t="s">
        <v>725</v>
      </c>
      <c r="D5849" s="175" t="s">
        <v>726</v>
      </c>
      <c r="E5849" s="175">
        <v>72</v>
      </c>
      <c r="F5849" s="176">
        <v>2.0473680000000001E-2</v>
      </c>
      <c r="G5849" s="176">
        <f t="shared" si="196"/>
        <v>1.47410496</v>
      </c>
      <c r="H5849" s="177"/>
      <c r="I5849" s="178"/>
      <c r="J5849" s="179"/>
    </row>
    <row r="5850" spans="1:10" customFormat="1" ht="25.5" x14ac:dyDescent="0.2">
      <c r="A5850" s="161" t="s">
        <v>403</v>
      </c>
      <c r="B5850" s="162" t="s">
        <v>3915</v>
      </c>
      <c r="C5850" s="174" t="s">
        <v>944</v>
      </c>
      <c r="D5850" s="175" t="s">
        <v>945</v>
      </c>
      <c r="E5850" s="175">
        <v>94</v>
      </c>
      <c r="F5850" s="176">
        <v>1.8321469999999999E-2</v>
      </c>
      <c r="G5850" s="176">
        <f t="shared" si="196"/>
        <v>1.72221818</v>
      </c>
      <c r="H5850" s="177"/>
      <c r="I5850" s="178"/>
      <c r="J5850" s="179"/>
    </row>
    <row r="5851" spans="1:10" customFormat="1" ht="25.5" x14ac:dyDescent="0.2">
      <c r="A5851" s="161" t="s">
        <v>403</v>
      </c>
      <c r="B5851" s="162" t="s">
        <v>3916</v>
      </c>
      <c r="C5851" s="174" t="s">
        <v>522</v>
      </c>
      <c r="D5851" s="175" t="s">
        <v>757</v>
      </c>
      <c r="E5851" s="175">
        <v>117</v>
      </c>
      <c r="F5851" s="176">
        <v>1.6348540000000002E-2</v>
      </c>
      <c r="G5851" s="176">
        <f t="shared" si="196"/>
        <v>1.9127791800000002</v>
      </c>
      <c r="H5851" s="177"/>
      <c r="I5851" s="178"/>
      <c r="J5851" s="179"/>
    </row>
    <row r="5852" spans="1:10" customFormat="1" x14ac:dyDescent="0.2">
      <c r="A5852" s="161" t="s">
        <v>403</v>
      </c>
      <c r="B5852" s="162" t="s">
        <v>3917</v>
      </c>
      <c r="C5852" s="174" t="s">
        <v>759</v>
      </c>
      <c r="D5852" s="175" t="s">
        <v>760</v>
      </c>
      <c r="E5852" s="175">
        <v>15</v>
      </c>
      <c r="F5852" s="176">
        <v>1.7374069999999998E-2</v>
      </c>
      <c r="G5852" s="176">
        <f t="shared" si="196"/>
        <v>0.26061104999999996</v>
      </c>
      <c r="H5852" s="177"/>
      <c r="I5852" s="178"/>
      <c r="J5852" s="179"/>
    </row>
    <row r="5853" spans="1:10" customFormat="1" x14ac:dyDescent="0.2">
      <c r="A5853" s="161" t="s">
        <v>403</v>
      </c>
      <c r="B5853" s="162" t="s">
        <v>3918</v>
      </c>
      <c r="C5853" s="174" t="s">
        <v>525</v>
      </c>
      <c r="D5853" s="175" t="s">
        <v>762</v>
      </c>
      <c r="E5853" s="175">
        <v>12</v>
      </c>
      <c r="F5853" s="176">
        <v>7.6006699999999996E-2</v>
      </c>
      <c r="G5853" s="176">
        <f t="shared" si="196"/>
        <v>0.91208040000000001</v>
      </c>
      <c r="H5853" s="177"/>
      <c r="I5853" s="178"/>
      <c r="J5853" s="179"/>
    </row>
    <row r="5854" spans="1:10" customFormat="1" x14ac:dyDescent="0.2">
      <c r="A5854" s="161" t="s">
        <v>403</v>
      </c>
      <c r="B5854" s="162" t="s">
        <v>3919</v>
      </c>
      <c r="C5854" s="174" t="s">
        <v>525</v>
      </c>
      <c r="D5854" s="175" t="s">
        <v>764</v>
      </c>
      <c r="E5854" s="175">
        <v>16</v>
      </c>
      <c r="F5854" s="176">
        <v>4.0010209999999997E-2</v>
      </c>
      <c r="G5854" s="176">
        <f t="shared" si="196"/>
        <v>0.64016335999999996</v>
      </c>
      <c r="H5854" s="177"/>
      <c r="I5854" s="178"/>
      <c r="J5854" s="179"/>
    </row>
    <row r="5855" spans="1:10" customFormat="1" x14ac:dyDescent="0.2">
      <c r="A5855" s="161" t="s">
        <v>403</v>
      </c>
      <c r="B5855" s="162" t="s">
        <v>3920</v>
      </c>
      <c r="C5855" s="174" t="s">
        <v>525</v>
      </c>
      <c r="D5855" s="175" t="s">
        <v>679</v>
      </c>
      <c r="E5855" s="175">
        <v>160</v>
      </c>
      <c r="F5855" s="176">
        <v>1.6751530000000001E-2</v>
      </c>
      <c r="G5855" s="176">
        <f t="shared" si="196"/>
        <v>2.6802448000000001</v>
      </c>
      <c r="H5855" s="177"/>
      <c r="I5855" s="178"/>
      <c r="J5855" s="179"/>
    </row>
    <row r="5856" spans="1:10" customFormat="1" x14ac:dyDescent="0.2">
      <c r="A5856" s="161" t="s">
        <v>403</v>
      </c>
      <c r="B5856" s="162" t="s">
        <v>3921</v>
      </c>
      <c r="C5856" s="174" t="s">
        <v>525</v>
      </c>
      <c r="D5856" s="175" t="s">
        <v>767</v>
      </c>
      <c r="E5856" s="175">
        <v>9</v>
      </c>
      <c r="F5856" s="176">
        <v>1.084597E-2</v>
      </c>
      <c r="G5856" s="176">
        <f t="shared" si="196"/>
        <v>9.7613729999999996E-2</v>
      </c>
      <c r="H5856" s="177"/>
      <c r="I5856" s="178"/>
      <c r="J5856" s="179"/>
    </row>
    <row r="5857" spans="1:39" customFormat="1" x14ac:dyDescent="0.2">
      <c r="A5857" s="161" t="s">
        <v>403</v>
      </c>
      <c r="B5857" s="162" t="s">
        <v>3922</v>
      </c>
      <c r="C5857" s="174" t="s">
        <v>525</v>
      </c>
      <c r="D5857" s="175" t="s">
        <v>526</v>
      </c>
      <c r="E5857" s="175">
        <v>573</v>
      </c>
      <c r="F5857" s="176">
        <v>5.88405E-3</v>
      </c>
      <c r="G5857" s="176">
        <f t="shared" si="196"/>
        <v>3.3715606500000002</v>
      </c>
      <c r="H5857" s="177"/>
      <c r="I5857" s="178"/>
      <c r="J5857" s="179"/>
    </row>
    <row r="5858" spans="1:39" customFormat="1" x14ac:dyDescent="0.2">
      <c r="A5858" s="161" t="s">
        <v>403</v>
      </c>
      <c r="B5858" s="162" t="s">
        <v>3923</v>
      </c>
      <c r="C5858" s="174" t="s">
        <v>525</v>
      </c>
      <c r="D5858" s="175" t="s">
        <v>770</v>
      </c>
      <c r="E5858" s="175">
        <v>4</v>
      </c>
      <c r="F5858" s="176">
        <v>8.4562000000000005E-4</v>
      </c>
      <c r="G5858" s="176">
        <f t="shared" si="196"/>
        <v>3.3824800000000002E-3</v>
      </c>
      <c r="H5858" s="177"/>
      <c r="I5858" s="178"/>
      <c r="J5858" s="179"/>
    </row>
    <row r="5859" spans="1:39" customFormat="1" x14ac:dyDescent="0.2">
      <c r="A5859" s="161" t="s">
        <v>403</v>
      </c>
      <c r="B5859" s="162" t="s">
        <v>3924</v>
      </c>
      <c r="C5859" s="174" t="s">
        <v>528</v>
      </c>
      <c r="D5859" s="175" t="s">
        <v>772</v>
      </c>
      <c r="E5859" s="175">
        <v>16</v>
      </c>
      <c r="F5859" s="176">
        <v>6.9577099999999998E-3</v>
      </c>
      <c r="G5859" s="176">
        <f t="shared" ref="G5859:G5869" si="197">F5859*E5859</f>
        <v>0.11132336</v>
      </c>
      <c r="H5859" s="177"/>
      <c r="I5859" s="178"/>
      <c r="J5859" s="179"/>
    </row>
    <row r="5860" spans="1:39" customFormat="1" x14ac:dyDescent="0.2">
      <c r="A5860" s="161" t="s">
        <v>403</v>
      </c>
      <c r="B5860" s="162" t="s">
        <v>3925</v>
      </c>
      <c r="C5860" s="174" t="s">
        <v>528</v>
      </c>
      <c r="D5860" s="175" t="s">
        <v>680</v>
      </c>
      <c r="E5860" s="175">
        <v>152</v>
      </c>
      <c r="F5860" s="176">
        <v>3.9662300000000003E-3</v>
      </c>
      <c r="G5860" s="176">
        <f t="shared" si="197"/>
        <v>0.60286696000000006</v>
      </c>
      <c r="H5860" s="177"/>
      <c r="I5860" s="178"/>
      <c r="J5860" s="179"/>
    </row>
    <row r="5861" spans="1:39" customFormat="1" x14ac:dyDescent="0.2">
      <c r="A5861" s="161" t="s">
        <v>403</v>
      </c>
      <c r="B5861" s="162" t="s">
        <v>3926</v>
      </c>
      <c r="C5861" s="174" t="s">
        <v>528</v>
      </c>
      <c r="D5861" s="175" t="s">
        <v>775</v>
      </c>
      <c r="E5861" s="175">
        <v>9</v>
      </c>
      <c r="F5861" s="176">
        <v>2.3824300000000001E-3</v>
      </c>
      <c r="G5861" s="176">
        <f t="shared" si="197"/>
        <v>2.1441870000000002E-2</v>
      </c>
      <c r="H5861" s="177"/>
      <c r="I5861" s="178"/>
      <c r="J5861" s="179"/>
    </row>
    <row r="5862" spans="1:39" customFormat="1" x14ac:dyDescent="0.2">
      <c r="A5862" s="161" t="s">
        <v>403</v>
      </c>
      <c r="B5862" s="162" t="s">
        <v>3927</v>
      </c>
      <c r="C5862" s="174" t="s">
        <v>528</v>
      </c>
      <c r="D5862" s="175" t="s">
        <v>529</v>
      </c>
      <c r="E5862" s="175">
        <v>374</v>
      </c>
      <c r="F5862" s="176">
        <v>1.25136E-3</v>
      </c>
      <c r="G5862" s="176">
        <f t="shared" si="197"/>
        <v>0.46800863999999998</v>
      </c>
      <c r="H5862" s="177"/>
      <c r="I5862" s="178"/>
      <c r="J5862" s="179"/>
    </row>
    <row r="5863" spans="1:39" customFormat="1" x14ac:dyDescent="0.2">
      <c r="A5863" s="161" t="s">
        <v>403</v>
      </c>
      <c r="B5863" s="162" t="s">
        <v>3928</v>
      </c>
      <c r="C5863" s="174" t="s">
        <v>528</v>
      </c>
      <c r="D5863" s="175" t="s">
        <v>778</v>
      </c>
      <c r="E5863" s="175">
        <v>4</v>
      </c>
      <c r="F5863" s="176">
        <v>1.8382000000000001E-4</v>
      </c>
      <c r="G5863" s="176">
        <f t="shared" si="197"/>
        <v>7.3528000000000005E-4</v>
      </c>
      <c r="H5863" s="177"/>
      <c r="I5863" s="178"/>
      <c r="J5863" s="179"/>
    </row>
    <row r="5864" spans="1:39" customFormat="1" x14ac:dyDescent="0.2">
      <c r="A5864" s="161" t="s">
        <v>403</v>
      </c>
      <c r="B5864" s="162" t="s">
        <v>3929</v>
      </c>
      <c r="C5864" s="174" t="s">
        <v>681</v>
      </c>
      <c r="D5864" s="175" t="s">
        <v>780</v>
      </c>
      <c r="E5864" s="175">
        <v>4</v>
      </c>
      <c r="F5864" s="176">
        <v>1.7164410000000001E-2</v>
      </c>
      <c r="G5864" s="176">
        <f t="shared" si="197"/>
        <v>6.8657640000000006E-2</v>
      </c>
      <c r="H5864" s="177"/>
      <c r="I5864" s="178"/>
      <c r="J5864" s="179"/>
    </row>
    <row r="5865" spans="1:39" customFormat="1" x14ac:dyDescent="0.2">
      <c r="A5865" s="161" t="s">
        <v>403</v>
      </c>
      <c r="B5865" s="162" t="s">
        <v>3930</v>
      </c>
      <c r="C5865" s="174" t="s">
        <v>681</v>
      </c>
      <c r="D5865" s="175" t="s">
        <v>782</v>
      </c>
      <c r="E5865" s="175">
        <v>8</v>
      </c>
      <c r="F5865" s="176">
        <v>1.130113E-2</v>
      </c>
      <c r="G5865" s="176">
        <f t="shared" si="197"/>
        <v>9.0409039999999996E-2</v>
      </c>
      <c r="H5865" s="177"/>
      <c r="I5865" s="178"/>
      <c r="J5865" s="179"/>
    </row>
    <row r="5866" spans="1:39" customFormat="1" x14ac:dyDescent="0.2">
      <c r="A5866" s="161" t="s">
        <v>403</v>
      </c>
      <c r="B5866" s="162" t="s">
        <v>3931</v>
      </c>
      <c r="C5866" s="174" t="s">
        <v>681</v>
      </c>
      <c r="D5866" s="175" t="s">
        <v>784</v>
      </c>
      <c r="E5866" s="175">
        <v>4</v>
      </c>
      <c r="F5866" s="176">
        <v>4.0784000000000003E-3</v>
      </c>
      <c r="G5866" s="176">
        <f t="shared" si="197"/>
        <v>1.6313600000000001E-2</v>
      </c>
      <c r="H5866" s="177"/>
      <c r="I5866" s="178"/>
      <c r="J5866" s="179"/>
    </row>
    <row r="5867" spans="1:39" customFormat="1" x14ac:dyDescent="0.2">
      <c r="A5867" s="161" t="s">
        <v>403</v>
      </c>
      <c r="B5867" s="162" t="s">
        <v>3932</v>
      </c>
      <c r="C5867" s="174" t="s">
        <v>788</v>
      </c>
      <c r="D5867" s="175" t="s">
        <v>789</v>
      </c>
      <c r="E5867" s="175">
        <v>2</v>
      </c>
      <c r="F5867" s="176">
        <v>5.0836500000000003E-3</v>
      </c>
      <c r="G5867" s="176">
        <f t="shared" si="197"/>
        <v>1.0167300000000001E-2</v>
      </c>
      <c r="H5867" s="177" t="s">
        <v>414</v>
      </c>
      <c r="I5867" s="178"/>
      <c r="J5867" s="179"/>
    </row>
    <row r="5868" spans="1:39" customFormat="1" x14ac:dyDescent="0.2">
      <c r="A5868" s="161" t="s">
        <v>403</v>
      </c>
      <c r="B5868" s="162" t="s">
        <v>3933</v>
      </c>
      <c r="C5868" s="174" t="s">
        <v>681</v>
      </c>
      <c r="D5868" s="175" t="s">
        <v>786</v>
      </c>
      <c r="E5868" s="175">
        <v>77</v>
      </c>
      <c r="F5868" s="176">
        <v>2.1575700000000001E-3</v>
      </c>
      <c r="G5868" s="176">
        <f t="shared" si="197"/>
        <v>0.16613289000000001</v>
      </c>
      <c r="H5868" s="177"/>
      <c r="I5868" s="178"/>
      <c r="J5868" s="179"/>
    </row>
    <row r="5869" spans="1:39" customFormat="1" ht="25.5" x14ac:dyDescent="0.2">
      <c r="A5869" s="161" t="s">
        <v>403</v>
      </c>
      <c r="B5869" s="162" t="s">
        <v>3934</v>
      </c>
      <c r="C5869" s="174" t="s">
        <v>2509</v>
      </c>
      <c r="D5869" s="175" t="s">
        <v>713</v>
      </c>
      <c r="E5869" s="175">
        <v>2</v>
      </c>
      <c r="F5869" s="176">
        <v>1.413823E-2</v>
      </c>
      <c r="G5869" s="176">
        <f t="shared" si="197"/>
        <v>2.827646E-2</v>
      </c>
      <c r="H5869" s="177"/>
      <c r="I5869" s="178"/>
      <c r="J5869" s="179"/>
    </row>
    <row r="5870" spans="1:39" x14ac:dyDescent="0.2">
      <c r="A5870" s="148" t="s">
        <v>379</v>
      </c>
      <c r="B5870" s="150">
        <v>97</v>
      </c>
      <c r="C5870" s="151" t="s">
        <v>322</v>
      </c>
      <c r="D5870" s="152" t="s">
        <v>323</v>
      </c>
      <c r="E5870" s="105">
        <v>1</v>
      </c>
      <c r="F5870" s="153"/>
      <c r="G5870" s="110"/>
      <c r="H5870" s="154"/>
      <c r="I5870" s="111"/>
      <c r="J5870" s="155"/>
      <c r="K5870" s="124"/>
      <c r="L5870" s="125"/>
      <c r="M5870" s="126"/>
      <c r="N5870" s="127"/>
      <c r="O5870" s="128"/>
      <c r="P5870" s="128"/>
      <c r="Q5870" s="126"/>
      <c r="R5870" s="55"/>
      <c r="S5870" s="129"/>
      <c r="T5870" s="156"/>
      <c r="U5870" s="126"/>
      <c r="AF5870" s="8"/>
      <c r="AG5870" s="8"/>
      <c r="AH5870" s="8"/>
      <c r="AI5870" s="8"/>
      <c r="AJ5870" s="8"/>
      <c r="AK5870" s="8"/>
      <c r="AL5870" s="8"/>
      <c r="AM5870" s="8"/>
    </row>
    <row r="5871" spans="1:39" customFormat="1" x14ac:dyDescent="0.2">
      <c r="A5871" s="148" t="s">
        <v>379</v>
      </c>
      <c r="B5871" s="162" t="s">
        <v>3935</v>
      </c>
      <c r="C5871" s="181" t="s">
        <v>384</v>
      </c>
      <c r="D5871" s="182" t="s">
        <v>385</v>
      </c>
      <c r="E5871" s="182">
        <v>1</v>
      </c>
      <c r="F5871" s="183"/>
      <c r="G5871" s="183" t="str">
        <f>""</f>
        <v/>
      </c>
      <c r="H5871" s="184"/>
      <c r="I5871" s="185"/>
      <c r="J5871" s="180"/>
    </row>
    <row r="5872" spans="1:39" customFormat="1" outlineLevel="1" x14ac:dyDescent="0.2">
      <c r="A5872" s="148" t="s">
        <v>379</v>
      </c>
      <c r="B5872" s="162" t="s">
        <v>3936</v>
      </c>
      <c r="C5872" s="181" t="s">
        <v>388</v>
      </c>
      <c r="D5872" s="182" t="s">
        <v>389</v>
      </c>
      <c r="E5872" s="182">
        <f>1*1</f>
        <v>1</v>
      </c>
      <c r="F5872" s="183">
        <v>3.8</v>
      </c>
      <c r="G5872" s="183">
        <f t="shared" ref="G5872:G5877" si="198">F5872*E5872</f>
        <v>3.8</v>
      </c>
      <c r="H5872" s="184" t="s">
        <v>390</v>
      </c>
      <c r="I5872" s="185"/>
      <c r="J5872" s="180"/>
    </row>
    <row r="5873" spans="1:11" customFormat="1" outlineLevel="1" x14ac:dyDescent="0.2">
      <c r="A5873" s="148" t="s">
        <v>379</v>
      </c>
      <c r="B5873" s="162" t="s">
        <v>3937</v>
      </c>
      <c r="C5873" s="181" t="s">
        <v>392</v>
      </c>
      <c r="D5873" s="182" t="s">
        <v>393</v>
      </c>
      <c r="E5873" s="182">
        <f>1*1</f>
        <v>1</v>
      </c>
      <c r="F5873" s="183">
        <v>2.65</v>
      </c>
      <c r="G5873" s="183">
        <f t="shared" si="198"/>
        <v>2.65</v>
      </c>
      <c r="H5873" s="184" t="s">
        <v>390</v>
      </c>
      <c r="I5873" s="185"/>
      <c r="J5873" s="180"/>
    </row>
    <row r="5874" spans="1:11" customFormat="1" outlineLevel="1" x14ac:dyDescent="0.2">
      <c r="A5874" s="148" t="s">
        <v>379</v>
      </c>
      <c r="B5874" s="162" t="s">
        <v>3938</v>
      </c>
      <c r="C5874" s="181" t="s">
        <v>395</v>
      </c>
      <c r="D5874" s="182" t="s">
        <v>396</v>
      </c>
      <c r="E5874" s="182">
        <f>1*1</f>
        <v>1</v>
      </c>
      <c r="F5874" s="183">
        <v>5.45</v>
      </c>
      <c r="G5874" s="183">
        <f t="shared" si="198"/>
        <v>5.45</v>
      </c>
      <c r="H5874" s="184" t="s">
        <v>390</v>
      </c>
      <c r="I5874" s="185"/>
      <c r="J5874" s="180"/>
    </row>
    <row r="5875" spans="1:11" customFormat="1" outlineLevel="1" x14ac:dyDescent="0.2">
      <c r="A5875" s="148" t="s">
        <v>379</v>
      </c>
      <c r="B5875" s="162" t="s">
        <v>3939</v>
      </c>
      <c r="C5875" s="181" t="s">
        <v>398</v>
      </c>
      <c r="D5875" s="182" t="s">
        <v>399</v>
      </c>
      <c r="E5875" s="182">
        <f>1*1</f>
        <v>1</v>
      </c>
      <c r="F5875" s="183">
        <v>39.75</v>
      </c>
      <c r="G5875" s="183">
        <f t="shared" si="198"/>
        <v>39.75</v>
      </c>
      <c r="H5875" s="184" t="s">
        <v>390</v>
      </c>
      <c r="I5875" s="185"/>
      <c r="J5875" s="180"/>
    </row>
    <row r="5876" spans="1:11" customFormat="1" outlineLevel="1" x14ac:dyDescent="0.2">
      <c r="A5876" s="148" t="s">
        <v>379</v>
      </c>
      <c r="B5876" s="162" t="s">
        <v>3940</v>
      </c>
      <c r="C5876" s="181" t="s">
        <v>401</v>
      </c>
      <c r="D5876" s="182" t="s">
        <v>402</v>
      </c>
      <c r="E5876" s="182">
        <f>2*1</f>
        <v>2</v>
      </c>
      <c r="F5876" s="183">
        <v>1.97</v>
      </c>
      <c r="G5876" s="183">
        <f t="shared" si="198"/>
        <v>3.94</v>
      </c>
      <c r="H5876" s="184" t="s">
        <v>390</v>
      </c>
      <c r="I5876" s="185"/>
      <c r="J5876" s="180"/>
    </row>
    <row r="5877" spans="1:11" customFormat="1" outlineLevel="1" x14ac:dyDescent="0.2">
      <c r="A5877" s="148" t="s">
        <v>379</v>
      </c>
      <c r="B5877" s="162" t="s">
        <v>3941</v>
      </c>
      <c r="C5877" s="181" t="s">
        <v>405</v>
      </c>
      <c r="D5877" s="182" t="s">
        <v>406</v>
      </c>
      <c r="E5877" s="182">
        <f>1*1</f>
        <v>1</v>
      </c>
      <c r="F5877" s="183">
        <v>8.09</v>
      </c>
      <c r="G5877" s="183">
        <f t="shared" si="198"/>
        <v>8.09</v>
      </c>
      <c r="H5877" s="184"/>
      <c r="I5877" s="185"/>
      <c r="J5877" s="180"/>
    </row>
    <row r="5878" spans="1:11" customFormat="1" x14ac:dyDescent="0.2">
      <c r="A5878" s="161" t="s">
        <v>382</v>
      </c>
      <c r="B5878" s="162" t="s">
        <v>3942</v>
      </c>
      <c r="C5878" s="163" t="s">
        <v>1907</v>
      </c>
      <c r="D5878" s="164" t="s">
        <v>409</v>
      </c>
      <c r="E5878" s="164" t="s">
        <v>410</v>
      </c>
      <c r="F5878" s="167"/>
      <c r="G5878" s="167" t="str">
        <f>""</f>
        <v/>
      </c>
      <c r="H5878" s="161"/>
      <c r="I5878" s="165"/>
      <c r="J5878" s="166"/>
      <c r="K5878" s="200"/>
    </row>
    <row r="5879" spans="1:11" customFormat="1" outlineLevel="1" x14ac:dyDescent="0.2">
      <c r="A5879" s="161" t="s">
        <v>386</v>
      </c>
      <c r="B5879" s="162" t="s">
        <v>3943</v>
      </c>
      <c r="C5879" s="168" t="s">
        <v>1909</v>
      </c>
      <c r="D5879" s="169" t="s">
        <v>1910</v>
      </c>
      <c r="E5879" s="169" t="s">
        <v>410</v>
      </c>
      <c r="F5879" s="170">
        <v>15.77</v>
      </c>
      <c r="G5879" s="170">
        <f>F5879*2</f>
        <v>31.54</v>
      </c>
      <c r="H5879" s="171" t="s">
        <v>414</v>
      </c>
      <c r="I5879" s="172"/>
      <c r="J5879" s="173"/>
      <c r="K5879" s="200"/>
    </row>
    <row r="5880" spans="1:11" customFormat="1" outlineLevel="1" x14ac:dyDescent="0.2">
      <c r="A5880" s="161" t="s">
        <v>386</v>
      </c>
      <c r="B5880" s="162" t="s">
        <v>3944</v>
      </c>
      <c r="C5880" s="168" t="s">
        <v>416</v>
      </c>
      <c r="D5880" s="169" t="s">
        <v>417</v>
      </c>
      <c r="E5880" s="169" t="s">
        <v>410</v>
      </c>
      <c r="F5880" s="170">
        <v>4.05</v>
      </c>
      <c r="G5880" s="170">
        <f>F5880*2</f>
        <v>8.1</v>
      </c>
      <c r="H5880" s="171" t="s">
        <v>414</v>
      </c>
      <c r="I5880" s="172"/>
      <c r="J5880" s="173"/>
      <c r="K5880" s="200"/>
    </row>
    <row r="5881" spans="1:11" customFormat="1" outlineLevel="1" x14ac:dyDescent="0.2">
      <c r="A5881" s="161" t="s">
        <v>386</v>
      </c>
      <c r="B5881" s="162" t="s">
        <v>3945</v>
      </c>
      <c r="C5881" s="168" t="s">
        <v>419</v>
      </c>
      <c r="D5881" s="169" t="s">
        <v>420</v>
      </c>
      <c r="E5881" s="169">
        <v>2</v>
      </c>
      <c r="F5881" s="170">
        <v>0.37</v>
      </c>
      <c r="G5881" s="170">
        <f>F5881*E5881</f>
        <v>0.74</v>
      </c>
      <c r="H5881" s="171" t="s">
        <v>414</v>
      </c>
      <c r="I5881" s="172"/>
      <c r="J5881" s="173"/>
      <c r="K5881" s="200"/>
    </row>
    <row r="5882" spans="1:11" customFormat="1" outlineLevel="1" x14ac:dyDescent="0.2">
      <c r="A5882" s="161" t="s">
        <v>386</v>
      </c>
      <c r="B5882" s="162" t="s">
        <v>3946</v>
      </c>
      <c r="C5882" s="168" t="s">
        <v>422</v>
      </c>
      <c r="D5882" s="169" t="s">
        <v>423</v>
      </c>
      <c r="E5882" s="169">
        <v>2</v>
      </c>
      <c r="F5882" s="170">
        <v>0.04</v>
      </c>
      <c r="G5882" s="170">
        <f>F5882*E5882</f>
        <v>0.08</v>
      </c>
      <c r="H5882" s="171" t="s">
        <v>414</v>
      </c>
      <c r="I5882" s="172"/>
      <c r="J5882" s="173"/>
      <c r="K5882" s="200"/>
    </row>
    <row r="5883" spans="1:11" customFormat="1" outlineLevel="1" x14ac:dyDescent="0.2">
      <c r="A5883" s="161" t="s">
        <v>403</v>
      </c>
      <c r="B5883" s="162" t="s">
        <v>3947</v>
      </c>
      <c r="C5883" s="174" t="s">
        <v>425</v>
      </c>
      <c r="D5883" s="175" t="s">
        <v>426</v>
      </c>
      <c r="E5883" s="175">
        <v>2</v>
      </c>
      <c r="F5883" s="176">
        <v>0.01</v>
      </c>
      <c r="G5883" s="176">
        <f>F5883*E5883</f>
        <v>0.02</v>
      </c>
      <c r="H5883" s="177"/>
      <c r="I5883" s="178"/>
      <c r="J5883" s="179"/>
      <c r="K5883" s="200"/>
    </row>
    <row r="5884" spans="1:11" customFormat="1" x14ac:dyDescent="0.2">
      <c r="A5884" s="148" t="s">
        <v>379</v>
      </c>
      <c r="B5884" s="162" t="s">
        <v>3948</v>
      </c>
      <c r="C5884" s="181" t="s">
        <v>428</v>
      </c>
      <c r="D5884" s="182" t="s">
        <v>429</v>
      </c>
      <c r="E5884" s="182" t="s">
        <v>410</v>
      </c>
      <c r="F5884" s="183"/>
      <c r="G5884" s="183" t="str">
        <f>""</f>
        <v/>
      </c>
      <c r="H5884" s="184"/>
      <c r="I5884" s="185"/>
      <c r="J5884" s="180"/>
      <c r="K5884" s="200"/>
    </row>
    <row r="5885" spans="1:11" customFormat="1" outlineLevel="1" x14ac:dyDescent="0.2">
      <c r="A5885" s="148" t="s">
        <v>379</v>
      </c>
      <c r="B5885" s="162" t="s">
        <v>3949</v>
      </c>
      <c r="C5885" s="181" t="s">
        <v>431</v>
      </c>
      <c r="D5885" s="182" t="s">
        <v>432</v>
      </c>
      <c r="E5885" s="182" t="s">
        <v>410</v>
      </c>
      <c r="F5885" s="183">
        <v>10.41</v>
      </c>
      <c r="G5885" s="183">
        <f>F5885*2</f>
        <v>20.82</v>
      </c>
      <c r="H5885" s="184" t="s">
        <v>390</v>
      </c>
      <c r="I5885" s="185"/>
      <c r="J5885" s="180"/>
      <c r="K5885" s="200"/>
    </row>
    <row r="5886" spans="1:11" customFormat="1" outlineLevel="1" x14ac:dyDescent="0.2">
      <c r="A5886" s="148" t="s">
        <v>379</v>
      </c>
      <c r="B5886" s="162" t="s">
        <v>3950</v>
      </c>
      <c r="C5886" s="181" t="s">
        <v>434</v>
      </c>
      <c r="D5886" s="182" t="s">
        <v>435</v>
      </c>
      <c r="E5886" s="182">
        <v>4</v>
      </c>
      <c r="F5886" s="183">
        <v>0.03</v>
      </c>
      <c r="G5886" s="183">
        <f>F5886*E5886</f>
        <v>0.12</v>
      </c>
      <c r="H5886" s="184" t="s">
        <v>414</v>
      </c>
      <c r="I5886" s="185"/>
      <c r="J5886" s="180"/>
      <c r="K5886" s="200"/>
    </row>
    <row r="5887" spans="1:11" customFormat="1" outlineLevel="1" x14ac:dyDescent="0.2">
      <c r="A5887" s="148" t="s">
        <v>379</v>
      </c>
      <c r="B5887" s="162" t="s">
        <v>3951</v>
      </c>
      <c r="C5887" s="181" t="s">
        <v>425</v>
      </c>
      <c r="D5887" s="182" t="s">
        <v>437</v>
      </c>
      <c r="E5887" s="182">
        <v>2</v>
      </c>
      <c r="F5887" s="183">
        <v>0.02</v>
      </c>
      <c r="G5887" s="183">
        <f>F5887*E5887</f>
        <v>0.04</v>
      </c>
      <c r="H5887" s="184"/>
      <c r="I5887" s="185"/>
      <c r="J5887" s="180"/>
      <c r="K5887" s="200"/>
    </row>
    <row r="5888" spans="1:11" customFormat="1" x14ac:dyDescent="0.2">
      <c r="A5888" s="161" t="s">
        <v>382</v>
      </c>
      <c r="B5888" s="162" t="s">
        <v>3952</v>
      </c>
      <c r="C5888" s="163" t="s">
        <v>3446</v>
      </c>
      <c r="D5888" s="164" t="s">
        <v>3447</v>
      </c>
      <c r="E5888" s="164">
        <v>1</v>
      </c>
      <c r="F5888" s="167"/>
      <c r="G5888" s="167" t="str">
        <f>""</f>
        <v/>
      </c>
      <c r="H5888" s="161"/>
      <c r="I5888" s="165"/>
      <c r="J5888" s="166"/>
    </row>
    <row r="5889" spans="1:11" customFormat="1" outlineLevel="1" x14ac:dyDescent="0.2">
      <c r="A5889" s="161" t="s">
        <v>386</v>
      </c>
      <c r="B5889" s="162" t="s">
        <v>3953</v>
      </c>
      <c r="C5889" s="168" t="s">
        <v>3449</v>
      </c>
      <c r="D5889" s="169" t="s">
        <v>3450</v>
      </c>
      <c r="E5889" s="169">
        <f>1*1</f>
        <v>1</v>
      </c>
      <c r="F5889" s="170">
        <v>5.41</v>
      </c>
      <c r="G5889" s="170">
        <f>F5889*E5889</f>
        <v>5.41</v>
      </c>
      <c r="H5889" s="171" t="s">
        <v>414</v>
      </c>
      <c r="I5889" s="172"/>
      <c r="J5889" s="173"/>
    </row>
    <row r="5890" spans="1:11" customFormat="1" outlineLevel="1" x14ac:dyDescent="0.2">
      <c r="A5890" s="161" t="s">
        <v>386</v>
      </c>
      <c r="B5890" s="162" t="s">
        <v>3954</v>
      </c>
      <c r="C5890" s="168" t="s">
        <v>445</v>
      </c>
      <c r="D5890" s="169" t="s">
        <v>446</v>
      </c>
      <c r="E5890" s="169">
        <f>2*1</f>
        <v>2</v>
      </c>
      <c r="F5890" s="170">
        <v>2.2200000000000002</v>
      </c>
      <c r="G5890" s="170">
        <f>F5890*E5890</f>
        <v>4.4400000000000004</v>
      </c>
      <c r="H5890" s="171" t="s">
        <v>414</v>
      </c>
      <c r="I5890" s="172"/>
      <c r="J5890" s="173"/>
    </row>
    <row r="5891" spans="1:11" customFormat="1" outlineLevel="1" x14ac:dyDescent="0.2">
      <c r="A5891" s="161" t="s">
        <v>403</v>
      </c>
      <c r="B5891" s="162" t="s">
        <v>3955</v>
      </c>
      <c r="C5891" s="174" t="s">
        <v>425</v>
      </c>
      <c r="D5891" s="175" t="s">
        <v>448</v>
      </c>
      <c r="E5891" s="175">
        <f>4*1</f>
        <v>4</v>
      </c>
      <c r="F5891" s="176">
        <v>0.01</v>
      </c>
      <c r="G5891" s="176">
        <f>F5891*E5891</f>
        <v>0.04</v>
      </c>
      <c r="H5891" s="177"/>
      <c r="I5891" s="178"/>
      <c r="J5891" s="179"/>
    </row>
    <row r="5892" spans="1:11" customFormat="1" outlineLevel="1" x14ac:dyDescent="0.2">
      <c r="A5892" s="161" t="s">
        <v>403</v>
      </c>
      <c r="B5892" s="162" t="s">
        <v>3956</v>
      </c>
      <c r="C5892" s="174" t="s">
        <v>425</v>
      </c>
      <c r="D5892" s="175" t="s">
        <v>450</v>
      </c>
      <c r="E5892" s="175">
        <f>8*1</f>
        <v>8</v>
      </c>
      <c r="F5892" s="176">
        <v>0.04</v>
      </c>
      <c r="G5892" s="176">
        <f>F5892*E5892</f>
        <v>0.32</v>
      </c>
      <c r="H5892" s="177"/>
      <c r="I5892" s="178"/>
      <c r="J5892" s="179"/>
    </row>
    <row r="5893" spans="1:11" customFormat="1" x14ac:dyDescent="0.2">
      <c r="A5893" s="161" t="s">
        <v>382</v>
      </c>
      <c r="B5893" s="162" t="s">
        <v>3957</v>
      </c>
      <c r="C5893" s="163" t="s">
        <v>3455</v>
      </c>
      <c r="D5893" s="164" t="s">
        <v>3456</v>
      </c>
      <c r="E5893" s="164">
        <v>4</v>
      </c>
      <c r="F5893" s="167"/>
      <c r="G5893" s="167" t="str">
        <f>""</f>
        <v/>
      </c>
      <c r="H5893" s="161"/>
      <c r="I5893" s="165"/>
      <c r="J5893" s="166"/>
    </row>
    <row r="5894" spans="1:11" customFormat="1" outlineLevel="1" x14ac:dyDescent="0.2">
      <c r="A5894" s="161" t="s">
        <v>386</v>
      </c>
      <c r="B5894" s="162" t="s">
        <v>3958</v>
      </c>
      <c r="C5894" s="168" t="s">
        <v>3449</v>
      </c>
      <c r="D5894" s="169" t="s">
        <v>3450</v>
      </c>
      <c r="E5894" s="169">
        <f>1*4</f>
        <v>4</v>
      </c>
      <c r="F5894" s="170">
        <v>5.41</v>
      </c>
      <c r="G5894" s="170">
        <f>F5894*E5894</f>
        <v>21.64</v>
      </c>
      <c r="H5894" s="171" t="s">
        <v>414</v>
      </c>
      <c r="I5894" s="172"/>
      <c r="J5894" s="173"/>
    </row>
    <row r="5895" spans="1:11" customFormat="1" outlineLevel="1" x14ac:dyDescent="0.2">
      <c r="A5895" s="161" t="s">
        <v>386</v>
      </c>
      <c r="B5895" s="162" t="s">
        <v>3959</v>
      </c>
      <c r="C5895" s="168" t="s">
        <v>456</v>
      </c>
      <c r="D5895" s="169" t="s">
        <v>457</v>
      </c>
      <c r="E5895" s="169">
        <f>2*4</f>
        <v>8</v>
      </c>
      <c r="F5895" s="170">
        <v>1.28</v>
      </c>
      <c r="G5895" s="170">
        <f>F5895*E5895</f>
        <v>10.24</v>
      </c>
      <c r="H5895" s="171" t="s">
        <v>414</v>
      </c>
      <c r="I5895" s="172"/>
      <c r="J5895" s="173"/>
    </row>
    <row r="5896" spans="1:11" customFormat="1" x14ac:dyDescent="0.2">
      <c r="A5896" s="148" t="s">
        <v>379</v>
      </c>
      <c r="B5896" s="162" t="s">
        <v>3960</v>
      </c>
      <c r="C5896" s="181" t="s">
        <v>459</v>
      </c>
      <c r="D5896" s="182" t="s">
        <v>460</v>
      </c>
      <c r="E5896" s="182">
        <v>1</v>
      </c>
      <c r="F5896" s="183">
        <v>3.27927539</v>
      </c>
      <c r="G5896" s="183">
        <f>F5896*E5896</f>
        <v>3.27927539</v>
      </c>
      <c r="H5896" s="184" t="s">
        <v>390</v>
      </c>
      <c r="I5896" s="185"/>
      <c r="J5896" s="180"/>
    </row>
    <row r="5897" spans="1:11" customFormat="1" x14ac:dyDescent="0.2">
      <c r="A5897" s="148" t="s">
        <v>379</v>
      </c>
      <c r="B5897" s="162" t="s">
        <v>3961</v>
      </c>
      <c r="C5897" s="181" t="s">
        <v>462</v>
      </c>
      <c r="D5897" s="182" t="s">
        <v>463</v>
      </c>
      <c r="E5897" s="182">
        <v>1</v>
      </c>
      <c r="F5897" s="183">
        <v>0.65714972000000005</v>
      </c>
      <c r="G5897" s="183">
        <f>F5897*E5897</f>
        <v>0.65714972000000005</v>
      </c>
      <c r="H5897" s="184"/>
      <c r="I5897" s="185"/>
      <c r="J5897" s="180"/>
    </row>
    <row r="5898" spans="1:11" customFormat="1" x14ac:dyDescent="0.2">
      <c r="A5898" s="161" t="s">
        <v>382</v>
      </c>
      <c r="B5898" s="162" t="s">
        <v>3962</v>
      </c>
      <c r="C5898" s="163" t="s">
        <v>465</v>
      </c>
      <c r="D5898" s="164" t="s">
        <v>466</v>
      </c>
      <c r="E5898" s="164" t="s">
        <v>410</v>
      </c>
      <c r="F5898" s="167"/>
      <c r="G5898" s="167" t="str">
        <f>""</f>
        <v/>
      </c>
      <c r="H5898" s="161"/>
      <c r="I5898" s="165"/>
      <c r="J5898" s="166"/>
      <c r="K5898" s="200"/>
    </row>
    <row r="5899" spans="1:11" customFormat="1" outlineLevel="1" x14ac:dyDescent="0.2">
      <c r="A5899" s="161" t="s">
        <v>386</v>
      </c>
      <c r="B5899" s="162" t="s">
        <v>3963</v>
      </c>
      <c r="C5899" s="168" t="s">
        <v>468</v>
      </c>
      <c r="D5899" s="169" t="s">
        <v>469</v>
      </c>
      <c r="E5899" s="169" t="s">
        <v>410</v>
      </c>
      <c r="F5899" s="170">
        <v>0.5</v>
      </c>
      <c r="G5899" s="170">
        <f>F5899*2</f>
        <v>1</v>
      </c>
      <c r="H5899" s="171" t="s">
        <v>414</v>
      </c>
      <c r="I5899" s="172"/>
      <c r="J5899" s="173"/>
      <c r="K5899" s="200"/>
    </row>
    <row r="5900" spans="1:11" customFormat="1" outlineLevel="1" x14ac:dyDescent="0.2">
      <c r="A5900" s="161" t="s">
        <v>386</v>
      </c>
      <c r="B5900" s="162" t="s">
        <v>3964</v>
      </c>
      <c r="C5900" s="168" t="s">
        <v>471</v>
      </c>
      <c r="D5900" s="169" t="s">
        <v>472</v>
      </c>
      <c r="E5900" s="169">
        <v>2</v>
      </c>
      <c r="F5900" s="170">
        <v>0.01</v>
      </c>
      <c r="G5900" s="170">
        <f>F5900*E5900</f>
        <v>0.02</v>
      </c>
      <c r="H5900" s="171" t="s">
        <v>414</v>
      </c>
      <c r="I5900" s="172"/>
      <c r="J5900" s="173"/>
      <c r="K5900" s="200"/>
    </row>
    <row r="5901" spans="1:11" customFormat="1" x14ac:dyDescent="0.2">
      <c r="A5901" s="161" t="s">
        <v>382</v>
      </c>
      <c r="B5901" s="162" t="s">
        <v>3965</v>
      </c>
      <c r="C5901" s="163" t="s">
        <v>474</v>
      </c>
      <c r="D5901" s="164" t="s">
        <v>475</v>
      </c>
      <c r="E5901" s="164">
        <v>2</v>
      </c>
      <c r="F5901" s="167">
        <v>0.59990093</v>
      </c>
      <c r="G5901" s="167">
        <f>F5901*E5901</f>
        <v>1.19980186</v>
      </c>
      <c r="H5901" s="161" t="s">
        <v>414</v>
      </c>
      <c r="I5901" s="165"/>
      <c r="J5901" s="166"/>
    </row>
    <row r="5902" spans="1:11" customFormat="1" x14ac:dyDescent="0.2">
      <c r="A5902" s="161" t="s">
        <v>382</v>
      </c>
      <c r="B5902" s="162" t="s">
        <v>3966</v>
      </c>
      <c r="C5902" s="163" t="s">
        <v>3466</v>
      </c>
      <c r="D5902" s="164" t="s">
        <v>3467</v>
      </c>
      <c r="E5902" s="164">
        <v>1</v>
      </c>
      <c r="F5902" s="167"/>
      <c r="G5902" s="167" t="str">
        <f>""</f>
        <v/>
      </c>
      <c r="H5902" s="161"/>
      <c r="I5902" s="165"/>
      <c r="J5902" s="166"/>
    </row>
    <row r="5903" spans="1:11" customFormat="1" outlineLevel="1" x14ac:dyDescent="0.2">
      <c r="A5903" s="161" t="s">
        <v>382</v>
      </c>
      <c r="B5903" s="162" t="s">
        <v>3967</v>
      </c>
      <c r="C5903" s="163" t="s">
        <v>3469</v>
      </c>
      <c r="D5903" s="164" t="s">
        <v>3470</v>
      </c>
      <c r="E5903" s="164">
        <f>1*1</f>
        <v>1</v>
      </c>
      <c r="F5903" s="167"/>
      <c r="G5903" s="167" t="str">
        <f>""</f>
        <v/>
      </c>
      <c r="H5903" s="161"/>
      <c r="I5903" s="165"/>
      <c r="J5903" s="166"/>
    </row>
    <row r="5904" spans="1:11" customFormat="1" outlineLevel="2" x14ac:dyDescent="0.2">
      <c r="A5904" s="161" t="s">
        <v>386</v>
      </c>
      <c r="B5904" s="162" t="s">
        <v>3968</v>
      </c>
      <c r="C5904" s="168" t="s">
        <v>3472</v>
      </c>
      <c r="D5904" s="169" t="s">
        <v>3473</v>
      </c>
      <c r="E5904" s="169">
        <f>1*1</f>
        <v>1</v>
      </c>
      <c r="F5904" s="170">
        <v>3.32</v>
      </c>
      <c r="G5904" s="170">
        <f t="shared" ref="G5904:G5913" si="199">F5904*E5904</f>
        <v>3.32</v>
      </c>
      <c r="H5904" s="171" t="s">
        <v>414</v>
      </c>
      <c r="I5904" s="172"/>
      <c r="J5904" s="173"/>
    </row>
    <row r="5905" spans="1:10" customFormat="1" outlineLevel="2" x14ac:dyDescent="0.2">
      <c r="A5905" s="161" t="s">
        <v>386</v>
      </c>
      <c r="B5905" s="162" t="s">
        <v>3969</v>
      </c>
      <c r="C5905" s="168" t="s">
        <v>830</v>
      </c>
      <c r="D5905" s="169" t="s">
        <v>831</v>
      </c>
      <c r="E5905" s="169">
        <f>2*1</f>
        <v>2</v>
      </c>
      <c r="F5905" s="170">
        <v>0.28000000000000003</v>
      </c>
      <c r="G5905" s="170">
        <f t="shared" si="199"/>
        <v>0.56000000000000005</v>
      </c>
      <c r="H5905" s="171" t="s">
        <v>414</v>
      </c>
      <c r="I5905" s="172"/>
      <c r="J5905" s="173"/>
    </row>
    <row r="5906" spans="1:10" customFormat="1" outlineLevel="1" x14ac:dyDescent="0.2">
      <c r="A5906" s="161" t="s">
        <v>386</v>
      </c>
      <c r="B5906" s="162" t="s">
        <v>3970</v>
      </c>
      <c r="C5906" s="168" t="s">
        <v>3476</v>
      </c>
      <c r="D5906" s="169" t="s">
        <v>3477</v>
      </c>
      <c r="E5906" s="169">
        <f>1*1</f>
        <v>1</v>
      </c>
      <c r="F5906" s="170">
        <v>1.87</v>
      </c>
      <c r="G5906" s="170">
        <f t="shared" si="199"/>
        <v>1.87</v>
      </c>
      <c r="H5906" s="171" t="s">
        <v>414</v>
      </c>
      <c r="I5906" s="172"/>
      <c r="J5906" s="173"/>
    </row>
    <row r="5907" spans="1:10" customFormat="1" outlineLevel="1" x14ac:dyDescent="0.2">
      <c r="A5907" s="161" t="s">
        <v>403</v>
      </c>
      <c r="B5907" s="162" t="s">
        <v>3971</v>
      </c>
      <c r="C5907" s="174" t="s">
        <v>3479</v>
      </c>
      <c r="D5907" s="175" t="s">
        <v>3480</v>
      </c>
      <c r="E5907" s="175">
        <f>1*1</f>
        <v>1</v>
      </c>
      <c r="F5907" s="176">
        <v>0.84</v>
      </c>
      <c r="G5907" s="176">
        <f t="shared" si="199"/>
        <v>0.84</v>
      </c>
      <c r="H5907" s="177"/>
      <c r="I5907" s="178"/>
      <c r="J5907" s="179"/>
    </row>
    <row r="5908" spans="1:10" customFormat="1" outlineLevel="1" x14ac:dyDescent="0.2">
      <c r="A5908" s="161" t="s">
        <v>403</v>
      </c>
      <c r="B5908" s="162" t="s">
        <v>3972</v>
      </c>
      <c r="C5908" s="174" t="s">
        <v>677</v>
      </c>
      <c r="D5908" s="175" t="s">
        <v>837</v>
      </c>
      <c r="E5908" s="175">
        <f>3*1</f>
        <v>3</v>
      </c>
      <c r="F5908" s="176">
        <v>0.02</v>
      </c>
      <c r="G5908" s="176">
        <f t="shared" si="199"/>
        <v>0.06</v>
      </c>
      <c r="H5908" s="177"/>
      <c r="I5908" s="178"/>
      <c r="J5908" s="179"/>
    </row>
    <row r="5909" spans="1:10" customFormat="1" outlineLevel="1" x14ac:dyDescent="0.2">
      <c r="A5909" s="161" t="s">
        <v>403</v>
      </c>
      <c r="B5909" s="162" t="s">
        <v>3973</v>
      </c>
      <c r="C5909" s="174" t="s">
        <v>525</v>
      </c>
      <c r="D5909" s="175" t="s">
        <v>526</v>
      </c>
      <c r="E5909" s="175">
        <f>3*1</f>
        <v>3</v>
      </c>
      <c r="F5909" s="176">
        <v>0.01</v>
      </c>
      <c r="G5909" s="176">
        <f t="shared" si="199"/>
        <v>0.03</v>
      </c>
      <c r="H5909" s="177"/>
      <c r="I5909" s="178"/>
      <c r="J5909" s="179"/>
    </row>
    <row r="5910" spans="1:10" customFormat="1" outlineLevel="1" x14ac:dyDescent="0.2">
      <c r="A5910" s="161" t="s">
        <v>403</v>
      </c>
      <c r="B5910" s="162" t="s">
        <v>3974</v>
      </c>
      <c r="C5910" s="174" t="s">
        <v>528</v>
      </c>
      <c r="D5910" s="175" t="s">
        <v>529</v>
      </c>
      <c r="E5910" s="175">
        <f>3*1</f>
        <v>3</v>
      </c>
      <c r="F5910" s="176">
        <v>0</v>
      </c>
      <c r="G5910" s="176">
        <f t="shared" si="199"/>
        <v>0</v>
      </c>
      <c r="H5910" s="177"/>
      <c r="I5910" s="178"/>
      <c r="J5910" s="179"/>
    </row>
    <row r="5911" spans="1:10" customFormat="1" x14ac:dyDescent="0.2">
      <c r="A5911" s="161" t="s">
        <v>382</v>
      </c>
      <c r="B5911" s="162" t="s">
        <v>3975</v>
      </c>
      <c r="C5911" s="163" t="s">
        <v>477</v>
      </c>
      <c r="D5911" s="164" t="s">
        <v>478</v>
      </c>
      <c r="E5911" s="164">
        <v>8</v>
      </c>
      <c r="F5911" s="167">
        <v>2.8096894699999999</v>
      </c>
      <c r="G5911" s="167">
        <f t="shared" si="199"/>
        <v>22.477515759999999</v>
      </c>
      <c r="H5911" s="161" t="s">
        <v>414</v>
      </c>
      <c r="I5911" s="165"/>
      <c r="J5911" s="166"/>
    </row>
    <row r="5912" spans="1:10" customFormat="1" x14ac:dyDescent="0.2">
      <c r="A5912" s="161" t="s">
        <v>382</v>
      </c>
      <c r="B5912" s="162" t="s">
        <v>3976</v>
      </c>
      <c r="C5912" s="163" t="s">
        <v>1944</v>
      </c>
      <c r="D5912" s="164" t="s">
        <v>1945</v>
      </c>
      <c r="E5912" s="164">
        <v>8</v>
      </c>
      <c r="F5912" s="167">
        <v>0.69946048000000005</v>
      </c>
      <c r="G5912" s="167">
        <f t="shared" si="199"/>
        <v>5.5956838400000004</v>
      </c>
      <c r="H5912" s="161" t="s">
        <v>414</v>
      </c>
      <c r="I5912" s="165"/>
      <c r="J5912" s="166"/>
    </row>
    <row r="5913" spans="1:10" customFormat="1" x14ac:dyDescent="0.2">
      <c r="A5913" s="161" t="s">
        <v>382</v>
      </c>
      <c r="B5913" s="162" t="s">
        <v>3977</v>
      </c>
      <c r="C5913" s="163" t="s">
        <v>483</v>
      </c>
      <c r="D5913" s="164" t="s">
        <v>484</v>
      </c>
      <c r="E5913" s="164">
        <v>13</v>
      </c>
      <c r="F5913" s="167">
        <v>0.33108987000000001</v>
      </c>
      <c r="G5913" s="167">
        <f t="shared" si="199"/>
        <v>4.3041683099999997</v>
      </c>
      <c r="H5913" s="161" t="s">
        <v>414</v>
      </c>
      <c r="I5913" s="165"/>
      <c r="J5913" s="166"/>
    </row>
    <row r="5914" spans="1:10" customFormat="1" x14ac:dyDescent="0.2">
      <c r="A5914" s="161" t="s">
        <v>382</v>
      </c>
      <c r="B5914" s="162" t="s">
        <v>3978</v>
      </c>
      <c r="C5914" s="163" t="s">
        <v>486</v>
      </c>
      <c r="D5914" s="164" t="s">
        <v>487</v>
      </c>
      <c r="E5914" s="164" t="s">
        <v>410</v>
      </c>
      <c r="F5914" s="167">
        <v>1.75006756</v>
      </c>
      <c r="G5914" s="167">
        <f>F5914*2</f>
        <v>3.5001351199999999</v>
      </c>
      <c r="H5914" s="161" t="s">
        <v>414</v>
      </c>
      <c r="I5914" s="165"/>
      <c r="J5914" s="166"/>
    </row>
    <row r="5915" spans="1:10" customFormat="1" x14ac:dyDescent="0.2">
      <c r="A5915" s="161" t="s">
        <v>382</v>
      </c>
      <c r="B5915" s="162" t="s">
        <v>3979</v>
      </c>
      <c r="C5915" s="163" t="s">
        <v>489</v>
      </c>
      <c r="D5915" s="164" t="s">
        <v>490</v>
      </c>
      <c r="E5915" s="164">
        <v>4</v>
      </c>
      <c r="F5915" s="167"/>
      <c r="G5915" s="167" t="str">
        <f>""</f>
        <v/>
      </c>
      <c r="H5915" s="161"/>
      <c r="I5915" s="165"/>
      <c r="J5915" s="166"/>
    </row>
    <row r="5916" spans="1:10" customFormat="1" outlineLevel="1" x14ac:dyDescent="0.2">
      <c r="A5916" s="161" t="s">
        <v>386</v>
      </c>
      <c r="B5916" s="162" t="s">
        <v>3980</v>
      </c>
      <c r="C5916" s="168" t="s">
        <v>492</v>
      </c>
      <c r="D5916" s="169" t="s">
        <v>493</v>
      </c>
      <c r="E5916" s="169">
        <f>1*4</f>
        <v>4</v>
      </c>
      <c r="F5916" s="170">
        <v>0.38</v>
      </c>
      <c r="G5916" s="170">
        <f>F5916*E5916</f>
        <v>1.52</v>
      </c>
      <c r="H5916" s="171" t="s">
        <v>414</v>
      </c>
      <c r="I5916" s="172"/>
      <c r="J5916" s="173"/>
    </row>
    <row r="5917" spans="1:10" customFormat="1" outlineLevel="1" x14ac:dyDescent="0.2">
      <c r="A5917" s="161" t="s">
        <v>386</v>
      </c>
      <c r="B5917" s="162" t="s">
        <v>3981</v>
      </c>
      <c r="C5917" s="168" t="s">
        <v>495</v>
      </c>
      <c r="D5917" s="169" t="s">
        <v>496</v>
      </c>
      <c r="E5917" s="169">
        <f>1*4</f>
        <v>4</v>
      </c>
      <c r="F5917" s="170">
        <v>0.25</v>
      </c>
      <c r="G5917" s="170">
        <f>F5917*E5917</f>
        <v>1</v>
      </c>
      <c r="H5917" s="171" t="s">
        <v>414</v>
      </c>
      <c r="I5917" s="172"/>
      <c r="J5917" s="173"/>
    </row>
    <row r="5918" spans="1:10" customFormat="1" x14ac:dyDescent="0.2">
      <c r="A5918" s="161" t="s">
        <v>382</v>
      </c>
      <c r="B5918" s="162" t="s">
        <v>3982</v>
      </c>
      <c r="C5918" s="163" t="s">
        <v>3492</v>
      </c>
      <c r="D5918" s="164" t="s">
        <v>3493</v>
      </c>
      <c r="E5918" s="164">
        <v>1</v>
      </c>
      <c r="F5918" s="167"/>
      <c r="G5918" s="167" t="str">
        <f>""</f>
        <v/>
      </c>
      <c r="H5918" s="161"/>
      <c r="I5918" s="165"/>
      <c r="J5918" s="166"/>
    </row>
    <row r="5919" spans="1:10" customFormat="1" outlineLevel="1" x14ac:dyDescent="0.2">
      <c r="A5919" s="161" t="s">
        <v>386</v>
      </c>
      <c r="B5919" s="162" t="s">
        <v>3983</v>
      </c>
      <c r="C5919" s="168" t="s">
        <v>534</v>
      </c>
      <c r="D5919" s="169" t="s">
        <v>535</v>
      </c>
      <c r="E5919" s="169">
        <f>2*1</f>
        <v>2</v>
      </c>
      <c r="F5919" s="170">
        <v>2.2200000000000002</v>
      </c>
      <c r="G5919" s="170">
        <f>F5919*E5919</f>
        <v>4.4400000000000004</v>
      </c>
      <c r="H5919" s="171" t="s">
        <v>390</v>
      </c>
      <c r="I5919" s="172"/>
      <c r="J5919" s="173"/>
    </row>
    <row r="5920" spans="1:10" customFormat="1" outlineLevel="1" x14ac:dyDescent="0.2">
      <c r="A5920" s="161" t="s">
        <v>386</v>
      </c>
      <c r="B5920" s="162" t="s">
        <v>3984</v>
      </c>
      <c r="C5920" s="168" t="s">
        <v>3496</v>
      </c>
      <c r="D5920" s="169" t="s">
        <v>3497</v>
      </c>
      <c r="E5920" s="169">
        <f>1*1</f>
        <v>1</v>
      </c>
      <c r="F5920" s="170">
        <v>2.9</v>
      </c>
      <c r="G5920" s="170">
        <f>F5920*E5920</f>
        <v>2.9</v>
      </c>
      <c r="H5920" s="171" t="s">
        <v>390</v>
      </c>
      <c r="I5920" s="172"/>
      <c r="J5920" s="173"/>
    </row>
    <row r="5921" spans="1:11" customFormat="1" outlineLevel="1" x14ac:dyDescent="0.2">
      <c r="A5921" s="161" t="s">
        <v>386</v>
      </c>
      <c r="B5921" s="162" t="s">
        <v>3985</v>
      </c>
      <c r="C5921" s="168" t="s">
        <v>3499</v>
      </c>
      <c r="D5921" s="169" t="s">
        <v>3500</v>
      </c>
      <c r="E5921" s="169">
        <f>1*1</f>
        <v>1</v>
      </c>
      <c r="F5921" s="170">
        <v>21.83</v>
      </c>
      <c r="G5921" s="170">
        <f>F5921*E5921</f>
        <v>21.83</v>
      </c>
      <c r="H5921" s="171" t="s">
        <v>390</v>
      </c>
      <c r="I5921" s="172"/>
      <c r="J5921" s="173"/>
    </row>
    <row r="5922" spans="1:11" customFormat="1" outlineLevel="1" x14ac:dyDescent="0.2">
      <c r="A5922" s="161" t="s">
        <v>386</v>
      </c>
      <c r="B5922" s="162" t="s">
        <v>3986</v>
      </c>
      <c r="C5922" s="168" t="s">
        <v>401</v>
      </c>
      <c r="D5922" s="169" t="s">
        <v>402</v>
      </c>
      <c r="E5922" s="169">
        <f>2*1</f>
        <v>2</v>
      </c>
      <c r="F5922" s="170">
        <v>1.97</v>
      </c>
      <c r="G5922" s="170">
        <f>F5922*E5922</f>
        <v>3.94</v>
      </c>
      <c r="H5922" s="171" t="s">
        <v>390</v>
      </c>
      <c r="I5922" s="172"/>
      <c r="J5922" s="173"/>
    </row>
    <row r="5923" spans="1:11" customFormat="1" x14ac:dyDescent="0.2">
      <c r="A5923" s="161" t="s">
        <v>382</v>
      </c>
      <c r="B5923" s="162" t="s">
        <v>3987</v>
      </c>
      <c r="C5923" s="163" t="s">
        <v>1957</v>
      </c>
      <c r="D5923" s="164" t="s">
        <v>545</v>
      </c>
      <c r="E5923" s="164" t="s">
        <v>410</v>
      </c>
      <c r="F5923" s="167"/>
      <c r="G5923" s="167" t="str">
        <f>""</f>
        <v/>
      </c>
      <c r="H5923" s="161"/>
      <c r="I5923" s="165"/>
      <c r="J5923" s="166"/>
      <c r="K5923" s="200"/>
    </row>
    <row r="5924" spans="1:11" customFormat="1" outlineLevel="1" x14ac:dyDescent="0.2">
      <c r="A5924" s="161" t="s">
        <v>386</v>
      </c>
      <c r="B5924" s="162" t="s">
        <v>3988</v>
      </c>
      <c r="C5924" s="168" t="s">
        <v>1959</v>
      </c>
      <c r="D5924" s="169" t="s">
        <v>1960</v>
      </c>
      <c r="E5924" s="169" t="s">
        <v>410</v>
      </c>
      <c r="F5924" s="170">
        <v>17.82</v>
      </c>
      <c r="G5924" s="170">
        <f>F5924*2</f>
        <v>35.64</v>
      </c>
      <c r="H5924" s="171" t="s">
        <v>414</v>
      </c>
      <c r="I5924" s="172"/>
      <c r="J5924" s="173"/>
      <c r="K5924" s="200"/>
    </row>
    <row r="5925" spans="1:11" customFormat="1" outlineLevel="1" x14ac:dyDescent="0.2">
      <c r="A5925" s="161" t="s">
        <v>386</v>
      </c>
      <c r="B5925" s="162" t="s">
        <v>3989</v>
      </c>
      <c r="C5925" s="168" t="s">
        <v>419</v>
      </c>
      <c r="D5925" s="169" t="s">
        <v>420</v>
      </c>
      <c r="E5925" s="169">
        <v>2</v>
      </c>
      <c r="F5925" s="170">
        <v>0.37</v>
      </c>
      <c r="G5925" s="170">
        <f>F5925*E5925</f>
        <v>0.74</v>
      </c>
      <c r="H5925" s="171" t="s">
        <v>414</v>
      </c>
      <c r="I5925" s="172"/>
      <c r="J5925" s="173"/>
      <c r="K5925" s="200"/>
    </row>
    <row r="5926" spans="1:11" customFormat="1" outlineLevel="1" x14ac:dyDescent="0.2">
      <c r="A5926" s="161" t="s">
        <v>403</v>
      </c>
      <c r="B5926" s="162" t="s">
        <v>3990</v>
      </c>
      <c r="C5926" s="174" t="s">
        <v>425</v>
      </c>
      <c r="D5926" s="175" t="s">
        <v>426</v>
      </c>
      <c r="E5926" s="175">
        <v>4</v>
      </c>
      <c r="F5926" s="176">
        <v>0.01</v>
      </c>
      <c r="G5926" s="176">
        <f>F5926*E5926</f>
        <v>0.04</v>
      </c>
      <c r="H5926" s="177"/>
      <c r="I5926" s="178"/>
      <c r="J5926" s="179"/>
      <c r="K5926" s="200"/>
    </row>
    <row r="5927" spans="1:11" customFormat="1" x14ac:dyDescent="0.2">
      <c r="A5927" s="161" t="s">
        <v>382</v>
      </c>
      <c r="B5927" s="162" t="s">
        <v>3991</v>
      </c>
      <c r="C5927" s="163" t="s">
        <v>3507</v>
      </c>
      <c r="D5927" s="164" t="s">
        <v>3508</v>
      </c>
      <c r="E5927" s="164">
        <v>1</v>
      </c>
      <c r="F5927" s="167">
        <v>9.1607998500000001</v>
      </c>
      <c r="G5927" s="167">
        <f>F5927*E5927</f>
        <v>9.1607998500000001</v>
      </c>
      <c r="H5927" s="161" t="s">
        <v>414</v>
      </c>
      <c r="I5927" s="165"/>
      <c r="J5927" s="166"/>
    </row>
    <row r="5928" spans="1:11" customFormat="1" x14ac:dyDescent="0.2">
      <c r="A5928" s="161" t="s">
        <v>382</v>
      </c>
      <c r="B5928" s="162" t="s">
        <v>3992</v>
      </c>
      <c r="C5928" s="163" t="s">
        <v>3510</v>
      </c>
      <c r="D5928" s="164" t="s">
        <v>3511</v>
      </c>
      <c r="E5928" s="164">
        <v>1</v>
      </c>
      <c r="F5928" s="167"/>
      <c r="G5928" s="167" t="str">
        <f>""</f>
        <v/>
      </c>
      <c r="H5928" s="161"/>
      <c r="I5928" s="165"/>
      <c r="J5928" s="166"/>
    </row>
    <row r="5929" spans="1:11" customFormat="1" outlineLevel="1" x14ac:dyDescent="0.2">
      <c r="A5929" s="161" t="s">
        <v>386</v>
      </c>
      <c r="B5929" s="162" t="s">
        <v>3993</v>
      </c>
      <c r="C5929" s="168" t="s">
        <v>3449</v>
      </c>
      <c r="D5929" s="169" t="s">
        <v>3450</v>
      </c>
      <c r="E5929" s="169">
        <f>1*1</f>
        <v>1</v>
      </c>
      <c r="F5929" s="170">
        <v>5.41</v>
      </c>
      <c r="G5929" s="170">
        <f>F5929*E5929</f>
        <v>5.41</v>
      </c>
      <c r="H5929" s="171" t="s">
        <v>414</v>
      </c>
      <c r="I5929" s="172"/>
      <c r="J5929" s="173"/>
    </row>
    <row r="5930" spans="1:11" customFormat="1" outlineLevel="1" x14ac:dyDescent="0.2">
      <c r="A5930" s="161" t="s">
        <v>386</v>
      </c>
      <c r="B5930" s="162" t="s">
        <v>3994</v>
      </c>
      <c r="C5930" s="168" t="s">
        <v>559</v>
      </c>
      <c r="D5930" s="169" t="s">
        <v>560</v>
      </c>
      <c r="E5930" s="169">
        <f>2*1</f>
        <v>2</v>
      </c>
      <c r="F5930" s="170">
        <v>1.39</v>
      </c>
      <c r="G5930" s="170">
        <f>F5930*E5930</f>
        <v>2.78</v>
      </c>
      <c r="H5930" s="171" t="s">
        <v>414</v>
      </c>
      <c r="I5930" s="172"/>
      <c r="J5930" s="173"/>
    </row>
    <row r="5931" spans="1:11" customFormat="1" x14ac:dyDescent="0.2">
      <c r="A5931" s="161" t="s">
        <v>382</v>
      </c>
      <c r="B5931" s="162" t="s">
        <v>3995</v>
      </c>
      <c r="C5931" s="163" t="s">
        <v>562</v>
      </c>
      <c r="D5931" s="164" t="s">
        <v>563</v>
      </c>
      <c r="E5931" s="164">
        <v>4</v>
      </c>
      <c r="F5931" s="167">
        <v>3.3256407800000001</v>
      </c>
      <c r="G5931" s="167">
        <f>F5931*E5931</f>
        <v>13.30256312</v>
      </c>
      <c r="H5931" s="161" t="s">
        <v>414</v>
      </c>
      <c r="I5931" s="165"/>
      <c r="J5931" s="166"/>
    </row>
    <row r="5932" spans="1:11" customFormat="1" x14ac:dyDescent="0.2">
      <c r="A5932" s="161" t="s">
        <v>382</v>
      </c>
      <c r="B5932" s="162" t="s">
        <v>3996</v>
      </c>
      <c r="C5932" s="163" t="s">
        <v>565</v>
      </c>
      <c r="D5932" s="164" t="s">
        <v>566</v>
      </c>
      <c r="E5932" s="164">
        <v>4</v>
      </c>
      <c r="F5932" s="167">
        <v>0.61767559999999999</v>
      </c>
      <c r="G5932" s="167">
        <f>F5932*E5932</f>
        <v>2.4707024</v>
      </c>
      <c r="H5932" s="161" t="s">
        <v>414</v>
      </c>
      <c r="I5932" s="165"/>
      <c r="J5932" s="166"/>
    </row>
    <row r="5933" spans="1:11" customFormat="1" x14ac:dyDescent="0.2">
      <c r="A5933" s="161" t="s">
        <v>382</v>
      </c>
      <c r="B5933" s="162" t="s">
        <v>3997</v>
      </c>
      <c r="C5933" s="163" t="s">
        <v>568</v>
      </c>
      <c r="D5933" s="164" t="s">
        <v>569</v>
      </c>
      <c r="E5933" s="164">
        <v>2</v>
      </c>
      <c r="F5933" s="167"/>
      <c r="G5933" s="167" t="str">
        <f>""</f>
        <v/>
      </c>
      <c r="H5933" s="161"/>
      <c r="I5933" s="165"/>
      <c r="J5933" s="166"/>
    </row>
    <row r="5934" spans="1:11" customFormat="1" outlineLevel="1" x14ac:dyDescent="0.2">
      <c r="A5934" s="161" t="s">
        <v>386</v>
      </c>
      <c r="B5934" s="162" t="s">
        <v>3998</v>
      </c>
      <c r="C5934" s="168" t="s">
        <v>571</v>
      </c>
      <c r="D5934" s="169" t="s">
        <v>572</v>
      </c>
      <c r="E5934" s="169">
        <f>1*2</f>
        <v>2</v>
      </c>
      <c r="F5934" s="170">
        <v>0.89</v>
      </c>
      <c r="G5934" s="170">
        <f>F5934*E5934</f>
        <v>1.78</v>
      </c>
      <c r="H5934" s="171" t="s">
        <v>414</v>
      </c>
      <c r="I5934" s="172"/>
      <c r="J5934" s="173"/>
    </row>
    <row r="5935" spans="1:11" customFormat="1" outlineLevel="1" x14ac:dyDescent="0.2">
      <c r="A5935" s="161" t="s">
        <v>386</v>
      </c>
      <c r="B5935" s="162" t="s">
        <v>3999</v>
      </c>
      <c r="C5935" s="168" t="s">
        <v>574</v>
      </c>
      <c r="D5935" s="169" t="s">
        <v>575</v>
      </c>
      <c r="E5935" s="169">
        <f>2*2</f>
        <v>4</v>
      </c>
      <c r="F5935" s="170">
        <v>0.09</v>
      </c>
      <c r="G5935" s="170">
        <f>F5935*E5935</f>
        <v>0.36</v>
      </c>
      <c r="H5935" s="171" t="s">
        <v>414</v>
      </c>
      <c r="I5935" s="172"/>
      <c r="J5935" s="173"/>
    </row>
    <row r="5936" spans="1:11" customFormat="1" x14ac:dyDescent="0.2">
      <c r="A5936" s="161" t="s">
        <v>382</v>
      </c>
      <c r="B5936" s="162" t="s">
        <v>4000</v>
      </c>
      <c r="C5936" s="163" t="s">
        <v>3520</v>
      </c>
      <c r="D5936" s="164" t="s">
        <v>3521</v>
      </c>
      <c r="E5936" s="164">
        <v>1</v>
      </c>
      <c r="F5936" s="167">
        <v>3.2936739799999999</v>
      </c>
      <c r="G5936" s="167">
        <f>F5936*E5936</f>
        <v>3.2936739799999999</v>
      </c>
      <c r="H5936" s="161" t="s">
        <v>414</v>
      </c>
      <c r="I5936" s="165"/>
      <c r="J5936" s="166"/>
    </row>
    <row r="5937" spans="1:10" customFormat="1" x14ac:dyDescent="0.2">
      <c r="A5937" s="161" t="s">
        <v>382</v>
      </c>
      <c r="B5937" s="162" t="s">
        <v>4001</v>
      </c>
      <c r="C5937" s="163" t="s">
        <v>3523</v>
      </c>
      <c r="D5937" s="164" t="s">
        <v>3524</v>
      </c>
      <c r="E5937" s="164">
        <v>1</v>
      </c>
      <c r="F5937" s="167">
        <v>6.6986965700000001</v>
      </c>
      <c r="G5937" s="167">
        <f>F5937*E5937</f>
        <v>6.6986965700000001</v>
      </c>
      <c r="H5937" s="161" t="s">
        <v>414</v>
      </c>
      <c r="I5937" s="165"/>
      <c r="J5937" s="166"/>
    </row>
    <row r="5938" spans="1:10" customFormat="1" x14ac:dyDescent="0.2">
      <c r="A5938" s="161" t="s">
        <v>382</v>
      </c>
      <c r="B5938" s="162" t="s">
        <v>4002</v>
      </c>
      <c r="C5938" s="163" t="s">
        <v>583</v>
      </c>
      <c r="D5938" s="164" t="s">
        <v>584</v>
      </c>
      <c r="E5938" s="164" t="s">
        <v>410</v>
      </c>
      <c r="F5938" s="167">
        <v>5.3824199999999998</v>
      </c>
      <c r="G5938" s="167">
        <f>F5938*2</f>
        <v>10.76484</v>
      </c>
      <c r="H5938" s="161" t="s">
        <v>414</v>
      </c>
      <c r="I5938" s="165"/>
      <c r="J5938" s="166"/>
    </row>
    <row r="5939" spans="1:10" customFormat="1" x14ac:dyDescent="0.2">
      <c r="A5939" s="161" t="s">
        <v>403</v>
      </c>
      <c r="B5939" s="162" t="s">
        <v>4003</v>
      </c>
      <c r="C5939" s="174" t="s">
        <v>586</v>
      </c>
      <c r="D5939" s="175" t="s">
        <v>587</v>
      </c>
      <c r="E5939" s="175">
        <v>2</v>
      </c>
      <c r="F5939" s="176">
        <v>1.23280217</v>
      </c>
      <c r="G5939" s="176">
        <f>F5939*E5939</f>
        <v>2.4656043400000001</v>
      </c>
      <c r="H5939" s="177" t="s">
        <v>414</v>
      </c>
      <c r="I5939" s="178"/>
      <c r="J5939" s="179"/>
    </row>
    <row r="5940" spans="1:10" customFormat="1" x14ac:dyDescent="0.2">
      <c r="A5940" s="148" t="s">
        <v>379</v>
      </c>
      <c r="B5940" s="162" t="s">
        <v>4004</v>
      </c>
      <c r="C5940" s="181" t="s">
        <v>3528</v>
      </c>
      <c r="D5940" s="182" t="s">
        <v>3529</v>
      </c>
      <c r="E5940" s="182">
        <v>1</v>
      </c>
      <c r="F5940" s="183">
        <v>5.6387954300000001</v>
      </c>
      <c r="G5940" s="183">
        <f>F5940*E5940</f>
        <v>5.6387954300000001</v>
      </c>
      <c r="H5940" s="184" t="s">
        <v>414</v>
      </c>
      <c r="I5940" s="185"/>
      <c r="J5940" s="180"/>
    </row>
    <row r="5941" spans="1:10" customFormat="1" x14ac:dyDescent="0.2">
      <c r="A5941" s="161" t="s">
        <v>382</v>
      </c>
      <c r="B5941" s="162" t="s">
        <v>4005</v>
      </c>
      <c r="C5941" s="163" t="s">
        <v>3557</v>
      </c>
      <c r="D5941" s="164" t="s">
        <v>3558</v>
      </c>
      <c r="E5941" s="164">
        <v>7</v>
      </c>
      <c r="F5941" s="167">
        <v>7.7442089899999997</v>
      </c>
      <c r="G5941" s="167">
        <f>F5941*E5941</f>
        <v>54.209462930000001</v>
      </c>
      <c r="H5941" s="161" t="s">
        <v>414</v>
      </c>
      <c r="I5941" s="165"/>
      <c r="J5941" s="166"/>
    </row>
    <row r="5942" spans="1:10" customFormat="1" x14ac:dyDescent="0.2">
      <c r="A5942" s="161" t="s">
        <v>382</v>
      </c>
      <c r="B5942" s="162" t="s">
        <v>4006</v>
      </c>
      <c r="C5942" s="163" t="s">
        <v>592</v>
      </c>
      <c r="D5942" s="164" t="s">
        <v>593</v>
      </c>
      <c r="E5942" s="164" t="s">
        <v>410</v>
      </c>
      <c r="F5942" s="167">
        <v>0.26693822</v>
      </c>
      <c r="G5942" s="167">
        <f>F5942*2</f>
        <v>0.53387644000000001</v>
      </c>
      <c r="H5942" s="161" t="s">
        <v>414</v>
      </c>
      <c r="I5942" s="165"/>
      <c r="J5942" s="166"/>
    </row>
    <row r="5943" spans="1:10" customFormat="1" x14ac:dyDescent="0.2">
      <c r="A5943" s="161" t="s">
        <v>382</v>
      </c>
      <c r="B5943" s="162" t="s">
        <v>4007</v>
      </c>
      <c r="C5943" s="163" t="s">
        <v>1981</v>
      </c>
      <c r="D5943" s="164" t="s">
        <v>1982</v>
      </c>
      <c r="E5943" s="164">
        <v>1</v>
      </c>
      <c r="F5943" s="167">
        <v>28.64560942</v>
      </c>
      <c r="G5943" s="167">
        <f>F5943*E5943</f>
        <v>28.64560942</v>
      </c>
      <c r="H5943" s="161" t="s">
        <v>414</v>
      </c>
      <c r="I5943" s="165"/>
      <c r="J5943" s="166"/>
    </row>
    <row r="5944" spans="1:10" customFormat="1" x14ac:dyDescent="0.2">
      <c r="A5944" s="161" t="s">
        <v>382</v>
      </c>
      <c r="B5944" s="162" t="s">
        <v>4008</v>
      </c>
      <c r="C5944" s="163" t="s">
        <v>1984</v>
      </c>
      <c r="D5944" s="164" t="s">
        <v>599</v>
      </c>
      <c r="E5944" s="164">
        <v>1</v>
      </c>
      <c r="F5944" s="167"/>
      <c r="G5944" s="167" t="str">
        <f>""</f>
        <v/>
      </c>
      <c r="H5944" s="161"/>
      <c r="I5944" s="165"/>
      <c r="J5944" s="166"/>
    </row>
    <row r="5945" spans="1:10" customFormat="1" outlineLevel="1" x14ac:dyDescent="0.2">
      <c r="A5945" s="161" t="s">
        <v>386</v>
      </c>
      <c r="B5945" s="162" t="s">
        <v>4009</v>
      </c>
      <c r="C5945" s="168" t="s">
        <v>1986</v>
      </c>
      <c r="D5945" s="169" t="s">
        <v>1982</v>
      </c>
      <c r="E5945" s="169">
        <f>1*1</f>
        <v>1</v>
      </c>
      <c r="F5945" s="170">
        <v>29.37</v>
      </c>
      <c r="G5945" s="170">
        <f t="shared" ref="G5945:G5976" si="200">F5945*E5945</f>
        <v>29.37</v>
      </c>
      <c r="H5945" s="171" t="s">
        <v>414</v>
      </c>
      <c r="I5945" s="172"/>
      <c r="J5945" s="173"/>
    </row>
    <row r="5946" spans="1:10" customFormat="1" outlineLevel="1" x14ac:dyDescent="0.2">
      <c r="A5946" s="161" t="s">
        <v>403</v>
      </c>
      <c r="B5946" s="162" t="s">
        <v>4010</v>
      </c>
      <c r="C5946" s="174" t="s">
        <v>425</v>
      </c>
      <c r="D5946" s="175" t="s">
        <v>437</v>
      </c>
      <c r="E5946" s="175">
        <f>1*1</f>
        <v>1</v>
      </c>
      <c r="F5946" s="176">
        <v>0.02</v>
      </c>
      <c r="G5946" s="176">
        <f t="shared" si="200"/>
        <v>0.02</v>
      </c>
      <c r="H5946" s="177"/>
      <c r="I5946" s="178"/>
      <c r="J5946" s="179"/>
    </row>
    <row r="5947" spans="1:10" customFormat="1" x14ac:dyDescent="0.2">
      <c r="A5947" s="161" t="s">
        <v>382</v>
      </c>
      <c r="B5947" s="162" t="s">
        <v>4011</v>
      </c>
      <c r="C5947" s="163" t="s">
        <v>1989</v>
      </c>
      <c r="D5947" s="164" t="s">
        <v>1982</v>
      </c>
      <c r="E5947" s="164">
        <v>2</v>
      </c>
      <c r="F5947" s="167">
        <v>28.819422400000001</v>
      </c>
      <c r="G5947" s="167">
        <f t="shared" si="200"/>
        <v>57.638844800000001</v>
      </c>
      <c r="H5947" s="161" t="s">
        <v>414</v>
      </c>
      <c r="I5947" s="165"/>
      <c r="J5947" s="166"/>
    </row>
    <row r="5948" spans="1:10" customFormat="1" x14ac:dyDescent="0.2">
      <c r="A5948" s="161" t="s">
        <v>382</v>
      </c>
      <c r="B5948" s="162" t="s">
        <v>4012</v>
      </c>
      <c r="C5948" s="163" t="s">
        <v>1991</v>
      </c>
      <c r="D5948" s="164" t="s">
        <v>1982</v>
      </c>
      <c r="E5948" s="164">
        <v>2</v>
      </c>
      <c r="F5948" s="167">
        <v>29.546435670000001</v>
      </c>
      <c r="G5948" s="167">
        <f t="shared" si="200"/>
        <v>59.092871340000002</v>
      </c>
      <c r="H5948" s="161" t="s">
        <v>414</v>
      </c>
      <c r="I5948" s="165"/>
      <c r="J5948" s="166"/>
    </row>
    <row r="5949" spans="1:10" customFormat="1" x14ac:dyDescent="0.2">
      <c r="A5949" s="161" t="s">
        <v>382</v>
      </c>
      <c r="B5949" s="162" t="s">
        <v>4013</v>
      </c>
      <c r="C5949" s="163" t="s">
        <v>3538</v>
      </c>
      <c r="D5949" s="164" t="s">
        <v>3539</v>
      </c>
      <c r="E5949" s="164">
        <v>1</v>
      </c>
      <c r="F5949" s="167">
        <v>3.1241122200000002</v>
      </c>
      <c r="G5949" s="167">
        <f t="shared" si="200"/>
        <v>3.1241122200000002</v>
      </c>
      <c r="H5949" s="161" t="s">
        <v>414</v>
      </c>
      <c r="I5949" s="165"/>
      <c r="J5949" s="166"/>
    </row>
    <row r="5950" spans="1:10" customFormat="1" x14ac:dyDescent="0.2">
      <c r="A5950" s="161" t="s">
        <v>382</v>
      </c>
      <c r="B5950" s="162" t="s">
        <v>4014</v>
      </c>
      <c r="C5950" s="163" t="s">
        <v>3541</v>
      </c>
      <c r="D5950" s="164" t="s">
        <v>3542</v>
      </c>
      <c r="E5950" s="164">
        <v>1</v>
      </c>
      <c r="F5950" s="167">
        <v>0.75847052000000004</v>
      </c>
      <c r="G5950" s="167">
        <f t="shared" si="200"/>
        <v>0.75847052000000004</v>
      </c>
      <c r="H5950" s="161" t="s">
        <v>414</v>
      </c>
      <c r="I5950" s="165"/>
      <c r="J5950" s="166"/>
    </row>
    <row r="5951" spans="1:10" customFormat="1" x14ac:dyDescent="0.2">
      <c r="A5951" s="161" t="s">
        <v>382</v>
      </c>
      <c r="B5951" s="162" t="s">
        <v>4015</v>
      </c>
      <c r="C5951" s="163" t="s">
        <v>614</v>
      </c>
      <c r="D5951" s="164" t="s">
        <v>615</v>
      </c>
      <c r="E5951" s="164">
        <v>2</v>
      </c>
      <c r="F5951" s="167">
        <v>0.153006</v>
      </c>
      <c r="G5951" s="167">
        <f t="shared" si="200"/>
        <v>0.30601200000000001</v>
      </c>
      <c r="H5951" s="161" t="s">
        <v>414</v>
      </c>
      <c r="I5951" s="165"/>
      <c r="J5951" s="166"/>
    </row>
    <row r="5952" spans="1:10" customFormat="1" x14ac:dyDescent="0.2">
      <c r="A5952" s="161" t="s">
        <v>403</v>
      </c>
      <c r="B5952" s="162" t="s">
        <v>4016</v>
      </c>
      <c r="C5952" s="174" t="s">
        <v>617</v>
      </c>
      <c r="D5952" s="175" t="s">
        <v>618</v>
      </c>
      <c r="E5952" s="175">
        <v>2</v>
      </c>
      <c r="F5952" s="176">
        <v>0.16417498</v>
      </c>
      <c r="G5952" s="176">
        <f t="shared" si="200"/>
        <v>0.32834996</v>
      </c>
      <c r="H5952" s="177" t="s">
        <v>414</v>
      </c>
      <c r="I5952" s="178"/>
      <c r="J5952" s="179"/>
    </row>
    <row r="5953" spans="1:10" customFormat="1" x14ac:dyDescent="0.2">
      <c r="A5953" s="161" t="s">
        <v>403</v>
      </c>
      <c r="B5953" s="162" t="s">
        <v>4017</v>
      </c>
      <c r="C5953" s="174" t="s">
        <v>3546</v>
      </c>
      <c r="D5953" s="175" t="s">
        <v>3547</v>
      </c>
      <c r="E5953" s="175">
        <v>1</v>
      </c>
      <c r="F5953" s="176">
        <v>1.50447664</v>
      </c>
      <c r="G5953" s="176">
        <f t="shared" si="200"/>
        <v>1.50447664</v>
      </c>
      <c r="H5953" s="177"/>
      <c r="I5953" s="178"/>
      <c r="J5953" s="179"/>
    </row>
    <row r="5954" spans="1:10" customFormat="1" x14ac:dyDescent="0.2">
      <c r="A5954" s="161" t="s">
        <v>403</v>
      </c>
      <c r="B5954" s="162" t="s">
        <v>4018</v>
      </c>
      <c r="C5954" s="174" t="s">
        <v>623</v>
      </c>
      <c r="D5954" s="175" t="s">
        <v>624</v>
      </c>
      <c r="E5954" s="175">
        <v>1</v>
      </c>
      <c r="F5954" s="176">
        <v>9.1339580000000004E-2</v>
      </c>
      <c r="G5954" s="176">
        <f t="shared" si="200"/>
        <v>9.1339580000000004E-2</v>
      </c>
      <c r="H5954" s="177" t="s">
        <v>625</v>
      </c>
      <c r="I5954" s="178"/>
      <c r="J5954" s="179"/>
    </row>
    <row r="5955" spans="1:10" customFormat="1" x14ac:dyDescent="0.2">
      <c r="A5955" s="161" t="s">
        <v>382</v>
      </c>
      <c r="B5955" s="162" t="s">
        <v>4019</v>
      </c>
      <c r="C5955" s="163" t="s">
        <v>627</v>
      </c>
      <c r="D5955" s="164" t="s">
        <v>628</v>
      </c>
      <c r="E5955" s="164">
        <v>6</v>
      </c>
      <c r="F5955" s="167">
        <v>0.41937333999999998</v>
      </c>
      <c r="G5955" s="167">
        <f t="shared" si="200"/>
        <v>2.51624004</v>
      </c>
      <c r="H5955" s="161" t="s">
        <v>414</v>
      </c>
      <c r="I5955" s="165"/>
      <c r="J5955" s="166"/>
    </row>
    <row r="5956" spans="1:10" customFormat="1" x14ac:dyDescent="0.2">
      <c r="A5956" s="161" t="s">
        <v>382</v>
      </c>
      <c r="B5956" s="162" t="s">
        <v>4020</v>
      </c>
      <c r="C5956" s="163" t="s">
        <v>3551</v>
      </c>
      <c r="D5956" s="164" t="s">
        <v>3552</v>
      </c>
      <c r="E5956" s="164">
        <v>8</v>
      </c>
      <c r="F5956" s="167">
        <v>1.4613394900000001</v>
      </c>
      <c r="G5956" s="167">
        <f t="shared" si="200"/>
        <v>11.690715920000001</v>
      </c>
      <c r="H5956" s="161" t="s">
        <v>414</v>
      </c>
      <c r="I5956" s="165"/>
      <c r="J5956" s="166"/>
    </row>
    <row r="5957" spans="1:10" customFormat="1" x14ac:dyDescent="0.2">
      <c r="A5957" s="161" t="s">
        <v>403</v>
      </c>
      <c r="B5957" s="162" t="s">
        <v>4021</v>
      </c>
      <c r="C5957" s="174" t="s">
        <v>639</v>
      </c>
      <c r="D5957" s="175" t="s">
        <v>640</v>
      </c>
      <c r="E5957" s="175">
        <v>16</v>
      </c>
      <c r="F5957" s="176">
        <v>9.6615160000000005E-2</v>
      </c>
      <c r="G5957" s="176">
        <f t="shared" si="200"/>
        <v>1.5458425600000001</v>
      </c>
      <c r="H5957" s="177" t="s">
        <v>414</v>
      </c>
      <c r="I5957" s="178"/>
      <c r="J5957" s="179"/>
    </row>
    <row r="5958" spans="1:10" customFormat="1" x14ac:dyDescent="0.2">
      <c r="A5958" s="161" t="s">
        <v>382</v>
      </c>
      <c r="B5958" s="162" t="s">
        <v>4022</v>
      </c>
      <c r="C5958" s="163" t="s">
        <v>642</v>
      </c>
      <c r="D5958" s="164" t="s">
        <v>643</v>
      </c>
      <c r="E5958" s="164">
        <v>2</v>
      </c>
      <c r="F5958" s="167">
        <v>1.20161546</v>
      </c>
      <c r="G5958" s="167">
        <f t="shared" si="200"/>
        <v>2.4032309199999999</v>
      </c>
      <c r="H5958" s="161" t="s">
        <v>414</v>
      </c>
      <c r="I5958" s="165"/>
      <c r="J5958" s="166"/>
    </row>
    <row r="5959" spans="1:10" customFormat="1" x14ac:dyDescent="0.2">
      <c r="A5959" s="161" t="s">
        <v>382</v>
      </c>
      <c r="B5959" s="162" t="s">
        <v>4023</v>
      </c>
      <c r="C5959" s="163" t="s">
        <v>645</v>
      </c>
      <c r="D5959" s="164" t="s">
        <v>646</v>
      </c>
      <c r="E5959" s="164">
        <v>2</v>
      </c>
      <c r="F5959" s="167">
        <v>1.0010149699999999</v>
      </c>
      <c r="G5959" s="167">
        <f t="shared" si="200"/>
        <v>2.0020299399999999</v>
      </c>
      <c r="H5959" s="161" t="s">
        <v>414</v>
      </c>
      <c r="I5959" s="165"/>
      <c r="J5959" s="166"/>
    </row>
    <row r="5960" spans="1:10" customFormat="1" x14ac:dyDescent="0.2">
      <c r="A5960" s="161" t="s">
        <v>382</v>
      </c>
      <c r="B5960" s="162" t="s">
        <v>4024</v>
      </c>
      <c r="C5960" s="163" t="s">
        <v>648</v>
      </c>
      <c r="D5960" s="164" t="s">
        <v>649</v>
      </c>
      <c r="E5960" s="164">
        <v>6</v>
      </c>
      <c r="F5960" s="167">
        <v>2.00912837</v>
      </c>
      <c r="G5960" s="167">
        <f t="shared" si="200"/>
        <v>12.05477022</v>
      </c>
      <c r="H5960" s="161" t="s">
        <v>414</v>
      </c>
      <c r="I5960" s="165"/>
      <c r="J5960" s="166"/>
    </row>
    <row r="5961" spans="1:10" customFormat="1" x14ac:dyDescent="0.2">
      <c r="A5961" s="161" t="s">
        <v>382</v>
      </c>
      <c r="B5961" s="162" t="s">
        <v>4025</v>
      </c>
      <c r="C5961" s="163" t="s">
        <v>3564</v>
      </c>
      <c r="D5961" s="164" t="s">
        <v>3565</v>
      </c>
      <c r="E5961" s="164">
        <v>1</v>
      </c>
      <c r="F5961" s="167">
        <v>0.81804262999999999</v>
      </c>
      <c r="G5961" s="167">
        <f t="shared" si="200"/>
        <v>0.81804262999999999</v>
      </c>
      <c r="H5961" s="161" t="s">
        <v>414</v>
      </c>
      <c r="I5961" s="165"/>
      <c r="J5961" s="166"/>
    </row>
    <row r="5962" spans="1:10" customFormat="1" x14ac:dyDescent="0.2">
      <c r="A5962" s="161" t="s">
        <v>382</v>
      </c>
      <c r="B5962" s="162" t="s">
        <v>4026</v>
      </c>
      <c r="C5962" s="163" t="s">
        <v>654</v>
      </c>
      <c r="D5962" s="164" t="s">
        <v>655</v>
      </c>
      <c r="E5962" s="164">
        <v>2</v>
      </c>
      <c r="F5962" s="167">
        <v>2.8816543999999999</v>
      </c>
      <c r="G5962" s="167">
        <f t="shared" si="200"/>
        <v>5.7633087999999999</v>
      </c>
      <c r="H5962" s="161" t="s">
        <v>414</v>
      </c>
      <c r="I5962" s="165"/>
      <c r="J5962" s="166"/>
    </row>
    <row r="5963" spans="1:10" customFormat="1" x14ac:dyDescent="0.2">
      <c r="A5963" s="161" t="s">
        <v>382</v>
      </c>
      <c r="B5963" s="162" t="s">
        <v>4027</v>
      </c>
      <c r="C5963" s="163" t="s">
        <v>657</v>
      </c>
      <c r="D5963" s="164" t="s">
        <v>658</v>
      </c>
      <c r="E5963" s="164">
        <v>2</v>
      </c>
      <c r="F5963" s="167">
        <v>5.7822221499999999</v>
      </c>
      <c r="G5963" s="167">
        <f t="shared" si="200"/>
        <v>11.5644443</v>
      </c>
      <c r="H5963" s="161" t="s">
        <v>414</v>
      </c>
      <c r="I5963" s="165"/>
      <c r="J5963" s="166"/>
    </row>
    <row r="5964" spans="1:10" customFormat="1" x14ac:dyDescent="0.2">
      <c r="A5964" s="161" t="s">
        <v>382</v>
      </c>
      <c r="B5964" s="162" t="s">
        <v>4028</v>
      </c>
      <c r="C5964" s="163" t="s">
        <v>3569</v>
      </c>
      <c r="D5964" s="164" t="s">
        <v>3570</v>
      </c>
      <c r="E5964" s="164">
        <v>1</v>
      </c>
      <c r="F5964" s="167">
        <v>2.3854611399999999</v>
      </c>
      <c r="G5964" s="167">
        <f t="shared" si="200"/>
        <v>2.3854611399999999</v>
      </c>
      <c r="H5964" s="161" t="s">
        <v>414</v>
      </c>
      <c r="I5964" s="165"/>
      <c r="J5964" s="166"/>
    </row>
    <row r="5965" spans="1:10" customFormat="1" x14ac:dyDescent="0.2">
      <c r="A5965" s="161" t="s">
        <v>382</v>
      </c>
      <c r="B5965" s="162" t="s">
        <v>4029</v>
      </c>
      <c r="C5965" s="163" t="s">
        <v>663</v>
      </c>
      <c r="D5965" s="164" t="s">
        <v>664</v>
      </c>
      <c r="E5965" s="164">
        <v>2</v>
      </c>
      <c r="F5965" s="167">
        <v>1.1285739800000001</v>
      </c>
      <c r="G5965" s="167">
        <f t="shared" si="200"/>
        <v>2.2571479600000002</v>
      </c>
      <c r="H5965" s="161" t="s">
        <v>414</v>
      </c>
      <c r="I5965" s="165"/>
      <c r="J5965" s="166"/>
    </row>
    <row r="5966" spans="1:10" customFormat="1" x14ac:dyDescent="0.2">
      <c r="A5966" s="161" t="s">
        <v>382</v>
      </c>
      <c r="B5966" s="162" t="s">
        <v>4030</v>
      </c>
      <c r="C5966" s="163" t="s">
        <v>3573</v>
      </c>
      <c r="D5966" s="164" t="s">
        <v>3574</v>
      </c>
      <c r="E5966" s="164">
        <v>1</v>
      </c>
      <c r="F5966" s="167">
        <v>0.27967015000000001</v>
      </c>
      <c r="G5966" s="167">
        <f t="shared" si="200"/>
        <v>0.27967015000000001</v>
      </c>
      <c r="H5966" s="161" t="s">
        <v>414</v>
      </c>
      <c r="I5966" s="165"/>
      <c r="J5966" s="166"/>
    </row>
    <row r="5967" spans="1:10" customFormat="1" x14ac:dyDescent="0.2">
      <c r="A5967" s="161" t="s">
        <v>403</v>
      </c>
      <c r="B5967" s="162" t="s">
        <v>4031</v>
      </c>
      <c r="C5967" s="174" t="s">
        <v>3576</v>
      </c>
      <c r="D5967" s="175" t="s">
        <v>3577</v>
      </c>
      <c r="E5967" s="175">
        <v>1</v>
      </c>
      <c r="F5967" s="176">
        <v>1.0366252</v>
      </c>
      <c r="G5967" s="176">
        <f t="shared" si="200"/>
        <v>1.0366252</v>
      </c>
      <c r="H5967" s="177"/>
      <c r="I5967" s="178"/>
      <c r="J5967" s="179"/>
    </row>
    <row r="5968" spans="1:10" customFormat="1" x14ac:dyDescent="0.2">
      <c r="A5968" s="148" t="s">
        <v>379</v>
      </c>
      <c r="B5968" s="162" t="s">
        <v>4032</v>
      </c>
      <c r="C5968" s="181" t="s">
        <v>686</v>
      </c>
      <c r="D5968" s="182" t="s">
        <v>687</v>
      </c>
      <c r="E5968" s="182">
        <v>1</v>
      </c>
      <c r="F5968" s="183">
        <v>43</v>
      </c>
      <c r="G5968" s="183">
        <f t="shared" si="200"/>
        <v>43</v>
      </c>
      <c r="H5968" s="184" t="s">
        <v>688</v>
      </c>
      <c r="I5968" s="185"/>
      <c r="J5968" s="180"/>
    </row>
    <row r="5969" spans="1:10" customFormat="1" ht="25.5" x14ac:dyDescent="0.2">
      <c r="A5969" s="161" t="s">
        <v>403</v>
      </c>
      <c r="B5969" s="162" t="s">
        <v>4033</v>
      </c>
      <c r="C5969" s="174"/>
      <c r="D5969" s="175" t="s">
        <v>4034</v>
      </c>
      <c r="E5969" s="175">
        <v>1</v>
      </c>
      <c r="F5969" s="176">
        <v>53.915885209999999</v>
      </c>
      <c r="G5969" s="176">
        <f t="shared" si="200"/>
        <v>53.915885209999999</v>
      </c>
      <c r="H5969" s="177"/>
      <c r="I5969" s="178"/>
      <c r="J5969" s="179"/>
    </row>
    <row r="5970" spans="1:10" customFormat="1" x14ac:dyDescent="0.2">
      <c r="A5970" s="161" t="s">
        <v>403</v>
      </c>
      <c r="B5970" s="162" t="s">
        <v>4035</v>
      </c>
      <c r="C5970" s="174"/>
      <c r="D5970" s="175" t="s">
        <v>700</v>
      </c>
      <c r="E5970" s="175">
        <v>2</v>
      </c>
      <c r="F5970" s="176">
        <v>0.32693049000000002</v>
      </c>
      <c r="G5970" s="176">
        <f t="shared" si="200"/>
        <v>0.65386098000000004</v>
      </c>
      <c r="H5970" s="177"/>
      <c r="I5970" s="178"/>
      <c r="J5970" s="179"/>
    </row>
    <row r="5971" spans="1:10" customFormat="1" x14ac:dyDescent="0.2">
      <c r="A5971" s="148" t="s">
        <v>379</v>
      </c>
      <c r="B5971" s="162" t="s">
        <v>4036</v>
      </c>
      <c r="C5971" s="181"/>
      <c r="D5971" s="182" t="s">
        <v>696</v>
      </c>
      <c r="E5971" s="182">
        <v>2</v>
      </c>
      <c r="F5971" s="183">
        <v>2.27335121</v>
      </c>
      <c r="G5971" s="183">
        <f t="shared" si="200"/>
        <v>4.5467024199999999</v>
      </c>
      <c r="H5971" s="184"/>
      <c r="I5971" s="185"/>
      <c r="J5971" s="180"/>
    </row>
    <row r="5972" spans="1:10" customFormat="1" x14ac:dyDescent="0.2">
      <c r="A5972" s="161" t="s">
        <v>403</v>
      </c>
      <c r="B5972" s="162" t="s">
        <v>4037</v>
      </c>
      <c r="C5972" s="174"/>
      <c r="D5972" s="175" t="s">
        <v>698</v>
      </c>
      <c r="E5972" s="175">
        <v>2</v>
      </c>
      <c r="F5972" s="176">
        <v>3.9519828000000001</v>
      </c>
      <c r="G5972" s="176">
        <f t="shared" si="200"/>
        <v>7.9039656000000003</v>
      </c>
      <c r="H5972" s="177"/>
      <c r="I5972" s="178"/>
      <c r="J5972" s="179"/>
    </row>
    <row r="5973" spans="1:10" customFormat="1" ht="25.5" x14ac:dyDescent="0.2">
      <c r="A5973" s="161" t="s">
        <v>403</v>
      </c>
      <c r="B5973" s="162" t="s">
        <v>4038</v>
      </c>
      <c r="C5973" s="174" t="s">
        <v>3599</v>
      </c>
      <c r="D5973" s="175" t="s">
        <v>3600</v>
      </c>
      <c r="E5973" s="175">
        <v>3</v>
      </c>
      <c r="F5973" s="176">
        <v>29.672623869999999</v>
      </c>
      <c r="G5973" s="176">
        <f t="shared" si="200"/>
        <v>89.01787161</v>
      </c>
      <c r="H5973" s="177" t="s">
        <v>414</v>
      </c>
      <c r="I5973" s="178"/>
      <c r="J5973" s="179"/>
    </row>
    <row r="5974" spans="1:10" customFormat="1" x14ac:dyDescent="0.2">
      <c r="A5974" s="161" t="s">
        <v>403</v>
      </c>
      <c r="B5974" s="162" t="s">
        <v>4039</v>
      </c>
      <c r="C5974" s="174" t="s">
        <v>708</v>
      </c>
      <c r="D5974" s="175" t="s">
        <v>709</v>
      </c>
      <c r="E5974" s="175">
        <v>4</v>
      </c>
      <c r="F5974" s="176">
        <v>1.9</v>
      </c>
      <c r="G5974" s="176">
        <f t="shared" si="200"/>
        <v>7.6</v>
      </c>
      <c r="H5974" s="177"/>
      <c r="I5974" s="178"/>
      <c r="J5974" s="179"/>
    </row>
    <row r="5975" spans="1:10" customFormat="1" x14ac:dyDescent="0.2">
      <c r="A5975" s="161" t="s">
        <v>403</v>
      </c>
      <c r="B5975" s="162" t="s">
        <v>4040</v>
      </c>
      <c r="C5975" s="174" t="s">
        <v>3595</v>
      </c>
      <c r="D5975" s="175" t="s">
        <v>3596</v>
      </c>
      <c r="E5975" s="175">
        <v>11</v>
      </c>
      <c r="F5975" s="176">
        <v>12</v>
      </c>
      <c r="G5975" s="176">
        <f t="shared" si="200"/>
        <v>132</v>
      </c>
      <c r="H5975" s="177"/>
      <c r="I5975" s="178"/>
      <c r="J5975" s="179"/>
    </row>
    <row r="5976" spans="1:10" customFormat="1" x14ac:dyDescent="0.2">
      <c r="A5976" s="161" t="s">
        <v>403</v>
      </c>
      <c r="B5976" s="162" t="s">
        <v>4041</v>
      </c>
      <c r="C5976" s="174"/>
      <c r="D5976" s="175" t="s">
        <v>711</v>
      </c>
      <c r="E5976" s="175">
        <v>2</v>
      </c>
      <c r="F5976" s="176">
        <v>1.8403369999999999E-2</v>
      </c>
      <c r="G5976" s="176">
        <f t="shared" si="200"/>
        <v>3.6806739999999998E-2</v>
      </c>
      <c r="H5976" s="177"/>
      <c r="I5976" s="178"/>
      <c r="J5976" s="179"/>
    </row>
    <row r="5977" spans="1:10" customFormat="1" x14ac:dyDescent="0.2">
      <c r="A5977" s="161" t="s">
        <v>403</v>
      </c>
      <c r="B5977" s="162" t="s">
        <v>4042</v>
      </c>
      <c r="C5977" s="174"/>
      <c r="D5977" s="175" t="s">
        <v>718</v>
      </c>
      <c r="E5977" s="175">
        <v>12</v>
      </c>
      <c r="F5977" s="176">
        <v>2.9523020000000001E-2</v>
      </c>
      <c r="G5977" s="176">
        <f t="shared" ref="G5977:G6008" si="201">F5977*E5977</f>
        <v>0.35427624000000002</v>
      </c>
      <c r="H5977" s="177"/>
      <c r="I5977" s="178"/>
      <c r="J5977" s="179"/>
    </row>
    <row r="5978" spans="1:10" customFormat="1" x14ac:dyDescent="0.2">
      <c r="A5978" s="161" t="s">
        <v>403</v>
      </c>
      <c r="B5978" s="162" t="s">
        <v>4043</v>
      </c>
      <c r="C5978" s="174"/>
      <c r="D5978" s="175" t="s">
        <v>720</v>
      </c>
      <c r="E5978" s="175">
        <v>2</v>
      </c>
      <c r="F5978" s="176">
        <v>9.6445200000000002E-3</v>
      </c>
      <c r="G5978" s="176">
        <f t="shared" si="201"/>
        <v>1.928904E-2</v>
      </c>
      <c r="H5978" s="177"/>
      <c r="I5978" s="178"/>
      <c r="J5978" s="179"/>
    </row>
    <row r="5979" spans="1:10" customFormat="1" x14ac:dyDescent="0.2">
      <c r="A5979" s="161" t="s">
        <v>403</v>
      </c>
      <c r="B5979" s="162" t="s">
        <v>4044</v>
      </c>
      <c r="C5979" s="174" t="s">
        <v>2686</v>
      </c>
      <c r="D5979" s="175" t="s">
        <v>1128</v>
      </c>
      <c r="E5979" s="175">
        <v>2</v>
      </c>
      <c r="F5979" s="176">
        <v>1.90656585</v>
      </c>
      <c r="G5979" s="176">
        <f t="shared" si="201"/>
        <v>3.8131317</v>
      </c>
      <c r="H5979" s="177" t="s">
        <v>625</v>
      </c>
      <c r="I5979" s="178"/>
      <c r="J5979" s="179"/>
    </row>
    <row r="5980" spans="1:10" customFormat="1" x14ac:dyDescent="0.2">
      <c r="A5980" s="161" t="s">
        <v>403</v>
      </c>
      <c r="B5980" s="162" t="s">
        <v>4045</v>
      </c>
      <c r="C5980" s="174" t="s">
        <v>3582</v>
      </c>
      <c r="D5980" s="175" t="s">
        <v>3583</v>
      </c>
      <c r="E5980" s="175">
        <v>1</v>
      </c>
      <c r="F5980" s="176">
        <v>0.20150696000000001</v>
      </c>
      <c r="G5980" s="176">
        <f t="shared" si="201"/>
        <v>0.20150696000000001</v>
      </c>
      <c r="H5980" s="177"/>
      <c r="I5980" s="178"/>
      <c r="J5980" s="179"/>
    </row>
    <row r="5981" spans="1:10" customFormat="1" x14ac:dyDescent="0.2">
      <c r="A5981" s="161" t="s">
        <v>403</v>
      </c>
      <c r="B5981" s="162" t="s">
        <v>4046</v>
      </c>
      <c r="C5981" s="174" t="s">
        <v>716</v>
      </c>
      <c r="D5981" s="175" t="s">
        <v>716</v>
      </c>
      <c r="E5981" s="175">
        <v>2</v>
      </c>
      <c r="F5981" s="176">
        <v>3.9988100900000001</v>
      </c>
      <c r="G5981" s="176">
        <f t="shared" si="201"/>
        <v>7.9976201800000002</v>
      </c>
      <c r="H5981" s="177"/>
      <c r="I5981" s="178"/>
      <c r="J5981" s="179"/>
    </row>
    <row r="5982" spans="1:10" customFormat="1" x14ac:dyDescent="0.2">
      <c r="A5982" s="148" t="s">
        <v>379</v>
      </c>
      <c r="B5982" s="162" t="s">
        <v>4047</v>
      </c>
      <c r="C5982" s="181" t="s">
        <v>722</v>
      </c>
      <c r="D5982" s="182" t="s">
        <v>723</v>
      </c>
      <c r="E5982" s="182">
        <v>1</v>
      </c>
      <c r="F5982" s="183">
        <v>6.138147E-2</v>
      </c>
      <c r="G5982" s="183">
        <f t="shared" si="201"/>
        <v>6.138147E-2</v>
      </c>
      <c r="H5982" s="184" t="s">
        <v>414</v>
      </c>
      <c r="I5982" s="185"/>
      <c r="J5982" s="180"/>
    </row>
    <row r="5983" spans="1:10" customFormat="1" x14ac:dyDescent="0.2">
      <c r="A5983" s="161" t="s">
        <v>403</v>
      </c>
      <c r="B5983" s="162" t="s">
        <v>4048</v>
      </c>
      <c r="C5983" s="174" t="s">
        <v>684</v>
      </c>
      <c r="D5983" s="175" t="s">
        <v>728</v>
      </c>
      <c r="E5983" s="175">
        <v>4</v>
      </c>
      <c r="F5983" s="176">
        <v>3.5662310000000003E-2</v>
      </c>
      <c r="G5983" s="176">
        <f t="shared" si="201"/>
        <v>0.14264924000000001</v>
      </c>
      <c r="H5983" s="177"/>
      <c r="I5983" s="178"/>
      <c r="J5983" s="179"/>
    </row>
    <row r="5984" spans="1:10" customFormat="1" x14ac:dyDescent="0.2">
      <c r="A5984" s="161" t="s">
        <v>403</v>
      </c>
      <c r="B5984" s="162" t="s">
        <v>4049</v>
      </c>
      <c r="C5984" s="174" t="s">
        <v>684</v>
      </c>
      <c r="D5984" s="175" t="s">
        <v>730</v>
      </c>
      <c r="E5984" s="175">
        <v>4</v>
      </c>
      <c r="F5984" s="176">
        <v>3.3686880000000002E-2</v>
      </c>
      <c r="G5984" s="176">
        <f t="shared" si="201"/>
        <v>0.13474752000000001</v>
      </c>
      <c r="H5984" s="177"/>
      <c r="I5984" s="178"/>
      <c r="J5984" s="179"/>
    </row>
    <row r="5985" spans="1:10" customFormat="1" x14ac:dyDescent="0.2">
      <c r="A5985" s="161" t="s">
        <v>403</v>
      </c>
      <c r="B5985" s="162" t="s">
        <v>4050</v>
      </c>
      <c r="C5985" s="174" t="s">
        <v>677</v>
      </c>
      <c r="D5985" s="175" t="s">
        <v>732</v>
      </c>
      <c r="E5985" s="175">
        <v>12</v>
      </c>
      <c r="F5985" s="176">
        <v>0.12559807000000001</v>
      </c>
      <c r="G5985" s="176">
        <f t="shared" si="201"/>
        <v>1.5071768400000001</v>
      </c>
      <c r="H5985" s="177"/>
      <c r="I5985" s="178"/>
      <c r="J5985" s="179"/>
    </row>
    <row r="5986" spans="1:10" customFormat="1" x14ac:dyDescent="0.2">
      <c r="A5986" s="161" t="s">
        <v>403</v>
      </c>
      <c r="B5986" s="162" t="s">
        <v>4051</v>
      </c>
      <c r="C5986" s="174" t="s">
        <v>677</v>
      </c>
      <c r="D5986" s="175" t="s">
        <v>734</v>
      </c>
      <c r="E5986" s="175">
        <v>4</v>
      </c>
      <c r="F5986" s="176">
        <v>0.10981471</v>
      </c>
      <c r="G5986" s="176">
        <f t="shared" si="201"/>
        <v>0.43925883999999998</v>
      </c>
      <c r="H5986" s="177"/>
      <c r="I5986" s="178"/>
      <c r="J5986" s="179"/>
    </row>
    <row r="5987" spans="1:10" customFormat="1" x14ac:dyDescent="0.2">
      <c r="A5987" s="161" t="s">
        <v>403</v>
      </c>
      <c r="B5987" s="162" t="s">
        <v>4052</v>
      </c>
      <c r="C5987" s="174" t="s">
        <v>677</v>
      </c>
      <c r="D5987" s="175" t="s">
        <v>736</v>
      </c>
      <c r="E5987" s="175">
        <v>2</v>
      </c>
      <c r="F5987" s="176">
        <v>7.4135400000000004E-2</v>
      </c>
      <c r="G5987" s="176">
        <f t="shared" si="201"/>
        <v>0.14827080000000001</v>
      </c>
      <c r="H5987" s="177"/>
      <c r="I5987" s="178"/>
      <c r="J5987" s="179"/>
    </row>
    <row r="5988" spans="1:10" customFormat="1" x14ac:dyDescent="0.2">
      <c r="A5988" s="161" t="s">
        <v>403</v>
      </c>
      <c r="B5988" s="162" t="s">
        <v>4053</v>
      </c>
      <c r="C5988" s="174" t="s">
        <v>677</v>
      </c>
      <c r="D5988" s="175" t="s">
        <v>678</v>
      </c>
      <c r="E5988" s="175">
        <v>4</v>
      </c>
      <c r="F5988" s="176">
        <v>4.296759E-2</v>
      </c>
      <c r="G5988" s="176">
        <f t="shared" si="201"/>
        <v>0.17187036</v>
      </c>
      <c r="H5988" s="177"/>
      <c r="I5988" s="178"/>
      <c r="J5988" s="179"/>
    </row>
    <row r="5989" spans="1:10" customFormat="1" x14ac:dyDescent="0.2">
      <c r="A5989" s="161" t="s">
        <v>403</v>
      </c>
      <c r="B5989" s="162" t="s">
        <v>4054</v>
      </c>
      <c r="C5989" s="174" t="s">
        <v>677</v>
      </c>
      <c r="D5989" s="175" t="s">
        <v>739</v>
      </c>
      <c r="E5989" s="175">
        <v>3</v>
      </c>
      <c r="F5989" s="176">
        <v>5.4240669999999998E-2</v>
      </c>
      <c r="G5989" s="176">
        <f t="shared" si="201"/>
        <v>0.16272201</v>
      </c>
      <c r="H5989" s="177"/>
      <c r="I5989" s="178"/>
      <c r="J5989" s="179"/>
    </row>
    <row r="5990" spans="1:10" customFormat="1" x14ac:dyDescent="0.2">
      <c r="A5990" s="161" t="s">
        <v>403</v>
      </c>
      <c r="B5990" s="162" t="s">
        <v>4055</v>
      </c>
      <c r="C5990" s="174" t="s">
        <v>677</v>
      </c>
      <c r="D5990" s="175" t="s">
        <v>741</v>
      </c>
      <c r="E5990" s="175">
        <v>8</v>
      </c>
      <c r="F5990" s="176">
        <v>2.6461140000000001E-2</v>
      </c>
      <c r="G5990" s="176">
        <f t="shared" si="201"/>
        <v>0.21168912000000001</v>
      </c>
      <c r="H5990" s="177"/>
      <c r="I5990" s="178"/>
      <c r="J5990" s="179"/>
    </row>
    <row r="5991" spans="1:10" customFormat="1" x14ac:dyDescent="0.2">
      <c r="A5991" s="161" t="s">
        <v>403</v>
      </c>
      <c r="B5991" s="162" t="s">
        <v>4056</v>
      </c>
      <c r="C5991" s="174" t="s">
        <v>677</v>
      </c>
      <c r="D5991" s="175" t="s">
        <v>743</v>
      </c>
      <c r="E5991" s="175">
        <v>23</v>
      </c>
      <c r="F5991" s="176">
        <v>1.393254E-2</v>
      </c>
      <c r="G5991" s="176">
        <f t="shared" si="201"/>
        <v>0.32044842000000001</v>
      </c>
      <c r="H5991" s="177"/>
      <c r="I5991" s="178"/>
      <c r="J5991" s="179"/>
    </row>
    <row r="5992" spans="1:10" customFormat="1" x14ac:dyDescent="0.2">
      <c r="A5992" s="161" t="s">
        <v>403</v>
      </c>
      <c r="B5992" s="162" t="s">
        <v>4057</v>
      </c>
      <c r="C5992" s="174" t="s">
        <v>677</v>
      </c>
      <c r="D5992" s="175" t="s">
        <v>745</v>
      </c>
      <c r="E5992" s="175">
        <v>8</v>
      </c>
      <c r="F5992" s="176">
        <v>1.1562019999999999E-2</v>
      </c>
      <c r="G5992" s="176">
        <f t="shared" si="201"/>
        <v>9.2496159999999994E-2</v>
      </c>
      <c r="H5992" s="177"/>
      <c r="I5992" s="178"/>
      <c r="J5992" s="179"/>
    </row>
    <row r="5993" spans="1:10" customFormat="1" x14ac:dyDescent="0.2">
      <c r="A5993" s="161" t="s">
        <v>403</v>
      </c>
      <c r="B5993" s="162" t="s">
        <v>4058</v>
      </c>
      <c r="C5993" s="174" t="s">
        <v>677</v>
      </c>
      <c r="D5993" s="175" t="s">
        <v>747</v>
      </c>
      <c r="E5993" s="175">
        <v>4</v>
      </c>
      <c r="F5993" s="176">
        <v>1.9086800000000001E-3</v>
      </c>
      <c r="G5993" s="176">
        <f t="shared" si="201"/>
        <v>7.6347200000000002E-3</v>
      </c>
      <c r="H5993" s="177"/>
      <c r="I5993" s="178"/>
      <c r="J5993" s="179"/>
    </row>
    <row r="5994" spans="1:10" customFormat="1" ht="25.5" x14ac:dyDescent="0.2">
      <c r="A5994" s="161" t="s">
        <v>403</v>
      </c>
      <c r="B5994" s="162" t="s">
        <v>4059</v>
      </c>
      <c r="C5994" s="174" t="s">
        <v>522</v>
      </c>
      <c r="D5994" s="175" t="s">
        <v>937</v>
      </c>
      <c r="E5994" s="175">
        <v>68</v>
      </c>
      <c r="F5994" s="176">
        <v>5.7602159999999999E-2</v>
      </c>
      <c r="G5994" s="176">
        <f t="shared" si="201"/>
        <v>3.9169468799999998</v>
      </c>
      <c r="H5994" s="177"/>
      <c r="I5994" s="178"/>
      <c r="J5994" s="179"/>
    </row>
    <row r="5995" spans="1:10" customFormat="1" ht="25.5" x14ac:dyDescent="0.2">
      <c r="A5995" s="161" t="s">
        <v>403</v>
      </c>
      <c r="B5995" s="162" t="s">
        <v>4060</v>
      </c>
      <c r="C5995" s="174" t="s">
        <v>522</v>
      </c>
      <c r="D5995" s="175" t="s">
        <v>939</v>
      </c>
      <c r="E5995" s="175">
        <v>8</v>
      </c>
      <c r="F5995" s="176">
        <v>2.8221969999999999E-2</v>
      </c>
      <c r="G5995" s="176">
        <f t="shared" si="201"/>
        <v>0.22577575999999999</v>
      </c>
      <c r="H5995" s="177"/>
      <c r="I5995" s="178"/>
      <c r="J5995" s="179"/>
    </row>
    <row r="5996" spans="1:10" customFormat="1" ht="25.5" x14ac:dyDescent="0.2">
      <c r="A5996" s="161" t="s">
        <v>403</v>
      </c>
      <c r="B5996" s="162" t="s">
        <v>4061</v>
      </c>
      <c r="C5996" s="174" t="s">
        <v>522</v>
      </c>
      <c r="D5996" s="175" t="s">
        <v>941</v>
      </c>
      <c r="E5996" s="175">
        <v>35</v>
      </c>
      <c r="F5996" s="176">
        <v>2.2449110000000001E-2</v>
      </c>
      <c r="G5996" s="176">
        <f t="shared" si="201"/>
        <v>0.78571885000000008</v>
      </c>
      <c r="H5996" s="177"/>
      <c r="I5996" s="178"/>
      <c r="J5996" s="179"/>
    </row>
    <row r="5997" spans="1:10" customFormat="1" ht="25.5" x14ac:dyDescent="0.2">
      <c r="A5997" s="161" t="s">
        <v>403</v>
      </c>
      <c r="B5997" s="162" t="s">
        <v>4062</v>
      </c>
      <c r="C5997" s="174" t="s">
        <v>725</v>
      </c>
      <c r="D5997" s="175" t="s">
        <v>726</v>
      </c>
      <c r="E5997" s="175">
        <v>32</v>
      </c>
      <c r="F5997" s="176">
        <v>2.0473680000000001E-2</v>
      </c>
      <c r="G5997" s="176">
        <f t="shared" si="201"/>
        <v>0.65515776000000003</v>
      </c>
      <c r="H5997" s="177"/>
      <c r="I5997" s="178"/>
      <c r="J5997" s="179"/>
    </row>
    <row r="5998" spans="1:10" customFormat="1" ht="25.5" x14ac:dyDescent="0.2">
      <c r="A5998" s="161" t="s">
        <v>403</v>
      </c>
      <c r="B5998" s="162" t="s">
        <v>4063</v>
      </c>
      <c r="C5998" s="174" t="s">
        <v>944</v>
      </c>
      <c r="D5998" s="175" t="s">
        <v>945</v>
      </c>
      <c r="E5998" s="175">
        <v>44</v>
      </c>
      <c r="F5998" s="176">
        <v>1.8321469999999999E-2</v>
      </c>
      <c r="G5998" s="176">
        <f t="shared" si="201"/>
        <v>0.80614467999999995</v>
      </c>
      <c r="H5998" s="177"/>
      <c r="I5998" s="178"/>
      <c r="J5998" s="179"/>
    </row>
    <row r="5999" spans="1:10" customFormat="1" ht="25.5" x14ac:dyDescent="0.2">
      <c r="A5999" s="161" t="s">
        <v>403</v>
      </c>
      <c r="B5999" s="162" t="s">
        <v>4064</v>
      </c>
      <c r="C5999" s="174" t="s">
        <v>522</v>
      </c>
      <c r="D5999" s="175" t="s">
        <v>757</v>
      </c>
      <c r="E5999" s="175">
        <v>59</v>
      </c>
      <c r="F5999" s="176">
        <v>1.6348540000000002E-2</v>
      </c>
      <c r="G5999" s="176">
        <f t="shared" si="201"/>
        <v>0.96456386000000005</v>
      </c>
      <c r="H5999" s="177"/>
      <c r="I5999" s="178"/>
      <c r="J5999" s="179"/>
    </row>
    <row r="6000" spans="1:10" customFormat="1" x14ac:dyDescent="0.2">
      <c r="A6000" s="161" t="s">
        <v>403</v>
      </c>
      <c r="B6000" s="162" t="s">
        <v>4065</v>
      </c>
      <c r="C6000" s="174" t="s">
        <v>759</v>
      </c>
      <c r="D6000" s="175" t="s">
        <v>760</v>
      </c>
      <c r="E6000" s="175">
        <v>15</v>
      </c>
      <c r="F6000" s="176">
        <v>1.7374069999999998E-2</v>
      </c>
      <c r="G6000" s="176">
        <f t="shared" si="201"/>
        <v>0.26061104999999996</v>
      </c>
      <c r="H6000" s="177"/>
      <c r="I6000" s="178"/>
      <c r="J6000" s="179"/>
    </row>
    <row r="6001" spans="1:10" customFormat="1" x14ac:dyDescent="0.2">
      <c r="A6001" s="161" t="s">
        <v>403</v>
      </c>
      <c r="B6001" s="162" t="s">
        <v>4066</v>
      </c>
      <c r="C6001" s="174" t="s">
        <v>525</v>
      </c>
      <c r="D6001" s="175" t="s">
        <v>762</v>
      </c>
      <c r="E6001" s="175">
        <v>12</v>
      </c>
      <c r="F6001" s="176">
        <v>7.6006699999999996E-2</v>
      </c>
      <c r="G6001" s="176">
        <f t="shared" si="201"/>
        <v>0.91208040000000001</v>
      </c>
      <c r="H6001" s="177"/>
      <c r="I6001" s="178"/>
      <c r="J6001" s="179"/>
    </row>
    <row r="6002" spans="1:10" customFormat="1" x14ac:dyDescent="0.2">
      <c r="A6002" s="161" t="s">
        <v>403</v>
      </c>
      <c r="B6002" s="162" t="s">
        <v>4067</v>
      </c>
      <c r="C6002" s="174" t="s">
        <v>525</v>
      </c>
      <c r="D6002" s="175" t="s">
        <v>764</v>
      </c>
      <c r="E6002" s="175">
        <v>16</v>
      </c>
      <c r="F6002" s="176">
        <v>4.0010209999999997E-2</v>
      </c>
      <c r="G6002" s="176">
        <f t="shared" si="201"/>
        <v>0.64016335999999996</v>
      </c>
      <c r="H6002" s="177"/>
      <c r="I6002" s="178"/>
      <c r="J6002" s="179"/>
    </row>
    <row r="6003" spans="1:10" customFormat="1" x14ac:dyDescent="0.2">
      <c r="A6003" s="161" t="s">
        <v>403</v>
      </c>
      <c r="B6003" s="162" t="s">
        <v>4068</v>
      </c>
      <c r="C6003" s="174" t="s">
        <v>525</v>
      </c>
      <c r="D6003" s="175" t="s">
        <v>679</v>
      </c>
      <c r="E6003" s="175">
        <v>80</v>
      </c>
      <c r="F6003" s="176">
        <v>1.6751530000000001E-2</v>
      </c>
      <c r="G6003" s="176">
        <f t="shared" si="201"/>
        <v>1.3401224</v>
      </c>
      <c r="H6003" s="177"/>
      <c r="I6003" s="178"/>
      <c r="J6003" s="179"/>
    </row>
    <row r="6004" spans="1:10" customFormat="1" x14ac:dyDescent="0.2">
      <c r="A6004" s="161" t="s">
        <v>403</v>
      </c>
      <c r="B6004" s="162" t="s">
        <v>4069</v>
      </c>
      <c r="C6004" s="174" t="s">
        <v>525</v>
      </c>
      <c r="D6004" s="175" t="s">
        <v>767</v>
      </c>
      <c r="E6004" s="175">
        <v>9</v>
      </c>
      <c r="F6004" s="176">
        <v>1.084597E-2</v>
      </c>
      <c r="G6004" s="176">
        <f t="shared" si="201"/>
        <v>9.7613729999999996E-2</v>
      </c>
      <c r="H6004" s="177"/>
      <c r="I6004" s="178"/>
      <c r="J6004" s="179"/>
    </row>
    <row r="6005" spans="1:10" customFormat="1" x14ac:dyDescent="0.2">
      <c r="A6005" s="161" t="s">
        <v>403</v>
      </c>
      <c r="B6005" s="162" t="s">
        <v>4070</v>
      </c>
      <c r="C6005" s="174" t="s">
        <v>525</v>
      </c>
      <c r="D6005" s="175" t="s">
        <v>526</v>
      </c>
      <c r="E6005" s="175">
        <v>293</v>
      </c>
      <c r="F6005" s="176">
        <v>5.88405E-3</v>
      </c>
      <c r="G6005" s="176">
        <f t="shared" si="201"/>
        <v>1.7240266500000001</v>
      </c>
      <c r="H6005" s="177"/>
      <c r="I6005" s="178"/>
      <c r="J6005" s="179"/>
    </row>
    <row r="6006" spans="1:10" customFormat="1" x14ac:dyDescent="0.2">
      <c r="A6006" s="161" t="s">
        <v>403</v>
      </c>
      <c r="B6006" s="162" t="s">
        <v>4071</v>
      </c>
      <c r="C6006" s="174" t="s">
        <v>525</v>
      </c>
      <c r="D6006" s="175" t="s">
        <v>770</v>
      </c>
      <c r="E6006" s="175">
        <v>4</v>
      </c>
      <c r="F6006" s="176">
        <v>8.4562000000000005E-4</v>
      </c>
      <c r="G6006" s="176">
        <f t="shared" si="201"/>
        <v>3.3824800000000002E-3</v>
      </c>
      <c r="H6006" s="177"/>
      <c r="I6006" s="178"/>
      <c r="J6006" s="179"/>
    </row>
    <row r="6007" spans="1:10" customFormat="1" x14ac:dyDescent="0.2">
      <c r="A6007" s="161" t="s">
        <v>403</v>
      </c>
      <c r="B6007" s="162" t="s">
        <v>4072</v>
      </c>
      <c r="C6007" s="174" t="s">
        <v>528</v>
      </c>
      <c r="D6007" s="175" t="s">
        <v>772</v>
      </c>
      <c r="E6007" s="175">
        <v>16</v>
      </c>
      <c r="F6007" s="176">
        <v>6.9577099999999998E-3</v>
      </c>
      <c r="G6007" s="176">
        <f t="shared" si="201"/>
        <v>0.11132336</v>
      </c>
      <c r="H6007" s="177"/>
      <c r="I6007" s="178"/>
      <c r="J6007" s="179"/>
    </row>
    <row r="6008" spans="1:10" customFormat="1" x14ac:dyDescent="0.2">
      <c r="A6008" s="161" t="s">
        <v>403</v>
      </c>
      <c r="B6008" s="162" t="s">
        <v>4073</v>
      </c>
      <c r="C6008" s="174" t="s">
        <v>528</v>
      </c>
      <c r="D6008" s="175" t="s">
        <v>680</v>
      </c>
      <c r="E6008" s="175">
        <v>72</v>
      </c>
      <c r="F6008" s="176">
        <v>3.9662300000000003E-3</v>
      </c>
      <c r="G6008" s="176">
        <f t="shared" si="201"/>
        <v>0.28556856000000003</v>
      </c>
      <c r="H6008" s="177"/>
      <c r="I6008" s="178"/>
      <c r="J6008" s="179"/>
    </row>
    <row r="6009" spans="1:10" customFormat="1" x14ac:dyDescent="0.2">
      <c r="A6009" s="161" t="s">
        <v>403</v>
      </c>
      <c r="B6009" s="162" t="s">
        <v>4074</v>
      </c>
      <c r="C6009" s="174" t="s">
        <v>528</v>
      </c>
      <c r="D6009" s="175" t="s">
        <v>775</v>
      </c>
      <c r="E6009" s="175">
        <v>9</v>
      </c>
      <c r="F6009" s="176">
        <v>2.3824300000000001E-3</v>
      </c>
      <c r="G6009" s="176">
        <f t="shared" ref="G6009:G6017" si="202">F6009*E6009</f>
        <v>2.1441870000000002E-2</v>
      </c>
      <c r="H6009" s="177"/>
      <c r="I6009" s="178"/>
      <c r="J6009" s="179"/>
    </row>
    <row r="6010" spans="1:10" customFormat="1" x14ac:dyDescent="0.2">
      <c r="A6010" s="161" t="s">
        <v>403</v>
      </c>
      <c r="B6010" s="162" t="s">
        <v>4075</v>
      </c>
      <c r="C6010" s="174" t="s">
        <v>528</v>
      </c>
      <c r="D6010" s="175" t="s">
        <v>529</v>
      </c>
      <c r="E6010" s="175">
        <v>206</v>
      </c>
      <c r="F6010" s="176">
        <v>1.25136E-3</v>
      </c>
      <c r="G6010" s="176">
        <f t="shared" si="202"/>
        <v>0.25778015999999998</v>
      </c>
      <c r="H6010" s="177"/>
      <c r="I6010" s="178"/>
      <c r="J6010" s="179"/>
    </row>
    <row r="6011" spans="1:10" customFormat="1" x14ac:dyDescent="0.2">
      <c r="A6011" s="161" t="s">
        <v>403</v>
      </c>
      <c r="B6011" s="162" t="s">
        <v>4076</v>
      </c>
      <c r="C6011" s="174" t="s">
        <v>528</v>
      </c>
      <c r="D6011" s="175" t="s">
        <v>778</v>
      </c>
      <c r="E6011" s="175">
        <v>4</v>
      </c>
      <c r="F6011" s="176">
        <v>1.8382000000000001E-4</v>
      </c>
      <c r="G6011" s="176">
        <f t="shared" si="202"/>
        <v>7.3528000000000005E-4</v>
      </c>
      <c r="H6011" s="177"/>
      <c r="I6011" s="178"/>
      <c r="J6011" s="179"/>
    </row>
    <row r="6012" spans="1:10" customFormat="1" x14ac:dyDescent="0.2">
      <c r="A6012" s="161" t="s">
        <v>403</v>
      </c>
      <c r="B6012" s="162" t="s">
        <v>4077</v>
      </c>
      <c r="C6012" s="174" t="s">
        <v>681</v>
      </c>
      <c r="D6012" s="175" t="s">
        <v>780</v>
      </c>
      <c r="E6012" s="175">
        <v>4</v>
      </c>
      <c r="F6012" s="176">
        <v>1.7164410000000001E-2</v>
      </c>
      <c r="G6012" s="176">
        <f t="shared" si="202"/>
        <v>6.8657640000000006E-2</v>
      </c>
      <c r="H6012" s="177"/>
      <c r="I6012" s="178"/>
      <c r="J6012" s="179"/>
    </row>
    <row r="6013" spans="1:10" customFormat="1" x14ac:dyDescent="0.2">
      <c r="A6013" s="161" t="s">
        <v>403</v>
      </c>
      <c r="B6013" s="162" t="s">
        <v>4078</v>
      </c>
      <c r="C6013" s="174" t="s">
        <v>681</v>
      </c>
      <c r="D6013" s="175" t="s">
        <v>782</v>
      </c>
      <c r="E6013" s="175">
        <v>8</v>
      </c>
      <c r="F6013" s="176">
        <v>1.130113E-2</v>
      </c>
      <c r="G6013" s="176">
        <f t="shared" si="202"/>
        <v>9.0409039999999996E-2</v>
      </c>
      <c r="H6013" s="177"/>
      <c r="I6013" s="178"/>
      <c r="J6013" s="179"/>
    </row>
    <row r="6014" spans="1:10" customFormat="1" x14ac:dyDescent="0.2">
      <c r="A6014" s="161" t="s">
        <v>403</v>
      </c>
      <c r="B6014" s="162" t="s">
        <v>4079</v>
      </c>
      <c r="C6014" s="174" t="s">
        <v>681</v>
      </c>
      <c r="D6014" s="175" t="s">
        <v>784</v>
      </c>
      <c r="E6014" s="175">
        <v>4</v>
      </c>
      <c r="F6014" s="176">
        <v>4.0784000000000003E-3</v>
      </c>
      <c r="G6014" s="176">
        <f t="shared" si="202"/>
        <v>1.6313600000000001E-2</v>
      </c>
      <c r="H6014" s="177"/>
      <c r="I6014" s="178"/>
      <c r="J6014" s="179"/>
    </row>
    <row r="6015" spans="1:10" customFormat="1" x14ac:dyDescent="0.2">
      <c r="A6015" s="161" t="s">
        <v>403</v>
      </c>
      <c r="B6015" s="162" t="s">
        <v>4080</v>
      </c>
      <c r="C6015" s="174" t="s">
        <v>681</v>
      </c>
      <c r="D6015" s="175" t="s">
        <v>786</v>
      </c>
      <c r="E6015" s="175">
        <v>37</v>
      </c>
      <c r="F6015" s="176">
        <v>2.1575700000000001E-3</v>
      </c>
      <c r="G6015" s="176">
        <f t="shared" si="202"/>
        <v>7.9830090000000006E-2</v>
      </c>
      <c r="H6015" s="177"/>
      <c r="I6015" s="178"/>
      <c r="J6015" s="179"/>
    </row>
    <row r="6016" spans="1:10" customFormat="1" x14ac:dyDescent="0.2">
      <c r="A6016" s="161" t="s">
        <v>403</v>
      </c>
      <c r="B6016" s="162" t="s">
        <v>4081</v>
      </c>
      <c r="C6016" s="174" t="s">
        <v>788</v>
      </c>
      <c r="D6016" s="175" t="s">
        <v>789</v>
      </c>
      <c r="E6016" s="175">
        <v>2</v>
      </c>
      <c r="F6016" s="176">
        <v>5.0836500000000003E-3</v>
      </c>
      <c r="G6016" s="176">
        <f t="shared" si="202"/>
        <v>1.0167300000000001E-2</v>
      </c>
      <c r="H6016" s="177" t="s">
        <v>414</v>
      </c>
      <c r="I6016" s="178"/>
      <c r="J6016" s="179"/>
    </row>
    <row r="6017" spans="1:39" customFormat="1" ht="25.5" x14ac:dyDescent="0.2">
      <c r="A6017" s="161" t="s">
        <v>403</v>
      </c>
      <c r="B6017" s="162" t="s">
        <v>4082</v>
      </c>
      <c r="C6017" s="174" t="s">
        <v>2509</v>
      </c>
      <c r="D6017" s="175" t="s">
        <v>713</v>
      </c>
      <c r="E6017" s="175">
        <v>2</v>
      </c>
      <c r="F6017" s="176">
        <v>1.413823E-2</v>
      </c>
      <c r="G6017" s="176">
        <f t="shared" si="202"/>
        <v>2.827646E-2</v>
      </c>
      <c r="H6017" s="177"/>
      <c r="I6017" s="178"/>
      <c r="J6017" s="179"/>
    </row>
    <row r="6018" spans="1:39" x14ac:dyDescent="0.2">
      <c r="A6018" s="148" t="s">
        <v>379</v>
      </c>
      <c r="B6018" s="150">
        <v>98</v>
      </c>
      <c r="C6018" s="201" t="s">
        <v>324</v>
      </c>
      <c r="D6018" s="152" t="s">
        <v>325</v>
      </c>
      <c r="E6018" s="105">
        <v>1</v>
      </c>
      <c r="F6018" s="153"/>
      <c r="G6018" s="110"/>
      <c r="H6018" s="154"/>
      <c r="I6018" s="111"/>
      <c r="J6018" s="155"/>
      <c r="K6018" s="124"/>
      <c r="L6018" s="125"/>
      <c r="M6018" s="126"/>
      <c r="N6018" s="127"/>
      <c r="O6018" s="128"/>
      <c r="P6018" s="128"/>
      <c r="Q6018" s="126"/>
      <c r="R6018" s="55"/>
      <c r="S6018" s="129"/>
      <c r="T6018" s="156"/>
      <c r="U6018" s="126"/>
      <c r="AF6018" s="8"/>
      <c r="AG6018" s="8"/>
      <c r="AH6018" s="8"/>
      <c r="AI6018" s="8"/>
      <c r="AJ6018" s="8"/>
      <c r="AK6018" s="8"/>
      <c r="AL6018" s="8"/>
      <c r="AM6018" s="8"/>
    </row>
    <row r="6019" spans="1:39" customFormat="1" x14ac:dyDescent="0.2">
      <c r="A6019" s="148" t="s">
        <v>379</v>
      </c>
      <c r="B6019" s="162" t="s">
        <v>4083</v>
      </c>
      <c r="C6019" s="181" t="s">
        <v>384</v>
      </c>
      <c r="D6019" s="182" t="s">
        <v>385</v>
      </c>
      <c r="E6019" s="182">
        <v>1</v>
      </c>
      <c r="F6019" s="183"/>
      <c r="G6019" s="183" t="str">
        <f>""</f>
        <v/>
      </c>
      <c r="H6019" s="184"/>
      <c r="I6019" s="185"/>
      <c r="J6019" s="180"/>
    </row>
    <row r="6020" spans="1:39" customFormat="1" outlineLevel="1" x14ac:dyDescent="0.2">
      <c r="A6020" s="148" t="s">
        <v>379</v>
      </c>
      <c r="B6020" s="162" t="s">
        <v>4084</v>
      </c>
      <c r="C6020" s="181" t="s">
        <v>388</v>
      </c>
      <c r="D6020" s="182" t="s">
        <v>389</v>
      </c>
      <c r="E6020" s="182">
        <f>1*1</f>
        <v>1</v>
      </c>
      <c r="F6020" s="183">
        <v>3.8</v>
      </c>
      <c r="G6020" s="183">
        <f t="shared" ref="G6020:G6025" si="203">F6020*E6020</f>
        <v>3.8</v>
      </c>
      <c r="H6020" s="184" t="s">
        <v>390</v>
      </c>
      <c r="I6020" s="185"/>
      <c r="J6020" s="180"/>
    </row>
    <row r="6021" spans="1:39" customFormat="1" outlineLevel="1" x14ac:dyDescent="0.2">
      <c r="A6021" s="148" t="s">
        <v>379</v>
      </c>
      <c r="B6021" s="162" t="s">
        <v>4085</v>
      </c>
      <c r="C6021" s="181" t="s">
        <v>392</v>
      </c>
      <c r="D6021" s="182" t="s">
        <v>393</v>
      </c>
      <c r="E6021" s="182">
        <f>1*1</f>
        <v>1</v>
      </c>
      <c r="F6021" s="183">
        <v>2.65</v>
      </c>
      <c r="G6021" s="183">
        <f t="shared" si="203"/>
        <v>2.65</v>
      </c>
      <c r="H6021" s="184" t="s">
        <v>390</v>
      </c>
      <c r="I6021" s="185"/>
      <c r="J6021" s="180"/>
    </row>
    <row r="6022" spans="1:39" customFormat="1" outlineLevel="1" x14ac:dyDescent="0.2">
      <c r="A6022" s="148" t="s">
        <v>379</v>
      </c>
      <c r="B6022" s="162" t="s">
        <v>4086</v>
      </c>
      <c r="C6022" s="181" t="s">
        <v>395</v>
      </c>
      <c r="D6022" s="182" t="s">
        <v>396</v>
      </c>
      <c r="E6022" s="182">
        <f>1*1</f>
        <v>1</v>
      </c>
      <c r="F6022" s="183">
        <v>5.45</v>
      </c>
      <c r="G6022" s="183">
        <f t="shared" si="203"/>
        <v>5.45</v>
      </c>
      <c r="H6022" s="184" t="s">
        <v>390</v>
      </c>
      <c r="I6022" s="185"/>
      <c r="J6022" s="180"/>
    </row>
    <row r="6023" spans="1:39" customFormat="1" outlineLevel="1" x14ac:dyDescent="0.2">
      <c r="A6023" s="148" t="s">
        <v>379</v>
      </c>
      <c r="B6023" s="162" t="s">
        <v>4087</v>
      </c>
      <c r="C6023" s="181" t="s">
        <v>398</v>
      </c>
      <c r="D6023" s="182" t="s">
        <v>399</v>
      </c>
      <c r="E6023" s="182">
        <f>1*1</f>
        <v>1</v>
      </c>
      <c r="F6023" s="183">
        <v>39.75</v>
      </c>
      <c r="G6023" s="183">
        <f t="shared" si="203"/>
        <v>39.75</v>
      </c>
      <c r="H6023" s="184" t="s">
        <v>390</v>
      </c>
      <c r="I6023" s="185"/>
      <c r="J6023" s="180"/>
    </row>
    <row r="6024" spans="1:39" customFormat="1" outlineLevel="1" x14ac:dyDescent="0.2">
      <c r="A6024" s="148" t="s">
        <v>379</v>
      </c>
      <c r="B6024" s="162" t="s">
        <v>4088</v>
      </c>
      <c r="C6024" s="181" t="s">
        <v>401</v>
      </c>
      <c r="D6024" s="182" t="s">
        <v>402</v>
      </c>
      <c r="E6024" s="182">
        <f>2*1</f>
        <v>2</v>
      </c>
      <c r="F6024" s="183">
        <v>1.97</v>
      </c>
      <c r="G6024" s="183">
        <f t="shared" si="203"/>
        <v>3.94</v>
      </c>
      <c r="H6024" s="184" t="s">
        <v>390</v>
      </c>
      <c r="I6024" s="185"/>
      <c r="J6024" s="180"/>
    </row>
    <row r="6025" spans="1:39" customFormat="1" outlineLevel="1" x14ac:dyDescent="0.2">
      <c r="A6025" s="148" t="s">
        <v>379</v>
      </c>
      <c r="B6025" s="162" t="s">
        <v>4089</v>
      </c>
      <c r="C6025" s="181" t="s">
        <v>405</v>
      </c>
      <c r="D6025" s="182" t="s">
        <v>406</v>
      </c>
      <c r="E6025" s="182">
        <f>1*1</f>
        <v>1</v>
      </c>
      <c r="F6025" s="183">
        <v>8.09</v>
      </c>
      <c r="G6025" s="183">
        <f t="shared" si="203"/>
        <v>8.09</v>
      </c>
      <c r="H6025" s="184"/>
      <c r="I6025" s="185"/>
      <c r="J6025" s="180"/>
    </row>
    <row r="6026" spans="1:39" customFormat="1" x14ac:dyDescent="0.2">
      <c r="A6026" s="161" t="s">
        <v>382</v>
      </c>
      <c r="B6026" s="162" t="s">
        <v>4090</v>
      </c>
      <c r="C6026" s="163" t="s">
        <v>1907</v>
      </c>
      <c r="D6026" s="164" t="s">
        <v>409</v>
      </c>
      <c r="E6026" s="164" t="s">
        <v>410</v>
      </c>
      <c r="F6026" s="167"/>
      <c r="G6026" s="167" t="str">
        <f>""</f>
        <v/>
      </c>
      <c r="H6026" s="161"/>
      <c r="I6026" s="165"/>
      <c r="J6026" s="166"/>
      <c r="K6026" s="200"/>
    </row>
    <row r="6027" spans="1:39" customFormat="1" outlineLevel="1" x14ac:dyDescent="0.2">
      <c r="A6027" s="161" t="s">
        <v>386</v>
      </c>
      <c r="B6027" s="162" t="s">
        <v>4091</v>
      </c>
      <c r="C6027" s="168" t="s">
        <v>1909</v>
      </c>
      <c r="D6027" s="169" t="s">
        <v>1910</v>
      </c>
      <c r="E6027" s="169" t="s">
        <v>410</v>
      </c>
      <c r="F6027" s="170">
        <v>15.77</v>
      </c>
      <c r="G6027" s="170">
        <f>F6027*2</f>
        <v>31.54</v>
      </c>
      <c r="H6027" s="171" t="s">
        <v>414</v>
      </c>
      <c r="I6027" s="172"/>
      <c r="J6027" s="173"/>
      <c r="K6027" s="200"/>
    </row>
    <row r="6028" spans="1:39" customFormat="1" outlineLevel="1" x14ac:dyDescent="0.2">
      <c r="A6028" s="161" t="s">
        <v>386</v>
      </c>
      <c r="B6028" s="162" t="s">
        <v>4092</v>
      </c>
      <c r="C6028" s="168" t="s">
        <v>416</v>
      </c>
      <c r="D6028" s="169" t="s">
        <v>417</v>
      </c>
      <c r="E6028" s="169" t="s">
        <v>410</v>
      </c>
      <c r="F6028" s="170">
        <v>4.05</v>
      </c>
      <c r="G6028" s="170">
        <f>F6028*2</f>
        <v>8.1</v>
      </c>
      <c r="H6028" s="171" t="s">
        <v>414</v>
      </c>
      <c r="I6028" s="172"/>
      <c r="J6028" s="173"/>
      <c r="K6028" s="200"/>
    </row>
    <row r="6029" spans="1:39" customFormat="1" outlineLevel="1" x14ac:dyDescent="0.2">
      <c r="A6029" s="161" t="s">
        <v>386</v>
      </c>
      <c r="B6029" s="162" t="s">
        <v>4093</v>
      </c>
      <c r="C6029" s="168" t="s">
        <v>419</v>
      </c>
      <c r="D6029" s="169" t="s">
        <v>420</v>
      </c>
      <c r="E6029" s="169">
        <v>2</v>
      </c>
      <c r="F6029" s="170">
        <v>0.37</v>
      </c>
      <c r="G6029" s="170">
        <f>F6029*E6029</f>
        <v>0.74</v>
      </c>
      <c r="H6029" s="171" t="s">
        <v>414</v>
      </c>
      <c r="I6029" s="172"/>
      <c r="J6029" s="173"/>
      <c r="K6029" s="200"/>
    </row>
    <row r="6030" spans="1:39" customFormat="1" outlineLevel="1" x14ac:dyDescent="0.2">
      <c r="A6030" s="161" t="s">
        <v>386</v>
      </c>
      <c r="B6030" s="162" t="s">
        <v>4094</v>
      </c>
      <c r="C6030" s="168" t="s">
        <v>422</v>
      </c>
      <c r="D6030" s="169" t="s">
        <v>423</v>
      </c>
      <c r="E6030" s="169">
        <v>2</v>
      </c>
      <c r="F6030" s="170">
        <v>0.04</v>
      </c>
      <c r="G6030" s="170">
        <f>F6030*E6030</f>
        <v>0.08</v>
      </c>
      <c r="H6030" s="171" t="s">
        <v>414</v>
      </c>
      <c r="I6030" s="172"/>
      <c r="J6030" s="173"/>
      <c r="K6030" s="200"/>
    </row>
    <row r="6031" spans="1:39" customFormat="1" outlineLevel="1" x14ac:dyDescent="0.2">
      <c r="A6031" s="161" t="s">
        <v>403</v>
      </c>
      <c r="B6031" s="162" t="s">
        <v>4095</v>
      </c>
      <c r="C6031" s="174" t="s">
        <v>425</v>
      </c>
      <c r="D6031" s="175" t="s">
        <v>426</v>
      </c>
      <c r="E6031" s="175">
        <v>2</v>
      </c>
      <c r="F6031" s="176">
        <v>0.01</v>
      </c>
      <c r="G6031" s="176">
        <f>F6031*E6031</f>
        <v>0.02</v>
      </c>
      <c r="H6031" s="177"/>
      <c r="I6031" s="178"/>
      <c r="J6031" s="179"/>
      <c r="K6031" s="200"/>
    </row>
    <row r="6032" spans="1:39" customFormat="1" x14ac:dyDescent="0.2">
      <c r="A6032" s="148" t="s">
        <v>379</v>
      </c>
      <c r="B6032" s="162" t="s">
        <v>4096</v>
      </c>
      <c r="C6032" s="181" t="s">
        <v>428</v>
      </c>
      <c r="D6032" s="182" t="s">
        <v>429</v>
      </c>
      <c r="E6032" s="182" t="s">
        <v>410</v>
      </c>
      <c r="F6032" s="183"/>
      <c r="G6032" s="183" t="str">
        <f>""</f>
        <v/>
      </c>
      <c r="H6032" s="184"/>
      <c r="I6032" s="185"/>
      <c r="J6032" s="180"/>
      <c r="K6032" s="200"/>
    </row>
    <row r="6033" spans="1:11" customFormat="1" outlineLevel="1" x14ac:dyDescent="0.2">
      <c r="A6033" s="148" t="s">
        <v>379</v>
      </c>
      <c r="B6033" s="162" t="s">
        <v>4097</v>
      </c>
      <c r="C6033" s="181" t="s">
        <v>431</v>
      </c>
      <c r="D6033" s="182" t="s">
        <v>432</v>
      </c>
      <c r="E6033" s="182" t="s">
        <v>410</v>
      </c>
      <c r="F6033" s="183">
        <v>10.41</v>
      </c>
      <c r="G6033" s="183">
        <f>F6033*2</f>
        <v>20.82</v>
      </c>
      <c r="H6033" s="184" t="s">
        <v>390</v>
      </c>
      <c r="I6033" s="185"/>
      <c r="J6033" s="180"/>
      <c r="K6033" s="200"/>
    </row>
    <row r="6034" spans="1:11" customFormat="1" outlineLevel="1" x14ac:dyDescent="0.2">
      <c r="A6034" s="148" t="s">
        <v>379</v>
      </c>
      <c r="B6034" s="162" t="s">
        <v>4098</v>
      </c>
      <c r="C6034" s="181" t="s">
        <v>434</v>
      </c>
      <c r="D6034" s="182" t="s">
        <v>435</v>
      </c>
      <c r="E6034" s="182">
        <v>4</v>
      </c>
      <c r="F6034" s="183">
        <v>0.03</v>
      </c>
      <c r="G6034" s="183">
        <f>F6034*E6034</f>
        <v>0.12</v>
      </c>
      <c r="H6034" s="184" t="s">
        <v>414</v>
      </c>
      <c r="I6034" s="185"/>
      <c r="J6034" s="180"/>
      <c r="K6034" s="200"/>
    </row>
    <row r="6035" spans="1:11" customFormat="1" outlineLevel="1" x14ac:dyDescent="0.2">
      <c r="A6035" s="148" t="s">
        <v>379</v>
      </c>
      <c r="B6035" s="162" t="s">
        <v>4099</v>
      </c>
      <c r="C6035" s="181" t="s">
        <v>425</v>
      </c>
      <c r="D6035" s="182" t="s">
        <v>437</v>
      </c>
      <c r="E6035" s="182">
        <v>2</v>
      </c>
      <c r="F6035" s="183">
        <v>0.02</v>
      </c>
      <c r="G6035" s="183">
        <f>F6035*E6035</f>
        <v>0.04</v>
      </c>
      <c r="H6035" s="184"/>
      <c r="I6035" s="185"/>
      <c r="J6035" s="180"/>
      <c r="K6035" s="200"/>
    </row>
    <row r="6036" spans="1:11" customFormat="1" x14ac:dyDescent="0.2">
      <c r="A6036" s="161" t="s">
        <v>382</v>
      </c>
      <c r="B6036" s="162" t="s">
        <v>4100</v>
      </c>
      <c r="C6036" s="163" t="s">
        <v>3446</v>
      </c>
      <c r="D6036" s="164" t="s">
        <v>3447</v>
      </c>
      <c r="E6036" s="164">
        <v>1</v>
      </c>
      <c r="F6036" s="167"/>
      <c r="G6036" s="167" t="str">
        <f>""</f>
        <v/>
      </c>
      <c r="H6036" s="161"/>
      <c r="I6036" s="165"/>
      <c r="J6036" s="166"/>
    </row>
    <row r="6037" spans="1:11" customFormat="1" outlineLevel="1" x14ac:dyDescent="0.2">
      <c r="A6037" s="161" t="s">
        <v>386</v>
      </c>
      <c r="B6037" s="162" t="s">
        <v>4101</v>
      </c>
      <c r="C6037" s="168" t="s">
        <v>3449</v>
      </c>
      <c r="D6037" s="169" t="s">
        <v>3450</v>
      </c>
      <c r="E6037" s="169">
        <f>1*1</f>
        <v>1</v>
      </c>
      <c r="F6037" s="170">
        <v>5.41</v>
      </c>
      <c r="G6037" s="170">
        <f>F6037*E6037</f>
        <v>5.41</v>
      </c>
      <c r="H6037" s="171" t="s">
        <v>414</v>
      </c>
      <c r="I6037" s="172"/>
      <c r="J6037" s="173"/>
    </row>
    <row r="6038" spans="1:11" customFormat="1" outlineLevel="1" x14ac:dyDescent="0.2">
      <c r="A6038" s="161" t="s">
        <v>386</v>
      </c>
      <c r="B6038" s="162" t="s">
        <v>4102</v>
      </c>
      <c r="C6038" s="168" t="s">
        <v>445</v>
      </c>
      <c r="D6038" s="169" t="s">
        <v>446</v>
      </c>
      <c r="E6038" s="169">
        <f>2*1</f>
        <v>2</v>
      </c>
      <c r="F6038" s="170">
        <v>2.2200000000000002</v>
      </c>
      <c r="G6038" s="170">
        <f>F6038*E6038</f>
        <v>4.4400000000000004</v>
      </c>
      <c r="H6038" s="171" t="s">
        <v>414</v>
      </c>
      <c r="I6038" s="172"/>
      <c r="J6038" s="173"/>
    </row>
    <row r="6039" spans="1:11" customFormat="1" outlineLevel="1" x14ac:dyDescent="0.2">
      <c r="A6039" s="161" t="s">
        <v>403</v>
      </c>
      <c r="B6039" s="162" t="s">
        <v>4103</v>
      </c>
      <c r="C6039" s="174" t="s">
        <v>425</v>
      </c>
      <c r="D6039" s="175" t="s">
        <v>448</v>
      </c>
      <c r="E6039" s="175">
        <f>4*1</f>
        <v>4</v>
      </c>
      <c r="F6039" s="176">
        <v>0.01</v>
      </c>
      <c r="G6039" s="176">
        <f>F6039*E6039</f>
        <v>0.04</v>
      </c>
      <c r="H6039" s="177"/>
      <c r="I6039" s="178"/>
      <c r="J6039" s="179"/>
    </row>
    <row r="6040" spans="1:11" customFormat="1" outlineLevel="1" x14ac:dyDescent="0.2">
      <c r="A6040" s="161" t="s">
        <v>403</v>
      </c>
      <c r="B6040" s="162" t="s">
        <v>4104</v>
      </c>
      <c r="C6040" s="174" t="s">
        <v>425</v>
      </c>
      <c r="D6040" s="175" t="s">
        <v>450</v>
      </c>
      <c r="E6040" s="175">
        <f>8*1</f>
        <v>8</v>
      </c>
      <c r="F6040" s="176">
        <v>0.04</v>
      </c>
      <c r="G6040" s="176">
        <f>F6040*E6040</f>
        <v>0.32</v>
      </c>
      <c r="H6040" s="177"/>
      <c r="I6040" s="178"/>
      <c r="J6040" s="179"/>
    </row>
    <row r="6041" spans="1:11" customFormat="1" x14ac:dyDescent="0.2">
      <c r="A6041" s="161" t="s">
        <v>382</v>
      </c>
      <c r="B6041" s="162" t="s">
        <v>4105</v>
      </c>
      <c r="C6041" s="163" t="s">
        <v>3455</v>
      </c>
      <c r="D6041" s="164" t="s">
        <v>3456</v>
      </c>
      <c r="E6041" s="164">
        <v>1</v>
      </c>
      <c r="F6041" s="167"/>
      <c r="G6041" s="167" t="str">
        <f>""</f>
        <v/>
      </c>
      <c r="H6041" s="161"/>
      <c r="I6041" s="165"/>
      <c r="J6041" s="166"/>
    </row>
    <row r="6042" spans="1:11" customFormat="1" outlineLevel="1" x14ac:dyDescent="0.2">
      <c r="A6042" s="161" t="s">
        <v>386</v>
      </c>
      <c r="B6042" s="162" t="s">
        <v>4106</v>
      </c>
      <c r="C6042" s="168" t="s">
        <v>3449</v>
      </c>
      <c r="D6042" s="169" t="s">
        <v>3450</v>
      </c>
      <c r="E6042" s="169">
        <f>1*1</f>
        <v>1</v>
      </c>
      <c r="F6042" s="170">
        <v>5.41</v>
      </c>
      <c r="G6042" s="170">
        <f>F6042*E6042</f>
        <v>5.41</v>
      </c>
      <c r="H6042" s="171" t="s">
        <v>414</v>
      </c>
      <c r="I6042" s="172"/>
      <c r="J6042" s="173"/>
    </row>
    <row r="6043" spans="1:11" customFormat="1" outlineLevel="1" x14ac:dyDescent="0.2">
      <c r="A6043" s="161" t="s">
        <v>386</v>
      </c>
      <c r="B6043" s="162" t="s">
        <v>4107</v>
      </c>
      <c r="C6043" s="168" t="s">
        <v>456</v>
      </c>
      <c r="D6043" s="169" t="s">
        <v>457</v>
      </c>
      <c r="E6043" s="169">
        <f>2*1</f>
        <v>2</v>
      </c>
      <c r="F6043" s="170">
        <v>1.28</v>
      </c>
      <c r="G6043" s="170">
        <f>F6043*E6043</f>
        <v>2.56</v>
      </c>
      <c r="H6043" s="171" t="s">
        <v>414</v>
      </c>
      <c r="I6043" s="172"/>
      <c r="J6043" s="173"/>
    </row>
    <row r="6044" spans="1:11" customFormat="1" collapsed="1" x14ac:dyDescent="0.2">
      <c r="A6044" s="148" t="s">
        <v>379</v>
      </c>
      <c r="B6044" s="162" t="s">
        <v>4108</v>
      </c>
      <c r="C6044" s="181" t="s">
        <v>459</v>
      </c>
      <c r="D6044" s="182" t="s">
        <v>460</v>
      </c>
      <c r="E6044" s="182">
        <v>1</v>
      </c>
      <c r="F6044" s="183">
        <v>3.27927539</v>
      </c>
      <c r="G6044" s="183">
        <f>F6044*E6044</f>
        <v>3.27927539</v>
      </c>
      <c r="H6044" s="184"/>
      <c r="I6044" s="185"/>
      <c r="J6044" s="180"/>
    </row>
    <row r="6045" spans="1:11" customFormat="1" x14ac:dyDescent="0.2">
      <c r="A6045" s="148" t="s">
        <v>379</v>
      </c>
      <c r="B6045" s="162" t="s">
        <v>4109</v>
      </c>
      <c r="C6045" s="181" t="s">
        <v>462</v>
      </c>
      <c r="D6045" s="182" t="s">
        <v>463</v>
      </c>
      <c r="E6045" s="182">
        <v>1</v>
      </c>
      <c r="F6045" s="183">
        <v>0.65714972000000005</v>
      </c>
      <c r="G6045" s="183">
        <f>F6045*E6045</f>
        <v>0.65714972000000005</v>
      </c>
      <c r="H6045" s="184" t="s">
        <v>414</v>
      </c>
      <c r="I6045" s="185"/>
      <c r="J6045" s="180"/>
    </row>
    <row r="6046" spans="1:11" customFormat="1" x14ac:dyDescent="0.2">
      <c r="A6046" s="161" t="s">
        <v>382</v>
      </c>
      <c r="B6046" s="162" t="s">
        <v>4110</v>
      </c>
      <c r="C6046" s="163" t="s">
        <v>465</v>
      </c>
      <c r="D6046" s="164" t="s">
        <v>466</v>
      </c>
      <c r="E6046" s="164" t="s">
        <v>410</v>
      </c>
      <c r="F6046" s="167"/>
      <c r="G6046" s="167" t="str">
        <f>""</f>
        <v/>
      </c>
      <c r="H6046" s="161"/>
      <c r="I6046" s="165"/>
      <c r="J6046" s="166"/>
      <c r="K6046" s="200"/>
    </row>
    <row r="6047" spans="1:11" customFormat="1" outlineLevel="1" x14ac:dyDescent="0.2">
      <c r="A6047" s="161" t="s">
        <v>386</v>
      </c>
      <c r="B6047" s="162" t="s">
        <v>4111</v>
      </c>
      <c r="C6047" s="168" t="s">
        <v>468</v>
      </c>
      <c r="D6047" s="169" t="s">
        <v>469</v>
      </c>
      <c r="E6047" s="169" t="s">
        <v>410</v>
      </c>
      <c r="F6047" s="170">
        <v>0.5</v>
      </c>
      <c r="G6047" s="170">
        <f>F6047*2</f>
        <v>1</v>
      </c>
      <c r="H6047" s="171" t="s">
        <v>414</v>
      </c>
      <c r="I6047" s="172"/>
      <c r="J6047" s="173"/>
      <c r="K6047" s="200"/>
    </row>
    <row r="6048" spans="1:11" customFormat="1" outlineLevel="1" x14ac:dyDescent="0.2">
      <c r="A6048" s="161" t="s">
        <v>386</v>
      </c>
      <c r="B6048" s="162" t="s">
        <v>4112</v>
      </c>
      <c r="C6048" s="168" t="s">
        <v>471</v>
      </c>
      <c r="D6048" s="169" t="s">
        <v>472</v>
      </c>
      <c r="E6048" s="169">
        <v>2</v>
      </c>
      <c r="F6048" s="170">
        <v>0.01</v>
      </c>
      <c r="G6048" s="170">
        <f>F6048*E6048</f>
        <v>0.02</v>
      </c>
      <c r="H6048" s="171" t="s">
        <v>414</v>
      </c>
      <c r="I6048" s="172"/>
      <c r="J6048" s="173"/>
      <c r="K6048" s="200"/>
    </row>
    <row r="6049" spans="1:10" customFormat="1" x14ac:dyDescent="0.2">
      <c r="A6049" s="161" t="s">
        <v>382</v>
      </c>
      <c r="B6049" s="162" t="s">
        <v>4113</v>
      </c>
      <c r="C6049" s="163" t="s">
        <v>474</v>
      </c>
      <c r="D6049" s="164" t="s">
        <v>475</v>
      </c>
      <c r="E6049" s="164">
        <v>2</v>
      </c>
      <c r="F6049" s="167">
        <v>0.59990093</v>
      </c>
      <c r="G6049" s="167">
        <f>F6049*E6049</f>
        <v>1.19980186</v>
      </c>
      <c r="H6049" s="161" t="s">
        <v>414</v>
      </c>
      <c r="I6049" s="165"/>
      <c r="J6049" s="166"/>
    </row>
    <row r="6050" spans="1:10" customFormat="1" x14ac:dyDescent="0.2">
      <c r="A6050" s="161" t="s">
        <v>382</v>
      </c>
      <c r="B6050" s="162" t="s">
        <v>4114</v>
      </c>
      <c r="C6050" s="163" t="s">
        <v>3466</v>
      </c>
      <c r="D6050" s="164" t="s">
        <v>3467</v>
      </c>
      <c r="E6050" s="164">
        <v>1</v>
      </c>
      <c r="F6050" s="167"/>
      <c r="G6050" s="167" t="str">
        <f>""</f>
        <v/>
      </c>
      <c r="H6050" s="161"/>
      <c r="I6050" s="165"/>
      <c r="J6050" s="166"/>
    </row>
    <row r="6051" spans="1:10" customFormat="1" outlineLevel="1" x14ac:dyDescent="0.2">
      <c r="A6051" s="161" t="s">
        <v>382</v>
      </c>
      <c r="B6051" s="162" t="s">
        <v>4115</v>
      </c>
      <c r="C6051" s="163" t="s">
        <v>3469</v>
      </c>
      <c r="D6051" s="164" t="s">
        <v>3470</v>
      </c>
      <c r="E6051" s="164">
        <f>1*1</f>
        <v>1</v>
      </c>
      <c r="F6051" s="167"/>
      <c r="G6051" s="167" t="str">
        <f>""</f>
        <v/>
      </c>
      <c r="H6051" s="161"/>
      <c r="I6051" s="165"/>
      <c r="J6051" s="166"/>
    </row>
    <row r="6052" spans="1:10" customFormat="1" outlineLevel="2" x14ac:dyDescent="0.2">
      <c r="A6052" s="161" t="s">
        <v>386</v>
      </c>
      <c r="B6052" s="162" t="s">
        <v>4116</v>
      </c>
      <c r="C6052" s="168" t="s">
        <v>3472</v>
      </c>
      <c r="D6052" s="169" t="s">
        <v>3473</v>
      </c>
      <c r="E6052" s="169">
        <f>1*1</f>
        <v>1</v>
      </c>
      <c r="F6052" s="170">
        <v>3.32</v>
      </c>
      <c r="G6052" s="170">
        <f t="shared" ref="G6052:G6061" si="204">F6052*E6052</f>
        <v>3.32</v>
      </c>
      <c r="H6052" s="171" t="s">
        <v>414</v>
      </c>
      <c r="I6052" s="172"/>
      <c r="J6052" s="173"/>
    </row>
    <row r="6053" spans="1:10" customFormat="1" outlineLevel="2" x14ac:dyDescent="0.2">
      <c r="A6053" s="161" t="s">
        <v>386</v>
      </c>
      <c r="B6053" s="162" t="s">
        <v>4117</v>
      </c>
      <c r="C6053" s="168" t="s">
        <v>830</v>
      </c>
      <c r="D6053" s="169" t="s">
        <v>831</v>
      </c>
      <c r="E6053" s="169">
        <f>2*1</f>
        <v>2</v>
      </c>
      <c r="F6053" s="170">
        <v>0.28000000000000003</v>
      </c>
      <c r="G6053" s="170">
        <f t="shared" si="204"/>
        <v>0.56000000000000005</v>
      </c>
      <c r="H6053" s="171" t="s">
        <v>414</v>
      </c>
      <c r="I6053" s="172"/>
      <c r="J6053" s="173"/>
    </row>
    <row r="6054" spans="1:10" customFormat="1" outlineLevel="1" x14ac:dyDescent="0.2">
      <c r="A6054" s="161" t="s">
        <v>382</v>
      </c>
      <c r="B6054" s="162" t="s">
        <v>4118</v>
      </c>
      <c r="C6054" s="163" t="s">
        <v>3476</v>
      </c>
      <c r="D6054" s="164" t="s">
        <v>3477</v>
      </c>
      <c r="E6054" s="164">
        <f>1*1</f>
        <v>1</v>
      </c>
      <c r="F6054" s="167">
        <v>1.87</v>
      </c>
      <c r="G6054" s="167">
        <f t="shared" si="204"/>
        <v>1.87</v>
      </c>
      <c r="H6054" s="161" t="s">
        <v>414</v>
      </c>
      <c r="I6054" s="165"/>
      <c r="J6054" s="166"/>
    </row>
    <row r="6055" spans="1:10" customFormat="1" outlineLevel="1" x14ac:dyDescent="0.2">
      <c r="A6055" s="161" t="s">
        <v>403</v>
      </c>
      <c r="B6055" s="162" t="s">
        <v>4119</v>
      </c>
      <c r="C6055" s="174" t="s">
        <v>3479</v>
      </c>
      <c r="D6055" s="175" t="s">
        <v>3480</v>
      </c>
      <c r="E6055" s="175">
        <f>1*1</f>
        <v>1</v>
      </c>
      <c r="F6055" s="176">
        <v>0.84</v>
      </c>
      <c r="G6055" s="176">
        <f t="shared" si="204"/>
        <v>0.84</v>
      </c>
      <c r="H6055" s="177"/>
      <c r="I6055" s="178"/>
      <c r="J6055" s="179"/>
    </row>
    <row r="6056" spans="1:10" customFormat="1" outlineLevel="1" x14ac:dyDescent="0.2">
      <c r="A6056" s="161" t="s">
        <v>403</v>
      </c>
      <c r="B6056" s="162" t="s">
        <v>4120</v>
      </c>
      <c r="C6056" s="174" t="s">
        <v>677</v>
      </c>
      <c r="D6056" s="175" t="s">
        <v>837</v>
      </c>
      <c r="E6056" s="175">
        <f>3*1</f>
        <v>3</v>
      </c>
      <c r="F6056" s="176">
        <v>0.02</v>
      </c>
      <c r="G6056" s="176">
        <f t="shared" si="204"/>
        <v>0.06</v>
      </c>
      <c r="H6056" s="177"/>
      <c r="I6056" s="178"/>
      <c r="J6056" s="179"/>
    </row>
    <row r="6057" spans="1:10" customFormat="1" outlineLevel="1" x14ac:dyDescent="0.2">
      <c r="A6057" s="161" t="s">
        <v>403</v>
      </c>
      <c r="B6057" s="162" t="s">
        <v>4121</v>
      </c>
      <c r="C6057" s="174" t="s">
        <v>525</v>
      </c>
      <c r="D6057" s="175" t="s">
        <v>526</v>
      </c>
      <c r="E6057" s="175">
        <f>3*1</f>
        <v>3</v>
      </c>
      <c r="F6057" s="176">
        <v>0.01</v>
      </c>
      <c r="G6057" s="176">
        <f t="shared" si="204"/>
        <v>0.03</v>
      </c>
      <c r="H6057" s="177"/>
      <c r="I6057" s="178"/>
      <c r="J6057" s="179"/>
    </row>
    <row r="6058" spans="1:10" customFormat="1" outlineLevel="1" x14ac:dyDescent="0.2">
      <c r="A6058" s="161" t="s">
        <v>403</v>
      </c>
      <c r="B6058" s="162" t="s">
        <v>4122</v>
      </c>
      <c r="C6058" s="174" t="s">
        <v>528</v>
      </c>
      <c r="D6058" s="175" t="s">
        <v>529</v>
      </c>
      <c r="E6058" s="175">
        <f>3*1</f>
        <v>3</v>
      </c>
      <c r="F6058" s="176">
        <v>0</v>
      </c>
      <c r="G6058" s="176">
        <f t="shared" si="204"/>
        <v>0</v>
      </c>
      <c r="H6058" s="177"/>
      <c r="I6058" s="178"/>
      <c r="J6058" s="179"/>
    </row>
    <row r="6059" spans="1:10" customFormat="1" x14ac:dyDescent="0.2">
      <c r="A6059" s="161" t="s">
        <v>382</v>
      </c>
      <c r="B6059" s="162" t="s">
        <v>4123</v>
      </c>
      <c r="C6059" s="163" t="s">
        <v>477</v>
      </c>
      <c r="D6059" s="164" t="s">
        <v>478</v>
      </c>
      <c r="E6059" s="164">
        <v>4</v>
      </c>
      <c r="F6059" s="167">
        <v>2.8096894699999999</v>
      </c>
      <c r="G6059" s="167">
        <f t="shared" si="204"/>
        <v>11.23875788</v>
      </c>
      <c r="H6059" s="161" t="s">
        <v>414</v>
      </c>
      <c r="I6059" s="165"/>
      <c r="J6059" s="166"/>
    </row>
    <row r="6060" spans="1:10" customFormat="1" x14ac:dyDescent="0.2">
      <c r="A6060" s="161" t="s">
        <v>382</v>
      </c>
      <c r="B6060" s="162" t="s">
        <v>4124</v>
      </c>
      <c r="C6060" s="163" t="s">
        <v>1944</v>
      </c>
      <c r="D6060" s="164" t="s">
        <v>1945</v>
      </c>
      <c r="E6060" s="164">
        <v>4</v>
      </c>
      <c r="F6060" s="167">
        <v>0.69946048000000005</v>
      </c>
      <c r="G6060" s="167">
        <f t="shared" si="204"/>
        <v>2.7978419200000002</v>
      </c>
      <c r="H6060" s="161" t="s">
        <v>414</v>
      </c>
      <c r="I6060" s="165"/>
      <c r="J6060" s="166"/>
    </row>
    <row r="6061" spans="1:10" customFormat="1" x14ac:dyDescent="0.2">
      <c r="A6061" s="161" t="s">
        <v>382</v>
      </c>
      <c r="B6061" s="162" t="s">
        <v>4125</v>
      </c>
      <c r="C6061" s="163" t="s">
        <v>483</v>
      </c>
      <c r="D6061" s="164" t="s">
        <v>484</v>
      </c>
      <c r="E6061" s="164">
        <v>5</v>
      </c>
      <c r="F6061" s="167">
        <v>0.33108987000000001</v>
      </c>
      <c r="G6061" s="167">
        <f t="shared" si="204"/>
        <v>1.65544935</v>
      </c>
      <c r="H6061" s="161" t="s">
        <v>414</v>
      </c>
      <c r="I6061" s="165"/>
      <c r="J6061" s="166"/>
    </row>
    <row r="6062" spans="1:10" customFormat="1" x14ac:dyDescent="0.2">
      <c r="A6062" s="161" t="s">
        <v>382</v>
      </c>
      <c r="B6062" s="162" t="s">
        <v>4126</v>
      </c>
      <c r="C6062" s="163" t="s">
        <v>486</v>
      </c>
      <c r="D6062" s="164" t="s">
        <v>487</v>
      </c>
      <c r="E6062" s="164" t="s">
        <v>410</v>
      </c>
      <c r="F6062" s="167">
        <v>1.75006756</v>
      </c>
      <c r="G6062" s="167">
        <f>F6062*2</f>
        <v>3.5001351199999999</v>
      </c>
      <c r="H6062" s="161" t="s">
        <v>414</v>
      </c>
      <c r="I6062" s="165"/>
      <c r="J6062" s="166"/>
    </row>
    <row r="6063" spans="1:10" customFormat="1" x14ac:dyDescent="0.2">
      <c r="A6063" s="161" t="s">
        <v>382</v>
      </c>
      <c r="B6063" s="162" t="s">
        <v>4127</v>
      </c>
      <c r="C6063" s="163" t="s">
        <v>489</v>
      </c>
      <c r="D6063" s="164" t="s">
        <v>490</v>
      </c>
      <c r="E6063" s="164">
        <v>4</v>
      </c>
      <c r="F6063" s="167"/>
      <c r="G6063" s="167" t="str">
        <f>""</f>
        <v/>
      </c>
      <c r="H6063" s="161"/>
      <c r="I6063" s="165"/>
      <c r="J6063" s="166"/>
    </row>
    <row r="6064" spans="1:10" customFormat="1" outlineLevel="1" x14ac:dyDescent="0.2">
      <c r="A6064" s="161" t="s">
        <v>386</v>
      </c>
      <c r="B6064" s="162" t="s">
        <v>4128</v>
      </c>
      <c r="C6064" s="168" t="s">
        <v>492</v>
      </c>
      <c r="D6064" s="169" t="s">
        <v>493</v>
      </c>
      <c r="E6064" s="169">
        <f>1*4</f>
        <v>4</v>
      </c>
      <c r="F6064" s="170">
        <v>0.38</v>
      </c>
      <c r="G6064" s="170">
        <f>F6064*E6064</f>
        <v>1.52</v>
      </c>
      <c r="H6064" s="171" t="s">
        <v>414</v>
      </c>
      <c r="I6064" s="172"/>
      <c r="J6064" s="173"/>
    </row>
    <row r="6065" spans="1:11" customFormat="1" outlineLevel="1" x14ac:dyDescent="0.2">
      <c r="A6065" s="161" t="s">
        <v>386</v>
      </c>
      <c r="B6065" s="162" t="s">
        <v>4129</v>
      </c>
      <c r="C6065" s="168" t="s">
        <v>495</v>
      </c>
      <c r="D6065" s="169" t="s">
        <v>496</v>
      </c>
      <c r="E6065" s="169">
        <f>1*4</f>
        <v>4</v>
      </c>
      <c r="F6065" s="170">
        <v>0.25</v>
      </c>
      <c r="G6065" s="170">
        <f>F6065*E6065</f>
        <v>1</v>
      </c>
      <c r="H6065" s="171" t="s">
        <v>414</v>
      </c>
      <c r="I6065" s="172"/>
      <c r="J6065" s="173"/>
    </row>
    <row r="6066" spans="1:11" customFormat="1" x14ac:dyDescent="0.2">
      <c r="A6066" s="161" t="s">
        <v>382</v>
      </c>
      <c r="B6066" s="162" t="s">
        <v>4130</v>
      </c>
      <c r="C6066" s="163" t="s">
        <v>3492</v>
      </c>
      <c r="D6066" s="164" t="s">
        <v>3493</v>
      </c>
      <c r="E6066" s="164">
        <v>1</v>
      </c>
      <c r="F6066" s="167"/>
      <c r="G6066" s="167" t="str">
        <f>""</f>
        <v/>
      </c>
      <c r="H6066" s="161"/>
      <c r="I6066" s="165"/>
      <c r="J6066" s="166"/>
    </row>
    <row r="6067" spans="1:11" customFormat="1" outlineLevel="1" x14ac:dyDescent="0.2">
      <c r="A6067" s="161" t="s">
        <v>386</v>
      </c>
      <c r="B6067" s="162" t="s">
        <v>4131</v>
      </c>
      <c r="C6067" s="168" t="s">
        <v>534</v>
      </c>
      <c r="D6067" s="169" t="s">
        <v>535</v>
      </c>
      <c r="E6067" s="169">
        <f>2*1</f>
        <v>2</v>
      </c>
      <c r="F6067" s="170">
        <v>2.2200000000000002</v>
      </c>
      <c r="G6067" s="170">
        <f>F6067*E6067</f>
        <v>4.4400000000000004</v>
      </c>
      <c r="H6067" s="171" t="s">
        <v>390</v>
      </c>
      <c r="I6067" s="172"/>
      <c r="J6067" s="173"/>
    </row>
    <row r="6068" spans="1:11" customFormat="1" outlineLevel="1" x14ac:dyDescent="0.2">
      <c r="A6068" s="161" t="s">
        <v>386</v>
      </c>
      <c r="B6068" s="162" t="s">
        <v>4132</v>
      </c>
      <c r="C6068" s="168" t="s">
        <v>3496</v>
      </c>
      <c r="D6068" s="169" t="s">
        <v>3497</v>
      </c>
      <c r="E6068" s="169">
        <f>1*1</f>
        <v>1</v>
      </c>
      <c r="F6068" s="170">
        <v>2.9</v>
      </c>
      <c r="G6068" s="170">
        <f>F6068*E6068</f>
        <v>2.9</v>
      </c>
      <c r="H6068" s="171" t="s">
        <v>390</v>
      </c>
      <c r="I6068" s="172"/>
      <c r="J6068" s="173"/>
    </row>
    <row r="6069" spans="1:11" customFormat="1" outlineLevel="1" x14ac:dyDescent="0.2">
      <c r="A6069" s="161" t="s">
        <v>386</v>
      </c>
      <c r="B6069" s="162" t="s">
        <v>4133</v>
      </c>
      <c r="C6069" s="168" t="s">
        <v>3499</v>
      </c>
      <c r="D6069" s="169" t="s">
        <v>3500</v>
      </c>
      <c r="E6069" s="169">
        <f>1*1</f>
        <v>1</v>
      </c>
      <c r="F6069" s="170">
        <v>21.83</v>
      </c>
      <c r="G6069" s="170">
        <f>F6069*E6069</f>
        <v>21.83</v>
      </c>
      <c r="H6069" s="171" t="s">
        <v>390</v>
      </c>
      <c r="I6069" s="172"/>
      <c r="J6069" s="173"/>
    </row>
    <row r="6070" spans="1:11" customFormat="1" outlineLevel="1" x14ac:dyDescent="0.2">
      <c r="A6070" s="161" t="s">
        <v>386</v>
      </c>
      <c r="B6070" s="162" t="s">
        <v>4134</v>
      </c>
      <c r="C6070" s="168" t="s">
        <v>401</v>
      </c>
      <c r="D6070" s="169" t="s">
        <v>402</v>
      </c>
      <c r="E6070" s="169">
        <f>2*1</f>
        <v>2</v>
      </c>
      <c r="F6070" s="170">
        <v>1.97</v>
      </c>
      <c r="G6070" s="170">
        <f>F6070*E6070</f>
        <v>3.94</v>
      </c>
      <c r="H6070" s="171" t="s">
        <v>390</v>
      </c>
      <c r="I6070" s="172"/>
      <c r="J6070" s="173"/>
    </row>
    <row r="6071" spans="1:11" customFormat="1" x14ac:dyDescent="0.2">
      <c r="A6071" s="161" t="s">
        <v>382</v>
      </c>
      <c r="B6071" s="162" t="s">
        <v>4135</v>
      </c>
      <c r="C6071" s="163" t="s">
        <v>1957</v>
      </c>
      <c r="D6071" s="164" t="s">
        <v>545</v>
      </c>
      <c r="E6071" s="164" t="s">
        <v>410</v>
      </c>
      <c r="F6071" s="167"/>
      <c r="G6071" s="167" t="str">
        <f>""</f>
        <v/>
      </c>
      <c r="H6071" s="161"/>
      <c r="I6071" s="165"/>
      <c r="J6071" s="166"/>
      <c r="K6071" s="200"/>
    </row>
    <row r="6072" spans="1:11" customFormat="1" outlineLevel="1" x14ac:dyDescent="0.2">
      <c r="A6072" s="161" t="s">
        <v>386</v>
      </c>
      <c r="B6072" s="162" t="s">
        <v>4136</v>
      </c>
      <c r="C6072" s="168" t="s">
        <v>1959</v>
      </c>
      <c r="D6072" s="169" t="s">
        <v>1960</v>
      </c>
      <c r="E6072" s="169" t="s">
        <v>410</v>
      </c>
      <c r="F6072" s="170">
        <v>17.82</v>
      </c>
      <c r="G6072" s="170">
        <f>F6072*2</f>
        <v>35.64</v>
      </c>
      <c r="H6072" s="171" t="s">
        <v>414</v>
      </c>
      <c r="I6072" s="172"/>
      <c r="J6072" s="173"/>
      <c r="K6072" s="200"/>
    </row>
    <row r="6073" spans="1:11" customFormat="1" outlineLevel="1" x14ac:dyDescent="0.2">
      <c r="A6073" s="161" t="s">
        <v>386</v>
      </c>
      <c r="B6073" s="162" t="s">
        <v>4137</v>
      </c>
      <c r="C6073" s="168" t="s">
        <v>419</v>
      </c>
      <c r="D6073" s="169" t="s">
        <v>420</v>
      </c>
      <c r="E6073" s="169">
        <v>2</v>
      </c>
      <c r="F6073" s="170">
        <v>0.37</v>
      </c>
      <c r="G6073" s="170">
        <f>F6073*E6073</f>
        <v>0.74</v>
      </c>
      <c r="H6073" s="171" t="s">
        <v>414</v>
      </c>
      <c r="I6073" s="172"/>
      <c r="J6073" s="173"/>
      <c r="K6073" s="200"/>
    </row>
    <row r="6074" spans="1:11" customFormat="1" outlineLevel="1" x14ac:dyDescent="0.2">
      <c r="A6074" s="161" t="s">
        <v>403</v>
      </c>
      <c r="B6074" s="162" t="s">
        <v>4138</v>
      </c>
      <c r="C6074" s="174" t="s">
        <v>425</v>
      </c>
      <c r="D6074" s="175" t="s">
        <v>426</v>
      </c>
      <c r="E6074" s="175">
        <v>4</v>
      </c>
      <c r="F6074" s="176">
        <v>0.01</v>
      </c>
      <c r="G6074" s="176">
        <f>F6074*E6074</f>
        <v>0.04</v>
      </c>
      <c r="H6074" s="177"/>
      <c r="I6074" s="178"/>
      <c r="J6074" s="179"/>
      <c r="K6074" s="200"/>
    </row>
    <row r="6075" spans="1:11" customFormat="1" x14ac:dyDescent="0.2">
      <c r="A6075" s="161" t="s">
        <v>382</v>
      </c>
      <c r="B6075" s="162" t="s">
        <v>4139</v>
      </c>
      <c r="C6075" s="163" t="s">
        <v>3507</v>
      </c>
      <c r="D6075" s="164" t="s">
        <v>3508</v>
      </c>
      <c r="E6075" s="164">
        <v>1</v>
      </c>
      <c r="F6075" s="167">
        <v>9.1607998500000001</v>
      </c>
      <c r="G6075" s="167">
        <f>F6075*E6075</f>
        <v>9.1607998500000001</v>
      </c>
      <c r="H6075" s="161" t="s">
        <v>414</v>
      </c>
      <c r="I6075" s="165"/>
      <c r="J6075" s="166"/>
    </row>
    <row r="6076" spans="1:11" customFormat="1" x14ac:dyDescent="0.2">
      <c r="A6076" s="161" t="s">
        <v>382</v>
      </c>
      <c r="B6076" s="162" t="s">
        <v>4140</v>
      </c>
      <c r="C6076" s="163" t="s">
        <v>3510</v>
      </c>
      <c r="D6076" s="164" t="s">
        <v>3511</v>
      </c>
      <c r="E6076" s="164">
        <v>1</v>
      </c>
      <c r="F6076" s="167"/>
      <c r="G6076" s="167" t="str">
        <f>""</f>
        <v/>
      </c>
      <c r="H6076" s="161"/>
      <c r="I6076" s="165"/>
      <c r="J6076" s="166"/>
    </row>
    <row r="6077" spans="1:11" customFormat="1" outlineLevel="1" x14ac:dyDescent="0.2">
      <c r="A6077" s="161" t="s">
        <v>386</v>
      </c>
      <c r="B6077" s="162" t="s">
        <v>4141</v>
      </c>
      <c r="C6077" s="168" t="s">
        <v>3449</v>
      </c>
      <c r="D6077" s="169" t="s">
        <v>3450</v>
      </c>
      <c r="E6077" s="169">
        <f>1*1</f>
        <v>1</v>
      </c>
      <c r="F6077" s="170">
        <v>5.41</v>
      </c>
      <c r="G6077" s="170">
        <f>F6077*E6077</f>
        <v>5.41</v>
      </c>
      <c r="H6077" s="171" t="s">
        <v>414</v>
      </c>
      <c r="I6077" s="172"/>
      <c r="J6077" s="173"/>
    </row>
    <row r="6078" spans="1:11" customFormat="1" outlineLevel="1" x14ac:dyDescent="0.2">
      <c r="A6078" s="161" t="s">
        <v>386</v>
      </c>
      <c r="B6078" s="162" t="s">
        <v>4142</v>
      </c>
      <c r="C6078" s="168" t="s">
        <v>559</v>
      </c>
      <c r="D6078" s="169" t="s">
        <v>560</v>
      </c>
      <c r="E6078" s="169">
        <f>2*1</f>
        <v>2</v>
      </c>
      <c r="F6078" s="170">
        <v>1.39</v>
      </c>
      <c r="G6078" s="170">
        <f>F6078*E6078</f>
        <v>2.78</v>
      </c>
      <c r="H6078" s="171" t="s">
        <v>414</v>
      </c>
      <c r="I6078" s="172"/>
      <c r="J6078" s="173"/>
    </row>
    <row r="6079" spans="1:11" customFormat="1" x14ac:dyDescent="0.2">
      <c r="A6079" s="161" t="s">
        <v>382</v>
      </c>
      <c r="B6079" s="162" t="s">
        <v>4143</v>
      </c>
      <c r="C6079" s="163" t="s">
        <v>562</v>
      </c>
      <c r="D6079" s="164" t="s">
        <v>563</v>
      </c>
      <c r="E6079" s="164">
        <v>4</v>
      </c>
      <c r="F6079" s="167">
        <v>3.3256407800000001</v>
      </c>
      <c r="G6079" s="167">
        <f>F6079*E6079</f>
        <v>13.30256312</v>
      </c>
      <c r="H6079" s="161" t="s">
        <v>414</v>
      </c>
      <c r="I6079" s="165"/>
      <c r="J6079" s="166"/>
    </row>
    <row r="6080" spans="1:11" customFormat="1" x14ac:dyDescent="0.2">
      <c r="A6080" s="161" t="s">
        <v>382</v>
      </c>
      <c r="B6080" s="162" t="s">
        <v>4144</v>
      </c>
      <c r="C6080" s="163" t="s">
        <v>565</v>
      </c>
      <c r="D6080" s="164" t="s">
        <v>566</v>
      </c>
      <c r="E6080" s="164">
        <v>4</v>
      </c>
      <c r="F6080" s="167">
        <v>0.61767559999999999</v>
      </c>
      <c r="G6080" s="167">
        <f>F6080*E6080</f>
        <v>2.4707024</v>
      </c>
      <c r="H6080" s="161" t="s">
        <v>414</v>
      </c>
      <c r="I6080" s="165"/>
      <c r="J6080" s="166"/>
    </row>
    <row r="6081" spans="1:10" customFormat="1" x14ac:dyDescent="0.2">
      <c r="A6081" s="161" t="s">
        <v>382</v>
      </c>
      <c r="B6081" s="162" t="s">
        <v>4145</v>
      </c>
      <c r="C6081" s="163" t="s">
        <v>568</v>
      </c>
      <c r="D6081" s="164" t="s">
        <v>569</v>
      </c>
      <c r="E6081" s="164">
        <v>2</v>
      </c>
      <c r="F6081" s="167"/>
      <c r="G6081" s="167" t="str">
        <f>""</f>
        <v/>
      </c>
      <c r="H6081" s="161"/>
      <c r="I6081" s="165"/>
      <c r="J6081" s="166"/>
    </row>
    <row r="6082" spans="1:10" customFormat="1" outlineLevel="1" x14ac:dyDescent="0.2">
      <c r="A6082" s="161" t="s">
        <v>386</v>
      </c>
      <c r="B6082" s="162" t="s">
        <v>4146</v>
      </c>
      <c r="C6082" s="168" t="s">
        <v>571</v>
      </c>
      <c r="D6082" s="169" t="s">
        <v>572</v>
      </c>
      <c r="E6082" s="169">
        <f>1*2</f>
        <v>2</v>
      </c>
      <c r="F6082" s="170">
        <v>0.89</v>
      </c>
      <c r="G6082" s="170">
        <f>F6082*E6082</f>
        <v>1.78</v>
      </c>
      <c r="H6082" s="171" t="s">
        <v>414</v>
      </c>
      <c r="I6082" s="172"/>
      <c r="J6082" s="173"/>
    </row>
    <row r="6083" spans="1:10" customFormat="1" outlineLevel="1" x14ac:dyDescent="0.2">
      <c r="A6083" s="161" t="s">
        <v>386</v>
      </c>
      <c r="B6083" s="162" t="s">
        <v>4147</v>
      </c>
      <c r="C6083" s="168" t="s">
        <v>574</v>
      </c>
      <c r="D6083" s="169" t="s">
        <v>575</v>
      </c>
      <c r="E6083" s="169">
        <f>2*2</f>
        <v>4</v>
      </c>
      <c r="F6083" s="170">
        <v>0.09</v>
      </c>
      <c r="G6083" s="170">
        <f>F6083*E6083</f>
        <v>0.36</v>
      </c>
      <c r="H6083" s="171" t="s">
        <v>414</v>
      </c>
      <c r="I6083" s="172"/>
      <c r="J6083" s="173"/>
    </row>
    <row r="6084" spans="1:10" customFormat="1" x14ac:dyDescent="0.2">
      <c r="A6084" s="161" t="s">
        <v>382</v>
      </c>
      <c r="B6084" s="162" t="s">
        <v>4148</v>
      </c>
      <c r="C6084" s="163" t="s">
        <v>3520</v>
      </c>
      <c r="D6084" s="164" t="s">
        <v>3521</v>
      </c>
      <c r="E6084" s="164">
        <v>1</v>
      </c>
      <c r="F6084" s="167">
        <v>3.2936739799999999</v>
      </c>
      <c r="G6084" s="167">
        <f>F6084*E6084</f>
        <v>3.2936739799999999</v>
      </c>
      <c r="H6084" s="161" t="s">
        <v>414</v>
      </c>
      <c r="I6084" s="165"/>
      <c r="J6084" s="166"/>
    </row>
    <row r="6085" spans="1:10" customFormat="1" x14ac:dyDescent="0.2">
      <c r="A6085" s="161" t="s">
        <v>382</v>
      </c>
      <c r="B6085" s="162" t="s">
        <v>4149</v>
      </c>
      <c r="C6085" s="163" t="s">
        <v>3523</v>
      </c>
      <c r="D6085" s="164" t="s">
        <v>3524</v>
      </c>
      <c r="E6085" s="164">
        <v>1</v>
      </c>
      <c r="F6085" s="167">
        <v>6.6986965700000001</v>
      </c>
      <c r="G6085" s="167">
        <f>F6085*E6085</f>
        <v>6.6986965700000001</v>
      </c>
      <c r="H6085" s="161" t="s">
        <v>414</v>
      </c>
      <c r="I6085" s="165"/>
      <c r="J6085" s="166"/>
    </row>
    <row r="6086" spans="1:10" customFormat="1" x14ac:dyDescent="0.2">
      <c r="A6086" s="161" t="s">
        <v>382</v>
      </c>
      <c r="B6086" s="162" t="s">
        <v>4150</v>
      </c>
      <c r="C6086" s="163" t="s">
        <v>583</v>
      </c>
      <c r="D6086" s="164" t="s">
        <v>584</v>
      </c>
      <c r="E6086" s="164" t="s">
        <v>410</v>
      </c>
      <c r="F6086" s="167">
        <v>5.3824199999999998</v>
      </c>
      <c r="G6086" s="167">
        <f>F6086*2</f>
        <v>10.76484</v>
      </c>
      <c r="H6086" s="161" t="s">
        <v>414</v>
      </c>
      <c r="I6086" s="165"/>
      <c r="J6086" s="166"/>
    </row>
    <row r="6087" spans="1:10" customFormat="1" x14ac:dyDescent="0.2">
      <c r="A6087" s="161" t="s">
        <v>403</v>
      </c>
      <c r="B6087" s="162" t="s">
        <v>4151</v>
      </c>
      <c r="C6087" s="174" t="s">
        <v>586</v>
      </c>
      <c r="D6087" s="175" t="s">
        <v>587</v>
      </c>
      <c r="E6087" s="175">
        <v>2</v>
      </c>
      <c r="F6087" s="176">
        <v>1.23280217</v>
      </c>
      <c r="G6087" s="176">
        <f>F6087*E6087</f>
        <v>2.4656043400000001</v>
      </c>
      <c r="H6087" s="177" t="s">
        <v>414</v>
      </c>
      <c r="I6087" s="178"/>
      <c r="J6087" s="179"/>
    </row>
    <row r="6088" spans="1:10" customFormat="1" x14ac:dyDescent="0.2">
      <c r="A6088" s="148" t="s">
        <v>379</v>
      </c>
      <c r="B6088" s="162" t="s">
        <v>4152</v>
      </c>
      <c r="C6088" s="181" t="s">
        <v>3528</v>
      </c>
      <c r="D6088" s="182" t="s">
        <v>3529</v>
      </c>
      <c r="E6088" s="182">
        <v>1</v>
      </c>
      <c r="F6088" s="183">
        <v>5.6387954300000001</v>
      </c>
      <c r="G6088" s="183">
        <f>F6088*E6088</f>
        <v>5.6387954300000001</v>
      </c>
      <c r="H6088" s="184" t="s">
        <v>414</v>
      </c>
      <c r="I6088" s="185"/>
      <c r="J6088" s="180"/>
    </row>
    <row r="6089" spans="1:10" customFormat="1" x14ac:dyDescent="0.2">
      <c r="A6089" s="161" t="s">
        <v>382</v>
      </c>
      <c r="B6089" s="162" t="s">
        <v>4153</v>
      </c>
      <c r="C6089" s="163" t="s">
        <v>592</v>
      </c>
      <c r="D6089" s="164" t="s">
        <v>593</v>
      </c>
      <c r="E6089" s="164" t="s">
        <v>410</v>
      </c>
      <c r="F6089" s="167">
        <v>0.26693822</v>
      </c>
      <c r="G6089" s="167">
        <f>F6089*2</f>
        <v>0.53387644000000001</v>
      </c>
      <c r="H6089" s="161" t="s">
        <v>414</v>
      </c>
      <c r="I6089" s="165"/>
      <c r="J6089" s="166"/>
    </row>
    <row r="6090" spans="1:10" customFormat="1" x14ac:dyDescent="0.2">
      <c r="A6090" s="161" t="s">
        <v>382</v>
      </c>
      <c r="B6090" s="162" t="s">
        <v>4154</v>
      </c>
      <c r="C6090" s="163" t="s">
        <v>3538</v>
      </c>
      <c r="D6090" s="164" t="s">
        <v>3539</v>
      </c>
      <c r="E6090" s="164">
        <v>1</v>
      </c>
      <c r="F6090" s="167">
        <v>3.1241122200000002</v>
      </c>
      <c r="G6090" s="167">
        <f t="shared" ref="G6090:G6121" si="205">F6090*E6090</f>
        <v>3.1241122200000002</v>
      </c>
      <c r="H6090" s="161" t="s">
        <v>414</v>
      </c>
      <c r="I6090" s="165"/>
      <c r="J6090" s="166"/>
    </row>
    <row r="6091" spans="1:10" customFormat="1" x14ac:dyDescent="0.2">
      <c r="A6091" s="161" t="s">
        <v>382</v>
      </c>
      <c r="B6091" s="162" t="s">
        <v>4155</v>
      </c>
      <c r="C6091" s="163" t="s">
        <v>3541</v>
      </c>
      <c r="D6091" s="164" t="s">
        <v>3542</v>
      </c>
      <c r="E6091" s="164">
        <v>1</v>
      </c>
      <c r="F6091" s="167">
        <v>0.75847052000000004</v>
      </c>
      <c r="G6091" s="167">
        <f t="shared" si="205"/>
        <v>0.75847052000000004</v>
      </c>
      <c r="H6091" s="161" t="s">
        <v>414</v>
      </c>
      <c r="I6091" s="165"/>
      <c r="J6091" s="166"/>
    </row>
    <row r="6092" spans="1:10" customFormat="1" x14ac:dyDescent="0.2">
      <c r="A6092" s="161" t="s">
        <v>382</v>
      </c>
      <c r="B6092" s="162" t="s">
        <v>4156</v>
      </c>
      <c r="C6092" s="163" t="s">
        <v>614</v>
      </c>
      <c r="D6092" s="164" t="s">
        <v>615</v>
      </c>
      <c r="E6092" s="164">
        <v>2</v>
      </c>
      <c r="F6092" s="167">
        <v>0.153006</v>
      </c>
      <c r="G6092" s="167">
        <f t="shared" si="205"/>
        <v>0.30601200000000001</v>
      </c>
      <c r="H6092" s="161" t="s">
        <v>414</v>
      </c>
      <c r="I6092" s="165"/>
      <c r="J6092" s="166"/>
    </row>
    <row r="6093" spans="1:10" customFormat="1" x14ac:dyDescent="0.2">
      <c r="A6093" s="161" t="s">
        <v>403</v>
      </c>
      <c r="B6093" s="162" t="s">
        <v>4157</v>
      </c>
      <c r="C6093" s="174" t="s">
        <v>617</v>
      </c>
      <c r="D6093" s="175" t="s">
        <v>618</v>
      </c>
      <c r="E6093" s="175">
        <v>2</v>
      </c>
      <c r="F6093" s="176">
        <v>0.16417498</v>
      </c>
      <c r="G6093" s="176">
        <f t="shared" si="205"/>
        <v>0.32834996</v>
      </c>
      <c r="H6093" s="177" t="s">
        <v>414</v>
      </c>
      <c r="I6093" s="178"/>
      <c r="J6093" s="179"/>
    </row>
    <row r="6094" spans="1:10" customFormat="1" x14ac:dyDescent="0.2">
      <c r="A6094" s="161" t="s">
        <v>403</v>
      </c>
      <c r="B6094" s="162" t="s">
        <v>4158</v>
      </c>
      <c r="C6094" s="174" t="s">
        <v>3546</v>
      </c>
      <c r="D6094" s="175" t="s">
        <v>3547</v>
      </c>
      <c r="E6094" s="175">
        <v>1</v>
      </c>
      <c r="F6094" s="176">
        <v>1.50447664</v>
      </c>
      <c r="G6094" s="176">
        <f t="shared" si="205"/>
        <v>1.50447664</v>
      </c>
      <c r="H6094" s="177"/>
      <c r="I6094" s="178"/>
      <c r="J6094" s="179"/>
    </row>
    <row r="6095" spans="1:10" customFormat="1" x14ac:dyDescent="0.2">
      <c r="A6095" s="161" t="s">
        <v>403</v>
      </c>
      <c r="B6095" s="162" t="s">
        <v>4159</v>
      </c>
      <c r="C6095" s="174" t="s">
        <v>623</v>
      </c>
      <c r="D6095" s="175" t="s">
        <v>624</v>
      </c>
      <c r="E6095" s="175">
        <v>1</v>
      </c>
      <c r="F6095" s="176">
        <v>9.1339580000000004E-2</v>
      </c>
      <c r="G6095" s="176">
        <f t="shared" si="205"/>
        <v>9.1339580000000004E-2</v>
      </c>
      <c r="H6095" s="177" t="s">
        <v>625</v>
      </c>
      <c r="I6095" s="178"/>
      <c r="J6095" s="179"/>
    </row>
    <row r="6096" spans="1:10" customFormat="1" x14ac:dyDescent="0.2">
      <c r="A6096" s="161" t="s">
        <v>382</v>
      </c>
      <c r="B6096" s="162" t="s">
        <v>4160</v>
      </c>
      <c r="C6096" s="163" t="s">
        <v>627</v>
      </c>
      <c r="D6096" s="164" t="s">
        <v>628</v>
      </c>
      <c r="E6096" s="164">
        <v>2</v>
      </c>
      <c r="F6096" s="167">
        <v>0.41937333999999998</v>
      </c>
      <c r="G6096" s="167">
        <f t="shared" si="205"/>
        <v>0.83874667999999997</v>
      </c>
      <c r="H6096" s="161" t="s">
        <v>414</v>
      </c>
      <c r="I6096" s="165"/>
      <c r="J6096" s="166"/>
    </row>
    <row r="6097" spans="1:10" customFormat="1" x14ac:dyDescent="0.2">
      <c r="A6097" s="161" t="s">
        <v>382</v>
      </c>
      <c r="B6097" s="162" t="s">
        <v>4161</v>
      </c>
      <c r="C6097" s="163" t="s">
        <v>3551</v>
      </c>
      <c r="D6097" s="164" t="s">
        <v>3552</v>
      </c>
      <c r="E6097" s="164">
        <v>2</v>
      </c>
      <c r="F6097" s="167">
        <v>1.4613394900000001</v>
      </c>
      <c r="G6097" s="167">
        <f t="shared" si="205"/>
        <v>2.9226789800000001</v>
      </c>
      <c r="H6097" s="161" t="s">
        <v>414</v>
      </c>
      <c r="I6097" s="165"/>
      <c r="J6097" s="166"/>
    </row>
    <row r="6098" spans="1:10" customFormat="1" x14ac:dyDescent="0.2">
      <c r="A6098" s="161" t="s">
        <v>382</v>
      </c>
      <c r="B6098" s="162" t="s">
        <v>4162</v>
      </c>
      <c r="C6098" s="163" t="s">
        <v>3557</v>
      </c>
      <c r="D6098" s="164" t="s">
        <v>3558</v>
      </c>
      <c r="E6098" s="164">
        <v>1</v>
      </c>
      <c r="F6098" s="167">
        <v>7.7442089899999997</v>
      </c>
      <c r="G6098" s="167">
        <f t="shared" si="205"/>
        <v>7.7442089899999997</v>
      </c>
      <c r="H6098" s="161" t="s">
        <v>414</v>
      </c>
      <c r="I6098" s="165"/>
      <c r="J6098" s="166"/>
    </row>
    <row r="6099" spans="1:10" customFormat="1" x14ac:dyDescent="0.2">
      <c r="A6099" s="161" t="s">
        <v>403</v>
      </c>
      <c r="B6099" s="162" t="s">
        <v>4163</v>
      </c>
      <c r="C6099" s="174" t="s">
        <v>639</v>
      </c>
      <c r="D6099" s="175" t="s">
        <v>640</v>
      </c>
      <c r="E6099" s="175">
        <v>4</v>
      </c>
      <c r="F6099" s="176">
        <v>9.6615160000000005E-2</v>
      </c>
      <c r="G6099" s="176">
        <f t="shared" si="205"/>
        <v>0.38646064000000002</v>
      </c>
      <c r="H6099" s="177" t="s">
        <v>414</v>
      </c>
      <c r="I6099" s="178"/>
      <c r="J6099" s="179"/>
    </row>
    <row r="6100" spans="1:10" customFormat="1" x14ac:dyDescent="0.2">
      <c r="A6100" s="161" t="s">
        <v>382</v>
      </c>
      <c r="B6100" s="162" t="s">
        <v>4164</v>
      </c>
      <c r="C6100" s="163" t="s">
        <v>642</v>
      </c>
      <c r="D6100" s="164" t="s">
        <v>643</v>
      </c>
      <c r="E6100" s="164">
        <v>2</v>
      </c>
      <c r="F6100" s="167">
        <v>1.20161546</v>
      </c>
      <c r="G6100" s="167">
        <f t="shared" si="205"/>
        <v>2.4032309199999999</v>
      </c>
      <c r="H6100" s="161" t="s">
        <v>414</v>
      </c>
      <c r="I6100" s="165"/>
      <c r="J6100" s="166"/>
    </row>
    <row r="6101" spans="1:10" customFormat="1" x14ac:dyDescent="0.2">
      <c r="A6101" s="161" t="s">
        <v>382</v>
      </c>
      <c r="B6101" s="162" t="s">
        <v>4165</v>
      </c>
      <c r="C6101" s="163" t="s">
        <v>645</v>
      </c>
      <c r="D6101" s="164" t="s">
        <v>646</v>
      </c>
      <c r="E6101" s="164">
        <v>2</v>
      </c>
      <c r="F6101" s="167">
        <v>1.0010149699999999</v>
      </c>
      <c r="G6101" s="167">
        <f t="shared" si="205"/>
        <v>2.0020299399999999</v>
      </c>
      <c r="H6101" s="161" t="s">
        <v>414</v>
      </c>
      <c r="I6101" s="165"/>
      <c r="J6101" s="166"/>
    </row>
    <row r="6102" spans="1:10" customFormat="1" x14ac:dyDescent="0.2">
      <c r="A6102" s="161" t="s">
        <v>382</v>
      </c>
      <c r="B6102" s="162" t="s">
        <v>4166</v>
      </c>
      <c r="C6102" s="163" t="s">
        <v>648</v>
      </c>
      <c r="D6102" s="164" t="s">
        <v>649</v>
      </c>
      <c r="E6102" s="164">
        <v>2</v>
      </c>
      <c r="F6102" s="167">
        <v>2.00912837</v>
      </c>
      <c r="G6102" s="167">
        <f t="shared" si="205"/>
        <v>4.01825674</v>
      </c>
      <c r="H6102" s="161" t="s">
        <v>414</v>
      </c>
      <c r="I6102" s="165"/>
      <c r="J6102" s="166"/>
    </row>
    <row r="6103" spans="1:10" customFormat="1" x14ac:dyDescent="0.2">
      <c r="A6103" s="161" t="s">
        <v>382</v>
      </c>
      <c r="B6103" s="162" t="s">
        <v>4167</v>
      </c>
      <c r="C6103" s="163" t="s">
        <v>3564</v>
      </c>
      <c r="D6103" s="164" t="s">
        <v>3565</v>
      </c>
      <c r="E6103" s="164">
        <v>1</v>
      </c>
      <c r="F6103" s="167">
        <v>0.81804262999999999</v>
      </c>
      <c r="G6103" s="167">
        <f t="shared" si="205"/>
        <v>0.81804262999999999</v>
      </c>
      <c r="H6103" s="161" t="s">
        <v>414</v>
      </c>
      <c r="I6103" s="165"/>
      <c r="J6103" s="166"/>
    </row>
    <row r="6104" spans="1:10" customFormat="1" x14ac:dyDescent="0.2">
      <c r="A6104" s="161" t="s">
        <v>382</v>
      </c>
      <c r="B6104" s="162" t="s">
        <v>4168</v>
      </c>
      <c r="C6104" s="163" t="s">
        <v>654</v>
      </c>
      <c r="D6104" s="164" t="s">
        <v>655</v>
      </c>
      <c r="E6104" s="164">
        <v>2</v>
      </c>
      <c r="F6104" s="167">
        <v>2.8816543999999999</v>
      </c>
      <c r="G6104" s="167">
        <f t="shared" si="205"/>
        <v>5.7633087999999999</v>
      </c>
      <c r="H6104" s="161" t="s">
        <v>414</v>
      </c>
      <c r="I6104" s="165"/>
      <c r="J6104" s="166"/>
    </row>
    <row r="6105" spans="1:10" customFormat="1" x14ac:dyDescent="0.2">
      <c r="A6105" s="161" t="s">
        <v>382</v>
      </c>
      <c r="B6105" s="162" t="s">
        <v>4169</v>
      </c>
      <c r="C6105" s="163" t="s">
        <v>657</v>
      </c>
      <c r="D6105" s="164" t="s">
        <v>658</v>
      </c>
      <c r="E6105" s="164">
        <v>2</v>
      </c>
      <c r="F6105" s="167">
        <v>5.7822221499999999</v>
      </c>
      <c r="G6105" s="167">
        <f t="shared" si="205"/>
        <v>11.5644443</v>
      </c>
      <c r="H6105" s="161" t="s">
        <v>414</v>
      </c>
      <c r="I6105" s="165"/>
      <c r="J6105" s="166"/>
    </row>
    <row r="6106" spans="1:10" customFormat="1" x14ac:dyDescent="0.2">
      <c r="A6106" s="161" t="s">
        <v>382</v>
      </c>
      <c r="B6106" s="162" t="s">
        <v>4170</v>
      </c>
      <c r="C6106" s="163" t="s">
        <v>3569</v>
      </c>
      <c r="D6106" s="164" t="s">
        <v>3570</v>
      </c>
      <c r="E6106" s="164">
        <v>1</v>
      </c>
      <c r="F6106" s="167">
        <v>2.3854611399999999</v>
      </c>
      <c r="G6106" s="167">
        <f t="shared" si="205"/>
        <v>2.3854611399999999</v>
      </c>
      <c r="H6106" s="161" t="s">
        <v>414</v>
      </c>
      <c r="I6106" s="165"/>
      <c r="J6106" s="166"/>
    </row>
    <row r="6107" spans="1:10" customFormat="1" x14ac:dyDescent="0.2">
      <c r="A6107" s="161" t="s">
        <v>382</v>
      </c>
      <c r="B6107" s="162" t="s">
        <v>4171</v>
      </c>
      <c r="C6107" s="163" t="s">
        <v>663</v>
      </c>
      <c r="D6107" s="164" t="s">
        <v>664</v>
      </c>
      <c r="E6107" s="164">
        <v>2</v>
      </c>
      <c r="F6107" s="167">
        <v>1.1285739800000001</v>
      </c>
      <c r="G6107" s="167">
        <f t="shared" si="205"/>
        <v>2.2571479600000002</v>
      </c>
      <c r="H6107" s="161" t="s">
        <v>414</v>
      </c>
      <c r="I6107" s="165"/>
      <c r="J6107" s="166"/>
    </row>
    <row r="6108" spans="1:10" customFormat="1" x14ac:dyDescent="0.2">
      <c r="A6108" s="161" t="s">
        <v>382</v>
      </c>
      <c r="B6108" s="162" t="s">
        <v>4172</v>
      </c>
      <c r="C6108" s="163" t="s">
        <v>3573</v>
      </c>
      <c r="D6108" s="164" t="s">
        <v>3574</v>
      </c>
      <c r="E6108" s="164">
        <v>1</v>
      </c>
      <c r="F6108" s="167">
        <v>0.27967015000000001</v>
      </c>
      <c r="G6108" s="167">
        <f t="shared" si="205"/>
        <v>0.27967015000000001</v>
      </c>
      <c r="H6108" s="161" t="s">
        <v>414</v>
      </c>
      <c r="I6108" s="165"/>
      <c r="J6108" s="166"/>
    </row>
    <row r="6109" spans="1:10" customFormat="1" x14ac:dyDescent="0.2">
      <c r="A6109" s="161" t="s">
        <v>403</v>
      </c>
      <c r="B6109" s="162" t="s">
        <v>4173</v>
      </c>
      <c r="C6109" s="174" t="s">
        <v>3576</v>
      </c>
      <c r="D6109" s="175" t="s">
        <v>3577</v>
      </c>
      <c r="E6109" s="175">
        <v>1</v>
      </c>
      <c r="F6109" s="176">
        <v>1.0366252</v>
      </c>
      <c r="G6109" s="176">
        <f t="shared" si="205"/>
        <v>1.0366252</v>
      </c>
      <c r="H6109" s="177"/>
      <c r="I6109" s="178"/>
      <c r="J6109" s="179"/>
    </row>
    <row r="6110" spans="1:10" customFormat="1" x14ac:dyDescent="0.2">
      <c r="A6110" s="148" t="s">
        <v>379</v>
      </c>
      <c r="B6110" s="162" t="s">
        <v>4174</v>
      </c>
      <c r="C6110" s="181" t="s">
        <v>686</v>
      </c>
      <c r="D6110" s="182" t="s">
        <v>687</v>
      </c>
      <c r="E6110" s="182">
        <v>1</v>
      </c>
      <c r="F6110" s="183">
        <v>43</v>
      </c>
      <c r="G6110" s="183">
        <f t="shared" si="205"/>
        <v>43</v>
      </c>
      <c r="H6110" s="184" t="s">
        <v>688</v>
      </c>
      <c r="I6110" s="185"/>
      <c r="J6110" s="180"/>
    </row>
    <row r="6111" spans="1:10" customFormat="1" ht="25.5" x14ac:dyDescent="0.2">
      <c r="A6111" s="161" t="s">
        <v>403</v>
      </c>
      <c r="B6111" s="162" t="s">
        <v>4175</v>
      </c>
      <c r="C6111" s="174"/>
      <c r="D6111" s="175" t="s">
        <v>4176</v>
      </c>
      <c r="E6111" s="175">
        <v>1</v>
      </c>
      <c r="F6111" s="176">
        <v>20.063885209999999</v>
      </c>
      <c r="G6111" s="176">
        <f t="shared" si="205"/>
        <v>20.063885209999999</v>
      </c>
      <c r="H6111" s="177"/>
      <c r="I6111" s="178"/>
      <c r="J6111" s="179"/>
    </row>
    <row r="6112" spans="1:10" customFormat="1" x14ac:dyDescent="0.2">
      <c r="A6112" s="161" t="s">
        <v>403</v>
      </c>
      <c r="B6112" s="162" t="s">
        <v>4177</v>
      </c>
      <c r="C6112" s="174"/>
      <c r="D6112" s="175" t="s">
        <v>700</v>
      </c>
      <c r="E6112" s="175">
        <v>2</v>
      </c>
      <c r="F6112" s="176">
        <v>0.32693049000000002</v>
      </c>
      <c r="G6112" s="176">
        <f t="shared" si="205"/>
        <v>0.65386098000000004</v>
      </c>
      <c r="H6112" s="177"/>
      <c r="I6112" s="178"/>
      <c r="J6112" s="179"/>
    </row>
    <row r="6113" spans="1:10" customFormat="1" x14ac:dyDescent="0.2">
      <c r="A6113" s="161" t="s">
        <v>403</v>
      </c>
      <c r="B6113" s="162" t="s">
        <v>4178</v>
      </c>
      <c r="C6113" s="174"/>
      <c r="D6113" s="175" t="s">
        <v>698</v>
      </c>
      <c r="E6113" s="175">
        <v>2</v>
      </c>
      <c r="F6113" s="176">
        <v>3.9519828000000001</v>
      </c>
      <c r="G6113" s="176">
        <f t="shared" si="205"/>
        <v>7.9039656000000003</v>
      </c>
      <c r="H6113" s="177"/>
      <c r="I6113" s="178"/>
      <c r="J6113" s="179"/>
    </row>
    <row r="6114" spans="1:10" customFormat="1" x14ac:dyDescent="0.2">
      <c r="A6114" s="148" t="s">
        <v>379</v>
      </c>
      <c r="B6114" s="162" t="s">
        <v>4179</v>
      </c>
      <c r="C6114" s="181"/>
      <c r="D6114" s="182" t="s">
        <v>696</v>
      </c>
      <c r="E6114" s="182">
        <v>2</v>
      </c>
      <c r="F6114" s="183">
        <v>2.27335121</v>
      </c>
      <c r="G6114" s="183">
        <f t="shared" si="205"/>
        <v>4.5467024199999999</v>
      </c>
      <c r="H6114" s="184"/>
      <c r="I6114" s="185"/>
      <c r="J6114" s="180"/>
    </row>
    <row r="6115" spans="1:10" customFormat="1" x14ac:dyDescent="0.2">
      <c r="A6115" s="161" t="s">
        <v>403</v>
      </c>
      <c r="B6115" s="162" t="s">
        <v>4180</v>
      </c>
      <c r="C6115" s="174" t="s">
        <v>3595</v>
      </c>
      <c r="D6115" s="175" t="s">
        <v>3596</v>
      </c>
      <c r="E6115" s="175">
        <v>3</v>
      </c>
      <c r="F6115" s="176">
        <v>12</v>
      </c>
      <c r="G6115" s="176">
        <f t="shared" si="205"/>
        <v>36</v>
      </c>
      <c r="H6115" s="177"/>
      <c r="I6115" s="178"/>
      <c r="J6115" s="179"/>
    </row>
    <row r="6116" spans="1:10" customFormat="1" ht="25.5" x14ac:dyDescent="0.2">
      <c r="A6116" s="161" t="s">
        <v>403</v>
      </c>
      <c r="B6116" s="162" t="s">
        <v>4181</v>
      </c>
      <c r="C6116" s="174" t="s">
        <v>3599</v>
      </c>
      <c r="D6116" s="175" t="s">
        <v>3600</v>
      </c>
      <c r="E6116" s="175">
        <v>1</v>
      </c>
      <c r="F6116" s="176">
        <v>29.672623869999999</v>
      </c>
      <c r="G6116" s="176">
        <f t="shared" si="205"/>
        <v>29.672623869999999</v>
      </c>
      <c r="H6116" s="177"/>
      <c r="I6116" s="178"/>
      <c r="J6116" s="179"/>
    </row>
    <row r="6117" spans="1:10" customFormat="1" x14ac:dyDescent="0.2">
      <c r="A6117" s="161" t="s">
        <v>403</v>
      </c>
      <c r="B6117" s="162" t="s">
        <v>4182</v>
      </c>
      <c r="C6117" s="174" t="s">
        <v>708</v>
      </c>
      <c r="D6117" s="175" t="s">
        <v>709</v>
      </c>
      <c r="E6117" s="175">
        <v>4</v>
      </c>
      <c r="F6117" s="176">
        <v>1.9</v>
      </c>
      <c r="G6117" s="176">
        <f t="shared" si="205"/>
        <v>7.6</v>
      </c>
      <c r="H6117" s="177"/>
      <c r="I6117" s="178"/>
      <c r="J6117" s="179"/>
    </row>
    <row r="6118" spans="1:10" customFormat="1" x14ac:dyDescent="0.2">
      <c r="A6118" s="161" t="s">
        <v>403</v>
      </c>
      <c r="B6118" s="162" t="s">
        <v>4183</v>
      </c>
      <c r="C6118" s="174" t="s">
        <v>4184</v>
      </c>
      <c r="D6118" s="175" t="s">
        <v>4185</v>
      </c>
      <c r="E6118" s="175">
        <v>2</v>
      </c>
      <c r="F6118" s="176">
        <v>0.66652301999999997</v>
      </c>
      <c r="G6118" s="176">
        <f t="shared" si="205"/>
        <v>1.3330460399999999</v>
      </c>
      <c r="H6118" s="177" t="s">
        <v>625</v>
      </c>
      <c r="I6118" s="178"/>
      <c r="J6118" s="179"/>
    </row>
    <row r="6119" spans="1:10" customFormat="1" x14ac:dyDescent="0.2">
      <c r="A6119" s="161" t="s">
        <v>403</v>
      </c>
      <c r="B6119" s="162" t="s">
        <v>4186</v>
      </c>
      <c r="C6119" s="174" t="s">
        <v>3582</v>
      </c>
      <c r="D6119" s="175" t="s">
        <v>3583</v>
      </c>
      <c r="E6119" s="175">
        <v>1</v>
      </c>
      <c r="F6119" s="176">
        <v>0.20150696000000001</v>
      </c>
      <c r="G6119" s="176">
        <f t="shared" si="205"/>
        <v>0.20150696000000001</v>
      </c>
      <c r="H6119" s="177"/>
      <c r="I6119" s="178"/>
      <c r="J6119" s="179"/>
    </row>
    <row r="6120" spans="1:10" customFormat="1" x14ac:dyDescent="0.2">
      <c r="A6120" s="161" t="s">
        <v>403</v>
      </c>
      <c r="B6120" s="162" t="s">
        <v>4187</v>
      </c>
      <c r="C6120" s="174"/>
      <c r="D6120" s="175" t="s">
        <v>716</v>
      </c>
      <c r="E6120" s="175">
        <v>2</v>
      </c>
      <c r="F6120" s="176">
        <v>3.9988100900000001</v>
      </c>
      <c r="G6120" s="176">
        <f t="shared" si="205"/>
        <v>7.9976201800000002</v>
      </c>
      <c r="H6120" s="177"/>
      <c r="I6120" s="178"/>
      <c r="J6120" s="179"/>
    </row>
    <row r="6121" spans="1:10" customFormat="1" x14ac:dyDescent="0.2">
      <c r="A6121" s="161" t="s">
        <v>403</v>
      </c>
      <c r="B6121" s="162" t="s">
        <v>4188</v>
      </c>
      <c r="C6121" s="174"/>
      <c r="D6121" s="175" t="s">
        <v>711</v>
      </c>
      <c r="E6121" s="175">
        <v>2</v>
      </c>
      <c r="F6121" s="176">
        <v>1.8403369999999999E-2</v>
      </c>
      <c r="G6121" s="176">
        <f t="shared" si="205"/>
        <v>3.6806739999999998E-2</v>
      </c>
      <c r="H6121" s="177"/>
      <c r="I6121" s="178"/>
      <c r="J6121" s="179"/>
    </row>
    <row r="6122" spans="1:10" customFormat="1" x14ac:dyDescent="0.2">
      <c r="A6122" s="161" t="s">
        <v>403</v>
      </c>
      <c r="B6122" s="162" t="s">
        <v>4189</v>
      </c>
      <c r="C6122" s="174"/>
      <c r="D6122" s="175" t="s">
        <v>718</v>
      </c>
      <c r="E6122" s="175">
        <v>4</v>
      </c>
      <c r="F6122" s="176">
        <v>2.9523020000000001E-2</v>
      </c>
      <c r="G6122" s="176">
        <f t="shared" ref="G6122:G6153" si="206">F6122*E6122</f>
        <v>0.11809208</v>
      </c>
      <c r="H6122" s="177"/>
      <c r="I6122" s="178"/>
      <c r="J6122" s="179"/>
    </row>
    <row r="6123" spans="1:10" customFormat="1" x14ac:dyDescent="0.2">
      <c r="A6123" s="161" t="s">
        <v>403</v>
      </c>
      <c r="B6123" s="162" t="s">
        <v>4190</v>
      </c>
      <c r="C6123" s="174"/>
      <c r="D6123" s="175" t="s">
        <v>720</v>
      </c>
      <c r="E6123" s="175">
        <v>2</v>
      </c>
      <c r="F6123" s="176">
        <v>9.6445200000000002E-3</v>
      </c>
      <c r="G6123" s="176">
        <f t="shared" si="206"/>
        <v>1.928904E-2</v>
      </c>
      <c r="H6123" s="177"/>
      <c r="I6123" s="178"/>
      <c r="J6123" s="179"/>
    </row>
    <row r="6124" spans="1:10" customFormat="1" x14ac:dyDescent="0.2">
      <c r="A6124" s="148" t="s">
        <v>379</v>
      </c>
      <c r="B6124" s="162" t="s">
        <v>4191</v>
      </c>
      <c r="C6124" s="181" t="s">
        <v>722</v>
      </c>
      <c r="D6124" s="182" t="s">
        <v>723</v>
      </c>
      <c r="E6124" s="182">
        <v>1</v>
      </c>
      <c r="F6124" s="183">
        <v>6.138147E-2</v>
      </c>
      <c r="G6124" s="183">
        <f t="shared" si="206"/>
        <v>6.138147E-2</v>
      </c>
      <c r="H6124" s="184"/>
      <c r="I6124" s="185"/>
      <c r="J6124" s="180"/>
    </row>
    <row r="6125" spans="1:10" customFormat="1" x14ac:dyDescent="0.2">
      <c r="A6125" s="161" t="s">
        <v>403</v>
      </c>
      <c r="B6125" s="162" t="s">
        <v>4192</v>
      </c>
      <c r="C6125" s="174" t="s">
        <v>677</v>
      </c>
      <c r="D6125" s="175" t="s">
        <v>732</v>
      </c>
      <c r="E6125" s="175">
        <v>12</v>
      </c>
      <c r="F6125" s="176">
        <v>0.12559807000000001</v>
      </c>
      <c r="G6125" s="176">
        <f t="shared" si="206"/>
        <v>1.5071768400000001</v>
      </c>
      <c r="H6125" s="177"/>
      <c r="I6125" s="178"/>
      <c r="J6125" s="179"/>
    </row>
    <row r="6126" spans="1:10" customFormat="1" x14ac:dyDescent="0.2">
      <c r="A6126" s="161" t="s">
        <v>403</v>
      </c>
      <c r="B6126" s="162" t="s">
        <v>4193</v>
      </c>
      <c r="C6126" s="174" t="s">
        <v>677</v>
      </c>
      <c r="D6126" s="175" t="s">
        <v>734</v>
      </c>
      <c r="E6126" s="175">
        <v>4</v>
      </c>
      <c r="F6126" s="176">
        <v>0.10981471</v>
      </c>
      <c r="G6126" s="176">
        <f t="shared" si="206"/>
        <v>0.43925883999999998</v>
      </c>
      <c r="H6126" s="177"/>
      <c r="I6126" s="178"/>
      <c r="J6126" s="179"/>
    </row>
    <row r="6127" spans="1:10" customFormat="1" x14ac:dyDescent="0.2">
      <c r="A6127" s="161" t="s">
        <v>403</v>
      </c>
      <c r="B6127" s="162" t="s">
        <v>4194</v>
      </c>
      <c r="C6127" s="174" t="s">
        <v>677</v>
      </c>
      <c r="D6127" s="175" t="s">
        <v>736</v>
      </c>
      <c r="E6127" s="175">
        <v>2</v>
      </c>
      <c r="F6127" s="176">
        <v>7.4135400000000004E-2</v>
      </c>
      <c r="G6127" s="176">
        <f t="shared" si="206"/>
        <v>0.14827080000000001</v>
      </c>
      <c r="H6127" s="177"/>
      <c r="I6127" s="178"/>
      <c r="J6127" s="179"/>
    </row>
    <row r="6128" spans="1:10" customFormat="1" x14ac:dyDescent="0.2">
      <c r="A6128" s="161" t="s">
        <v>403</v>
      </c>
      <c r="B6128" s="162" t="s">
        <v>4195</v>
      </c>
      <c r="C6128" s="174" t="s">
        <v>677</v>
      </c>
      <c r="D6128" s="175" t="s">
        <v>678</v>
      </c>
      <c r="E6128" s="175">
        <v>4</v>
      </c>
      <c r="F6128" s="176">
        <v>4.296759E-2</v>
      </c>
      <c r="G6128" s="176">
        <f t="shared" si="206"/>
        <v>0.17187036</v>
      </c>
      <c r="H6128" s="177"/>
      <c r="I6128" s="178"/>
      <c r="J6128" s="179"/>
    </row>
    <row r="6129" spans="1:10" customFormat="1" x14ac:dyDescent="0.2">
      <c r="A6129" s="161" t="s">
        <v>403</v>
      </c>
      <c r="B6129" s="162" t="s">
        <v>4196</v>
      </c>
      <c r="C6129" s="174" t="s">
        <v>677</v>
      </c>
      <c r="D6129" s="175" t="s">
        <v>739</v>
      </c>
      <c r="E6129" s="175">
        <v>3</v>
      </c>
      <c r="F6129" s="176">
        <v>5.4240669999999998E-2</v>
      </c>
      <c r="G6129" s="176">
        <f t="shared" si="206"/>
        <v>0.16272201</v>
      </c>
      <c r="H6129" s="177"/>
      <c r="I6129" s="178"/>
      <c r="J6129" s="179"/>
    </row>
    <row r="6130" spans="1:10" customFormat="1" x14ac:dyDescent="0.2">
      <c r="A6130" s="161" t="s">
        <v>403</v>
      </c>
      <c r="B6130" s="162" t="s">
        <v>4197</v>
      </c>
      <c r="C6130" s="174" t="s">
        <v>677</v>
      </c>
      <c r="D6130" s="175" t="s">
        <v>741</v>
      </c>
      <c r="E6130" s="175">
        <v>8</v>
      </c>
      <c r="F6130" s="176">
        <v>2.6461140000000001E-2</v>
      </c>
      <c r="G6130" s="176">
        <f t="shared" si="206"/>
        <v>0.21168912000000001</v>
      </c>
      <c r="H6130" s="177"/>
      <c r="I6130" s="178"/>
      <c r="J6130" s="179"/>
    </row>
    <row r="6131" spans="1:10" customFormat="1" x14ac:dyDescent="0.2">
      <c r="A6131" s="161" t="s">
        <v>403</v>
      </c>
      <c r="B6131" s="162" t="s">
        <v>4198</v>
      </c>
      <c r="C6131" s="174" t="s">
        <v>684</v>
      </c>
      <c r="D6131" s="175" t="s">
        <v>728</v>
      </c>
      <c r="E6131" s="175">
        <v>4</v>
      </c>
      <c r="F6131" s="176">
        <v>3.5662310000000003E-2</v>
      </c>
      <c r="G6131" s="176">
        <f t="shared" si="206"/>
        <v>0.14264924000000001</v>
      </c>
      <c r="H6131" s="177"/>
      <c r="I6131" s="178"/>
      <c r="J6131" s="179"/>
    </row>
    <row r="6132" spans="1:10" customFormat="1" x14ac:dyDescent="0.2">
      <c r="A6132" s="161" t="s">
        <v>403</v>
      </c>
      <c r="B6132" s="162" t="s">
        <v>4199</v>
      </c>
      <c r="C6132" s="174" t="s">
        <v>684</v>
      </c>
      <c r="D6132" s="175" t="s">
        <v>730</v>
      </c>
      <c r="E6132" s="175">
        <v>4</v>
      </c>
      <c r="F6132" s="176">
        <v>3.3686880000000002E-2</v>
      </c>
      <c r="G6132" s="176">
        <f t="shared" si="206"/>
        <v>0.13474752000000001</v>
      </c>
      <c r="H6132" s="177"/>
      <c r="I6132" s="178"/>
      <c r="J6132" s="179"/>
    </row>
    <row r="6133" spans="1:10" customFormat="1" x14ac:dyDescent="0.2">
      <c r="A6133" s="161" t="s">
        <v>403</v>
      </c>
      <c r="B6133" s="162" t="s">
        <v>4200</v>
      </c>
      <c r="C6133" s="174" t="s">
        <v>677</v>
      </c>
      <c r="D6133" s="175" t="s">
        <v>743</v>
      </c>
      <c r="E6133" s="175">
        <v>15</v>
      </c>
      <c r="F6133" s="176">
        <v>1.393254E-2</v>
      </c>
      <c r="G6133" s="176">
        <f t="shared" si="206"/>
        <v>0.20898810000000001</v>
      </c>
      <c r="H6133" s="177"/>
      <c r="I6133" s="178"/>
      <c r="J6133" s="179"/>
    </row>
    <row r="6134" spans="1:10" customFormat="1" x14ac:dyDescent="0.2">
      <c r="A6134" s="161" t="s">
        <v>403</v>
      </c>
      <c r="B6134" s="162" t="s">
        <v>4201</v>
      </c>
      <c r="C6134" s="174" t="s">
        <v>677</v>
      </c>
      <c r="D6134" s="175" t="s">
        <v>745</v>
      </c>
      <c r="E6134" s="175">
        <v>8</v>
      </c>
      <c r="F6134" s="176">
        <v>1.1562019999999999E-2</v>
      </c>
      <c r="G6134" s="176">
        <f t="shared" si="206"/>
        <v>9.2496159999999994E-2</v>
      </c>
      <c r="H6134" s="177"/>
      <c r="I6134" s="178"/>
      <c r="J6134" s="179"/>
    </row>
    <row r="6135" spans="1:10" customFormat="1" x14ac:dyDescent="0.2">
      <c r="A6135" s="161" t="s">
        <v>403</v>
      </c>
      <c r="B6135" s="162" t="s">
        <v>4202</v>
      </c>
      <c r="C6135" s="174" t="s">
        <v>677</v>
      </c>
      <c r="D6135" s="175" t="s">
        <v>747</v>
      </c>
      <c r="E6135" s="175">
        <v>4</v>
      </c>
      <c r="F6135" s="176">
        <v>1.9086800000000001E-3</v>
      </c>
      <c r="G6135" s="176">
        <f t="shared" si="206"/>
        <v>7.6347200000000002E-3</v>
      </c>
      <c r="H6135" s="177"/>
      <c r="I6135" s="178"/>
      <c r="J6135" s="179"/>
    </row>
    <row r="6136" spans="1:10" customFormat="1" ht="25.5" x14ac:dyDescent="0.2">
      <c r="A6136" s="161" t="s">
        <v>403</v>
      </c>
      <c r="B6136" s="162" t="s">
        <v>4203</v>
      </c>
      <c r="C6136" s="174" t="s">
        <v>522</v>
      </c>
      <c r="D6136" s="175" t="s">
        <v>749</v>
      </c>
      <c r="E6136" s="175">
        <v>30</v>
      </c>
      <c r="F6136" s="176">
        <v>5.7602159999999999E-2</v>
      </c>
      <c r="G6136" s="176">
        <f t="shared" si="206"/>
        <v>1.7280648000000001</v>
      </c>
      <c r="H6136" s="177"/>
      <c r="I6136" s="178"/>
      <c r="J6136" s="179"/>
    </row>
    <row r="6137" spans="1:10" customFormat="1" ht="25.5" x14ac:dyDescent="0.2">
      <c r="A6137" s="161" t="s">
        <v>403</v>
      </c>
      <c r="B6137" s="162" t="s">
        <v>4204</v>
      </c>
      <c r="C6137" s="174" t="s">
        <v>522</v>
      </c>
      <c r="D6137" s="175" t="s">
        <v>751</v>
      </c>
      <c r="E6137" s="175">
        <v>8</v>
      </c>
      <c r="F6137" s="176">
        <v>2.8221969999999999E-2</v>
      </c>
      <c r="G6137" s="176">
        <f t="shared" si="206"/>
        <v>0.22577575999999999</v>
      </c>
      <c r="H6137" s="177"/>
      <c r="I6137" s="178"/>
      <c r="J6137" s="179"/>
    </row>
    <row r="6138" spans="1:10" customFormat="1" ht="25.5" x14ac:dyDescent="0.2">
      <c r="A6138" s="161" t="s">
        <v>403</v>
      </c>
      <c r="B6138" s="162" t="s">
        <v>4205</v>
      </c>
      <c r="C6138" s="174" t="s">
        <v>522</v>
      </c>
      <c r="D6138" s="175" t="s">
        <v>753</v>
      </c>
      <c r="E6138" s="175">
        <v>35</v>
      </c>
      <c r="F6138" s="176">
        <v>2.2449110000000001E-2</v>
      </c>
      <c r="G6138" s="176">
        <f t="shared" si="206"/>
        <v>0.78571885000000008</v>
      </c>
      <c r="H6138" s="177"/>
      <c r="I6138" s="178"/>
      <c r="J6138" s="179"/>
    </row>
    <row r="6139" spans="1:10" customFormat="1" ht="25.5" x14ac:dyDescent="0.2">
      <c r="A6139" s="161" t="s">
        <v>403</v>
      </c>
      <c r="B6139" s="162" t="s">
        <v>4206</v>
      </c>
      <c r="C6139" s="174" t="s">
        <v>725</v>
      </c>
      <c r="D6139" s="175" t="s">
        <v>726</v>
      </c>
      <c r="E6139" s="175">
        <v>16</v>
      </c>
      <c r="F6139" s="176">
        <v>2.0473680000000001E-2</v>
      </c>
      <c r="G6139" s="176">
        <f t="shared" si="206"/>
        <v>0.32757888000000002</v>
      </c>
      <c r="H6139" s="177"/>
      <c r="I6139" s="178"/>
      <c r="J6139" s="179"/>
    </row>
    <row r="6140" spans="1:10" customFormat="1" ht="25.5" x14ac:dyDescent="0.2">
      <c r="A6140" s="161" t="s">
        <v>403</v>
      </c>
      <c r="B6140" s="162" t="s">
        <v>4207</v>
      </c>
      <c r="C6140" s="174" t="s">
        <v>522</v>
      </c>
      <c r="D6140" s="175" t="s">
        <v>755</v>
      </c>
      <c r="E6140" s="175">
        <v>16</v>
      </c>
      <c r="F6140" s="176">
        <v>1.8321469999999999E-2</v>
      </c>
      <c r="G6140" s="176">
        <f t="shared" si="206"/>
        <v>0.29314351999999999</v>
      </c>
      <c r="H6140" s="177"/>
      <c r="I6140" s="178"/>
      <c r="J6140" s="179"/>
    </row>
    <row r="6141" spans="1:10" customFormat="1" ht="25.5" x14ac:dyDescent="0.2">
      <c r="A6141" s="161" t="s">
        <v>403</v>
      </c>
      <c r="B6141" s="162" t="s">
        <v>4208</v>
      </c>
      <c r="C6141" s="174" t="s">
        <v>1133</v>
      </c>
      <c r="D6141" s="175" t="s">
        <v>757</v>
      </c>
      <c r="E6141" s="175">
        <v>31</v>
      </c>
      <c r="F6141" s="176">
        <v>1.6348540000000002E-2</v>
      </c>
      <c r="G6141" s="176">
        <f t="shared" si="206"/>
        <v>0.50680474000000009</v>
      </c>
      <c r="H6141" s="177"/>
      <c r="I6141" s="178"/>
      <c r="J6141" s="179"/>
    </row>
    <row r="6142" spans="1:10" customFormat="1" x14ac:dyDescent="0.2">
      <c r="A6142" s="161" t="s">
        <v>403</v>
      </c>
      <c r="B6142" s="162" t="s">
        <v>4209</v>
      </c>
      <c r="C6142" s="174" t="s">
        <v>759</v>
      </c>
      <c r="D6142" s="175" t="s">
        <v>760</v>
      </c>
      <c r="E6142" s="175">
        <v>15</v>
      </c>
      <c r="F6142" s="176">
        <v>1.7374069999999998E-2</v>
      </c>
      <c r="G6142" s="176">
        <f t="shared" si="206"/>
        <v>0.26061104999999996</v>
      </c>
      <c r="H6142" s="177"/>
      <c r="I6142" s="178"/>
      <c r="J6142" s="179"/>
    </row>
    <row r="6143" spans="1:10" customFormat="1" x14ac:dyDescent="0.2">
      <c r="A6143" s="161" t="s">
        <v>403</v>
      </c>
      <c r="B6143" s="162" t="s">
        <v>4210</v>
      </c>
      <c r="C6143" s="174" t="s">
        <v>525</v>
      </c>
      <c r="D6143" s="175" t="s">
        <v>762</v>
      </c>
      <c r="E6143" s="175">
        <v>12</v>
      </c>
      <c r="F6143" s="176">
        <v>7.6006699999999996E-2</v>
      </c>
      <c r="G6143" s="176">
        <f t="shared" si="206"/>
        <v>0.91208040000000001</v>
      </c>
      <c r="H6143" s="177"/>
      <c r="I6143" s="178"/>
      <c r="J6143" s="179"/>
    </row>
    <row r="6144" spans="1:10" customFormat="1" x14ac:dyDescent="0.2">
      <c r="A6144" s="161" t="s">
        <v>403</v>
      </c>
      <c r="B6144" s="162" t="s">
        <v>4211</v>
      </c>
      <c r="C6144" s="174" t="s">
        <v>525</v>
      </c>
      <c r="D6144" s="175" t="s">
        <v>764</v>
      </c>
      <c r="E6144" s="175">
        <v>16</v>
      </c>
      <c r="F6144" s="176">
        <v>4.0010209999999997E-2</v>
      </c>
      <c r="G6144" s="176">
        <f t="shared" si="206"/>
        <v>0.64016335999999996</v>
      </c>
      <c r="H6144" s="177"/>
      <c r="I6144" s="178"/>
      <c r="J6144" s="179"/>
    </row>
    <row r="6145" spans="1:39" customFormat="1" x14ac:dyDescent="0.2">
      <c r="A6145" s="161" t="s">
        <v>403</v>
      </c>
      <c r="B6145" s="162" t="s">
        <v>4212</v>
      </c>
      <c r="C6145" s="174" t="s">
        <v>525</v>
      </c>
      <c r="D6145" s="175" t="s">
        <v>679</v>
      </c>
      <c r="E6145" s="175">
        <v>42</v>
      </c>
      <c r="F6145" s="176">
        <v>1.6751530000000001E-2</v>
      </c>
      <c r="G6145" s="176">
        <f t="shared" si="206"/>
        <v>0.70356426000000005</v>
      </c>
      <c r="H6145" s="177"/>
      <c r="I6145" s="178"/>
      <c r="J6145" s="179"/>
    </row>
    <row r="6146" spans="1:39" customFormat="1" x14ac:dyDescent="0.2">
      <c r="A6146" s="161" t="s">
        <v>403</v>
      </c>
      <c r="B6146" s="162" t="s">
        <v>4213</v>
      </c>
      <c r="C6146" s="174" t="s">
        <v>525</v>
      </c>
      <c r="D6146" s="175" t="s">
        <v>767</v>
      </c>
      <c r="E6146" s="175">
        <v>9</v>
      </c>
      <c r="F6146" s="176">
        <v>1.084597E-2</v>
      </c>
      <c r="G6146" s="176">
        <f t="shared" si="206"/>
        <v>9.7613729999999996E-2</v>
      </c>
      <c r="H6146" s="177"/>
      <c r="I6146" s="178"/>
      <c r="J6146" s="179"/>
    </row>
    <row r="6147" spans="1:39" customFormat="1" x14ac:dyDescent="0.2">
      <c r="A6147" s="161" t="s">
        <v>403</v>
      </c>
      <c r="B6147" s="162" t="s">
        <v>4214</v>
      </c>
      <c r="C6147" s="174" t="s">
        <v>525</v>
      </c>
      <c r="D6147" s="175" t="s">
        <v>526</v>
      </c>
      <c r="E6147" s="175">
        <v>166</v>
      </c>
      <c r="F6147" s="176">
        <v>5.88405E-3</v>
      </c>
      <c r="G6147" s="176">
        <f t="shared" si="206"/>
        <v>0.97675230000000002</v>
      </c>
      <c r="H6147" s="177"/>
      <c r="I6147" s="178"/>
      <c r="J6147" s="179"/>
    </row>
    <row r="6148" spans="1:39" customFormat="1" x14ac:dyDescent="0.2">
      <c r="A6148" s="161" t="s">
        <v>403</v>
      </c>
      <c r="B6148" s="162" t="s">
        <v>4215</v>
      </c>
      <c r="C6148" s="174" t="s">
        <v>525</v>
      </c>
      <c r="D6148" s="175" t="s">
        <v>770</v>
      </c>
      <c r="E6148" s="175">
        <v>4</v>
      </c>
      <c r="F6148" s="176">
        <v>8.4562000000000005E-4</v>
      </c>
      <c r="G6148" s="176">
        <f t="shared" si="206"/>
        <v>3.3824800000000002E-3</v>
      </c>
      <c r="H6148" s="177"/>
      <c r="I6148" s="178"/>
      <c r="J6148" s="179"/>
    </row>
    <row r="6149" spans="1:39" customFormat="1" x14ac:dyDescent="0.2">
      <c r="A6149" s="161" t="s">
        <v>403</v>
      </c>
      <c r="B6149" s="162" t="s">
        <v>4216</v>
      </c>
      <c r="C6149" s="174" t="s">
        <v>528</v>
      </c>
      <c r="D6149" s="175" t="s">
        <v>772</v>
      </c>
      <c r="E6149" s="175">
        <v>16</v>
      </c>
      <c r="F6149" s="176">
        <v>6.9577099999999998E-3</v>
      </c>
      <c r="G6149" s="176">
        <f t="shared" si="206"/>
        <v>0.11132336</v>
      </c>
      <c r="H6149" s="177"/>
      <c r="I6149" s="178"/>
      <c r="J6149" s="179"/>
    </row>
    <row r="6150" spans="1:39" customFormat="1" x14ac:dyDescent="0.2">
      <c r="A6150" s="161" t="s">
        <v>403</v>
      </c>
      <c r="B6150" s="162" t="s">
        <v>4217</v>
      </c>
      <c r="C6150" s="174" t="s">
        <v>528</v>
      </c>
      <c r="D6150" s="175" t="s">
        <v>680</v>
      </c>
      <c r="E6150" s="175">
        <v>34</v>
      </c>
      <c r="F6150" s="176">
        <v>3.9662300000000003E-3</v>
      </c>
      <c r="G6150" s="176">
        <f t="shared" si="206"/>
        <v>0.13485182000000001</v>
      </c>
      <c r="H6150" s="177"/>
      <c r="I6150" s="178"/>
      <c r="J6150" s="179"/>
    </row>
    <row r="6151" spans="1:39" customFormat="1" x14ac:dyDescent="0.2">
      <c r="A6151" s="161" t="s">
        <v>403</v>
      </c>
      <c r="B6151" s="162" t="s">
        <v>4218</v>
      </c>
      <c r="C6151" s="174" t="s">
        <v>528</v>
      </c>
      <c r="D6151" s="175" t="s">
        <v>775</v>
      </c>
      <c r="E6151" s="175">
        <v>9</v>
      </c>
      <c r="F6151" s="176">
        <v>2.3824300000000001E-3</v>
      </c>
      <c r="G6151" s="176">
        <f t="shared" si="206"/>
        <v>2.1441870000000002E-2</v>
      </c>
      <c r="H6151" s="177"/>
      <c r="I6151" s="178"/>
      <c r="J6151" s="179"/>
    </row>
    <row r="6152" spans="1:39" customFormat="1" x14ac:dyDescent="0.2">
      <c r="A6152" s="161" t="s">
        <v>403</v>
      </c>
      <c r="B6152" s="162" t="s">
        <v>4219</v>
      </c>
      <c r="C6152" s="174" t="s">
        <v>528</v>
      </c>
      <c r="D6152" s="175" t="s">
        <v>529</v>
      </c>
      <c r="E6152" s="175">
        <v>125</v>
      </c>
      <c r="F6152" s="176">
        <v>1.25136E-3</v>
      </c>
      <c r="G6152" s="176">
        <f t="shared" si="206"/>
        <v>0.15642</v>
      </c>
      <c r="H6152" s="177"/>
      <c r="I6152" s="178"/>
      <c r="J6152" s="179"/>
    </row>
    <row r="6153" spans="1:39" customFormat="1" x14ac:dyDescent="0.2">
      <c r="A6153" s="161" t="s">
        <v>403</v>
      </c>
      <c r="B6153" s="162" t="s">
        <v>4220</v>
      </c>
      <c r="C6153" s="174" t="s">
        <v>528</v>
      </c>
      <c r="D6153" s="175" t="s">
        <v>778</v>
      </c>
      <c r="E6153" s="175">
        <v>4</v>
      </c>
      <c r="F6153" s="176">
        <v>1.8382000000000001E-4</v>
      </c>
      <c r="G6153" s="176">
        <f t="shared" si="206"/>
        <v>7.3528000000000005E-4</v>
      </c>
      <c r="H6153" s="177"/>
      <c r="I6153" s="178"/>
      <c r="J6153" s="179"/>
    </row>
    <row r="6154" spans="1:39" customFormat="1" x14ac:dyDescent="0.2">
      <c r="A6154" s="161" t="s">
        <v>403</v>
      </c>
      <c r="B6154" s="162" t="s">
        <v>4221</v>
      </c>
      <c r="C6154" s="174" t="s">
        <v>681</v>
      </c>
      <c r="D6154" s="175" t="s">
        <v>780</v>
      </c>
      <c r="E6154" s="175">
        <v>4</v>
      </c>
      <c r="F6154" s="176">
        <v>1.7164410000000001E-2</v>
      </c>
      <c r="G6154" s="176">
        <f t="shared" ref="G6154:G6159" si="207">F6154*E6154</f>
        <v>6.8657640000000006E-2</v>
      </c>
      <c r="H6154" s="177"/>
      <c r="I6154" s="178"/>
      <c r="J6154" s="179"/>
    </row>
    <row r="6155" spans="1:39" customFormat="1" x14ac:dyDescent="0.2">
      <c r="A6155" s="161" t="s">
        <v>403</v>
      </c>
      <c r="B6155" s="162" t="s">
        <v>4222</v>
      </c>
      <c r="C6155" s="174" t="s">
        <v>681</v>
      </c>
      <c r="D6155" s="175" t="s">
        <v>782</v>
      </c>
      <c r="E6155" s="175">
        <v>8</v>
      </c>
      <c r="F6155" s="176">
        <v>1.130113E-2</v>
      </c>
      <c r="G6155" s="176">
        <f t="shared" si="207"/>
        <v>9.0409039999999996E-2</v>
      </c>
      <c r="H6155" s="177"/>
      <c r="I6155" s="178"/>
      <c r="J6155" s="179"/>
    </row>
    <row r="6156" spans="1:39" customFormat="1" x14ac:dyDescent="0.2">
      <c r="A6156" s="161" t="s">
        <v>403</v>
      </c>
      <c r="B6156" s="162" t="s">
        <v>4223</v>
      </c>
      <c r="C6156" s="174" t="s">
        <v>681</v>
      </c>
      <c r="D6156" s="175" t="s">
        <v>784</v>
      </c>
      <c r="E6156" s="175">
        <v>4</v>
      </c>
      <c r="F6156" s="176">
        <v>4.0784000000000003E-3</v>
      </c>
      <c r="G6156" s="176">
        <f t="shared" si="207"/>
        <v>1.6313600000000001E-2</v>
      </c>
      <c r="H6156" s="177"/>
      <c r="I6156" s="178"/>
      <c r="J6156" s="179"/>
    </row>
    <row r="6157" spans="1:39" customFormat="1" x14ac:dyDescent="0.2">
      <c r="A6157" s="161" t="s">
        <v>403</v>
      </c>
      <c r="B6157" s="162" t="s">
        <v>4224</v>
      </c>
      <c r="C6157" s="174" t="s">
        <v>681</v>
      </c>
      <c r="D6157" s="175" t="s">
        <v>786</v>
      </c>
      <c r="E6157" s="175">
        <v>21</v>
      </c>
      <c r="F6157" s="176">
        <v>2.1575700000000001E-3</v>
      </c>
      <c r="G6157" s="176">
        <f t="shared" si="207"/>
        <v>4.5308970000000004E-2</v>
      </c>
      <c r="H6157" s="177"/>
      <c r="I6157" s="178"/>
      <c r="J6157" s="179"/>
    </row>
    <row r="6158" spans="1:39" customFormat="1" x14ac:dyDescent="0.2">
      <c r="A6158" s="161" t="s">
        <v>403</v>
      </c>
      <c r="B6158" s="162" t="s">
        <v>4225</v>
      </c>
      <c r="C6158" s="174" t="s">
        <v>788</v>
      </c>
      <c r="D6158" s="175" t="s">
        <v>789</v>
      </c>
      <c r="E6158" s="175">
        <v>2</v>
      </c>
      <c r="F6158" s="176">
        <v>5.0836500000000003E-3</v>
      </c>
      <c r="G6158" s="176">
        <f t="shared" si="207"/>
        <v>1.0167300000000001E-2</v>
      </c>
      <c r="H6158" s="177" t="s">
        <v>414</v>
      </c>
      <c r="I6158" s="178"/>
      <c r="J6158" s="179"/>
    </row>
    <row r="6159" spans="1:39" customFormat="1" ht="25.5" x14ac:dyDescent="0.2">
      <c r="A6159" s="161" t="s">
        <v>403</v>
      </c>
      <c r="B6159" s="162" t="s">
        <v>4226</v>
      </c>
      <c r="C6159" s="174" t="s">
        <v>2509</v>
      </c>
      <c r="D6159" s="175" t="s">
        <v>713</v>
      </c>
      <c r="E6159" s="175">
        <v>2</v>
      </c>
      <c r="F6159" s="176">
        <v>1.413823E-2</v>
      </c>
      <c r="G6159" s="176">
        <f t="shared" si="207"/>
        <v>2.827646E-2</v>
      </c>
      <c r="H6159" s="177"/>
      <c r="I6159" s="178"/>
      <c r="J6159" s="179"/>
    </row>
    <row r="6160" spans="1:39" ht="25.5" x14ac:dyDescent="0.2">
      <c r="A6160" s="148" t="s">
        <v>379</v>
      </c>
      <c r="B6160" s="150">
        <v>99</v>
      </c>
      <c r="C6160" s="201" t="s">
        <v>326</v>
      </c>
      <c r="D6160" s="152" t="s">
        <v>327</v>
      </c>
      <c r="E6160" s="105">
        <v>1</v>
      </c>
      <c r="F6160" s="153"/>
      <c r="G6160" s="110"/>
      <c r="H6160" s="154"/>
      <c r="I6160" s="111"/>
      <c r="J6160" s="155"/>
      <c r="K6160" s="124"/>
      <c r="L6160" s="125"/>
      <c r="M6160" s="126"/>
      <c r="N6160" s="127"/>
      <c r="O6160" s="128"/>
      <c r="P6160" s="128"/>
      <c r="Q6160" s="126"/>
      <c r="R6160" s="55"/>
      <c r="S6160" s="129"/>
      <c r="T6160" s="156"/>
      <c r="U6160" s="126"/>
      <c r="AF6160" s="8"/>
      <c r="AG6160" s="8"/>
      <c r="AH6160" s="8"/>
      <c r="AI6160" s="8"/>
      <c r="AJ6160" s="8"/>
      <c r="AK6160" s="8"/>
      <c r="AL6160" s="8"/>
      <c r="AM6160" s="8"/>
    </row>
    <row r="6161" spans="1:39" x14ac:dyDescent="0.2">
      <c r="A6161" s="148" t="s">
        <v>379</v>
      </c>
      <c r="B6161" s="150">
        <v>100</v>
      </c>
      <c r="C6161" s="201" t="s">
        <v>328</v>
      </c>
      <c r="D6161" s="152" t="s">
        <v>329</v>
      </c>
      <c r="E6161" s="105">
        <v>1</v>
      </c>
      <c r="F6161" s="153"/>
      <c r="G6161" s="110"/>
      <c r="H6161" s="154"/>
      <c r="I6161" s="111"/>
      <c r="J6161" s="155"/>
      <c r="K6161" s="124"/>
      <c r="L6161" s="125"/>
      <c r="M6161" s="126"/>
      <c r="N6161" s="127"/>
      <c r="O6161" s="128"/>
      <c r="P6161" s="128"/>
      <c r="Q6161" s="126"/>
      <c r="R6161" s="55"/>
      <c r="S6161" s="129"/>
      <c r="T6161" s="156"/>
      <c r="U6161" s="126"/>
      <c r="AF6161" s="8"/>
      <c r="AG6161" s="8"/>
      <c r="AH6161" s="8"/>
      <c r="AI6161" s="8"/>
      <c r="AJ6161" s="8"/>
      <c r="AK6161" s="8"/>
      <c r="AL6161" s="8"/>
      <c r="AM6161" s="8"/>
    </row>
    <row r="6162" spans="1:39" customFormat="1" x14ac:dyDescent="0.2">
      <c r="A6162" s="148" t="s">
        <v>379</v>
      </c>
      <c r="B6162" s="162" t="s">
        <v>4526</v>
      </c>
      <c r="C6162" s="181" t="s">
        <v>384</v>
      </c>
      <c r="D6162" s="182" t="s">
        <v>385</v>
      </c>
      <c r="E6162" s="182">
        <v>1</v>
      </c>
      <c r="F6162" s="183"/>
      <c r="G6162" s="183" t="str">
        <f>""</f>
        <v/>
      </c>
      <c r="H6162" s="184"/>
      <c r="I6162" s="185"/>
      <c r="J6162" s="180"/>
    </row>
    <row r="6163" spans="1:39" customFormat="1" outlineLevel="1" x14ac:dyDescent="0.2">
      <c r="A6163" s="148" t="s">
        <v>379</v>
      </c>
      <c r="B6163" s="162" t="s">
        <v>4527</v>
      </c>
      <c r="C6163" s="181" t="s">
        <v>388</v>
      </c>
      <c r="D6163" s="182" t="s">
        <v>389</v>
      </c>
      <c r="E6163" s="182">
        <f>1*1</f>
        <v>1</v>
      </c>
      <c r="F6163" s="183">
        <v>3.8</v>
      </c>
      <c r="G6163" s="183">
        <f t="shared" ref="G6163:G6168" si="208">F6163*E6163</f>
        <v>3.8</v>
      </c>
      <c r="H6163" s="184" t="s">
        <v>390</v>
      </c>
      <c r="I6163" s="185"/>
      <c r="J6163" s="180"/>
    </row>
    <row r="6164" spans="1:39" customFormat="1" outlineLevel="1" x14ac:dyDescent="0.2">
      <c r="A6164" s="148" t="s">
        <v>379</v>
      </c>
      <c r="B6164" s="162" t="s">
        <v>4528</v>
      </c>
      <c r="C6164" s="181" t="s">
        <v>392</v>
      </c>
      <c r="D6164" s="182" t="s">
        <v>393</v>
      </c>
      <c r="E6164" s="182">
        <f>1*1</f>
        <v>1</v>
      </c>
      <c r="F6164" s="183">
        <v>2.65</v>
      </c>
      <c r="G6164" s="183">
        <f t="shared" si="208"/>
        <v>2.65</v>
      </c>
      <c r="H6164" s="184" t="s">
        <v>390</v>
      </c>
      <c r="I6164" s="185"/>
      <c r="J6164" s="180"/>
    </row>
    <row r="6165" spans="1:39" customFormat="1" outlineLevel="1" x14ac:dyDescent="0.2">
      <c r="A6165" s="148" t="s">
        <v>379</v>
      </c>
      <c r="B6165" s="162" t="s">
        <v>4529</v>
      </c>
      <c r="C6165" s="181" t="s">
        <v>395</v>
      </c>
      <c r="D6165" s="182" t="s">
        <v>396</v>
      </c>
      <c r="E6165" s="182">
        <f>1*1</f>
        <v>1</v>
      </c>
      <c r="F6165" s="183">
        <v>5.45</v>
      </c>
      <c r="G6165" s="183">
        <f t="shared" si="208"/>
        <v>5.45</v>
      </c>
      <c r="H6165" s="184" t="s">
        <v>390</v>
      </c>
      <c r="I6165" s="185"/>
      <c r="J6165" s="180"/>
    </row>
    <row r="6166" spans="1:39" customFormat="1" outlineLevel="1" x14ac:dyDescent="0.2">
      <c r="A6166" s="148" t="s">
        <v>379</v>
      </c>
      <c r="B6166" s="162" t="s">
        <v>4530</v>
      </c>
      <c r="C6166" s="181" t="s">
        <v>398</v>
      </c>
      <c r="D6166" s="182" t="s">
        <v>399</v>
      </c>
      <c r="E6166" s="182">
        <f>1*1</f>
        <v>1</v>
      </c>
      <c r="F6166" s="183">
        <v>39.75</v>
      </c>
      <c r="G6166" s="183">
        <f t="shared" si="208"/>
        <v>39.75</v>
      </c>
      <c r="H6166" s="184" t="s">
        <v>390</v>
      </c>
      <c r="I6166" s="185"/>
      <c r="J6166" s="180"/>
    </row>
    <row r="6167" spans="1:39" customFormat="1" outlineLevel="1" x14ac:dyDescent="0.2">
      <c r="A6167" s="148" t="s">
        <v>379</v>
      </c>
      <c r="B6167" s="162" t="s">
        <v>4531</v>
      </c>
      <c r="C6167" s="181" t="s">
        <v>401</v>
      </c>
      <c r="D6167" s="182" t="s">
        <v>402</v>
      </c>
      <c r="E6167" s="182">
        <f>2*1</f>
        <v>2</v>
      </c>
      <c r="F6167" s="183">
        <v>1.97</v>
      </c>
      <c r="G6167" s="183">
        <f t="shared" si="208"/>
        <v>3.94</v>
      </c>
      <c r="H6167" s="184" t="s">
        <v>390</v>
      </c>
      <c r="I6167" s="185"/>
      <c r="J6167" s="180"/>
    </row>
    <row r="6168" spans="1:39" customFormat="1" outlineLevel="1" x14ac:dyDescent="0.2">
      <c r="A6168" s="148" t="s">
        <v>379</v>
      </c>
      <c r="B6168" s="162" t="s">
        <v>4532</v>
      </c>
      <c r="C6168" s="181" t="s">
        <v>405</v>
      </c>
      <c r="D6168" s="182" t="s">
        <v>406</v>
      </c>
      <c r="E6168" s="182">
        <f>1*1</f>
        <v>1</v>
      </c>
      <c r="F6168" s="183">
        <v>8.09</v>
      </c>
      <c r="G6168" s="183">
        <f t="shared" si="208"/>
        <v>8.09</v>
      </c>
      <c r="H6168" s="184"/>
      <c r="I6168" s="185"/>
      <c r="J6168" s="180"/>
    </row>
    <row r="6169" spans="1:39" customFormat="1" x14ac:dyDescent="0.2">
      <c r="A6169" s="161" t="s">
        <v>382</v>
      </c>
      <c r="B6169" s="162" t="s">
        <v>4533</v>
      </c>
      <c r="C6169" s="163" t="s">
        <v>1907</v>
      </c>
      <c r="D6169" s="164" t="s">
        <v>409</v>
      </c>
      <c r="E6169" s="164" t="s">
        <v>410</v>
      </c>
      <c r="F6169" s="167"/>
      <c r="G6169" s="167" t="str">
        <f>""</f>
        <v/>
      </c>
      <c r="H6169" s="161"/>
      <c r="I6169" s="165"/>
      <c r="J6169" s="166"/>
      <c r="K6169" s="200"/>
    </row>
    <row r="6170" spans="1:39" customFormat="1" outlineLevel="1" x14ac:dyDescent="0.2">
      <c r="A6170" s="161" t="s">
        <v>386</v>
      </c>
      <c r="B6170" s="162" t="s">
        <v>4534</v>
      </c>
      <c r="C6170" s="168" t="s">
        <v>1909</v>
      </c>
      <c r="D6170" s="169" t="s">
        <v>1910</v>
      </c>
      <c r="E6170" s="169" t="s">
        <v>410</v>
      </c>
      <c r="F6170" s="170">
        <v>15.77</v>
      </c>
      <c r="G6170" s="170">
        <f>F6170*2</f>
        <v>31.54</v>
      </c>
      <c r="H6170" s="171" t="s">
        <v>414</v>
      </c>
      <c r="I6170" s="172"/>
      <c r="J6170" s="173"/>
      <c r="K6170" s="200"/>
    </row>
    <row r="6171" spans="1:39" customFormat="1" outlineLevel="1" x14ac:dyDescent="0.2">
      <c r="A6171" s="161" t="s">
        <v>386</v>
      </c>
      <c r="B6171" s="162" t="s">
        <v>4535</v>
      </c>
      <c r="C6171" s="168" t="s">
        <v>416</v>
      </c>
      <c r="D6171" s="169" t="s">
        <v>417</v>
      </c>
      <c r="E6171" s="169" t="s">
        <v>410</v>
      </c>
      <c r="F6171" s="170">
        <v>4.05</v>
      </c>
      <c r="G6171" s="170">
        <f>F6171*2</f>
        <v>8.1</v>
      </c>
      <c r="H6171" s="171" t="s">
        <v>414</v>
      </c>
      <c r="I6171" s="172"/>
      <c r="J6171" s="173"/>
      <c r="K6171" s="200"/>
    </row>
    <row r="6172" spans="1:39" customFormat="1" outlineLevel="1" x14ac:dyDescent="0.2">
      <c r="A6172" s="161" t="s">
        <v>386</v>
      </c>
      <c r="B6172" s="162" t="s">
        <v>4536</v>
      </c>
      <c r="C6172" s="168" t="s">
        <v>419</v>
      </c>
      <c r="D6172" s="169" t="s">
        <v>420</v>
      </c>
      <c r="E6172" s="169">
        <v>2</v>
      </c>
      <c r="F6172" s="170">
        <v>0.37</v>
      </c>
      <c r="G6172" s="170">
        <f>F6172*E6172</f>
        <v>0.74</v>
      </c>
      <c r="H6172" s="171" t="s">
        <v>414</v>
      </c>
      <c r="I6172" s="172"/>
      <c r="J6172" s="173"/>
      <c r="K6172" s="200"/>
    </row>
    <row r="6173" spans="1:39" customFormat="1" outlineLevel="1" x14ac:dyDescent="0.2">
      <c r="A6173" s="161" t="s">
        <v>386</v>
      </c>
      <c r="B6173" s="162" t="s">
        <v>4537</v>
      </c>
      <c r="C6173" s="168" t="s">
        <v>422</v>
      </c>
      <c r="D6173" s="169" t="s">
        <v>423</v>
      </c>
      <c r="E6173" s="169">
        <v>2</v>
      </c>
      <c r="F6173" s="170">
        <v>0.04</v>
      </c>
      <c r="G6173" s="170">
        <f>F6173*E6173</f>
        <v>0.08</v>
      </c>
      <c r="H6173" s="171" t="s">
        <v>414</v>
      </c>
      <c r="I6173" s="172"/>
      <c r="J6173" s="173"/>
      <c r="K6173" s="200"/>
    </row>
    <row r="6174" spans="1:39" customFormat="1" outlineLevel="1" x14ac:dyDescent="0.2">
      <c r="A6174" s="161" t="s">
        <v>403</v>
      </c>
      <c r="B6174" s="162" t="s">
        <v>4538</v>
      </c>
      <c r="C6174" s="174" t="s">
        <v>425</v>
      </c>
      <c r="D6174" s="175" t="s">
        <v>426</v>
      </c>
      <c r="E6174" s="175">
        <v>2</v>
      </c>
      <c r="F6174" s="176">
        <v>0.01</v>
      </c>
      <c r="G6174" s="176">
        <f>F6174*E6174</f>
        <v>0.02</v>
      </c>
      <c r="H6174" s="177"/>
      <c r="I6174" s="178"/>
      <c r="J6174" s="179"/>
      <c r="K6174" s="200"/>
    </row>
    <row r="6175" spans="1:39" customFormat="1" x14ac:dyDescent="0.2">
      <c r="A6175" s="148" t="s">
        <v>379</v>
      </c>
      <c r="B6175" s="162" t="s">
        <v>4539</v>
      </c>
      <c r="C6175" s="181" t="s">
        <v>428</v>
      </c>
      <c r="D6175" s="182" t="s">
        <v>429</v>
      </c>
      <c r="E6175" s="182" t="s">
        <v>410</v>
      </c>
      <c r="F6175" s="183"/>
      <c r="G6175" s="183" t="str">
        <f>""</f>
        <v/>
      </c>
      <c r="H6175" s="184"/>
      <c r="I6175" s="185"/>
      <c r="J6175" s="180"/>
      <c r="K6175" s="200"/>
    </row>
    <row r="6176" spans="1:39" customFormat="1" outlineLevel="1" x14ac:dyDescent="0.2">
      <c r="A6176" s="148" t="s">
        <v>379</v>
      </c>
      <c r="B6176" s="162" t="s">
        <v>4540</v>
      </c>
      <c r="C6176" s="181" t="s">
        <v>431</v>
      </c>
      <c r="D6176" s="182" t="s">
        <v>432</v>
      </c>
      <c r="E6176" s="182" t="s">
        <v>410</v>
      </c>
      <c r="F6176" s="183">
        <v>10.41</v>
      </c>
      <c r="G6176" s="183">
        <f>F6176*2</f>
        <v>20.82</v>
      </c>
      <c r="H6176" s="184" t="s">
        <v>390</v>
      </c>
      <c r="I6176" s="185"/>
      <c r="J6176" s="180"/>
      <c r="K6176" s="200"/>
    </row>
    <row r="6177" spans="1:11" customFormat="1" outlineLevel="1" x14ac:dyDescent="0.2">
      <c r="A6177" s="148" t="s">
        <v>379</v>
      </c>
      <c r="B6177" s="162" t="s">
        <v>4541</v>
      </c>
      <c r="C6177" s="181" t="s">
        <v>434</v>
      </c>
      <c r="D6177" s="182" t="s">
        <v>435</v>
      </c>
      <c r="E6177" s="182">
        <v>4</v>
      </c>
      <c r="F6177" s="183">
        <v>0.03</v>
      </c>
      <c r="G6177" s="183">
        <f>F6177*E6177</f>
        <v>0.12</v>
      </c>
      <c r="H6177" s="184" t="s">
        <v>414</v>
      </c>
      <c r="I6177" s="185"/>
      <c r="J6177" s="180"/>
      <c r="K6177" s="200"/>
    </row>
    <row r="6178" spans="1:11" customFormat="1" outlineLevel="1" x14ac:dyDescent="0.2">
      <c r="A6178" s="148" t="s">
        <v>379</v>
      </c>
      <c r="B6178" s="162" t="s">
        <v>4542</v>
      </c>
      <c r="C6178" s="181" t="s">
        <v>425</v>
      </c>
      <c r="D6178" s="182" t="s">
        <v>437</v>
      </c>
      <c r="E6178" s="182">
        <v>2</v>
      </c>
      <c r="F6178" s="183">
        <v>0.02</v>
      </c>
      <c r="G6178" s="183">
        <f>F6178*E6178</f>
        <v>0.04</v>
      </c>
      <c r="H6178" s="184"/>
      <c r="I6178" s="185"/>
      <c r="J6178" s="180"/>
      <c r="K6178" s="200"/>
    </row>
    <row r="6179" spans="1:11" customFormat="1" x14ac:dyDescent="0.2">
      <c r="A6179" s="161" t="s">
        <v>382</v>
      </c>
      <c r="B6179" s="162" t="s">
        <v>4543</v>
      </c>
      <c r="C6179" s="163" t="s">
        <v>3446</v>
      </c>
      <c r="D6179" s="164" t="s">
        <v>3447</v>
      </c>
      <c r="E6179" s="164">
        <v>1</v>
      </c>
      <c r="F6179" s="167"/>
      <c r="G6179" s="167" t="str">
        <f>""</f>
        <v/>
      </c>
      <c r="H6179" s="161"/>
      <c r="I6179" s="165"/>
      <c r="J6179" s="166"/>
    </row>
    <row r="6180" spans="1:11" customFormat="1" outlineLevel="1" x14ac:dyDescent="0.2">
      <c r="A6180" s="161" t="s">
        <v>386</v>
      </c>
      <c r="B6180" s="162" t="s">
        <v>4544</v>
      </c>
      <c r="C6180" s="168" t="s">
        <v>3449</v>
      </c>
      <c r="D6180" s="169" t="s">
        <v>3450</v>
      </c>
      <c r="E6180" s="169">
        <f>1*1</f>
        <v>1</v>
      </c>
      <c r="F6180" s="170">
        <v>5.41</v>
      </c>
      <c r="G6180" s="170">
        <f>F6180*E6180</f>
        <v>5.41</v>
      </c>
      <c r="H6180" s="171" t="s">
        <v>414</v>
      </c>
      <c r="I6180" s="172"/>
      <c r="J6180" s="173"/>
    </row>
    <row r="6181" spans="1:11" customFormat="1" outlineLevel="1" x14ac:dyDescent="0.2">
      <c r="A6181" s="161" t="s">
        <v>386</v>
      </c>
      <c r="B6181" s="162" t="s">
        <v>4545</v>
      </c>
      <c r="C6181" s="168" t="s">
        <v>445</v>
      </c>
      <c r="D6181" s="169" t="s">
        <v>446</v>
      </c>
      <c r="E6181" s="169">
        <f>2*1</f>
        <v>2</v>
      </c>
      <c r="F6181" s="170">
        <v>2.2200000000000002</v>
      </c>
      <c r="G6181" s="170">
        <f>F6181*E6181</f>
        <v>4.4400000000000004</v>
      </c>
      <c r="H6181" s="171" t="s">
        <v>414</v>
      </c>
      <c r="I6181" s="172"/>
      <c r="J6181" s="173"/>
    </row>
    <row r="6182" spans="1:11" customFormat="1" outlineLevel="1" x14ac:dyDescent="0.2">
      <c r="A6182" s="161" t="s">
        <v>403</v>
      </c>
      <c r="B6182" s="162" t="s">
        <v>4546</v>
      </c>
      <c r="C6182" s="174" t="s">
        <v>425</v>
      </c>
      <c r="D6182" s="175" t="s">
        <v>448</v>
      </c>
      <c r="E6182" s="175">
        <f>4*1</f>
        <v>4</v>
      </c>
      <c r="F6182" s="176">
        <v>0.01</v>
      </c>
      <c r="G6182" s="176">
        <f>F6182*E6182</f>
        <v>0.04</v>
      </c>
      <c r="H6182" s="177"/>
      <c r="I6182" s="178"/>
      <c r="J6182" s="179"/>
    </row>
    <row r="6183" spans="1:11" customFormat="1" outlineLevel="1" x14ac:dyDescent="0.2">
      <c r="A6183" s="161" t="s">
        <v>403</v>
      </c>
      <c r="B6183" s="162" t="s">
        <v>4547</v>
      </c>
      <c r="C6183" s="174" t="s">
        <v>425</v>
      </c>
      <c r="D6183" s="175" t="s">
        <v>450</v>
      </c>
      <c r="E6183" s="175">
        <f>8*1</f>
        <v>8</v>
      </c>
      <c r="F6183" s="176">
        <v>0.04</v>
      </c>
      <c r="G6183" s="176">
        <f>F6183*E6183</f>
        <v>0.32</v>
      </c>
      <c r="H6183" s="177"/>
      <c r="I6183" s="178"/>
      <c r="J6183" s="179"/>
    </row>
    <row r="6184" spans="1:11" customFormat="1" x14ac:dyDescent="0.2">
      <c r="A6184" s="161" t="s">
        <v>382</v>
      </c>
      <c r="B6184" s="162" t="s">
        <v>4548</v>
      </c>
      <c r="C6184" s="163" t="s">
        <v>3455</v>
      </c>
      <c r="D6184" s="164" t="s">
        <v>3456</v>
      </c>
      <c r="E6184" s="164">
        <v>5</v>
      </c>
      <c r="F6184" s="167"/>
      <c r="G6184" s="167" t="str">
        <f>""</f>
        <v/>
      </c>
      <c r="H6184" s="161"/>
      <c r="I6184" s="165"/>
      <c r="J6184" s="166"/>
    </row>
    <row r="6185" spans="1:11" customFormat="1" outlineLevel="1" x14ac:dyDescent="0.2">
      <c r="A6185" s="161" t="s">
        <v>386</v>
      </c>
      <c r="B6185" s="162" t="s">
        <v>4549</v>
      </c>
      <c r="C6185" s="168" t="s">
        <v>3449</v>
      </c>
      <c r="D6185" s="169" t="s">
        <v>3450</v>
      </c>
      <c r="E6185" s="169">
        <f>1*5</f>
        <v>5</v>
      </c>
      <c r="F6185" s="170">
        <v>5.41</v>
      </c>
      <c r="G6185" s="170">
        <f>F6185*E6185</f>
        <v>27.05</v>
      </c>
      <c r="H6185" s="171" t="s">
        <v>414</v>
      </c>
      <c r="I6185" s="172"/>
      <c r="J6185" s="173"/>
    </row>
    <row r="6186" spans="1:11" customFormat="1" outlineLevel="1" x14ac:dyDescent="0.2">
      <c r="A6186" s="161" t="s">
        <v>386</v>
      </c>
      <c r="B6186" s="162" t="s">
        <v>4550</v>
      </c>
      <c r="C6186" s="168" t="s">
        <v>456</v>
      </c>
      <c r="D6186" s="169" t="s">
        <v>457</v>
      </c>
      <c r="E6186" s="169">
        <f>2*5</f>
        <v>10</v>
      </c>
      <c r="F6186" s="170">
        <v>1.28</v>
      </c>
      <c r="G6186" s="170">
        <f>F6186*E6186</f>
        <v>12.8</v>
      </c>
      <c r="H6186" s="171" t="s">
        <v>414</v>
      </c>
      <c r="I6186" s="172"/>
      <c r="J6186" s="173"/>
    </row>
    <row r="6187" spans="1:11" customFormat="1" x14ac:dyDescent="0.2">
      <c r="A6187" s="148" t="s">
        <v>379</v>
      </c>
      <c r="B6187" s="162" t="s">
        <v>4551</v>
      </c>
      <c r="C6187" s="181" t="s">
        <v>459</v>
      </c>
      <c r="D6187" s="182" t="s">
        <v>460</v>
      </c>
      <c r="E6187" s="182">
        <v>1</v>
      </c>
      <c r="F6187" s="183">
        <v>3.27927539</v>
      </c>
      <c r="G6187" s="183">
        <f>F6187*E6187</f>
        <v>3.27927539</v>
      </c>
      <c r="H6187" s="184"/>
      <c r="I6187" s="185"/>
      <c r="J6187" s="180"/>
    </row>
    <row r="6188" spans="1:11" customFormat="1" x14ac:dyDescent="0.2">
      <c r="A6188" s="148" t="s">
        <v>379</v>
      </c>
      <c r="B6188" s="162" t="s">
        <v>4552</v>
      </c>
      <c r="C6188" s="181" t="s">
        <v>462</v>
      </c>
      <c r="D6188" s="182" t="s">
        <v>463</v>
      </c>
      <c r="E6188" s="182">
        <v>1</v>
      </c>
      <c r="F6188" s="183">
        <v>0.65714972000000005</v>
      </c>
      <c r="G6188" s="183">
        <f>F6188*E6188</f>
        <v>0.65714972000000005</v>
      </c>
      <c r="H6188" s="184"/>
      <c r="I6188" s="185"/>
      <c r="J6188" s="180"/>
    </row>
    <row r="6189" spans="1:11" customFormat="1" x14ac:dyDescent="0.2">
      <c r="A6189" s="161" t="s">
        <v>382</v>
      </c>
      <c r="B6189" s="162" t="s">
        <v>4553</v>
      </c>
      <c r="C6189" s="163" t="s">
        <v>465</v>
      </c>
      <c r="D6189" s="164" t="s">
        <v>466</v>
      </c>
      <c r="E6189" s="164" t="s">
        <v>410</v>
      </c>
      <c r="F6189" s="167"/>
      <c r="G6189" s="167" t="str">
        <f>""</f>
        <v/>
      </c>
      <c r="H6189" s="161"/>
      <c r="I6189" s="165"/>
      <c r="J6189" s="166"/>
      <c r="K6189" s="200"/>
    </row>
    <row r="6190" spans="1:11" customFormat="1" outlineLevel="1" x14ac:dyDescent="0.2">
      <c r="A6190" s="161" t="s">
        <v>386</v>
      </c>
      <c r="B6190" s="162" t="s">
        <v>4554</v>
      </c>
      <c r="C6190" s="168" t="s">
        <v>468</v>
      </c>
      <c r="D6190" s="169" t="s">
        <v>469</v>
      </c>
      <c r="E6190" s="169" t="s">
        <v>410</v>
      </c>
      <c r="F6190" s="170">
        <v>0.5</v>
      </c>
      <c r="G6190" s="170">
        <f>F6190*2</f>
        <v>1</v>
      </c>
      <c r="H6190" s="171" t="s">
        <v>414</v>
      </c>
      <c r="I6190" s="172"/>
      <c r="J6190" s="173"/>
      <c r="K6190" s="200"/>
    </row>
    <row r="6191" spans="1:11" customFormat="1" outlineLevel="1" x14ac:dyDescent="0.2">
      <c r="A6191" s="161" t="s">
        <v>386</v>
      </c>
      <c r="B6191" s="162" t="s">
        <v>4555</v>
      </c>
      <c r="C6191" s="168" t="s">
        <v>471</v>
      </c>
      <c r="D6191" s="169" t="s">
        <v>472</v>
      </c>
      <c r="E6191" s="169">
        <v>2</v>
      </c>
      <c r="F6191" s="170">
        <v>0.01</v>
      </c>
      <c r="G6191" s="170">
        <f>F6191*E6191</f>
        <v>0.02</v>
      </c>
      <c r="H6191" s="171" t="s">
        <v>414</v>
      </c>
      <c r="I6191" s="172"/>
      <c r="J6191" s="173"/>
      <c r="K6191" s="200"/>
    </row>
    <row r="6192" spans="1:11" customFormat="1" x14ac:dyDescent="0.2">
      <c r="A6192" s="161" t="s">
        <v>382</v>
      </c>
      <c r="B6192" s="162" t="s">
        <v>4556</v>
      </c>
      <c r="C6192" s="163" t="s">
        <v>474</v>
      </c>
      <c r="D6192" s="164" t="s">
        <v>475</v>
      </c>
      <c r="E6192" s="164">
        <v>2</v>
      </c>
      <c r="F6192" s="167">
        <v>0.59990093</v>
      </c>
      <c r="G6192" s="167">
        <f>F6192*E6192</f>
        <v>1.19980186</v>
      </c>
      <c r="H6192" s="161" t="s">
        <v>414</v>
      </c>
      <c r="I6192" s="165"/>
      <c r="J6192" s="166"/>
    </row>
    <row r="6193" spans="1:10" customFormat="1" x14ac:dyDescent="0.2">
      <c r="A6193" s="161" t="s">
        <v>382</v>
      </c>
      <c r="B6193" s="162" t="s">
        <v>4557</v>
      </c>
      <c r="C6193" s="163" t="s">
        <v>477</v>
      </c>
      <c r="D6193" s="164" t="s">
        <v>478</v>
      </c>
      <c r="E6193" s="164">
        <v>10</v>
      </c>
      <c r="F6193" s="167">
        <v>2.8096894699999999</v>
      </c>
      <c r="G6193" s="167">
        <f>F6193*E6193</f>
        <v>28.0968947</v>
      </c>
      <c r="H6193" s="161" t="s">
        <v>414</v>
      </c>
      <c r="I6193" s="165"/>
      <c r="J6193" s="166"/>
    </row>
    <row r="6194" spans="1:10" customFormat="1" x14ac:dyDescent="0.2">
      <c r="A6194" s="161" t="s">
        <v>382</v>
      </c>
      <c r="B6194" s="162" t="s">
        <v>4558</v>
      </c>
      <c r="C6194" s="163" t="s">
        <v>1944</v>
      </c>
      <c r="D6194" s="164" t="s">
        <v>1945</v>
      </c>
      <c r="E6194" s="164">
        <v>10</v>
      </c>
      <c r="F6194" s="167">
        <v>0.69946048000000005</v>
      </c>
      <c r="G6194" s="167">
        <f>F6194*E6194</f>
        <v>6.9946048000000003</v>
      </c>
      <c r="H6194" s="161" t="s">
        <v>414</v>
      </c>
      <c r="I6194" s="165"/>
      <c r="J6194" s="166"/>
    </row>
    <row r="6195" spans="1:10" customFormat="1" x14ac:dyDescent="0.2">
      <c r="A6195" s="161" t="s">
        <v>382</v>
      </c>
      <c r="B6195" s="162" t="s">
        <v>4559</v>
      </c>
      <c r="C6195" s="163" t="s">
        <v>483</v>
      </c>
      <c r="D6195" s="164" t="s">
        <v>484</v>
      </c>
      <c r="E6195" s="164">
        <v>16</v>
      </c>
      <c r="F6195" s="167">
        <v>0.33108987000000001</v>
      </c>
      <c r="G6195" s="167">
        <f>F6195*E6195</f>
        <v>5.2974379200000001</v>
      </c>
      <c r="H6195" s="161" t="s">
        <v>414</v>
      </c>
      <c r="I6195" s="165"/>
      <c r="J6195" s="166"/>
    </row>
    <row r="6196" spans="1:10" customFormat="1" x14ac:dyDescent="0.2">
      <c r="A6196" s="161" t="s">
        <v>382</v>
      </c>
      <c r="B6196" s="162" t="s">
        <v>4560</v>
      </c>
      <c r="C6196" s="163" t="s">
        <v>486</v>
      </c>
      <c r="D6196" s="164" t="s">
        <v>487</v>
      </c>
      <c r="E6196" s="164" t="s">
        <v>410</v>
      </c>
      <c r="F6196" s="167">
        <v>1.75006756</v>
      </c>
      <c r="G6196" s="167">
        <f>F6196*2</f>
        <v>3.5001351199999999</v>
      </c>
      <c r="H6196" s="161" t="s">
        <v>414</v>
      </c>
      <c r="I6196" s="165"/>
      <c r="J6196" s="166"/>
    </row>
    <row r="6197" spans="1:10" customFormat="1" x14ac:dyDescent="0.2">
      <c r="A6197" s="161" t="s">
        <v>382</v>
      </c>
      <c r="B6197" s="162" t="s">
        <v>4561</v>
      </c>
      <c r="C6197" s="163" t="s">
        <v>489</v>
      </c>
      <c r="D6197" s="164" t="s">
        <v>490</v>
      </c>
      <c r="E6197" s="164">
        <v>4</v>
      </c>
      <c r="F6197" s="167"/>
      <c r="G6197" s="167" t="str">
        <f>""</f>
        <v/>
      </c>
      <c r="H6197" s="161"/>
      <c r="I6197" s="165"/>
      <c r="J6197" s="166"/>
    </row>
    <row r="6198" spans="1:10" customFormat="1" outlineLevel="1" x14ac:dyDescent="0.2">
      <c r="A6198" s="161" t="s">
        <v>386</v>
      </c>
      <c r="B6198" s="162" t="s">
        <v>4562</v>
      </c>
      <c r="C6198" s="168" t="s">
        <v>492</v>
      </c>
      <c r="D6198" s="169" t="s">
        <v>493</v>
      </c>
      <c r="E6198" s="169">
        <f>1*4</f>
        <v>4</v>
      </c>
      <c r="F6198" s="170">
        <v>0.38</v>
      </c>
      <c r="G6198" s="170">
        <f>F6198*E6198</f>
        <v>1.52</v>
      </c>
      <c r="H6198" s="171" t="s">
        <v>414</v>
      </c>
      <c r="I6198" s="172"/>
      <c r="J6198" s="173"/>
    </row>
    <row r="6199" spans="1:10" customFormat="1" outlineLevel="1" x14ac:dyDescent="0.2">
      <c r="A6199" s="161" t="s">
        <v>386</v>
      </c>
      <c r="B6199" s="162" t="s">
        <v>4563</v>
      </c>
      <c r="C6199" s="168" t="s">
        <v>495</v>
      </c>
      <c r="D6199" s="169" t="s">
        <v>496</v>
      </c>
      <c r="E6199" s="169">
        <f>1*4</f>
        <v>4</v>
      </c>
      <c r="F6199" s="170">
        <v>0.25</v>
      </c>
      <c r="G6199" s="170">
        <f>F6199*E6199</f>
        <v>1</v>
      </c>
      <c r="H6199" s="171" t="s">
        <v>414</v>
      </c>
      <c r="I6199" s="172"/>
      <c r="J6199" s="173"/>
    </row>
    <row r="6200" spans="1:10" customFormat="1" x14ac:dyDescent="0.2">
      <c r="A6200" s="161" t="s">
        <v>382</v>
      </c>
      <c r="B6200" s="162" t="s">
        <v>4564</v>
      </c>
      <c r="C6200" s="163" t="s">
        <v>4565</v>
      </c>
      <c r="D6200" s="164" t="s">
        <v>4566</v>
      </c>
      <c r="E6200" s="164">
        <v>1</v>
      </c>
      <c r="F6200" s="167"/>
      <c r="G6200" s="167" t="str">
        <f>""</f>
        <v/>
      </c>
      <c r="H6200" s="161"/>
      <c r="I6200" s="165"/>
      <c r="J6200" s="166"/>
    </row>
    <row r="6201" spans="1:10" customFormat="1" ht="25.5" outlineLevel="1" x14ac:dyDescent="0.2">
      <c r="A6201" s="161" t="s">
        <v>382</v>
      </c>
      <c r="B6201" s="162" t="s">
        <v>4567</v>
      </c>
      <c r="C6201" s="163" t="s">
        <v>4568</v>
      </c>
      <c r="D6201" s="164" t="s">
        <v>4569</v>
      </c>
      <c r="E6201" s="164">
        <f>1*1</f>
        <v>1</v>
      </c>
      <c r="F6201" s="167"/>
      <c r="G6201" s="167" t="str">
        <f>""</f>
        <v/>
      </c>
      <c r="H6201" s="161"/>
      <c r="I6201" s="165"/>
      <c r="J6201" s="166"/>
    </row>
    <row r="6202" spans="1:10" customFormat="1" outlineLevel="2" x14ac:dyDescent="0.2">
      <c r="A6202" s="161" t="s">
        <v>386</v>
      </c>
      <c r="B6202" s="162" t="s">
        <v>4570</v>
      </c>
      <c r="C6202" s="168" t="s">
        <v>4571</v>
      </c>
      <c r="D6202" s="169" t="s">
        <v>3473</v>
      </c>
      <c r="E6202" s="169">
        <f>2*1</f>
        <v>2</v>
      </c>
      <c r="F6202" s="170">
        <v>3.32</v>
      </c>
      <c r="G6202" s="170">
        <f t="shared" ref="G6202:G6210" si="209">F6202*E6202</f>
        <v>6.64</v>
      </c>
      <c r="H6202" s="171" t="s">
        <v>414</v>
      </c>
      <c r="I6202" s="172"/>
      <c r="J6202" s="173"/>
    </row>
    <row r="6203" spans="1:10" customFormat="1" outlineLevel="2" x14ac:dyDescent="0.2">
      <c r="A6203" s="161" t="s">
        <v>386</v>
      </c>
      <c r="B6203" s="162" t="s">
        <v>4572</v>
      </c>
      <c r="C6203" s="168" t="s">
        <v>507</v>
      </c>
      <c r="D6203" s="169" t="s">
        <v>508</v>
      </c>
      <c r="E6203" s="169">
        <f>2*1</f>
        <v>2</v>
      </c>
      <c r="F6203" s="170">
        <v>0.78</v>
      </c>
      <c r="G6203" s="170">
        <f t="shared" si="209"/>
        <v>1.56</v>
      </c>
      <c r="H6203" s="171" t="s">
        <v>414</v>
      </c>
      <c r="I6203" s="172"/>
      <c r="J6203" s="173"/>
    </row>
    <row r="6204" spans="1:10" customFormat="1" outlineLevel="1" x14ac:dyDescent="0.2">
      <c r="A6204" s="161" t="s">
        <v>382</v>
      </c>
      <c r="B6204" s="162" t="s">
        <v>4573</v>
      </c>
      <c r="C6204" s="163" t="s">
        <v>3476</v>
      </c>
      <c r="D6204" s="164" t="s">
        <v>3477</v>
      </c>
      <c r="E6204" s="164">
        <f>2*1</f>
        <v>2</v>
      </c>
      <c r="F6204" s="167">
        <v>1.87</v>
      </c>
      <c r="G6204" s="167">
        <f t="shared" si="209"/>
        <v>3.74</v>
      </c>
      <c r="H6204" s="161" t="s">
        <v>414</v>
      </c>
      <c r="I6204" s="165"/>
      <c r="J6204" s="166"/>
    </row>
    <row r="6205" spans="1:10" customFormat="1" outlineLevel="1" x14ac:dyDescent="0.2">
      <c r="A6205" s="161" t="s">
        <v>403</v>
      </c>
      <c r="B6205" s="162" t="s">
        <v>4574</v>
      </c>
      <c r="C6205" s="174" t="s">
        <v>4575</v>
      </c>
      <c r="D6205" s="175" t="s">
        <v>4576</v>
      </c>
      <c r="E6205" s="175">
        <f>1*1</f>
        <v>1</v>
      </c>
      <c r="F6205" s="176">
        <v>0.94</v>
      </c>
      <c r="G6205" s="176">
        <f t="shared" si="209"/>
        <v>0.94</v>
      </c>
      <c r="H6205" s="177"/>
      <c r="I6205" s="178"/>
      <c r="J6205" s="179"/>
    </row>
    <row r="6206" spans="1:10" customFormat="1" outlineLevel="1" x14ac:dyDescent="0.2">
      <c r="A6206" s="161" t="s">
        <v>403</v>
      </c>
      <c r="B6206" s="162" t="s">
        <v>4577</v>
      </c>
      <c r="C6206" s="174" t="s">
        <v>4578</v>
      </c>
      <c r="D6206" s="175" t="s">
        <v>4579</v>
      </c>
      <c r="E6206" s="175">
        <f>1*1</f>
        <v>1</v>
      </c>
      <c r="F6206" s="176">
        <v>0.9</v>
      </c>
      <c r="G6206" s="176">
        <f t="shared" si="209"/>
        <v>0.9</v>
      </c>
      <c r="H6206" s="177"/>
      <c r="I6206" s="178"/>
      <c r="J6206" s="179"/>
    </row>
    <row r="6207" spans="1:10" customFormat="1" outlineLevel="1" x14ac:dyDescent="0.2">
      <c r="A6207" s="161" t="s">
        <v>403</v>
      </c>
      <c r="B6207" s="162" t="s">
        <v>4580</v>
      </c>
      <c r="C6207" s="174" t="s">
        <v>4581</v>
      </c>
      <c r="D6207" s="175" t="s">
        <v>4582</v>
      </c>
      <c r="E6207" s="175">
        <f>1*1</f>
        <v>1</v>
      </c>
      <c r="F6207" s="176">
        <v>0.24</v>
      </c>
      <c r="G6207" s="176">
        <f t="shared" si="209"/>
        <v>0.24</v>
      </c>
      <c r="H6207" s="177"/>
      <c r="I6207" s="178"/>
      <c r="J6207" s="179"/>
    </row>
    <row r="6208" spans="1:10" customFormat="1" ht="25.5" outlineLevel="1" x14ac:dyDescent="0.2">
      <c r="A6208" s="161" t="s">
        <v>403</v>
      </c>
      <c r="B6208" s="162" t="s">
        <v>4583</v>
      </c>
      <c r="C6208" s="174" t="s">
        <v>522</v>
      </c>
      <c r="D6208" s="175" t="s">
        <v>523</v>
      </c>
      <c r="E6208" s="175">
        <f>6*1</f>
        <v>6</v>
      </c>
      <c r="F6208" s="176">
        <v>0.02</v>
      </c>
      <c r="G6208" s="176">
        <f t="shared" si="209"/>
        <v>0.12</v>
      </c>
      <c r="H6208" s="177"/>
      <c r="I6208" s="178"/>
      <c r="J6208" s="179"/>
    </row>
    <row r="6209" spans="1:11" customFormat="1" outlineLevel="1" x14ac:dyDescent="0.2">
      <c r="A6209" s="161" t="s">
        <v>403</v>
      </c>
      <c r="B6209" s="162" t="s">
        <v>4584</v>
      </c>
      <c r="C6209" s="174" t="s">
        <v>525</v>
      </c>
      <c r="D6209" s="175" t="s">
        <v>526</v>
      </c>
      <c r="E6209" s="175">
        <f>6*1</f>
        <v>6</v>
      </c>
      <c r="F6209" s="176">
        <v>0.01</v>
      </c>
      <c r="G6209" s="176">
        <f t="shared" si="209"/>
        <v>0.06</v>
      </c>
      <c r="H6209" s="177"/>
      <c r="I6209" s="178"/>
      <c r="J6209" s="179"/>
    </row>
    <row r="6210" spans="1:11" customFormat="1" outlineLevel="1" x14ac:dyDescent="0.2">
      <c r="A6210" s="161" t="s">
        <v>403</v>
      </c>
      <c r="B6210" s="162" t="s">
        <v>4585</v>
      </c>
      <c r="C6210" s="174" t="s">
        <v>528</v>
      </c>
      <c r="D6210" s="175" t="s">
        <v>529</v>
      </c>
      <c r="E6210" s="175">
        <f>6*1</f>
        <v>6</v>
      </c>
      <c r="F6210" s="176">
        <v>0</v>
      </c>
      <c r="G6210" s="176">
        <f t="shared" si="209"/>
        <v>0</v>
      </c>
      <c r="H6210" s="177"/>
      <c r="I6210" s="178"/>
      <c r="J6210" s="179"/>
    </row>
    <row r="6211" spans="1:11" customFormat="1" x14ac:dyDescent="0.2">
      <c r="A6211" s="161" t="s">
        <v>382</v>
      </c>
      <c r="B6211" s="162" t="s">
        <v>4586</v>
      </c>
      <c r="C6211" s="163" t="s">
        <v>3492</v>
      </c>
      <c r="D6211" s="164" t="s">
        <v>3493</v>
      </c>
      <c r="E6211" s="164">
        <v>1</v>
      </c>
      <c r="F6211" s="167"/>
      <c r="G6211" s="167" t="str">
        <f>""</f>
        <v/>
      </c>
      <c r="H6211" s="161"/>
      <c r="I6211" s="165"/>
      <c r="J6211" s="166"/>
    </row>
    <row r="6212" spans="1:11" customFormat="1" outlineLevel="1" x14ac:dyDescent="0.2">
      <c r="A6212" s="161" t="s">
        <v>386</v>
      </c>
      <c r="B6212" s="162" t="s">
        <v>4587</v>
      </c>
      <c r="C6212" s="168" t="s">
        <v>534</v>
      </c>
      <c r="D6212" s="169" t="s">
        <v>535</v>
      </c>
      <c r="E6212" s="169">
        <f>2*1</f>
        <v>2</v>
      </c>
      <c r="F6212" s="170">
        <v>2.2200000000000002</v>
      </c>
      <c r="G6212" s="170">
        <f>F6212*E6212</f>
        <v>4.4400000000000004</v>
      </c>
      <c r="H6212" s="171" t="s">
        <v>390</v>
      </c>
      <c r="I6212" s="172"/>
      <c r="J6212" s="173"/>
    </row>
    <row r="6213" spans="1:11" customFormat="1" outlineLevel="1" x14ac:dyDescent="0.2">
      <c r="A6213" s="161" t="s">
        <v>386</v>
      </c>
      <c r="B6213" s="162" t="s">
        <v>4588</v>
      </c>
      <c r="C6213" s="168" t="s">
        <v>3496</v>
      </c>
      <c r="D6213" s="169" t="s">
        <v>3497</v>
      </c>
      <c r="E6213" s="169">
        <f>1*1</f>
        <v>1</v>
      </c>
      <c r="F6213" s="170">
        <v>2.9</v>
      </c>
      <c r="G6213" s="170">
        <f>F6213*E6213</f>
        <v>2.9</v>
      </c>
      <c r="H6213" s="171" t="s">
        <v>390</v>
      </c>
      <c r="I6213" s="172"/>
      <c r="J6213" s="173"/>
    </row>
    <row r="6214" spans="1:11" customFormat="1" outlineLevel="1" x14ac:dyDescent="0.2">
      <c r="A6214" s="161" t="s">
        <v>386</v>
      </c>
      <c r="B6214" s="162" t="s">
        <v>4589</v>
      </c>
      <c r="C6214" s="168" t="s">
        <v>3499</v>
      </c>
      <c r="D6214" s="169" t="s">
        <v>3500</v>
      </c>
      <c r="E6214" s="169">
        <f>1*1</f>
        <v>1</v>
      </c>
      <c r="F6214" s="170">
        <v>21.83</v>
      </c>
      <c r="G6214" s="170">
        <f>F6214*E6214</f>
        <v>21.83</v>
      </c>
      <c r="H6214" s="171" t="s">
        <v>390</v>
      </c>
      <c r="I6214" s="172"/>
      <c r="J6214" s="173"/>
    </row>
    <row r="6215" spans="1:11" customFormat="1" outlineLevel="1" x14ac:dyDescent="0.2">
      <c r="A6215" s="161" t="s">
        <v>386</v>
      </c>
      <c r="B6215" s="162" t="s">
        <v>4590</v>
      </c>
      <c r="C6215" s="168" t="s">
        <v>401</v>
      </c>
      <c r="D6215" s="169" t="s">
        <v>402</v>
      </c>
      <c r="E6215" s="169">
        <f>2*1</f>
        <v>2</v>
      </c>
      <c r="F6215" s="170">
        <v>1.97</v>
      </c>
      <c r="G6215" s="170">
        <f>F6215*E6215</f>
        <v>3.94</v>
      </c>
      <c r="H6215" s="171" t="s">
        <v>390</v>
      </c>
      <c r="I6215" s="172"/>
      <c r="J6215" s="173"/>
    </row>
    <row r="6216" spans="1:11" customFormat="1" x14ac:dyDescent="0.2">
      <c r="A6216" s="161" t="s">
        <v>382</v>
      </c>
      <c r="B6216" s="162" t="s">
        <v>4591</v>
      </c>
      <c r="C6216" s="163" t="s">
        <v>1957</v>
      </c>
      <c r="D6216" s="164" t="s">
        <v>545</v>
      </c>
      <c r="E6216" s="164" t="s">
        <v>410</v>
      </c>
      <c r="F6216" s="167"/>
      <c r="G6216" s="167" t="str">
        <f>""</f>
        <v/>
      </c>
      <c r="H6216" s="161"/>
      <c r="I6216" s="165"/>
      <c r="J6216" s="166"/>
      <c r="K6216" s="200"/>
    </row>
    <row r="6217" spans="1:11" customFormat="1" outlineLevel="1" x14ac:dyDescent="0.2">
      <c r="A6217" s="161" t="s">
        <v>386</v>
      </c>
      <c r="B6217" s="162" t="s">
        <v>4592</v>
      </c>
      <c r="C6217" s="168" t="s">
        <v>1959</v>
      </c>
      <c r="D6217" s="169" t="s">
        <v>1960</v>
      </c>
      <c r="E6217" s="169" t="s">
        <v>410</v>
      </c>
      <c r="F6217" s="170">
        <v>17.82</v>
      </c>
      <c r="G6217" s="170">
        <f>F6217*2</f>
        <v>35.64</v>
      </c>
      <c r="H6217" s="171" t="s">
        <v>414</v>
      </c>
      <c r="I6217" s="172"/>
      <c r="J6217" s="173"/>
      <c r="K6217" s="200"/>
    </row>
    <row r="6218" spans="1:11" customFormat="1" outlineLevel="1" x14ac:dyDescent="0.2">
      <c r="A6218" s="161" t="s">
        <v>386</v>
      </c>
      <c r="B6218" s="162" t="s">
        <v>4593</v>
      </c>
      <c r="C6218" s="168" t="s">
        <v>419</v>
      </c>
      <c r="D6218" s="169" t="s">
        <v>420</v>
      </c>
      <c r="E6218" s="169">
        <v>2</v>
      </c>
      <c r="F6218" s="170">
        <v>0.37</v>
      </c>
      <c r="G6218" s="170">
        <f>F6218*E6218</f>
        <v>0.74</v>
      </c>
      <c r="H6218" s="171" t="s">
        <v>414</v>
      </c>
      <c r="I6218" s="172"/>
      <c r="J6218" s="173"/>
      <c r="K6218" s="200"/>
    </row>
    <row r="6219" spans="1:11" customFormat="1" outlineLevel="1" x14ac:dyDescent="0.2">
      <c r="A6219" s="161" t="s">
        <v>403</v>
      </c>
      <c r="B6219" s="162" t="s">
        <v>4594</v>
      </c>
      <c r="C6219" s="174" t="s">
        <v>425</v>
      </c>
      <c r="D6219" s="175" t="s">
        <v>426</v>
      </c>
      <c r="E6219" s="175">
        <v>4</v>
      </c>
      <c r="F6219" s="176">
        <v>0.01</v>
      </c>
      <c r="G6219" s="176">
        <f>F6219*E6219</f>
        <v>0.04</v>
      </c>
      <c r="H6219" s="177"/>
      <c r="I6219" s="178"/>
      <c r="J6219" s="179"/>
      <c r="K6219" s="200"/>
    </row>
    <row r="6220" spans="1:11" customFormat="1" x14ac:dyDescent="0.2">
      <c r="A6220" s="161" t="s">
        <v>382</v>
      </c>
      <c r="B6220" s="162" t="s">
        <v>4595</v>
      </c>
      <c r="C6220" s="163" t="s">
        <v>4596</v>
      </c>
      <c r="D6220" s="164" t="s">
        <v>4597</v>
      </c>
      <c r="E6220" s="164">
        <v>1</v>
      </c>
      <c r="F6220" s="167">
        <v>7.7096729599999998</v>
      </c>
      <c r="G6220" s="167">
        <f>F6220*E6220</f>
        <v>7.7096729599999998</v>
      </c>
      <c r="H6220" s="161" t="s">
        <v>414</v>
      </c>
      <c r="I6220" s="165"/>
      <c r="J6220" s="166"/>
    </row>
    <row r="6221" spans="1:11" customFormat="1" x14ac:dyDescent="0.2">
      <c r="A6221" s="161" t="s">
        <v>382</v>
      </c>
      <c r="B6221" s="162" t="s">
        <v>4598</v>
      </c>
      <c r="C6221" s="163" t="s">
        <v>3510</v>
      </c>
      <c r="D6221" s="164" t="s">
        <v>3511</v>
      </c>
      <c r="E6221" s="164">
        <v>1</v>
      </c>
      <c r="F6221" s="167"/>
      <c r="G6221" s="167" t="str">
        <f>""</f>
        <v/>
      </c>
      <c r="H6221" s="161"/>
      <c r="I6221" s="165"/>
      <c r="J6221" s="166"/>
    </row>
    <row r="6222" spans="1:11" customFormat="1" outlineLevel="1" x14ac:dyDescent="0.2">
      <c r="A6222" s="161" t="s">
        <v>386</v>
      </c>
      <c r="B6222" s="162" t="s">
        <v>4599</v>
      </c>
      <c r="C6222" s="168" t="s">
        <v>3449</v>
      </c>
      <c r="D6222" s="169" t="s">
        <v>3450</v>
      </c>
      <c r="E6222" s="169">
        <f>1*1</f>
        <v>1</v>
      </c>
      <c r="F6222" s="170">
        <v>5.41</v>
      </c>
      <c r="G6222" s="170">
        <f>F6222*E6222</f>
        <v>5.41</v>
      </c>
      <c r="H6222" s="171" t="s">
        <v>414</v>
      </c>
      <c r="I6222" s="172"/>
      <c r="J6222" s="173"/>
    </row>
    <row r="6223" spans="1:11" customFormat="1" outlineLevel="1" x14ac:dyDescent="0.2">
      <c r="A6223" s="161" t="s">
        <v>386</v>
      </c>
      <c r="B6223" s="162" t="s">
        <v>4600</v>
      </c>
      <c r="C6223" s="168" t="s">
        <v>559</v>
      </c>
      <c r="D6223" s="169" t="s">
        <v>560</v>
      </c>
      <c r="E6223" s="169">
        <f>2*1</f>
        <v>2</v>
      </c>
      <c r="F6223" s="170">
        <v>1.39</v>
      </c>
      <c r="G6223" s="170">
        <f>F6223*E6223</f>
        <v>2.78</v>
      </c>
      <c r="H6223" s="171" t="s">
        <v>414</v>
      </c>
      <c r="I6223" s="172"/>
      <c r="J6223" s="173"/>
    </row>
    <row r="6224" spans="1:11" customFormat="1" x14ac:dyDescent="0.2">
      <c r="A6224" s="161" t="s">
        <v>382</v>
      </c>
      <c r="B6224" s="162" t="s">
        <v>4601</v>
      </c>
      <c r="C6224" s="163" t="s">
        <v>562</v>
      </c>
      <c r="D6224" s="164" t="s">
        <v>563</v>
      </c>
      <c r="E6224" s="164">
        <v>4</v>
      </c>
      <c r="F6224" s="167">
        <v>3.3256407800000001</v>
      </c>
      <c r="G6224" s="167">
        <f>F6224*E6224</f>
        <v>13.30256312</v>
      </c>
      <c r="H6224" s="161" t="s">
        <v>414</v>
      </c>
      <c r="I6224" s="165"/>
      <c r="J6224" s="166"/>
    </row>
    <row r="6225" spans="1:10" customFormat="1" x14ac:dyDescent="0.2">
      <c r="A6225" s="161" t="s">
        <v>382</v>
      </c>
      <c r="B6225" s="162" t="s">
        <v>4602</v>
      </c>
      <c r="C6225" s="163" t="s">
        <v>565</v>
      </c>
      <c r="D6225" s="164" t="s">
        <v>566</v>
      </c>
      <c r="E6225" s="164">
        <v>4</v>
      </c>
      <c r="F6225" s="167">
        <v>0.61767559999999999</v>
      </c>
      <c r="G6225" s="167">
        <f>F6225*E6225</f>
        <v>2.4707024</v>
      </c>
      <c r="H6225" s="161" t="s">
        <v>414</v>
      </c>
      <c r="I6225" s="165"/>
      <c r="J6225" s="166"/>
    </row>
    <row r="6226" spans="1:10" customFormat="1" x14ac:dyDescent="0.2">
      <c r="A6226" s="161" t="s">
        <v>382</v>
      </c>
      <c r="B6226" s="162" t="s">
        <v>4603</v>
      </c>
      <c r="C6226" s="163" t="s">
        <v>568</v>
      </c>
      <c r="D6226" s="164" t="s">
        <v>569</v>
      </c>
      <c r="E6226" s="164">
        <v>2</v>
      </c>
      <c r="F6226" s="167"/>
      <c r="G6226" s="167" t="str">
        <f>""</f>
        <v/>
      </c>
      <c r="H6226" s="161"/>
      <c r="I6226" s="165"/>
      <c r="J6226" s="166"/>
    </row>
    <row r="6227" spans="1:10" customFormat="1" outlineLevel="1" x14ac:dyDescent="0.2">
      <c r="A6227" s="161" t="s">
        <v>386</v>
      </c>
      <c r="B6227" s="162" t="s">
        <v>4604</v>
      </c>
      <c r="C6227" s="168" t="s">
        <v>571</v>
      </c>
      <c r="D6227" s="169" t="s">
        <v>572</v>
      </c>
      <c r="E6227" s="169">
        <f>1*2</f>
        <v>2</v>
      </c>
      <c r="F6227" s="170">
        <v>0.89</v>
      </c>
      <c r="G6227" s="170">
        <f>F6227*E6227</f>
        <v>1.78</v>
      </c>
      <c r="H6227" s="171" t="s">
        <v>414</v>
      </c>
      <c r="I6227" s="172"/>
      <c r="J6227" s="173"/>
    </row>
    <row r="6228" spans="1:10" customFormat="1" outlineLevel="1" x14ac:dyDescent="0.2">
      <c r="A6228" s="161" t="s">
        <v>386</v>
      </c>
      <c r="B6228" s="162" t="s">
        <v>4605</v>
      </c>
      <c r="C6228" s="168" t="s">
        <v>574</v>
      </c>
      <c r="D6228" s="169" t="s">
        <v>575</v>
      </c>
      <c r="E6228" s="169">
        <f>2*2</f>
        <v>4</v>
      </c>
      <c r="F6228" s="170">
        <v>0.09</v>
      </c>
      <c r="G6228" s="170">
        <f>F6228*E6228</f>
        <v>0.36</v>
      </c>
      <c r="H6228" s="171" t="s">
        <v>414</v>
      </c>
      <c r="I6228" s="172"/>
      <c r="J6228" s="173"/>
    </row>
    <row r="6229" spans="1:10" customFormat="1" x14ac:dyDescent="0.2">
      <c r="A6229" s="161" t="s">
        <v>382</v>
      </c>
      <c r="B6229" s="162" t="s">
        <v>4606</v>
      </c>
      <c r="C6229" s="163" t="s">
        <v>3520</v>
      </c>
      <c r="D6229" s="164" t="s">
        <v>3521</v>
      </c>
      <c r="E6229" s="164">
        <v>1</v>
      </c>
      <c r="F6229" s="167">
        <v>3.2936739799999999</v>
      </c>
      <c r="G6229" s="167">
        <f>F6229*E6229</f>
        <v>3.2936739799999999</v>
      </c>
      <c r="H6229" s="161" t="s">
        <v>414</v>
      </c>
      <c r="I6229" s="165"/>
      <c r="J6229" s="166"/>
    </row>
    <row r="6230" spans="1:10" customFormat="1" x14ac:dyDescent="0.2">
      <c r="A6230" s="161" t="s">
        <v>382</v>
      </c>
      <c r="B6230" s="162" t="s">
        <v>4607</v>
      </c>
      <c r="C6230" s="163" t="s">
        <v>3523</v>
      </c>
      <c r="D6230" s="164" t="s">
        <v>3524</v>
      </c>
      <c r="E6230" s="164">
        <v>1</v>
      </c>
      <c r="F6230" s="167">
        <v>6.6986965700000001</v>
      </c>
      <c r="G6230" s="167">
        <f>F6230*E6230</f>
        <v>6.6986965700000001</v>
      </c>
      <c r="H6230" s="161" t="s">
        <v>414</v>
      </c>
      <c r="I6230" s="165"/>
      <c r="J6230" s="166"/>
    </row>
    <row r="6231" spans="1:10" customFormat="1" x14ac:dyDescent="0.2">
      <c r="A6231" s="161" t="s">
        <v>382</v>
      </c>
      <c r="B6231" s="162" t="s">
        <v>4608</v>
      </c>
      <c r="C6231" s="163" t="s">
        <v>583</v>
      </c>
      <c r="D6231" s="164" t="s">
        <v>584</v>
      </c>
      <c r="E6231" s="164" t="s">
        <v>410</v>
      </c>
      <c r="F6231" s="167">
        <v>5.3824199999999998</v>
      </c>
      <c r="G6231" s="167">
        <f>F6231*2</f>
        <v>10.76484</v>
      </c>
      <c r="H6231" s="161" t="s">
        <v>414</v>
      </c>
      <c r="I6231" s="165"/>
      <c r="J6231" s="166"/>
    </row>
    <row r="6232" spans="1:10" customFormat="1" x14ac:dyDescent="0.2">
      <c r="A6232" s="161" t="s">
        <v>403</v>
      </c>
      <c r="B6232" s="162" t="s">
        <v>4609</v>
      </c>
      <c r="C6232" s="174" t="s">
        <v>586</v>
      </c>
      <c r="D6232" s="175" t="s">
        <v>587</v>
      </c>
      <c r="E6232" s="175">
        <v>2</v>
      </c>
      <c r="F6232" s="176">
        <v>1.23280217</v>
      </c>
      <c r="G6232" s="176">
        <f>F6232*E6232</f>
        <v>2.4656043400000001</v>
      </c>
      <c r="H6232" s="177" t="s">
        <v>414</v>
      </c>
      <c r="I6232" s="178"/>
      <c r="J6232" s="179"/>
    </row>
    <row r="6233" spans="1:10" customFormat="1" x14ac:dyDescent="0.2">
      <c r="A6233" s="148" t="s">
        <v>379</v>
      </c>
      <c r="B6233" s="162" t="s">
        <v>4610</v>
      </c>
      <c r="C6233" s="181" t="s">
        <v>3528</v>
      </c>
      <c r="D6233" s="182" t="s">
        <v>3529</v>
      </c>
      <c r="E6233" s="182">
        <v>1</v>
      </c>
      <c r="F6233" s="183">
        <v>5.6387954300000001</v>
      </c>
      <c r="G6233" s="183">
        <f>F6233*E6233</f>
        <v>5.6387954300000001</v>
      </c>
      <c r="H6233" s="184" t="s">
        <v>414</v>
      </c>
      <c r="I6233" s="185"/>
      <c r="J6233" s="180"/>
    </row>
    <row r="6234" spans="1:10" customFormat="1" x14ac:dyDescent="0.2">
      <c r="A6234" s="161" t="s">
        <v>382</v>
      </c>
      <c r="B6234" s="162" t="s">
        <v>4611</v>
      </c>
      <c r="C6234" s="163" t="s">
        <v>592</v>
      </c>
      <c r="D6234" s="164" t="s">
        <v>593</v>
      </c>
      <c r="E6234" s="164" t="s">
        <v>410</v>
      </c>
      <c r="F6234" s="167">
        <v>0.26693822</v>
      </c>
      <c r="G6234" s="167">
        <f>F6234*2</f>
        <v>0.53387644000000001</v>
      </c>
      <c r="H6234" s="161" t="s">
        <v>414</v>
      </c>
      <c r="I6234" s="165"/>
      <c r="J6234" s="166"/>
    </row>
    <row r="6235" spans="1:10" customFormat="1" x14ac:dyDescent="0.2">
      <c r="A6235" s="161" t="s">
        <v>382</v>
      </c>
      <c r="B6235" s="162" t="s">
        <v>4612</v>
      </c>
      <c r="C6235" s="163" t="s">
        <v>1981</v>
      </c>
      <c r="D6235" s="164" t="s">
        <v>1982</v>
      </c>
      <c r="E6235" s="164">
        <v>1</v>
      </c>
      <c r="F6235" s="167">
        <v>28.64560942</v>
      </c>
      <c r="G6235" s="167">
        <f>F6235*E6235</f>
        <v>28.64560942</v>
      </c>
      <c r="H6235" s="161" t="s">
        <v>414</v>
      </c>
      <c r="I6235" s="165"/>
      <c r="J6235" s="166"/>
    </row>
    <row r="6236" spans="1:10" customFormat="1" x14ac:dyDescent="0.2">
      <c r="A6236" s="161" t="s">
        <v>382</v>
      </c>
      <c r="B6236" s="162" t="s">
        <v>4613</v>
      </c>
      <c r="C6236" s="163" t="s">
        <v>1984</v>
      </c>
      <c r="D6236" s="164" t="s">
        <v>599</v>
      </c>
      <c r="E6236" s="164">
        <v>1</v>
      </c>
      <c r="F6236" s="167"/>
      <c r="G6236" s="167" t="str">
        <f>""</f>
        <v/>
      </c>
      <c r="H6236" s="161"/>
      <c r="I6236" s="165"/>
      <c r="J6236" s="166"/>
    </row>
    <row r="6237" spans="1:10" customFormat="1" outlineLevel="1" x14ac:dyDescent="0.2">
      <c r="A6237" s="161" t="s">
        <v>386</v>
      </c>
      <c r="B6237" s="162" t="s">
        <v>4614</v>
      </c>
      <c r="C6237" s="168" t="s">
        <v>1986</v>
      </c>
      <c r="D6237" s="169" t="s">
        <v>1982</v>
      </c>
      <c r="E6237" s="169">
        <f>1*1</f>
        <v>1</v>
      </c>
      <c r="F6237" s="170">
        <v>29.37</v>
      </c>
      <c r="G6237" s="170">
        <f t="shared" ref="G6237:G6268" si="210">F6237*E6237</f>
        <v>29.37</v>
      </c>
      <c r="H6237" s="171" t="s">
        <v>414</v>
      </c>
      <c r="I6237" s="172"/>
      <c r="J6237" s="173"/>
    </row>
    <row r="6238" spans="1:10" customFormat="1" outlineLevel="1" x14ac:dyDescent="0.2">
      <c r="A6238" s="161" t="s">
        <v>403</v>
      </c>
      <c r="B6238" s="162" t="s">
        <v>4615</v>
      </c>
      <c r="C6238" s="174" t="s">
        <v>425</v>
      </c>
      <c r="D6238" s="175" t="s">
        <v>437</v>
      </c>
      <c r="E6238" s="175">
        <f>1*1</f>
        <v>1</v>
      </c>
      <c r="F6238" s="176">
        <v>0.02</v>
      </c>
      <c r="G6238" s="176">
        <f t="shared" si="210"/>
        <v>0.02</v>
      </c>
      <c r="H6238" s="177"/>
      <c r="I6238" s="178"/>
      <c r="J6238" s="179"/>
    </row>
    <row r="6239" spans="1:10" customFormat="1" x14ac:dyDescent="0.2">
      <c r="A6239" s="161" t="s">
        <v>382</v>
      </c>
      <c r="B6239" s="162" t="s">
        <v>4616</v>
      </c>
      <c r="C6239" s="163" t="s">
        <v>1989</v>
      </c>
      <c r="D6239" s="164" t="s">
        <v>1982</v>
      </c>
      <c r="E6239" s="164">
        <v>3</v>
      </c>
      <c r="F6239" s="167">
        <v>28.819422400000001</v>
      </c>
      <c r="G6239" s="167">
        <f t="shared" si="210"/>
        <v>86.458267199999995</v>
      </c>
      <c r="H6239" s="161" t="s">
        <v>414</v>
      </c>
      <c r="I6239" s="165"/>
      <c r="J6239" s="166"/>
    </row>
    <row r="6240" spans="1:10" customFormat="1" x14ac:dyDescent="0.2">
      <c r="A6240" s="161" t="s">
        <v>382</v>
      </c>
      <c r="B6240" s="162" t="s">
        <v>4617</v>
      </c>
      <c r="C6240" s="163" t="s">
        <v>1991</v>
      </c>
      <c r="D6240" s="164" t="s">
        <v>1982</v>
      </c>
      <c r="E6240" s="164">
        <v>3</v>
      </c>
      <c r="F6240" s="167">
        <v>29.546435670000001</v>
      </c>
      <c r="G6240" s="167">
        <f t="shared" si="210"/>
        <v>88.63930701000001</v>
      </c>
      <c r="H6240" s="161" t="s">
        <v>414</v>
      </c>
      <c r="I6240" s="165"/>
      <c r="J6240" s="166"/>
    </row>
    <row r="6241" spans="1:10" customFormat="1" x14ac:dyDescent="0.2">
      <c r="A6241" s="161" t="s">
        <v>382</v>
      </c>
      <c r="B6241" s="162" t="s">
        <v>4618</v>
      </c>
      <c r="C6241" s="163" t="s">
        <v>3538</v>
      </c>
      <c r="D6241" s="164" t="s">
        <v>3539</v>
      </c>
      <c r="E6241" s="164">
        <v>1</v>
      </c>
      <c r="F6241" s="167">
        <v>3.1241122200000002</v>
      </c>
      <c r="G6241" s="167">
        <f t="shared" si="210"/>
        <v>3.1241122200000002</v>
      </c>
      <c r="H6241" s="161" t="s">
        <v>414</v>
      </c>
      <c r="I6241" s="165"/>
      <c r="J6241" s="166"/>
    </row>
    <row r="6242" spans="1:10" customFormat="1" x14ac:dyDescent="0.2">
      <c r="A6242" s="161" t="s">
        <v>382</v>
      </c>
      <c r="B6242" s="162" t="s">
        <v>4619</v>
      </c>
      <c r="C6242" s="163" t="s">
        <v>3541</v>
      </c>
      <c r="D6242" s="164" t="s">
        <v>3542</v>
      </c>
      <c r="E6242" s="164">
        <v>1</v>
      </c>
      <c r="F6242" s="167">
        <v>0.75847052000000004</v>
      </c>
      <c r="G6242" s="167">
        <f t="shared" si="210"/>
        <v>0.75847052000000004</v>
      </c>
      <c r="H6242" s="161" t="s">
        <v>414</v>
      </c>
      <c r="I6242" s="165"/>
      <c r="J6242" s="166"/>
    </row>
    <row r="6243" spans="1:10" customFormat="1" x14ac:dyDescent="0.2">
      <c r="A6243" s="161" t="s">
        <v>382</v>
      </c>
      <c r="B6243" s="162" t="s">
        <v>4620</v>
      </c>
      <c r="C6243" s="163" t="s">
        <v>614</v>
      </c>
      <c r="D6243" s="164" t="s">
        <v>615</v>
      </c>
      <c r="E6243" s="164">
        <v>2</v>
      </c>
      <c r="F6243" s="167">
        <v>0.153006</v>
      </c>
      <c r="G6243" s="167">
        <f t="shared" si="210"/>
        <v>0.30601200000000001</v>
      </c>
      <c r="H6243" s="161" t="s">
        <v>414</v>
      </c>
      <c r="I6243" s="165"/>
      <c r="J6243" s="166"/>
    </row>
    <row r="6244" spans="1:10" customFormat="1" x14ac:dyDescent="0.2">
      <c r="A6244" s="161" t="s">
        <v>403</v>
      </c>
      <c r="B6244" s="162" t="s">
        <v>4621</v>
      </c>
      <c r="C6244" s="174" t="s">
        <v>617</v>
      </c>
      <c r="D6244" s="175" t="s">
        <v>618</v>
      </c>
      <c r="E6244" s="175">
        <v>2</v>
      </c>
      <c r="F6244" s="176">
        <v>0.16417498</v>
      </c>
      <c r="G6244" s="176">
        <f t="shared" si="210"/>
        <v>0.32834996</v>
      </c>
      <c r="H6244" s="177" t="s">
        <v>414</v>
      </c>
      <c r="I6244" s="178"/>
      <c r="J6244" s="179"/>
    </row>
    <row r="6245" spans="1:10" customFormat="1" x14ac:dyDescent="0.2">
      <c r="A6245" s="161" t="s">
        <v>403</v>
      </c>
      <c r="B6245" s="162" t="s">
        <v>4622</v>
      </c>
      <c r="C6245" s="174" t="s">
        <v>3546</v>
      </c>
      <c r="D6245" s="175" t="s">
        <v>3547</v>
      </c>
      <c r="E6245" s="175">
        <v>1</v>
      </c>
      <c r="F6245" s="176">
        <v>1.50447664</v>
      </c>
      <c r="G6245" s="176">
        <f t="shared" si="210"/>
        <v>1.50447664</v>
      </c>
      <c r="H6245" s="177"/>
      <c r="I6245" s="178"/>
      <c r="J6245" s="179"/>
    </row>
    <row r="6246" spans="1:10" customFormat="1" x14ac:dyDescent="0.2">
      <c r="A6246" s="161" t="s">
        <v>403</v>
      </c>
      <c r="B6246" s="162" t="s">
        <v>4623</v>
      </c>
      <c r="C6246" s="174" t="s">
        <v>623</v>
      </c>
      <c r="D6246" s="175" t="s">
        <v>624</v>
      </c>
      <c r="E6246" s="175">
        <v>1</v>
      </c>
      <c r="F6246" s="176">
        <v>9.1339580000000004E-2</v>
      </c>
      <c r="G6246" s="176">
        <f t="shared" si="210"/>
        <v>9.1339580000000004E-2</v>
      </c>
      <c r="H6246" s="177" t="s">
        <v>625</v>
      </c>
      <c r="I6246" s="178"/>
      <c r="J6246" s="179"/>
    </row>
    <row r="6247" spans="1:10" customFormat="1" x14ac:dyDescent="0.2">
      <c r="A6247" s="161" t="s">
        <v>382</v>
      </c>
      <c r="B6247" s="162" t="s">
        <v>4624</v>
      </c>
      <c r="C6247" s="163" t="s">
        <v>627</v>
      </c>
      <c r="D6247" s="164" t="s">
        <v>628</v>
      </c>
      <c r="E6247" s="164">
        <v>8</v>
      </c>
      <c r="F6247" s="167">
        <v>0.41937333999999998</v>
      </c>
      <c r="G6247" s="167">
        <f t="shared" si="210"/>
        <v>3.3549867199999999</v>
      </c>
      <c r="H6247" s="161" t="s">
        <v>414</v>
      </c>
      <c r="I6247" s="165"/>
      <c r="J6247" s="166"/>
    </row>
    <row r="6248" spans="1:10" customFormat="1" x14ac:dyDescent="0.2">
      <c r="A6248" s="161" t="s">
        <v>382</v>
      </c>
      <c r="B6248" s="162" t="s">
        <v>4625</v>
      </c>
      <c r="C6248" s="163" t="s">
        <v>3551</v>
      </c>
      <c r="D6248" s="164" t="s">
        <v>3552</v>
      </c>
      <c r="E6248" s="164">
        <v>11</v>
      </c>
      <c r="F6248" s="167">
        <v>1.4613394900000001</v>
      </c>
      <c r="G6248" s="167">
        <f t="shared" si="210"/>
        <v>16.07473439</v>
      </c>
      <c r="H6248" s="161" t="s">
        <v>414</v>
      </c>
      <c r="I6248" s="165"/>
      <c r="J6248" s="166"/>
    </row>
    <row r="6249" spans="1:10" customFormat="1" x14ac:dyDescent="0.2">
      <c r="A6249" s="161" t="s">
        <v>382</v>
      </c>
      <c r="B6249" s="162" t="s">
        <v>4626</v>
      </c>
      <c r="C6249" s="163" t="s">
        <v>3554</v>
      </c>
      <c r="D6249" s="164" t="s">
        <v>3555</v>
      </c>
      <c r="E6249" s="164">
        <v>9</v>
      </c>
      <c r="F6249" s="167">
        <v>6.4439096500000002</v>
      </c>
      <c r="G6249" s="167">
        <f t="shared" si="210"/>
        <v>57.995186850000003</v>
      </c>
      <c r="H6249" s="161" t="s">
        <v>414</v>
      </c>
      <c r="I6249" s="165"/>
      <c r="J6249" s="166"/>
    </row>
    <row r="6250" spans="1:10" customFormat="1" x14ac:dyDescent="0.2">
      <c r="A6250" s="161" t="s">
        <v>382</v>
      </c>
      <c r="B6250" s="162" t="s">
        <v>4627</v>
      </c>
      <c r="C6250" s="163" t="s">
        <v>3557</v>
      </c>
      <c r="D6250" s="164" t="s">
        <v>3558</v>
      </c>
      <c r="E6250" s="164">
        <v>1</v>
      </c>
      <c r="F6250" s="167">
        <v>7.7442089899999997</v>
      </c>
      <c r="G6250" s="167">
        <f t="shared" si="210"/>
        <v>7.7442089899999997</v>
      </c>
      <c r="H6250" s="161" t="s">
        <v>414</v>
      </c>
      <c r="I6250" s="165"/>
      <c r="J6250" s="166"/>
    </row>
    <row r="6251" spans="1:10" customFormat="1" x14ac:dyDescent="0.2">
      <c r="A6251" s="161" t="s">
        <v>403</v>
      </c>
      <c r="B6251" s="162" t="s">
        <v>4628</v>
      </c>
      <c r="C6251" s="174" t="s">
        <v>639</v>
      </c>
      <c r="D6251" s="175" t="s">
        <v>640</v>
      </c>
      <c r="E6251" s="175">
        <v>22</v>
      </c>
      <c r="F6251" s="176">
        <v>9.6615160000000005E-2</v>
      </c>
      <c r="G6251" s="176">
        <f t="shared" si="210"/>
        <v>2.1255335200000003</v>
      </c>
      <c r="H6251" s="177" t="s">
        <v>414</v>
      </c>
      <c r="I6251" s="178"/>
      <c r="J6251" s="179"/>
    </row>
    <row r="6252" spans="1:10" customFormat="1" x14ac:dyDescent="0.2">
      <c r="A6252" s="161" t="s">
        <v>382</v>
      </c>
      <c r="B6252" s="162" t="s">
        <v>4629</v>
      </c>
      <c r="C6252" s="163" t="s">
        <v>642</v>
      </c>
      <c r="D6252" s="164" t="s">
        <v>643</v>
      </c>
      <c r="E6252" s="164">
        <v>2</v>
      </c>
      <c r="F6252" s="167">
        <v>1.20161546</v>
      </c>
      <c r="G6252" s="167">
        <f t="shared" si="210"/>
        <v>2.4032309199999999</v>
      </c>
      <c r="H6252" s="161" t="s">
        <v>414</v>
      </c>
      <c r="I6252" s="165"/>
      <c r="J6252" s="166"/>
    </row>
    <row r="6253" spans="1:10" customFormat="1" x14ac:dyDescent="0.2">
      <c r="A6253" s="161" t="s">
        <v>382</v>
      </c>
      <c r="B6253" s="162" t="s">
        <v>4630</v>
      </c>
      <c r="C6253" s="163" t="s">
        <v>645</v>
      </c>
      <c r="D6253" s="164" t="s">
        <v>646</v>
      </c>
      <c r="E6253" s="164">
        <v>2</v>
      </c>
      <c r="F6253" s="167">
        <v>1.0010149699999999</v>
      </c>
      <c r="G6253" s="167">
        <f t="shared" si="210"/>
        <v>2.0020299399999999</v>
      </c>
      <c r="H6253" s="161" t="s">
        <v>414</v>
      </c>
      <c r="I6253" s="165"/>
      <c r="J6253" s="166"/>
    </row>
    <row r="6254" spans="1:10" customFormat="1" x14ac:dyDescent="0.2">
      <c r="A6254" s="161" t="s">
        <v>382</v>
      </c>
      <c r="B6254" s="162" t="s">
        <v>4631</v>
      </c>
      <c r="C6254" s="163" t="s">
        <v>648</v>
      </c>
      <c r="D6254" s="164" t="s">
        <v>649</v>
      </c>
      <c r="E6254" s="164">
        <v>8</v>
      </c>
      <c r="F6254" s="167">
        <v>2.00912837</v>
      </c>
      <c r="G6254" s="167">
        <f t="shared" si="210"/>
        <v>16.07302696</v>
      </c>
      <c r="H6254" s="161" t="s">
        <v>414</v>
      </c>
      <c r="I6254" s="165"/>
      <c r="J6254" s="166"/>
    </row>
    <row r="6255" spans="1:10" customFormat="1" x14ac:dyDescent="0.2">
      <c r="A6255" s="161" t="s">
        <v>382</v>
      </c>
      <c r="B6255" s="162" t="s">
        <v>4632</v>
      </c>
      <c r="C6255" s="163" t="s">
        <v>4633</v>
      </c>
      <c r="D6255" s="164" t="s">
        <v>4634</v>
      </c>
      <c r="E6255" s="164">
        <v>1</v>
      </c>
      <c r="F6255" s="167">
        <v>0.57323234999999995</v>
      </c>
      <c r="G6255" s="167">
        <f t="shared" si="210"/>
        <v>0.57323234999999995</v>
      </c>
      <c r="H6255" s="161" t="s">
        <v>414</v>
      </c>
      <c r="I6255" s="165"/>
      <c r="J6255" s="166"/>
    </row>
    <row r="6256" spans="1:10" customFormat="1" x14ac:dyDescent="0.2">
      <c r="A6256" s="161" t="s">
        <v>382</v>
      </c>
      <c r="B6256" s="162" t="s">
        <v>4635</v>
      </c>
      <c r="C6256" s="163" t="s">
        <v>654</v>
      </c>
      <c r="D6256" s="164" t="s">
        <v>655</v>
      </c>
      <c r="E6256" s="164">
        <v>2</v>
      </c>
      <c r="F6256" s="167">
        <v>2.8816543999999999</v>
      </c>
      <c r="G6256" s="167">
        <f t="shared" si="210"/>
        <v>5.7633087999999999</v>
      </c>
      <c r="H6256" s="161" t="s">
        <v>414</v>
      </c>
      <c r="I6256" s="165"/>
      <c r="J6256" s="166"/>
    </row>
    <row r="6257" spans="1:10" customFormat="1" x14ac:dyDescent="0.2">
      <c r="A6257" s="161" t="s">
        <v>382</v>
      </c>
      <c r="B6257" s="162" t="s">
        <v>4636</v>
      </c>
      <c r="C6257" s="163" t="s">
        <v>657</v>
      </c>
      <c r="D6257" s="164" t="s">
        <v>658</v>
      </c>
      <c r="E6257" s="164">
        <v>2</v>
      </c>
      <c r="F6257" s="167">
        <v>5.7822221499999999</v>
      </c>
      <c r="G6257" s="167">
        <f t="shared" si="210"/>
        <v>11.5644443</v>
      </c>
      <c r="H6257" s="161" t="s">
        <v>414</v>
      </c>
      <c r="I6257" s="165"/>
      <c r="J6257" s="166"/>
    </row>
    <row r="6258" spans="1:10" customFormat="1" x14ac:dyDescent="0.2">
      <c r="A6258" s="161" t="s">
        <v>382</v>
      </c>
      <c r="B6258" s="162" t="s">
        <v>4637</v>
      </c>
      <c r="C6258" s="163" t="s">
        <v>3569</v>
      </c>
      <c r="D6258" s="164" t="s">
        <v>3570</v>
      </c>
      <c r="E6258" s="164">
        <v>1</v>
      </c>
      <c r="F6258" s="167">
        <v>2.3854611399999999</v>
      </c>
      <c r="G6258" s="167">
        <f t="shared" si="210"/>
        <v>2.3854611399999999</v>
      </c>
      <c r="H6258" s="161" t="s">
        <v>414</v>
      </c>
      <c r="I6258" s="165"/>
      <c r="J6258" s="166"/>
    </row>
    <row r="6259" spans="1:10" customFormat="1" x14ac:dyDescent="0.2">
      <c r="A6259" s="161" t="s">
        <v>382</v>
      </c>
      <c r="B6259" s="162" t="s">
        <v>4638</v>
      </c>
      <c r="C6259" s="163" t="s">
        <v>663</v>
      </c>
      <c r="D6259" s="164" t="s">
        <v>664</v>
      </c>
      <c r="E6259" s="164">
        <v>2</v>
      </c>
      <c r="F6259" s="167">
        <v>1.1285739800000001</v>
      </c>
      <c r="G6259" s="167">
        <f t="shared" si="210"/>
        <v>2.2571479600000002</v>
      </c>
      <c r="H6259" s="161" t="s">
        <v>414</v>
      </c>
      <c r="I6259" s="165"/>
      <c r="J6259" s="166"/>
    </row>
    <row r="6260" spans="1:10" customFormat="1" x14ac:dyDescent="0.2">
      <c r="A6260" s="161" t="s">
        <v>382</v>
      </c>
      <c r="B6260" s="162" t="s">
        <v>4639</v>
      </c>
      <c r="C6260" s="163" t="s">
        <v>3573</v>
      </c>
      <c r="D6260" s="164" t="s">
        <v>3574</v>
      </c>
      <c r="E6260" s="164">
        <v>1</v>
      </c>
      <c r="F6260" s="167">
        <v>0.27967015000000001</v>
      </c>
      <c r="G6260" s="167">
        <f t="shared" si="210"/>
        <v>0.27967015000000001</v>
      </c>
      <c r="H6260" s="161" t="s">
        <v>414</v>
      </c>
      <c r="I6260" s="165"/>
      <c r="J6260" s="166"/>
    </row>
    <row r="6261" spans="1:10" customFormat="1" x14ac:dyDescent="0.2">
      <c r="A6261" s="161" t="s">
        <v>403</v>
      </c>
      <c r="B6261" s="162" t="s">
        <v>4640</v>
      </c>
      <c r="C6261" s="174" t="s">
        <v>4641</v>
      </c>
      <c r="D6261" s="175" t="s">
        <v>4642</v>
      </c>
      <c r="E6261" s="175">
        <v>1</v>
      </c>
      <c r="F6261" s="176">
        <v>1.5015670000000001</v>
      </c>
      <c r="G6261" s="176">
        <f t="shared" si="210"/>
        <v>1.5015670000000001</v>
      </c>
      <c r="H6261" s="177"/>
      <c r="I6261" s="178"/>
      <c r="J6261" s="179"/>
    </row>
    <row r="6262" spans="1:10" customFormat="1" x14ac:dyDescent="0.2">
      <c r="A6262" s="161" t="s">
        <v>403</v>
      </c>
      <c r="B6262" s="162" t="s">
        <v>4643</v>
      </c>
      <c r="C6262" s="174" t="s">
        <v>4644</v>
      </c>
      <c r="D6262" s="175" t="s">
        <v>4645</v>
      </c>
      <c r="E6262" s="175">
        <v>1</v>
      </c>
      <c r="F6262" s="176">
        <v>1.24636104</v>
      </c>
      <c r="G6262" s="176">
        <f t="shared" si="210"/>
        <v>1.24636104</v>
      </c>
      <c r="H6262" s="177"/>
      <c r="I6262" s="178"/>
      <c r="J6262" s="179"/>
    </row>
    <row r="6263" spans="1:10" customFormat="1" x14ac:dyDescent="0.2">
      <c r="A6263" s="148" t="s">
        <v>379</v>
      </c>
      <c r="B6263" s="162" t="s">
        <v>4646</v>
      </c>
      <c r="C6263" s="181" t="s">
        <v>686</v>
      </c>
      <c r="D6263" s="182" t="s">
        <v>687</v>
      </c>
      <c r="E6263" s="182">
        <v>1</v>
      </c>
      <c r="F6263" s="183">
        <v>43</v>
      </c>
      <c r="G6263" s="183">
        <f t="shared" si="210"/>
        <v>43</v>
      </c>
      <c r="H6263" s="184" t="s">
        <v>688</v>
      </c>
      <c r="I6263" s="185"/>
      <c r="J6263" s="180"/>
    </row>
    <row r="6264" spans="1:10" customFormat="1" ht="38.25" x14ac:dyDescent="0.2">
      <c r="A6264" s="161" t="s">
        <v>403</v>
      </c>
      <c r="B6264" s="162" t="s">
        <v>4647</v>
      </c>
      <c r="C6264" s="174" t="s">
        <v>4648</v>
      </c>
      <c r="D6264" s="175" t="s">
        <v>4649</v>
      </c>
      <c r="E6264" s="175">
        <v>1</v>
      </c>
      <c r="F6264" s="176">
        <v>67.846388640000001</v>
      </c>
      <c r="G6264" s="176">
        <f t="shared" si="210"/>
        <v>67.846388640000001</v>
      </c>
      <c r="H6264" s="177"/>
      <c r="I6264" s="178"/>
      <c r="J6264" s="179"/>
    </row>
    <row r="6265" spans="1:10" customFormat="1" x14ac:dyDescent="0.2">
      <c r="A6265" s="148" t="s">
        <v>379</v>
      </c>
      <c r="B6265" s="162" t="s">
        <v>4650</v>
      </c>
      <c r="C6265" s="181"/>
      <c r="D6265" s="182" t="s">
        <v>696</v>
      </c>
      <c r="E6265" s="182">
        <v>2</v>
      </c>
      <c r="F6265" s="183">
        <v>2.27335121</v>
      </c>
      <c r="G6265" s="183">
        <f t="shared" si="210"/>
        <v>4.5467024199999999</v>
      </c>
      <c r="H6265" s="184"/>
      <c r="I6265" s="185"/>
      <c r="J6265" s="180"/>
    </row>
    <row r="6266" spans="1:10" customFormat="1" x14ac:dyDescent="0.2">
      <c r="A6266" s="161" t="s">
        <v>403</v>
      </c>
      <c r="B6266" s="162" t="s">
        <v>4651</v>
      </c>
      <c r="C6266" s="174"/>
      <c r="D6266" s="175" t="s">
        <v>698</v>
      </c>
      <c r="E6266" s="175">
        <v>2</v>
      </c>
      <c r="F6266" s="176">
        <v>3.9519828000000001</v>
      </c>
      <c r="G6266" s="176">
        <f t="shared" si="210"/>
        <v>7.9039656000000003</v>
      </c>
      <c r="H6266" s="177"/>
      <c r="I6266" s="178"/>
      <c r="J6266" s="179"/>
    </row>
    <row r="6267" spans="1:10" customFormat="1" x14ac:dyDescent="0.2">
      <c r="A6267" s="161" t="s">
        <v>403</v>
      </c>
      <c r="B6267" s="162" t="s">
        <v>4652</v>
      </c>
      <c r="C6267" s="174"/>
      <c r="D6267" s="175" t="s">
        <v>700</v>
      </c>
      <c r="E6267" s="175">
        <v>2</v>
      </c>
      <c r="F6267" s="176">
        <v>0.32693049000000002</v>
      </c>
      <c r="G6267" s="176">
        <f t="shared" si="210"/>
        <v>0.65386098000000004</v>
      </c>
      <c r="H6267" s="177"/>
      <c r="I6267" s="178"/>
      <c r="J6267" s="179"/>
    </row>
    <row r="6268" spans="1:10" customFormat="1" x14ac:dyDescent="0.2">
      <c r="A6268" s="161" t="s">
        <v>403</v>
      </c>
      <c r="B6268" s="162" t="s">
        <v>4653</v>
      </c>
      <c r="C6268" s="174" t="s">
        <v>3595</v>
      </c>
      <c r="D6268" s="175" t="s">
        <v>3596</v>
      </c>
      <c r="E6268" s="175">
        <v>14</v>
      </c>
      <c r="F6268" s="176">
        <v>12</v>
      </c>
      <c r="G6268" s="176">
        <f t="shared" si="210"/>
        <v>168</v>
      </c>
      <c r="H6268" s="177"/>
      <c r="I6268" s="178"/>
      <c r="J6268" s="179"/>
    </row>
    <row r="6269" spans="1:10" customFormat="1" ht="25.5" x14ac:dyDescent="0.2">
      <c r="A6269" s="161" t="s">
        <v>403</v>
      </c>
      <c r="B6269" s="162" t="s">
        <v>4654</v>
      </c>
      <c r="C6269" s="174" t="s">
        <v>4655</v>
      </c>
      <c r="D6269" s="175" t="s">
        <v>4656</v>
      </c>
      <c r="E6269" s="175">
        <v>4</v>
      </c>
      <c r="F6269" s="176">
        <v>36.424223310000002</v>
      </c>
      <c r="G6269" s="176">
        <f t="shared" ref="G6269:G6300" si="211">F6269*E6269</f>
        <v>145.69689324000001</v>
      </c>
      <c r="H6269" s="177"/>
      <c r="I6269" s="178"/>
      <c r="J6269" s="179"/>
    </row>
    <row r="6270" spans="1:10" customFormat="1" x14ac:dyDescent="0.2">
      <c r="A6270" s="161" t="s">
        <v>403</v>
      </c>
      <c r="B6270" s="162" t="s">
        <v>4657</v>
      </c>
      <c r="C6270" s="174" t="s">
        <v>708</v>
      </c>
      <c r="D6270" s="175" t="s">
        <v>709</v>
      </c>
      <c r="E6270" s="175">
        <v>4</v>
      </c>
      <c r="F6270" s="176">
        <v>1.9</v>
      </c>
      <c r="G6270" s="176">
        <f t="shared" si="211"/>
        <v>7.6</v>
      </c>
      <c r="H6270" s="177"/>
      <c r="I6270" s="178"/>
      <c r="J6270" s="179"/>
    </row>
    <row r="6271" spans="1:10" customFormat="1" x14ac:dyDescent="0.2">
      <c r="A6271" s="161" t="s">
        <v>403</v>
      </c>
      <c r="B6271" s="162" t="s">
        <v>4658</v>
      </c>
      <c r="C6271" s="174"/>
      <c r="D6271" s="175" t="s">
        <v>711</v>
      </c>
      <c r="E6271" s="175">
        <v>2</v>
      </c>
      <c r="F6271" s="176">
        <v>1.8403369999999999E-2</v>
      </c>
      <c r="G6271" s="176">
        <f t="shared" si="211"/>
        <v>3.6806739999999998E-2</v>
      </c>
      <c r="H6271" s="177"/>
      <c r="I6271" s="178"/>
      <c r="J6271" s="179"/>
    </row>
    <row r="6272" spans="1:10" customFormat="1" x14ac:dyDescent="0.2">
      <c r="A6272" s="161" t="s">
        <v>403</v>
      </c>
      <c r="B6272" s="162" t="s">
        <v>4659</v>
      </c>
      <c r="C6272" s="174"/>
      <c r="D6272" s="175" t="s">
        <v>4660</v>
      </c>
      <c r="E6272" s="175">
        <v>2</v>
      </c>
      <c r="F6272" s="176">
        <v>2.3715819100000002</v>
      </c>
      <c r="G6272" s="176">
        <f t="shared" si="211"/>
        <v>4.7431638200000004</v>
      </c>
      <c r="H6272" s="177" t="s">
        <v>625</v>
      </c>
      <c r="I6272" s="178"/>
      <c r="J6272" s="179"/>
    </row>
    <row r="6273" spans="1:10" customFormat="1" x14ac:dyDescent="0.2">
      <c r="A6273" s="161" t="s">
        <v>403</v>
      </c>
      <c r="B6273" s="162" t="s">
        <v>4661</v>
      </c>
      <c r="C6273" s="174"/>
      <c r="D6273" s="175" t="s">
        <v>716</v>
      </c>
      <c r="E6273" s="175">
        <v>2</v>
      </c>
      <c r="F6273" s="176">
        <v>3.9988100900000001</v>
      </c>
      <c r="G6273" s="176">
        <f t="shared" si="211"/>
        <v>7.9976201800000002</v>
      </c>
      <c r="H6273" s="177"/>
      <c r="I6273" s="178"/>
      <c r="J6273" s="179"/>
    </row>
    <row r="6274" spans="1:10" customFormat="1" x14ac:dyDescent="0.2">
      <c r="A6274" s="161" t="s">
        <v>403</v>
      </c>
      <c r="B6274" s="162" t="s">
        <v>4662</v>
      </c>
      <c r="C6274" s="174"/>
      <c r="D6274" s="175" t="s">
        <v>718</v>
      </c>
      <c r="E6274" s="175">
        <v>16</v>
      </c>
      <c r="F6274" s="176">
        <v>2.9523020000000001E-2</v>
      </c>
      <c r="G6274" s="176">
        <f t="shared" si="211"/>
        <v>0.47236832000000001</v>
      </c>
      <c r="H6274" s="177"/>
      <c r="I6274" s="178"/>
      <c r="J6274" s="179"/>
    </row>
    <row r="6275" spans="1:10" customFormat="1" x14ac:dyDescent="0.2">
      <c r="A6275" s="161" t="s">
        <v>403</v>
      </c>
      <c r="B6275" s="162" t="s">
        <v>4663</v>
      </c>
      <c r="C6275" s="174"/>
      <c r="D6275" s="175" t="s">
        <v>720</v>
      </c>
      <c r="E6275" s="175">
        <v>2</v>
      </c>
      <c r="F6275" s="176">
        <v>9.6445200000000002E-3</v>
      </c>
      <c r="G6275" s="176">
        <f t="shared" si="211"/>
        <v>1.928904E-2</v>
      </c>
      <c r="H6275" s="177"/>
      <c r="I6275" s="178"/>
      <c r="J6275" s="179"/>
    </row>
    <row r="6276" spans="1:10" customFormat="1" x14ac:dyDescent="0.2">
      <c r="A6276" s="148" t="s">
        <v>379</v>
      </c>
      <c r="B6276" s="162" t="s">
        <v>4664</v>
      </c>
      <c r="C6276" s="181" t="s">
        <v>722</v>
      </c>
      <c r="D6276" s="182" t="s">
        <v>723</v>
      </c>
      <c r="E6276" s="182">
        <v>1</v>
      </c>
      <c r="F6276" s="183">
        <v>6.138147E-2</v>
      </c>
      <c r="G6276" s="183">
        <f t="shared" si="211"/>
        <v>6.138147E-2</v>
      </c>
      <c r="H6276" s="184"/>
      <c r="I6276" s="185"/>
      <c r="J6276" s="180"/>
    </row>
    <row r="6277" spans="1:10" customFormat="1" x14ac:dyDescent="0.2">
      <c r="A6277" s="161" t="s">
        <v>403</v>
      </c>
      <c r="B6277" s="162" t="s">
        <v>4665</v>
      </c>
      <c r="C6277" s="174" t="s">
        <v>684</v>
      </c>
      <c r="D6277" s="175" t="s">
        <v>728</v>
      </c>
      <c r="E6277" s="175">
        <v>4</v>
      </c>
      <c r="F6277" s="176">
        <v>3.5662310000000003E-2</v>
      </c>
      <c r="G6277" s="176">
        <f t="shared" si="211"/>
        <v>0.14264924000000001</v>
      </c>
      <c r="H6277" s="177"/>
      <c r="I6277" s="178"/>
      <c r="J6277" s="179"/>
    </row>
    <row r="6278" spans="1:10" customFormat="1" x14ac:dyDescent="0.2">
      <c r="A6278" s="161" t="s">
        <v>403</v>
      </c>
      <c r="B6278" s="162" t="s">
        <v>4666</v>
      </c>
      <c r="C6278" s="174" t="s">
        <v>684</v>
      </c>
      <c r="D6278" s="175" t="s">
        <v>730</v>
      </c>
      <c r="E6278" s="175">
        <v>4</v>
      </c>
      <c r="F6278" s="176">
        <v>3.3686880000000002E-2</v>
      </c>
      <c r="G6278" s="176">
        <f t="shared" si="211"/>
        <v>0.13474752000000001</v>
      </c>
      <c r="H6278" s="177"/>
      <c r="I6278" s="178"/>
      <c r="J6278" s="179"/>
    </row>
    <row r="6279" spans="1:10" customFormat="1" x14ac:dyDescent="0.2">
      <c r="A6279" s="161" t="s">
        <v>403</v>
      </c>
      <c r="B6279" s="162" t="s">
        <v>4667</v>
      </c>
      <c r="C6279" s="174" t="s">
        <v>677</v>
      </c>
      <c r="D6279" s="175" t="s">
        <v>732</v>
      </c>
      <c r="E6279" s="175">
        <v>12</v>
      </c>
      <c r="F6279" s="176">
        <v>0.12559807000000001</v>
      </c>
      <c r="G6279" s="176">
        <f t="shared" si="211"/>
        <v>1.5071768400000001</v>
      </c>
      <c r="H6279" s="177"/>
      <c r="I6279" s="178"/>
      <c r="J6279" s="179"/>
    </row>
    <row r="6280" spans="1:10" customFormat="1" x14ac:dyDescent="0.2">
      <c r="A6280" s="161" t="s">
        <v>403</v>
      </c>
      <c r="B6280" s="162" t="s">
        <v>4668</v>
      </c>
      <c r="C6280" s="174" t="s">
        <v>677</v>
      </c>
      <c r="D6280" s="175" t="s">
        <v>734</v>
      </c>
      <c r="E6280" s="175">
        <v>4</v>
      </c>
      <c r="F6280" s="176">
        <v>0.10981471</v>
      </c>
      <c r="G6280" s="176">
        <f t="shared" si="211"/>
        <v>0.43925883999999998</v>
      </c>
      <c r="H6280" s="177"/>
      <c r="I6280" s="178"/>
      <c r="J6280" s="179"/>
    </row>
    <row r="6281" spans="1:10" customFormat="1" x14ac:dyDescent="0.2">
      <c r="A6281" s="161" t="s">
        <v>403</v>
      </c>
      <c r="B6281" s="162" t="s">
        <v>4669</v>
      </c>
      <c r="C6281" s="174" t="s">
        <v>677</v>
      </c>
      <c r="D6281" s="175" t="s">
        <v>736</v>
      </c>
      <c r="E6281" s="175">
        <v>2</v>
      </c>
      <c r="F6281" s="176">
        <v>7.4135400000000004E-2</v>
      </c>
      <c r="G6281" s="176">
        <f t="shared" si="211"/>
        <v>0.14827080000000001</v>
      </c>
      <c r="H6281" s="177"/>
      <c r="I6281" s="178"/>
      <c r="J6281" s="179"/>
    </row>
    <row r="6282" spans="1:10" customFormat="1" x14ac:dyDescent="0.2">
      <c r="A6282" s="161" t="s">
        <v>403</v>
      </c>
      <c r="B6282" s="162" t="s">
        <v>4670</v>
      </c>
      <c r="C6282" s="174" t="s">
        <v>677</v>
      </c>
      <c r="D6282" s="175" t="s">
        <v>678</v>
      </c>
      <c r="E6282" s="175">
        <v>4</v>
      </c>
      <c r="F6282" s="176">
        <v>4.296759E-2</v>
      </c>
      <c r="G6282" s="176">
        <f t="shared" si="211"/>
        <v>0.17187036</v>
      </c>
      <c r="H6282" s="177"/>
      <c r="I6282" s="178"/>
      <c r="J6282" s="179"/>
    </row>
    <row r="6283" spans="1:10" customFormat="1" x14ac:dyDescent="0.2">
      <c r="A6283" s="161" t="s">
        <v>403</v>
      </c>
      <c r="B6283" s="162" t="s">
        <v>4671</v>
      </c>
      <c r="C6283" s="174" t="s">
        <v>677</v>
      </c>
      <c r="D6283" s="175" t="s">
        <v>739</v>
      </c>
      <c r="E6283" s="175">
        <v>3</v>
      </c>
      <c r="F6283" s="176">
        <v>5.4240669999999998E-2</v>
      </c>
      <c r="G6283" s="176">
        <f t="shared" si="211"/>
        <v>0.16272201</v>
      </c>
      <c r="H6283" s="177"/>
      <c r="I6283" s="178"/>
      <c r="J6283" s="179"/>
    </row>
    <row r="6284" spans="1:10" customFormat="1" x14ac:dyDescent="0.2">
      <c r="A6284" s="161" t="s">
        <v>403</v>
      </c>
      <c r="B6284" s="162" t="s">
        <v>4672</v>
      </c>
      <c r="C6284" s="174" t="s">
        <v>677</v>
      </c>
      <c r="D6284" s="175" t="s">
        <v>741</v>
      </c>
      <c r="E6284" s="175">
        <v>8</v>
      </c>
      <c r="F6284" s="176">
        <v>2.6461140000000001E-2</v>
      </c>
      <c r="G6284" s="176">
        <f t="shared" si="211"/>
        <v>0.21168912000000001</v>
      </c>
      <c r="H6284" s="177"/>
      <c r="I6284" s="178"/>
      <c r="J6284" s="179"/>
    </row>
    <row r="6285" spans="1:10" customFormat="1" x14ac:dyDescent="0.2">
      <c r="A6285" s="161" t="s">
        <v>403</v>
      </c>
      <c r="B6285" s="162" t="s">
        <v>4673</v>
      </c>
      <c r="C6285" s="174" t="s">
        <v>677</v>
      </c>
      <c r="D6285" s="175" t="s">
        <v>743</v>
      </c>
      <c r="E6285" s="175">
        <v>27</v>
      </c>
      <c r="F6285" s="176">
        <v>1.393254E-2</v>
      </c>
      <c r="G6285" s="176">
        <f t="shared" si="211"/>
        <v>0.37617857999999998</v>
      </c>
      <c r="H6285" s="177"/>
      <c r="I6285" s="178"/>
      <c r="J6285" s="179"/>
    </row>
    <row r="6286" spans="1:10" customFormat="1" x14ac:dyDescent="0.2">
      <c r="A6286" s="161" t="s">
        <v>403</v>
      </c>
      <c r="B6286" s="162" t="s">
        <v>4674</v>
      </c>
      <c r="C6286" s="174" t="s">
        <v>677</v>
      </c>
      <c r="D6286" s="175" t="s">
        <v>745</v>
      </c>
      <c r="E6286" s="175">
        <v>8</v>
      </c>
      <c r="F6286" s="176">
        <v>1.1562019999999999E-2</v>
      </c>
      <c r="G6286" s="176">
        <f t="shared" si="211"/>
        <v>9.2496159999999994E-2</v>
      </c>
      <c r="H6286" s="177"/>
      <c r="I6286" s="178"/>
      <c r="J6286" s="179"/>
    </row>
    <row r="6287" spans="1:10" customFormat="1" x14ac:dyDescent="0.2">
      <c r="A6287" s="161" t="s">
        <v>403</v>
      </c>
      <c r="B6287" s="162" t="s">
        <v>4675</v>
      </c>
      <c r="C6287" s="174" t="s">
        <v>677</v>
      </c>
      <c r="D6287" s="175" t="s">
        <v>747</v>
      </c>
      <c r="E6287" s="175">
        <v>4</v>
      </c>
      <c r="F6287" s="176">
        <v>1.9086800000000001E-3</v>
      </c>
      <c r="G6287" s="176">
        <f t="shared" si="211"/>
        <v>7.6347200000000002E-3</v>
      </c>
      <c r="H6287" s="177"/>
      <c r="I6287" s="178"/>
      <c r="J6287" s="179"/>
    </row>
    <row r="6288" spans="1:10" customFormat="1" ht="25.5" x14ac:dyDescent="0.2">
      <c r="A6288" s="161" t="s">
        <v>403</v>
      </c>
      <c r="B6288" s="162" t="s">
        <v>4676</v>
      </c>
      <c r="C6288" s="174" t="s">
        <v>944</v>
      </c>
      <c r="D6288" s="175" t="s">
        <v>749</v>
      </c>
      <c r="E6288" s="175">
        <v>84</v>
      </c>
      <c r="F6288" s="176">
        <v>5.7602159999999999E-2</v>
      </c>
      <c r="G6288" s="176">
        <f t="shared" si="211"/>
        <v>4.8385814399999996</v>
      </c>
      <c r="H6288" s="177"/>
      <c r="I6288" s="178"/>
      <c r="J6288" s="179"/>
    </row>
    <row r="6289" spans="1:10" customFormat="1" ht="25.5" x14ac:dyDescent="0.2">
      <c r="A6289" s="161" t="s">
        <v>403</v>
      </c>
      <c r="B6289" s="162" t="s">
        <v>4677</v>
      </c>
      <c r="C6289" s="174" t="s">
        <v>522</v>
      </c>
      <c r="D6289" s="175" t="s">
        <v>751</v>
      </c>
      <c r="E6289" s="175">
        <v>8</v>
      </c>
      <c r="F6289" s="176">
        <v>2.8221969999999999E-2</v>
      </c>
      <c r="G6289" s="176">
        <f t="shared" si="211"/>
        <v>0.22577575999999999</v>
      </c>
      <c r="H6289" s="177"/>
      <c r="I6289" s="178"/>
      <c r="J6289" s="179"/>
    </row>
    <row r="6290" spans="1:10" customFormat="1" ht="25.5" x14ac:dyDescent="0.2">
      <c r="A6290" s="161" t="s">
        <v>403</v>
      </c>
      <c r="B6290" s="162" t="s">
        <v>4678</v>
      </c>
      <c r="C6290" s="174" t="s">
        <v>522</v>
      </c>
      <c r="D6290" s="175" t="s">
        <v>753</v>
      </c>
      <c r="E6290" s="175">
        <v>38</v>
      </c>
      <c r="F6290" s="176">
        <v>2.2449110000000001E-2</v>
      </c>
      <c r="G6290" s="176">
        <f t="shared" si="211"/>
        <v>0.85306618000000001</v>
      </c>
      <c r="H6290" s="177"/>
      <c r="I6290" s="178"/>
      <c r="J6290" s="179"/>
    </row>
    <row r="6291" spans="1:10" customFormat="1" ht="25.5" x14ac:dyDescent="0.2">
      <c r="A6291" s="161" t="s">
        <v>403</v>
      </c>
      <c r="B6291" s="162" t="s">
        <v>4679</v>
      </c>
      <c r="C6291" s="174" t="s">
        <v>725</v>
      </c>
      <c r="D6291" s="175" t="s">
        <v>726</v>
      </c>
      <c r="E6291" s="175">
        <v>40</v>
      </c>
      <c r="F6291" s="176">
        <v>2.0473680000000001E-2</v>
      </c>
      <c r="G6291" s="176">
        <f t="shared" si="211"/>
        <v>0.81894719999999999</v>
      </c>
      <c r="H6291" s="177"/>
      <c r="I6291" s="178"/>
      <c r="J6291" s="179"/>
    </row>
    <row r="6292" spans="1:10" customFormat="1" ht="25.5" x14ac:dyDescent="0.2">
      <c r="A6292" s="161" t="s">
        <v>403</v>
      </c>
      <c r="B6292" s="162" t="s">
        <v>4680</v>
      </c>
      <c r="C6292" s="174" t="s">
        <v>944</v>
      </c>
      <c r="D6292" s="175" t="s">
        <v>755</v>
      </c>
      <c r="E6292" s="175">
        <v>54</v>
      </c>
      <c r="F6292" s="176">
        <v>1.8321469999999999E-2</v>
      </c>
      <c r="G6292" s="176">
        <f t="shared" si="211"/>
        <v>0.98935938000000001</v>
      </c>
      <c r="H6292" s="177"/>
      <c r="I6292" s="178"/>
      <c r="J6292" s="179"/>
    </row>
    <row r="6293" spans="1:10" customFormat="1" ht="25.5" x14ac:dyDescent="0.2">
      <c r="A6293" s="161" t="s">
        <v>403</v>
      </c>
      <c r="B6293" s="162" t="s">
        <v>4681</v>
      </c>
      <c r="C6293" s="174" t="s">
        <v>522</v>
      </c>
      <c r="D6293" s="175" t="s">
        <v>757</v>
      </c>
      <c r="E6293" s="175">
        <v>68</v>
      </c>
      <c r="F6293" s="176">
        <v>1.6348540000000002E-2</v>
      </c>
      <c r="G6293" s="176">
        <f t="shared" si="211"/>
        <v>1.1117007200000002</v>
      </c>
      <c r="H6293" s="177"/>
      <c r="I6293" s="178"/>
      <c r="J6293" s="179"/>
    </row>
    <row r="6294" spans="1:10" customFormat="1" x14ac:dyDescent="0.2">
      <c r="A6294" s="161" t="s">
        <v>403</v>
      </c>
      <c r="B6294" s="162" t="s">
        <v>4682</v>
      </c>
      <c r="C6294" s="174" t="s">
        <v>759</v>
      </c>
      <c r="D6294" s="175" t="s">
        <v>760</v>
      </c>
      <c r="E6294" s="175">
        <v>15</v>
      </c>
      <c r="F6294" s="176">
        <v>1.7374069999999998E-2</v>
      </c>
      <c r="G6294" s="176">
        <f t="shared" si="211"/>
        <v>0.26061104999999996</v>
      </c>
      <c r="H6294" s="177"/>
      <c r="I6294" s="178"/>
      <c r="J6294" s="179"/>
    </row>
    <row r="6295" spans="1:10" customFormat="1" x14ac:dyDescent="0.2">
      <c r="A6295" s="161" t="s">
        <v>403</v>
      </c>
      <c r="B6295" s="162" t="s">
        <v>4683</v>
      </c>
      <c r="C6295" s="174" t="s">
        <v>525</v>
      </c>
      <c r="D6295" s="175" t="s">
        <v>762</v>
      </c>
      <c r="E6295" s="175">
        <v>12</v>
      </c>
      <c r="F6295" s="176">
        <v>7.6006699999999996E-2</v>
      </c>
      <c r="G6295" s="176">
        <f t="shared" si="211"/>
        <v>0.91208040000000001</v>
      </c>
      <c r="H6295" s="177"/>
      <c r="I6295" s="178"/>
      <c r="J6295" s="179"/>
    </row>
    <row r="6296" spans="1:10" customFormat="1" x14ac:dyDescent="0.2">
      <c r="A6296" s="161" t="s">
        <v>403</v>
      </c>
      <c r="B6296" s="162" t="s">
        <v>4684</v>
      </c>
      <c r="C6296" s="174" t="s">
        <v>525</v>
      </c>
      <c r="D6296" s="175" t="s">
        <v>764</v>
      </c>
      <c r="E6296" s="175">
        <v>16</v>
      </c>
      <c r="F6296" s="176">
        <v>4.0010209999999997E-2</v>
      </c>
      <c r="G6296" s="176">
        <f t="shared" si="211"/>
        <v>0.64016335999999996</v>
      </c>
      <c r="H6296" s="177"/>
      <c r="I6296" s="178"/>
      <c r="J6296" s="179"/>
    </row>
    <row r="6297" spans="1:10" customFormat="1" x14ac:dyDescent="0.2">
      <c r="A6297" s="161" t="s">
        <v>403</v>
      </c>
      <c r="B6297" s="162" t="s">
        <v>4685</v>
      </c>
      <c r="C6297" s="174" t="s">
        <v>525</v>
      </c>
      <c r="D6297" s="175" t="s">
        <v>679</v>
      </c>
      <c r="E6297" s="175">
        <v>96</v>
      </c>
      <c r="F6297" s="176">
        <v>1.6751530000000001E-2</v>
      </c>
      <c r="G6297" s="176">
        <f t="shared" si="211"/>
        <v>1.6081468800000001</v>
      </c>
      <c r="H6297" s="177"/>
      <c r="I6297" s="178"/>
      <c r="J6297" s="179"/>
    </row>
    <row r="6298" spans="1:10" customFormat="1" x14ac:dyDescent="0.2">
      <c r="A6298" s="161" t="s">
        <v>403</v>
      </c>
      <c r="B6298" s="162" t="s">
        <v>4686</v>
      </c>
      <c r="C6298" s="174" t="s">
        <v>525</v>
      </c>
      <c r="D6298" s="175" t="s">
        <v>767</v>
      </c>
      <c r="E6298" s="175">
        <v>9</v>
      </c>
      <c r="F6298" s="176">
        <v>1.084597E-2</v>
      </c>
      <c r="G6298" s="176">
        <f t="shared" si="211"/>
        <v>9.7613729999999996E-2</v>
      </c>
      <c r="H6298" s="177"/>
      <c r="I6298" s="178"/>
      <c r="J6298" s="179"/>
    </row>
    <row r="6299" spans="1:10" customFormat="1" x14ac:dyDescent="0.2">
      <c r="A6299" s="161" t="s">
        <v>403</v>
      </c>
      <c r="B6299" s="162" t="s">
        <v>4687</v>
      </c>
      <c r="C6299" s="174" t="s">
        <v>525</v>
      </c>
      <c r="D6299" s="175" t="s">
        <v>526</v>
      </c>
      <c r="E6299" s="175">
        <v>350</v>
      </c>
      <c r="F6299" s="176">
        <v>5.88405E-3</v>
      </c>
      <c r="G6299" s="176">
        <f t="shared" si="211"/>
        <v>2.0594174999999999</v>
      </c>
      <c r="H6299" s="177"/>
      <c r="I6299" s="178"/>
      <c r="J6299" s="179"/>
    </row>
    <row r="6300" spans="1:10" customFormat="1" x14ac:dyDescent="0.2">
      <c r="A6300" s="161" t="s">
        <v>403</v>
      </c>
      <c r="B6300" s="162" t="s">
        <v>4688</v>
      </c>
      <c r="C6300" s="174" t="s">
        <v>525</v>
      </c>
      <c r="D6300" s="175" t="s">
        <v>770</v>
      </c>
      <c r="E6300" s="175">
        <v>4</v>
      </c>
      <c r="F6300" s="176">
        <v>8.4562000000000005E-4</v>
      </c>
      <c r="G6300" s="176">
        <f t="shared" si="211"/>
        <v>3.3824800000000002E-3</v>
      </c>
      <c r="H6300" s="177"/>
      <c r="I6300" s="178"/>
      <c r="J6300" s="179"/>
    </row>
    <row r="6301" spans="1:10" customFormat="1" x14ac:dyDescent="0.2">
      <c r="A6301" s="161" t="s">
        <v>403</v>
      </c>
      <c r="B6301" s="162" t="s">
        <v>4689</v>
      </c>
      <c r="C6301" s="174" t="s">
        <v>528</v>
      </c>
      <c r="D6301" s="175" t="s">
        <v>772</v>
      </c>
      <c r="E6301" s="175">
        <v>16</v>
      </c>
      <c r="F6301" s="176">
        <v>6.9577099999999998E-3</v>
      </c>
      <c r="G6301" s="176">
        <f t="shared" ref="G6301:G6311" si="212">F6301*E6301</f>
        <v>0.11132336</v>
      </c>
      <c r="H6301" s="177"/>
      <c r="I6301" s="178"/>
      <c r="J6301" s="179"/>
    </row>
    <row r="6302" spans="1:10" customFormat="1" x14ac:dyDescent="0.2">
      <c r="A6302" s="161" t="s">
        <v>403</v>
      </c>
      <c r="B6302" s="162" t="s">
        <v>4690</v>
      </c>
      <c r="C6302" s="174" t="s">
        <v>528</v>
      </c>
      <c r="D6302" s="175" t="s">
        <v>680</v>
      </c>
      <c r="E6302" s="175">
        <v>88</v>
      </c>
      <c r="F6302" s="176">
        <v>3.9662300000000003E-3</v>
      </c>
      <c r="G6302" s="176">
        <f t="shared" si="212"/>
        <v>0.34902824000000005</v>
      </c>
      <c r="H6302" s="177"/>
      <c r="I6302" s="178"/>
      <c r="J6302" s="179"/>
    </row>
    <row r="6303" spans="1:10" customFormat="1" x14ac:dyDescent="0.2">
      <c r="A6303" s="161" t="s">
        <v>403</v>
      </c>
      <c r="B6303" s="162" t="s">
        <v>4691</v>
      </c>
      <c r="C6303" s="174" t="s">
        <v>528</v>
      </c>
      <c r="D6303" s="175" t="s">
        <v>775</v>
      </c>
      <c r="E6303" s="175">
        <v>9</v>
      </c>
      <c r="F6303" s="176">
        <v>2.3824300000000001E-3</v>
      </c>
      <c r="G6303" s="176">
        <f t="shared" si="212"/>
        <v>2.1441870000000002E-2</v>
      </c>
      <c r="H6303" s="177"/>
      <c r="I6303" s="178"/>
      <c r="J6303" s="179"/>
    </row>
    <row r="6304" spans="1:10" customFormat="1" x14ac:dyDescent="0.2">
      <c r="A6304" s="161" t="s">
        <v>403</v>
      </c>
      <c r="B6304" s="162" t="s">
        <v>4692</v>
      </c>
      <c r="C6304" s="174" t="s">
        <v>528</v>
      </c>
      <c r="D6304" s="175" t="s">
        <v>529</v>
      </c>
      <c r="E6304" s="175">
        <v>239</v>
      </c>
      <c r="F6304" s="176">
        <v>1.25136E-3</v>
      </c>
      <c r="G6304" s="176">
        <f t="shared" si="212"/>
        <v>0.29907504000000001</v>
      </c>
      <c r="H6304" s="177"/>
      <c r="I6304" s="178"/>
      <c r="J6304" s="179"/>
    </row>
    <row r="6305" spans="1:39" customFormat="1" x14ac:dyDescent="0.2">
      <c r="A6305" s="161" t="s">
        <v>403</v>
      </c>
      <c r="B6305" s="162" t="s">
        <v>4693</v>
      </c>
      <c r="C6305" s="174" t="s">
        <v>528</v>
      </c>
      <c r="D6305" s="175" t="s">
        <v>778</v>
      </c>
      <c r="E6305" s="175">
        <v>4</v>
      </c>
      <c r="F6305" s="176">
        <v>1.8382000000000001E-4</v>
      </c>
      <c r="G6305" s="176">
        <f t="shared" si="212"/>
        <v>7.3528000000000005E-4</v>
      </c>
      <c r="H6305" s="177"/>
      <c r="I6305" s="178"/>
      <c r="J6305" s="179"/>
    </row>
    <row r="6306" spans="1:39" customFormat="1" x14ac:dyDescent="0.2">
      <c r="A6306" s="161" t="s">
        <v>403</v>
      </c>
      <c r="B6306" s="162" t="s">
        <v>4694</v>
      </c>
      <c r="C6306" s="174" t="s">
        <v>681</v>
      </c>
      <c r="D6306" s="175" t="s">
        <v>780</v>
      </c>
      <c r="E6306" s="175">
        <v>4</v>
      </c>
      <c r="F6306" s="176">
        <v>1.7164410000000001E-2</v>
      </c>
      <c r="G6306" s="176">
        <f t="shared" si="212"/>
        <v>6.8657640000000006E-2</v>
      </c>
      <c r="H6306" s="177"/>
      <c r="I6306" s="178"/>
      <c r="J6306" s="179"/>
    </row>
    <row r="6307" spans="1:39" customFormat="1" x14ac:dyDescent="0.2">
      <c r="A6307" s="161" t="s">
        <v>403</v>
      </c>
      <c r="B6307" s="162" t="s">
        <v>4695</v>
      </c>
      <c r="C6307" s="174" t="s">
        <v>681</v>
      </c>
      <c r="D6307" s="175" t="s">
        <v>782</v>
      </c>
      <c r="E6307" s="175">
        <v>8</v>
      </c>
      <c r="F6307" s="176">
        <v>1.130113E-2</v>
      </c>
      <c r="G6307" s="176">
        <f t="shared" si="212"/>
        <v>9.0409039999999996E-2</v>
      </c>
      <c r="H6307" s="177"/>
      <c r="I6307" s="178"/>
      <c r="J6307" s="179"/>
    </row>
    <row r="6308" spans="1:39" customFormat="1" x14ac:dyDescent="0.2">
      <c r="A6308" s="161" t="s">
        <v>403</v>
      </c>
      <c r="B6308" s="162" t="s">
        <v>4696</v>
      </c>
      <c r="C6308" s="174" t="s">
        <v>681</v>
      </c>
      <c r="D6308" s="175" t="s">
        <v>784</v>
      </c>
      <c r="E6308" s="175">
        <v>4</v>
      </c>
      <c r="F6308" s="176">
        <v>4.0784000000000003E-3</v>
      </c>
      <c r="G6308" s="176">
        <f t="shared" si="212"/>
        <v>1.6313600000000001E-2</v>
      </c>
      <c r="H6308" s="177"/>
      <c r="I6308" s="178"/>
      <c r="J6308" s="179"/>
    </row>
    <row r="6309" spans="1:39" customFormat="1" x14ac:dyDescent="0.2">
      <c r="A6309" s="161" t="s">
        <v>403</v>
      </c>
      <c r="B6309" s="162" t="s">
        <v>4697</v>
      </c>
      <c r="C6309" s="174" t="s">
        <v>681</v>
      </c>
      <c r="D6309" s="175" t="s">
        <v>786</v>
      </c>
      <c r="E6309" s="175">
        <v>45</v>
      </c>
      <c r="F6309" s="176">
        <v>2.1575700000000001E-3</v>
      </c>
      <c r="G6309" s="176">
        <f t="shared" si="212"/>
        <v>9.7090650000000001E-2</v>
      </c>
      <c r="H6309" s="177"/>
      <c r="I6309" s="178"/>
      <c r="J6309" s="179"/>
    </row>
    <row r="6310" spans="1:39" customFormat="1" x14ac:dyDescent="0.2">
      <c r="A6310" s="161" t="s">
        <v>403</v>
      </c>
      <c r="B6310" s="162" t="s">
        <v>4698</v>
      </c>
      <c r="C6310" s="174" t="s">
        <v>788</v>
      </c>
      <c r="D6310" s="175" t="s">
        <v>789</v>
      </c>
      <c r="E6310" s="175">
        <v>2</v>
      </c>
      <c r="F6310" s="176">
        <v>5.0836500000000003E-3</v>
      </c>
      <c r="G6310" s="176">
        <f t="shared" si="212"/>
        <v>1.0167300000000001E-2</v>
      </c>
      <c r="H6310" s="177" t="s">
        <v>414</v>
      </c>
      <c r="I6310" s="178"/>
      <c r="J6310" s="179"/>
    </row>
    <row r="6311" spans="1:39" customFormat="1" ht="25.5" x14ac:dyDescent="0.2">
      <c r="A6311" s="161" t="s">
        <v>403</v>
      </c>
      <c r="B6311" s="162" t="s">
        <v>4699</v>
      </c>
      <c r="C6311" s="174" t="s">
        <v>2509</v>
      </c>
      <c r="D6311" s="175" t="s">
        <v>713</v>
      </c>
      <c r="E6311" s="175">
        <v>2</v>
      </c>
      <c r="F6311" s="176">
        <v>1.413823E-2</v>
      </c>
      <c r="G6311" s="176">
        <f t="shared" si="212"/>
        <v>2.827646E-2</v>
      </c>
      <c r="H6311" s="177"/>
      <c r="I6311" s="178"/>
      <c r="J6311" s="179"/>
    </row>
    <row r="6312" spans="1:39" x14ac:dyDescent="0.2">
      <c r="A6312" s="148" t="s">
        <v>379</v>
      </c>
      <c r="B6312" s="150">
        <v>101</v>
      </c>
      <c r="C6312" s="151" t="s">
        <v>330</v>
      </c>
      <c r="D6312" s="152" t="s">
        <v>331</v>
      </c>
      <c r="E6312" s="105">
        <v>1</v>
      </c>
      <c r="F6312" s="153"/>
      <c r="G6312" s="110"/>
      <c r="H6312" s="154"/>
      <c r="I6312" s="111"/>
      <c r="J6312" s="155"/>
      <c r="K6312" s="124"/>
      <c r="L6312" s="125"/>
      <c r="M6312" s="126"/>
      <c r="N6312" s="127"/>
      <c r="O6312" s="128"/>
      <c r="P6312" s="128"/>
      <c r="Q6312" s="126"/>
      <c r="R6312" s="55"/>
      <c r="S6312" s="129"/>
      <c r="T6312" s="156"/>
      <c r="U6312" s="126"/>
      <c r="AF6312" s="8"/>
      <c r="AG6312" s="8"/>
      <c r="AH6312" s="8"/>
      <c r="AI6312" s="8"/>
      <c r="AJ6312" s="8"/>
      <c r="AK6312" s="8"/>
      <c r="AL6312" s="8"/>
      <c r="AM6312" s="8"/>
    </row>
    <row r="6313" spans="1:39" customFormat="1" x14ac:dyDescent="0.2">
      <c r="A6313" s="148" t="s">
        <v>379</v>
      </c>
      <c r="B6313" s="162" t="s">
        <v>4227</v>
      </c>
      <c r="C6313" s="181" t="s">
        <v>384</v>
      </c>
      <c r="D6313" s="182" t="s">
        <v>385</v>
      </c>
      <c r="E6313" s="182">
        <v>1</v>
      </c>
      <c r="F6313" s="183"/>
      <c r="G6313" s="183" t="str">
        <f>""</f>
        <v/>
      </c>
      <c r="H6313" s="184"/>
      <c r="I6313" s="185"/>
      <c r="J6313" s="180"/>
    </row>
    <row r="6314" spans="1:39" customFormat="1" outlineLevel="1" x14ac:dyDescent="0.2">
      <c r="A6314" s="148" t="s">
        <v>379</v>
      </c>
      <c r="B6314" s="162" t="s">
        <v>4228</v>
      </c>
      <c r="C6314" s="181" t="s">
        <v>388</v>
      </c>
      <c r="D6314" s="182" t="s">
        <v>389</v>
      </c>
      <c r="E6314" s="182">
        <f>1*1</f>
        <v>1</v>
      </c>
      <c r="F6314" s="183">
        <v>3.8</v>
      </c>
      <c r="G6314" s="183">
        <f t="shared" ref="G6314:G6319" si="213">F6314*E6314</f>
        <v>3.8</v>
      </c>
      <c r="H6314" s="184" t="s">
        <v>390</v>
      </c>
      <c r="I6314" s="185"/>
      <c r="J6314" s="180"/>
    </row>
    <row r="6315" spans="1:39" customFormat="1" outlineLevel="1" x14ac:dyDescent="0.2">
      <c r="A6315" s="148" t="s">
        <v>379</v>
      </c>
      <c r="B6315" s="162" t="s">
        <v>4229</v>
      </c>
      <c r="C6315" s="181" t="s">
        <v>392</v>
      </c>
      <c r="D6315" s="182" t="s">
        <v>393</v>
      </c>
      <c r="E6315" s="182">
        <f>1*1</f>
        <v>1</v>
      </c>
      <c r="F6315" s="183">
        <v>2.65</v>
      </c>
      <c r="G6315" s="183">
        <f t="shared" si="213"/>
        <v>2.65</v>
      </c>
      <c r="H6315" s="184" t="s">
        <v>390</v>
      </c>
      <c r="I6315" s="185"/>
      <c r="J6315" s="180"/>
    </row>
    <row r="6316" spans="1:39" customFormat="1" outlineLevel="1" x14ac:dyDescent="0.2">
      <c r="A6316" s="148" t="s">
        <v>379</v>
      </c>
      <c r="B6316" s="162" t="s">
        <v>4230</v>
      </c>
      <c r="C6316" s="181" t="s">
        <v>395</v>
      </c>
      <c r="D6316" s="182" t="s">
        <v>396</v>
      </c>
      <c r="E6316" s="182">
        <f>1*1</f>
        <v>1</v>
      </c>
      <c r="F6316" s="183">
        <v>5.45</v>
      </c>
      <c r="G6316" s="183">
        <f t="shared" si="213"/>
        <v>5.45</v>
      </c>
      <c r="H6316" s="184" t="s">
        <v>390</v>
      </c>
      <c r="I6316" s="185"/>
      <c r="J6316" s="180"/>
    </row>
    <row r="6317" spans="1:39" customFormat="1" outlineLevel="1" x14ac:dyDescent="0.2">
      <c r="A6317" s="148" t="s">
        <v>379</v>
      </c>
      <c r="B6317" s="162" t="s">
        <v>4231</v>
      </c>
      <c r="C6317" s="181" t="s">
        <v>398</v>
      </c>
      <c r="D6317" s="182" t="s">
        <v>399</v>
      </c>
      <c r="E6317" s="182">
        <f>1*1</f>
        <v>1</v>
      </c>
      <c r="F6317" s="183">
        <v>39.75</v>
      </c>
      <c r="G6317" s="183">
        <f t="shared" si="213"/>
        <v>39.75</v>
      </c>
      <c r="H6317" s="184" t="s">
        <v>390</v>
      </c>
      <c r="I6317" s="185"/>
      <c r="J6317" s="180"/>
    </row>
    <row r="6318" spans="1:39" customFormat="1" outlineLevel="1" x14ac:dyDescent="0.2">
      <c r="A6318" s="148" t="s">
        <v>379</v>
      </c>
      <c r="B6318" s="162" t="s">
        <v>4232</v>
      </c>
      <c r="C6318" s="181" t="s">
        <v>401</v>
      </c>
      <c r="D6318" s="182" t="s">
        <v>402</v>
      </c>
      <c r="E6318" s="182">
        <f>2*1</f>
        <v>2</v>
      </c>
      <c r="F6318" s="183">
        <v>1.97</v>
      </c>
      <c r="G6318" s="183">
        <f t="shared" si="213"/>
        <v>3.94</v>
      </c>
      <c r="H6318" s="184" t="s">
        <v>390</v>
      </c>
      <c r="I6318" s="185"/>
      <c r="J6318" s="180"/>
    </row>
    <row r="6319" spans="1:39" customFormat="1" outlineLevel="1" x14ac:dyDescent="0.2">
      <c r="A6319" s="148" t="s">
        <v>379</v>
      </c>
      <c r="B6319" s="162" t="s">
        <v>4233</v>
      </c>
      <c r="C6319" s="181" t="s">
        <v>405</v>
      </c>
      <c r="D6319" s="182" t="s">
        <v>406</v>
      </c>
      <c r="E6319" s="182">
        <f>1*1</f>
        <v>1</v>
      </c>
      <c r="F6319" s="183">
        <v>8.09</v>
      </c>
      <c r="G6319" s="183">
        <f t="shared" si="213"/>
        <v>8.09</v>
      </c>
      <c r="H6319" s="184"/>
      <c r="I6319" s="185"/>
      <c r="J6319" s="180"/>
    </row>
    <row r="6320" spans="1:39" customFormat="1" x14ac:dyDescent="0.2">
      <c r="A6320" s="161" t="s">
        <v>382</v>
      </c>
      <c r="B6320" s="162" t="s">
        <v>4234</v>
      </c>
      <c r="C6320" s="163" t="s">
        <v>1907</v>
      </c>
      <c r="D6320" s="164" t="s">
        <v>409</v>
      </c>
      <c r="E6320" s="164" t="s">
        <v>410</v>
      </c>
      <c r="F6320" s="167"/>
      <c r="G6320" s="167" t="str">
        <f>""</f>
        <v/>
      </c>
      <c r="H6320" s="161"/>
      <c r="I6320" s="165"/>
      <c r="J6320" s="166"/>
      <c r="K6320" s="200"/>
    </row>
    <row r="6321" spans="1:11" customFormat="1" outlineLevel="1" x14ac:dyDescent="0.2">
      <c r="A6321" s="161" t="s">
        <v>386</v>
      </c>
      <c r="B6321" s="162" t="s">
        <v>4235</v>
      </c>
      <c r="C6321" s="168" t="s">
        <v>1909</v>
      </c>
      <c r="D6321" s="169" t="s">
        <v>1910</v>
      </c>
      <c r="E6321" s="169" t="s">
        <v>410</v>
      </c>
      <c r="F6321" s="170">
        <v>15.77</v>
      </c>
      <c r="G6321" s="170">
        <f>F6321*2</f>
        <v>31.54</v>
      </c>
      <c r="H6321" s="171" t="s">
        <v>414</v>
      </c>
      <c r="I6321" s="172"/>
      <c r="J6321" s="173"/>
      <c r="K6321" s="200"/>
    </row>
    <row r="6322" spans="1:11" customFormat="1" outlineLevel="1" x14ac:dyDescent="0.2">
      <c r="A6322" s="161" t="s">
        <v>386</v>
      </c>
      <c r="B6322" s="162" t="s">
        <v>4236</v>
      </c>
      <c r="C6322" s="168" t="s">
        <v>416</v>
      </c>
      <c r="D6322" s="169" t="s">
        <v>417</v>
      </c>
      <c r="E6322" s="169" t="s">
        <v>410</v>
      </c>
      <c r="F6322" s="170">
        <v>4.05</v>
      </c>
      <c r="G6322" s="170">
        <f>F6322*2</f>
        <v>8.1</v>
      </c>
      <c r="H6322" s="171" t="s">
        <v>414</v>
      </c>
      <c r="I6322" s="172"/>
      <c r="J6322" s="173"/>
      <c r="K6322" s="200"/>
    </row>
    <row r="6323" spans="1:11" customFormat="1" outlineLevel="1" x14ac:dyDescent="0.2">
      <c r="A6323" s="161" t="s">
        <v>386</v>
      </c>
      <c r="B6323" s="162" t="s">
        <v>4237</v>
      </c>
      <c r="C6323" s="168" t="s">
        <v>419</v>
      </c>
      <c r="D6323" s="169" t="s">
        <v>420</v>
      </c>
      <c r="E6323" s="169">
        <v>2</v>
      </c>
      <c r="F6323" s="170">
        <v>0.37</v>
      </c>
      <c r="G6323" s="170">
        <f>F6323*E6323</f>
        <v>0.74</v>
      </c>
      <c r="H6323" s="171" t="s">
        <v>414</v>
      </c>
      <c r="I6323" s="172"/>
      <c r="J6323" s="173"/>
      <c r="K6323" s="200"/>
    </row>
    <row r="6324" spans="1:11" customFormat="1" outlineLevel="1" x14ac:dyDescent="0.2">
      <c r="A6324" s="161" t="s">
        <v>386</v>
      </c>
      <c r="B6324" s="162" t="s">
        <v>4238</v>
      </c>
      <c r="C6324" s="168" t="s">
        <v>422</v>
      </c>
      <c r="D6324" s="169" t="s">
        <v>423</v>
      </c>
      <c r="E6324" s="169">
        <v>2</v>
      </c>
      <c r="F6324" s="170">
        <v>0.04</v>
      </c>
      <c r="G6324" s="170">
        <f>F6324*E6324</f>
        <v>0.08</v>
      </c>
      <c r="H6324" s="171" t="s">
        <v>414</v>
      </c>
      <c r="I6324" s="172"/>
      <c r="J6324" s="173"/>
      <c r="K6324" s="200"/>
    </row>
    <row r="6325" spans="1:11" customFormat="1" outlineLevel="1" x14ac:dyDescent="0.2">
      <c r="A6325" s="161" t="s">
        <v>403</v>
      </c>
      <c r="B6325" s="162" t="s">
        <v>4239</v>
      </c>
      <c r="C6325" s="174" t="s">
        <v>425</v>
      </c>
      <c r="D6325" s="175" t="s">
        <v>426</v>
      </c>
      <c r="E6325" s="175">
        <v>2</v>
      </c>
      <c r="F6325" s="176">
        <v>0.01</v>
      </c>
      <c r="G6325" s="176">
        <f>F6325*E6325</f>
        <v>0.02</v>
      </c>
      <c r="H6325" s="177"/>
      <c r="I6325" s="178"/>
      <c r="J6325" s="179"/>
      <c r="K6325" s="200"/>
    </row>
    <row r="6326" spans="1:11" customFormat="1" x14ac:dyDescent="0.2">
      <c r="A6326" s="148" t="s">
        <v>379</v>
      </c>
      <c r="B6326" s="162" t="s">
        <v>4240</v>
      </c>
      <c r="C6326" s="181" t="s">
        <v>428</v>
      </c>
      <c r="D6326" s="182" t="s">
        <v>429</v>
      </c>
      <c r="E6326" s="182" t="s">
        <v>410</v>
      </c>
      <c r="F6326" s="183"/>
      <c r="G6326" s="183" t="str">
        <f>""</f>
        <v/>
      </c>
      <c r="H6326" s="184"/>
      <c r="I6326" s="185"/>
      <c r="J6326" s="180"/>
      <c r="K6326" s="200"/>
    </row>
    <row r="6327" spans="1:11" customFormat="1" outlineLevel="1" x14ac:dyDescent="0.2">
      <c r="A6327" s="148" t="s">
        <v>379</v>
      </c>
      <c r="B6327" s="162" t="s">
        <v>4241</v>
      </c>
      <c r="C6327" s="181" t="s">
        <v>431</v>
      </c>
      <c r="D6327" s="182" t="s">
        <v>432</v>
      </c>
      <c r="E6327" s="182" t="s">
        <v>410</v>
      </c>
      <c r="F6327" s="183">
        <v>10.41</v>
      </c>
      <c r="G6327" s="183">
        <f>F6327*2</f>
        <v>20.82</v>
      </c>
      <c r="H6327" s="184" t="s">
        <v>390</v>
      </c>
      <c r="I6327" s="185"/>
      <c r="J6327" s="180"/>
      <c r="K6327" s="200"/>
    </row>
    <row r="6328" spans="1:11" customFormat="1" outlineLevel="1" x14ac:dyDescent="0.2">
      <c r="A6328" s="148" t="s">
        <v>379</v>
      </c>
      <c r="B6328" s="162" t="s">
        <v>4242</v>
      </c>
      <c r="C6328" s="181" t="s">
        <v>434</v>
      </c>
      <c r="D6328" s="182" t="s">
        <v>435</v>
      </c>
      <c r="E6328" s="182">
        <v>4</v>
      </c>
      <c r="F6328" s="183">
        <v>0.03</v>
      </c>
      <c r="G6328" s="183">
        <f>F6328*E6328</f>
        <v>0.12</v>
      </c>
      <c r="H6328" s="184" t="s">
        <v>414</v>
      </c>
      <c r="I6328" s="185"/>
      <c r="J6328" s="180"/>
      <c r="K6328" s="200"/>
    </row>
    <row r="6329" spans="1:11" customFormat="1" outlineLevel="1" x14ac:dyDescent="0.2">
      <c r="A6329" s="148" t="s">
        <v>379</v>
      </c>
      <c r="B6329" s="162" t="s">
        <v>4243</v>
      </c>
      <c r="C6329" s="181" t="s">
        <v>425</v>
      </c>
      <c r="D6329" s="182" t="s">
        <v>437</v>
      </c>
      <c r="E6329" s="182">
        <v>2</v>
      </c>
      <c r="F6329" s="183">
        <v>0.02</v>
      </c>
      <c r="G6329" s="183">
        <f>F6329*E6329</f>
        <v>0.04</v>
      </c>
      <c r="H6329" s="184"/>
      <c r="I6329" s="185"/>
      <c r="J6329" s="180"/>
      <c r="K6329" s="200"/>
    </row>
    <row r="6330" spans="1:11" customFormat="1" x14ac:dyDescent="0.2">
      <c r="A6330" s="161" t="s">
        <v>382</v>
      </c>
      <c r="B6330" s="162" t="s">
        <v>4244</v>
      </c>
      <c r="C6330" s="163" t="s">
        <v>3446</v>
      </c>
      <c r="D6330" s="164" t="s">
        <v>3447</v>
      </c>
      <c r="E6330" s="164">
        <v>1</v>
      </c>
      <c r="F6330" s="167"/>
      <c r="G6330" s="167" t="str">
        <f>""</f>
        <v/>
      </c>
      <c r="H6330" s="161"/>
      <c r="I6330" s="165"/>
      <c r="J6330" s="166"/>
    </row>
    <row r="6331" spans="1:11" customFormat="1" outlineLevel="1" x14ac:dyDescent="0.2">
      <c r="A6331" s="161" t="s">
        <v>386</v>
      </c>
      <c r="B6331" s="162" t="s">
        <v>4245</v>
      </c>
      <c r="C6331" s="168" t="s">
        <v>3449</v>
      </c>
      <c r="D6331" s="169" t="s">
        <v>3450</v>
      </c>
      <c r="E6331" s="169">
        <f>1*1</f>
        <v>1</v>
      </c>
      <c r="F6331" s="170">
        <v>5.41</v>
      </c>
      <c r="G6331" s="170">
        <f>F6331*E6331</f>
        <v>5.41</v>
      </c>
      <c r="H6331" s="171" t="s">
        <v>414</v>
      </c>
      <c r="I6331" s="172"/>
      <c r="J6331" s="173"/>
    </row>
    <row r="6332" spans="1:11" customFormat="1" outlineLevel="1" x14ac:dyDescent="0.2">
      <c r="A6332" s="161" t="s">
        <v>386</v>
      </c>
      <c r="B6332" s="162" t="s">
        <v>4246</v>
      </c>
      <c r="C6332" s="168" t="s">
        <v>445</v>
      </c>
      <c r="D6332" s="169" t="s">
        <v>446</v>
      </c>
      <c r="E6332" s="169">
        <f>2*1</f>
        <v>2</v>
      </c>
      <c r="F6332" s="170">
        <v>2.2200000000000002</v>
      </c>
      <c r="G6332" s="170">
        <f>F6332*E6332</f>
        <v>4.4400000000000004</v>
      </c>
      <c r="H6332" s="171" t="s">
        <v>414</v>
      </c>
      <c r="I6332" s="172"/>
      <c r="J6332" s="173"/>
    </row>
    <row r="6333" spans="1:11" customFormat="1" outlineLevel="1" x14ac:dyDescent="0.2">
      <c r="A6333" s="161" t="s">
        <v>403</v>
      </c>
      <c r="B6333" s="162" t="s">
        <v>4247</v>
      </c>
      <c r="C6333" s="174" t="s">
        <v>425</v>
      </c>
      <c r="D6333" s="175" t="s">
        <v>448</v>
      </c>
      <c r="E6333" s="175">
        <f>4*1</f>
        <v>4</v>
      </c>
      <c r="F6333" s="176">
        <v>0.01</v>
      </c>
      <c r="G6333" s="176">
        <f>F6333*E6333</f>
        <v>0.04</v>
      </c>
      <c r="H6333" s="177"/>
      <c r="I6333" s="178"/>
      <c r="J6333" s="179"/>
    </row>
    <row r="6334" spans="1:11" customFormat="1" outlineLevel="1" x14ac:dyDescent="0.2">
      <c r="A6334" s="161" t="s">
        <v>403</v>
      </c>
      <c r="B6334" s="162" t="s">
        <v>4248</v>
      </c>
      <c r="C6334" s="174" t="s">
        <v>425</v>
      </c>
      <c r="D6334" s="175" t="s">
        <v>450</v>
      </c>
      <c r="E6334" s="175">
        <f>8*1</f>
        <v>8</v>
      </c>
      <c r="F6334" s="176">
        <v>0.04</v>
      </c>
      <c r="G6334" s="176">
        <f>F6334*E6334</f>
        <v>0.32</v>
      </c>
      <c r="H6334" s="177"/>
      <c r="I6334" s="178"/>
      <c r="J6334" s="179"/>
    </row>
    <row r="6335" spans="1:11" customFormat="1" x14ac:dyDescent="0.2">
      <c r="A6335" s="161" t="s">
        <v>382</v>
      </c>
      <c r="B6335" s="162" t="s">
        <v>4249</v>
      </c>
      <c r="C6335" s="163" t="s">
        <v>3455</v>
      </c>
      <c r="D6335" s="164" t="s">
        <v>3456</v>
      </c>
      <c r="E6335" s="164">
        <v>3</v>
      </c>
      <c r="F6335" s="167"/>
      <c r="G6335" s="167" t="str">
        <f>""</f>
        <v/>
      </c>
      <c r="H6335" s="161"/>
      <c r="I6335" s="165"/>
      <c r="J6335" s="166"/>
    </row>
    <row r="6336" spans="1:11" customFormat="1" outlineLevel="1" x14ac:dyDescent="0.2">
      <c r="A6336" s="161" t="s">
        <v>386</v>
      </c>
      <c r="B6336" s="162" t="s">
        <v>4250</v>
      </c>
      <c r="C6336" s="168" t="s">
        <v>3449</v>
      </c>
      <c r="D6336" s="169" t="s">
        <v>3450</v>
      </c>
      <c r="E6336" s="169">
        <f>1*3</f>
        <v>3</v>
      </c>
      <c r="F6336" s="170">
        <v>5.41</v>
      </c>
      <c r="G6336" s="170">
        <f>F6336*E6336</f>
        <v>16.23</v>
      </c>
      <c r="H6336" s="171" t="s">
        <v>414</v>
      </c>
      <c r="I6336" s="172"/>
      <c r="J6336" s="173"/>
    </row>
    <row r="6337" spans="1:11" customFormat="1" outlineLevel="1" x14ac:dyDescent="0.2">
      <c r="A6337" s="161" t="s">
        <v>386</v>
      </c>
      <c r="B6337" s="162" t="s">
        <v>4251</v>
      </c>
      <c r="C6337" s="168" t="s">
        <v>456</v>
      </c>
      <c r="D6337" s="169" t="s">
        <v>457</v>
      </c>
      <c r="E6337" s="169">
        <f>2*3</f>
        <v>6</v>
      </c>
      <c r="F6337" s="170">
        <v>1.28</v>
      </c>
      <c r="G6337" s="170">
        <f>F6337*E6337</f>
        <v>7.68</v>
      </c>
      <c r="H6337" s="171" t="s">
        <v>414</v>
      </c>
      <c r="I6337" s="172"/>
      <c r="J6337" s="173"/>
    </row>
    <row r="6338" spans="1:11" customFormat="1" x14ac:dyDescent="0.2">
      <c r="A6338" s="148" t="s">
        <v>379</v>
      </c>
      <c r="B6338" s="162" t="s">
        <v>4252</v>
      </c>
      <c r="C6338" s="181" t="s">
        <v>459</v>
      </c>
      <c r="D6338" s="182" t="s">
        <v>460</v>
      </c>
      <c r="E6338" s="182">
        <v>1</v>
      </c>
      <c r="F6338" s="183">
        <v>3.27927539</v>
      </c>
      <c r="G6338" s="183">
        <f>F6338*E6338</f>
        <v>3.27927539</v>
      </c>
      <c r="H6338" s="184" t="s">
        <v>390</v>
      </c>
      <c r="I6338" s="185"/>
      <c r="J6338" s="180"/>
    </row>
    <row r="6339" spans="1:11" customFormat="1" x14ac:dyDescent="0.2">
      <c r="A6339" s="148" t="s">
        <v>379</v>
      </c>
      <c r="B6339" s="162" t="s">
        <v>4253</v>
      </c>
      <c r="C6339" s="181" t="s">
        <v>462</v>
      </c>
      <c r="D6339" s="182" t="s">
        <v>463</v>
      </c>
      <c r="E6339" s="182">
        <v>1</v>
      </c>
      <c r="F6339" s="183">
        <v>0.65714972000000005</v>
      </c>
      <c r="G6339" s="183">
        <f>F6339*E6339</f>
        <v>0.65714972000000005</v>
      </c>
      <c r="H6339" s="184" t="s">
        <v>414</v>
      </c>
      <c r="I6339" s="185"/>
      <c r="J6339" s="180"/>
    </row>
    <row r="6340" spans="1:11" customFormat="1" x14ac:dyDescent="0.2">
      <c r="A6340" s="161" t="s">
        <v>382</v>
      </c>
      <c r="B6340" s="162" t="s">
        <v>4254</v>
      </c>
      <c r="C6340" s="163" t="s">
        <v>465</v>
      </c>
      <c r="D6340" s="164" t="s">
        <v>466</v>
      </c>
      <c r="E6340" s="164" t="s">
        <v>410</v>
      </c>
      <c r="F6340" s="167"/>
      <c r="G6340" s="167" t="str">
        <f>""</f>
        <v/>
      </c>
      <c r="H6340" s="161"/>
      <c r="I6340" s="165"/>
      <c r="J6340" s="166"/>
      <c r="K6340" s="200"/>
    </row>
    <row r="6341" spans="1:11" customFormat="1" outlineLevel="1" x14ac:dyDescent="0.2">
      <c r="A6341" s="161" t="s">
        <v>386</v>
      </c>
      <c r="B6341" s="162" t="s">
        <v>4255</v>
      </c>
      <c r="C6341" s="168" t="s">
        <v>468</v>
      </c>
      <c r="D6341" s="169" t="s">
        <v>469</v>
      </c>
      <c r="E6341" s="169" t="s">
        <v>410</v>
      </c>
      <c r="F6341" s="170">
        <v>0.5</v>
      </c>
      <c r="G6341" s="170">
        <f>F6341*2</f>
        <v>1</v>
      </c>
      <c r="H6341" s="171" t="s">
        <v>414</v>
      </c>
      <c r="I6341" s="172"/>
      <c r="J6341" s="173"/>
      <c r="K6341" s="200"/>
    </row>
    <row r="6342" spans="1:11" customFormat="1" outlineLevel="1" x14ac:dyDescent="0.2">
      <c r="A6342" s="161" t="s">
        <v>386</v>
      </c>
      <c r="B6342" s="162" t="s">
        <v>4256</v>
      </c>
      <c r="C6342" s="168" t="s">
        <v>471</v>
      </c>
      <c r="D6342" s="169" t="s">
        <v>472</v>
      </c>
      <c r="E6342" s="169">
        <v>2</v>
      </c>
      <c r="F6342" s="170">
        <v>0.01</v>
      </c>
      <c r="G6342" s="170">
        <f>F6342*E6342</f>
        <v>0.02</v>
      </c>
      <c r="H6342" s="171" t="s">
        <v>414</v>
      </c>
      <c r="I6342" s="172"/>
      <c r="J6342" s="173"/>
      <c r="K6342" s="200"/>
    </row>
    <row r="6343" spans="1:11" customFormat="1" x14ac:dyDescent="0.2">
      <c r="A6343" s="161" t="s">
        <v>382</v>
      </c>
      <c r="B6343" s="162" t="s">
        <v>4257</v>
      </c>
      <c r="C6343" s="163" t="s">
        <v>474</v>
      </c>
      <c r="D6343" s="164" t="s">
        <v>475</v>
      </c>
      <c r="E6343" s="164">
        <v>2</v>
      </c>
      <c r="F6343" s="167">
        <v>0.59990093</v>
      </c>
      <c r="G6343" s="167">
        <f>F6343*E6343</f>
        <v>1.19980186</v>
      </c>
      <c r="H6343" s="161" t="s">
        <v>414</v>
      </c>
      <c r="I6343" s="165"/>
      <c r="J6343" s="166"/>
    </row>
    <row r="6344" spans="1:11" customFormat="1" x14ac:dyDescent="0.2">
      <c r="A6344" s="161" t="s">
        <v>382</v>
      </c>
      <c r="B6344" s="162" t="s">
        <v>4258</v>
      </c>
      <c r="C6344" s="163" t="s">
        <v>3466</v>
      </c>
      <c r="D6344" s="164" t="s">
        <v>3467</v>
      </c>
      <c r="E6344" s="164">
        <v>1</v>
      </c>
      <c r="F6344" s="167"/>
      <c r="G6344" s="167" t="str">
        <f>""</f>
        <v/>
      </c>
      <c r="H6344" s="161"/>
      <c r="I6344" s="165"/>
      <c r="J6344" s="166"/>
    </row>
    <row r="6345" spans="1:11" customFormat="1" outlineLevel="1" x14ac:dyDescent="0.2">
      <c r="A6345" s="161" t="s">
        <v>382</v>
      </c>
      <c r="B6345" s="162" t="s">
        <v>4259</v>
      </c>
      <c r="C6345" s="163" t="s">
        <v>3469</v>
      </c>
      <c r="D6345" s="164" t="s">
        <v>3470</v>
      </c>
      <c r="E6345" s="164">
        <f>1*1</f>
        <v>1</v>
      </c>
      <c r="F6345" s="167"/>
      <c r="G6345" s="167" t="str">
        <f>""</f>
        <v/>
      </c>
      <c r="H6345" s="161"/>
      <c r="I6345" s="165"/>
      <c r="J6345" s="166"/>
    </row>
    <row r="6346" spans="1:11" customFormat="1" outlineLevel="2" x14ac:dyDescent="0.2">
      <c r="A6346" s="161" t="s">
        <v>386</v>
      </c>
      <c r="B6346" s="162" t="s">
        <v>4260</v>
      </c>
      <c r="C6346" s="168" t="s">
        <v>3472</v>
      </c>
      <c r="D6346" s="169" t="s">
        <v>3473</v>
      </c>
      <c r="E6346" s="169">
        <f>1*1</f>
        <v>1</v>
      </c>
      <c r="F6346" s="170">
        <v>3.32</v>
      </c>
      <c r="G6346" s="170">
        <f t="shared" ref="G6346:G6355" si="214">F6346*E6346</f>
        <v>3.32</v>
      </c>
      <c r="H6346" s="171" t="s">
        <v>414</v>
      </c>
      <c r="I6346" s="172"/>
      <c r="J6346" s="173"/>
    </row>
    <row r="6347" spans="1:11" customFormat="1" outlineLevel="2" x14ac:dyDescent="0.2">
      <c r="A6347" s="161" t="s">
        <v>386</v>
      </c>
      <c r="B6347" s="162" t="s">
        <v>4261</v>
      </c>
      <c r="C6347" s="168" t="s">
        <v>830</v>
      </c>
      <c r="D6347" s="169" t="s">
        <v>831</v>
      </c>
      <c r="E6347" s="169">
        <f>2*1</f>
        <v>2</v>
      </c>
      <c r="F6347" s="170">
        <v>0.28000000000000003</v>
      </c>
      <c r="G6347" s="170">
        <f t="shared" si="214"/>
        <v>0.56000000000000005</v>
      </c>
      <c r="H6347" s="171" t="s">
        <v>414</v>
      </c>
      <c r="I6347" s="172"/>
      <c r="J6347" s="173"/>
    </row>
    <row r="6348" spans="1:11" customFormat="1" outlineLevel="1" x14ac:dyDescent="0.2">
      <c r="A6348" s="161" t="s">
        <v>382</v>
      </c>
      <c r="B6348" s="162" t="s">
        <v>4262</v>
      </c>
      <c r="C6348" s="163" t="s">
        <v>3476</v>
      </c>
      <c r="D6348" s="164" t="s">
        <v>3477</v>
      </c>
      <c r="E6348" s="164">
        <f>1*1</f>
        <v>1</v>
      </c>
      <c r="F6348" s="167">
        <v>1.87</v>
      </c>
      <c r="G6348" s="167">
        <f t="shared" si="214"/>
        <v>1.87</v>
      </c>
      <c r="H6348" s="161" t="s">
        <v>414</v>
      </c>
      <c r="I6348" s="165"/>
      <c r="J6348" s="166"/>
    </row>
    <row r="6349" spans="1:11" customFormat="1" outlineLevel="1" x14ac:dyDescent="0.2">
      <c r="A6349" s="161" t="s">
        <v>403</v>
      </c>
      <c r="B6349" s="162" t="s">
        <v>4263</v>
      </c>
      <c r="C6349" s="174" t="s">
        <v>3479</v>
      </c>
      <c r="D6349" s="175" t="s">
        <v>3480</v>
      </c>
      <c r="E6349" s="175">
        <f>1*1</f>
        <v>1</v>
      </c>
      <c r="F6349" s="176">
        <v>0.84</v>
      </c>
      <c r="G6349" s="176">
        <f t="shared" si="214"/>
        <v>0.84</v>
      </c>
      <c r="H6349" s="177"/>
      <c r="I6349" s="178"/>
      <c r="J6349" s="179"/>
    </row>
    <row r="6350" spans="1:11" customFormat="1" outlineLevel="1" x14ac:dyDescent="0.2">
      <c r="A6350" s="161" t="s">
        <v>403</v>
      </c>
      <c r="B6350" s="162" t="s">
        <v>4264</v>
      </c>
      <c r="C6350" s="174" t="s">
        <v>677</v>
      </c>
      <c r="D6350" s="175" t="s">
        <v>837</v>
      </c>
      <c r="E6350" s="175">
        <f>3*1</f>
        <v>3</v>
      </c>
      <c r="F6350" s="176">
        <v>0.02</v>
      </c>
      <c r="G6350" s="176">
        <f t="shared" si="214"/>
        <v>0.06</v>
      </c>
      <c r="H6350" s="177"/>
      <c r="I6350" s="178"/>
      <c r="J6350" s="179"/>
    </row>
    <row r="6351" spans="1:11" customFormat="1" outlineLevel="1" x14ac:dyDescent="0.2">
      <c r="A6351" s="161" t="s">
        <v>403</v>
      </c>
      <c r="B6351" s="162" t="s">
        <v>4265</v>
      </c>
      <c r="C6351" s="174" t="s">
        <v>525</v>
      </c>
      <c r="D6351" s="175" t="s">
        <v>526</v>
      </c>
      <c r="E6351" s="175">
        <f>3*1</f>
        <v>3</v>
      </c>
      <c r="F6351" s="176">
        <v>0.01</v>
      </c>
      <c r="G6351" s="176">
        <f t="shared" si="214"/>
        <v>0.03</v>
      </c>
      <c r="H6351" s="177"/>
      <c r="I6351" s="178"/>
      <c r="J6351" s="179"/>
    </row>
    <row r="6352" spans="1:11" customFormat="1" outlineLevel="1" x14ac:dyDescent="0.2">
      <c r="A6352" s="161" t="s">
        <v>403</v>
      </c>
      <c r="B6352" s="162" t="s">
        <v>4266</v>
      </c>
      <c r="C6352" s="174" t="s">
        <v>528</v>
      </c>
      <c r="D6352" s="175" t="s">
        <v>529</v>
      </c>
      <c r="E6352" s="175">
        <f>3*1</f>
        <v>3</v>
      </c>
      <c r="F6352" s="176">
        <v>0</v>
      </c>
      <c r="G6352" s="176">
        <f t="shared" si="214"/>
        <v>0</v>
      </c>
      <c r="H6352" s="177"/>
      <c r="I6352" s="178"/>
      <c r="J6352" s="179"/>
    </row>
    <row r="6353" spans="1:11" customFormat="1" x14ac:dyDescent="0.2">
      <c r="A6353" s="161" t="s">
        <v>382</v>
      </c>
      <c r="B6353" s="162" t="s">
        <v>4267</v>
      </c>
      <c r="C6353" s="163" t="s">
        <v>477</v>
      </c>
      <c r="D6353" s="164" t="s">
        <v>478</v>
      </c>
      <c r="E6353" s="164">
        <v>6</v>
      </c>
      <c r="F6353" s="167">
        <v>2.8096894699999999</v>
      </c>
      <c r="G6353" s="167">
        <f t="shared" si="214"/>
        <v>16.858136819999999</v>
      </c>
      <c r="H6353" s="161" t="s">
        <v>414</v>
      </c>
      <c r="I6353" s="165"/>
      <c r="J6353" s="166"/>
    </row>
    <row r="6354" spans="1:11" customFormat="1" x14ac:dyDescent="0.2">
      <c r="A6354" s="161" t="s">
        <v>382</v>
      </c>
      <c r="B6354" s="162" t="s">
        <v>4268</v>
      </c>
      <c r="C6354" s="163" t="s">
        <v>1944</v>
      </c>
      <c r="D6354" s="164" t="s">
        <v>1945</v>
      </c>
      <c r="E6354" s="164">
        <v>6</v>
      </c>
      <c r="F6354" s="167">
        <v>0.69946048000000005</v>
      </c>
      <c r="G6354" s="167">
        <f t="shared" si="214"/>
        <v>4.1967628800000005</v>
      </c>
      <c r="H6354" s="161" t="s">
        <v>414</v>
      </c>
      <c r="I6354" s="165"/>
      <c r="J6354" s="166"/>
    </row>
    <row r="6355" spans="1:11" customFormat="1" x14ac:dyDescent="0.2">
      <c r="A6355" s="161" t="s">
        <v>382</v>
      </c>
      <c r="B6355" s="162" t="s">
        <v>4269</v>
      </c>
      <c r="C6355" s="163" t="s">
        <v>483</v>
      </c>
      <c r="D6355" s="164" t="s">
        <v>484</v>
      </c>
      <c r="E6355" s="164">
        <v>10</v>
      </c>
      <c r="F6355" s="167">
        <v>0.33108987000000001</v>
      </c>
      <c r="G6355" s="167">
        <f t="shared" si="214"/>
        <v>3.3108987000000001</v>
      </c>
      <c r="H6355" s="161" t="s">
        <v>414</v>
      </c>
      <c r="I6355" s="165"/>
      <c r="J6355" s="166"/>
    </row>
    <row r="6356" spans="1:11" customFormat="1" x14ac:dyDescent="0.2">
      <c r="A6356" s="161" t="s">
        <v>382</v>
      </c>
      <c r="B6356" s="162" t="s">
        <v>4270</v>
      </c>
      <c r="C6356" s="163" t="s">
        <v>486</v>
      </c>
      <c r="D6356" s="164" t="s">
        <v>487</v>
      </c>
      <c r="E6356" s="164" t="s">
        <v>410</v>
      </c>
      <c r="F6356" s="167">
        <v>1.75006756</v>
      </c>
      <c r="G6356" s="167">
        <f>F6356*2</f>
        <v>3.5001351199999999</v>
      </c>
      <c r="H6356" s="161" t="s">
        <v>414</v>
      </c>
      <c r="I6356" s="165"/>
      <c r="J6356" s="166"/>
    </row>
    <row r="6357" spans="1:11" customFormat="1" x14ac:dyDescent="0.2">
      <c r="A6357" s="161" t="s">
        <v>382</v>
      </c>
      <c r="B6357" s="162" t="s">
        <v>4271</v>
      </c>
      <c r="C6357" s="163" t="s">
        <v>489</v>
      </c>
      <c r="D6357" s="164" t="s">
        <v>490</v>
      </c>
      <c r="E6357" s="164">
        <v>4</v>
      </c>
      <c r="F6357" s="167"/>
      <c r="G6357" s="167" t="str">
        <f>""</f>
        <v/>
      </c>
      <c r="H6357" s="161"/>
      <c r="I6357" s="165"/>
      <c r="J6357" s="166"/>
    </row>
    <row r="6358" spans="1:11" customFormat="1" outlineLevel="1" x14ac:dyDescent="0.2">
      <c r="A6358" s="161" t="s">
        <v>386</v>
      </c>
      <c r="B6358" s="162" t="s">
        <v>4272</v>
      </c>
      <c r="C6358" s="168" t="s">
        <v>492</v>
      </c>
      <c r="D6358" s="169" t="s">
        <v>493</v>
      </c>
      <c r="E6358" s="169">
        <f>1*4</f>
        <v>4</v>
      </c>
      <c r="F6358" s="170">
        <v>0.38</v>
      </c>
      <c r="G6358" s="170">
        <f>F6358*E6358</f>
        <v>1.52</v>
      </c>
      <c r="H6358" s="171" t="s">
        <v>414</v>
      </c>
      <c r="I6358" s="172"/>
      <c r="J6358" s="173"/>
    </row>
    <row r="6359" spans="1:11" customFormat="1" outlineLevel="1" x14ac:dyDescent="0.2">
      <c r="A6359" s="161" t="s">
        <v>386</v>
      </c>
      <c r="B6359" s="162" t="s">
        <v>4273</v>
      </c>
      <c r="C6359" s="168" t="s">
        <v>495</v>
      </c>
      <c r="D6359" s="169" t="s">
        <v>496</v>
      </c>
      <c r="E6359" s="169">
        <f>1*4</f>
        <v>4</v>
      </c>
      <c r="F6359" s="170">
        <v>0.25</v>
      </c>
      <c r="G6359" s="170">
        <f>F6359*E6359</f>
        <v>1</v>
      </c>
      <c r="H6359" s="171" t="s">
        <v>414</v>
      </c>
      <c r="I6359" s="172"/>
      <c r="J6359" s="173"/>
    </row>
    <row r="6360" spans="1:11" customFormat="1" x14ac:dyDescent="0.2">
      <c r="A6360" s="161" t="s">
        <v>382</v>
      </c>
      <c r="B6360" s="162" t="s">
        <v>4274</v>
      </c>
      <c r="C6360" s="163" t="s">
        <v>3492</v>
      </c>
      <c r="D6360" s="164" t="s">
        <v>3493</v>
      </c>
      <c r="E6360" s="164">
        <v>1</v>
      </c>
      <c r="F6360" s="167"/>
      <c r="G6360" s="167" t="str">
        <f>""</f>
        <v/>
      </c>
      <c r="H6360" s="161"/>
      <c r="I6360" s="165"/>
      <c r="J6360" s="166"/>
    </row>
    <row r="6361" spans="1:11" customFormat="1" outlineLevel="1" x14ac:dyDescent="0.2">
      <c r="A6361" s="161" t="s">
        <v>386</v>
      </c>
      <c r="B6361" s="162" t="s">
        <v>4275</v>
      </c>
      <c r="C6361" s="168" t="s">
        <v>534</v>
      </c>
      <c r="D6361" s="169" t="s">
        <v>535</v>
      </c>
      <c r="E6361" s="169">
        <f>2*1</f>
        <v>2</v>
      </c>
      <c r="F6361" s="170">
        <v>2.2200000000000002</v>
      </c>
      <c r="G6361" s="170">
        <f>F6361*E6361</f>
        <v>4.4400000000000004</v>
      </c>
      <c r="H6361" s="171" t="s">
        <v>390</v>
      </c>
      <c r="I6361" s="172"/>
      <c r="J6361" s="173"/>
    </row>
    <row r="6362" spans="1:11" customFormat="1" outlineLevel="1" x14ac:dyDescent="0.2">
      <c r="A6362" s="161" t="s">
        <v>386</v>
      </c>
      <c r="B6362" s="162" t="s">
        <v>4276</v>
      </c>
      <c r="C6362" s="168" t="s">
        <v>3496</v>
      </c>
      <c r="D6362" s="169" t="s">
        <v>3497</v>
      </c>
      <c r="E6362" s="169">
        <f>1*1</f>
        <v>1</v>
      </c>
      <c r="F6362" s="170">
        <v>2.9</v>
      </c>
      <c r="G6362" s="170">
        <f>F6362*E6362</f>
        <v>2.9</v>
      </c>
      <c r="H6362" s="171" t="s">
        <v>390</v>
      </c>
      <c r="I6362" s="172"/>
      <c r="J6362" s="173"/>
    </row>
    <row r="6363" spans="1:11" customFormat="1" outlineLevel="1" x14ac:dyDescent="0.2">
      <c r="A6363" s="161" t="s">
        <v>386</v>
      </c>
      <c r="B6363" s="162" t="s">
        <v>4277</v>
      </c>
      <c r="C6363" s="168" t="s">
        <v>3499</v>
      </c>
      <c r="D6363" s="169" t="s">
        <v>3500</v>
      </c>
      <c r="E6363" s="169">
        <f>1*1</f>
        <v>1</v>
      </c>
      <c r="F6363" s="170">
        <v>21.83</v>
      </c>
      <c r="G6363" s="170">
        <f>F6363*E6363</f>
        <v>21.83</v>
      </c>
      <c r="H6363" s="171" t="s">
        <v>390</v>
      </c>
      <c r="I6363" s="172"/>
      <c r="J6363" s="173"/>
    </row>
    <row r="6364" spans="1:11" customFormat="1" outlineLevel="1" x14ac:dyDescent="0.2">
      <c r="A6364" s="161" t="s">
        <v>386</v>
      </c>
      <c r="B6364" s="162" t="s">
        <v>4278</v>
      </c>
      <c r="C6364" s="168" t="s">
        <v>401</v>
      </c>
      <c r="D6364" s="169" t="s">
        <v>402</v>
      </c>
      <c r="E6364" s="169">
        <f>2*1</f>
        <v>2</v>
      </c>
      <c r="F6364" s="170">
        <v>1.97</v>
      </c>
      <c r="G6364" s="170">
        <f>F6364*E6364</f>
        <v>3.94</v>
      </c>
      <c r="H6364" s="171" t="s">
        <v>390</v>
      </c>
      <c r="I6364" s="172"/>
      <c r="J6364" s="173"/>
    </row>
    <row r="6365" spans="1:11" customFormat="1" x14ac:dyDescent="0.2">
      <c r="A6365" s="161" t="s">
        <v>382</v>
      </c>
      <c r="B6365" s="162" t="s">
        <v>4279</v>
      </c>
      <c r="C6365" s="163" t="s">
        <v>1957</v>
      </c>
      <c r="D6365" s="164" t="s">
        <v>545</v>
      </c>
      <c r="E6365" s="164" t="s">
        <v>410</v>
      </c>
      <c r="F6365" s="167"/>
      <c r="G6365" s="167" t="str">
        <f>""</f>
        <v/>
      </c>
      <c r="H6365" s="161"/>
      <c r="I6365" s="165"/>
      <c r="J6365" s="166"/>
      <c r="K6365" s="200"/>
    </row>
    <row r="6366" spans="1:11" customFormat="1" outlineLevel="1" x14ac:dyDescent="0.2">
      <c r="A6366" s="161" t="s">
        <v>386</v>
      </c>
      <c r="B6366" s="162" t="s">
        <v>4280</v>
      </c>
      <c r="C6366" s="168" t="s">
        <v>1959</v>
      </c>
      <c r="D6366" s="169" t="s">
        <v>1960</v>
      </c>
      <c r="E6366" s="169" t="s">
        <v>410</v>
      </c>
      <c r="F6366" s="170">
        <v>17.82</v>
      </c>
      <c r="G6366" s="170">
        <f>F6366*2</f>
        <v>35.64</v>
      </c>
      <c r="H6366" s="171" t="s">
        <v>414</v>
      </c>
      <c r="I6366" s="172"/>
      <c r="J6366" s="173"/>
      <c r="K6366" s="200"/>
    </row>
    <row r="6367" spans="1:11" customFormat="1" outlineLevel="1" x14ac:dyDescent="0.2">
      <c r="A6367" s="161" t="s">
        <v>386</v>
      </c>
      <c r="B6367" s="162" t="s">
        <v>4281</v>
      </c>
      <c r="C6367" s="168" t="s">
        <v>419</v>
      </c>
      <c r="D6367" s="169" t="s">
        <v>420</v>
      </c>
      <c r="E6367" s="169">
        <v>2</v>
      </c>
      <c r="F6367" s="170">
        <v>0.37</v>
      </c>
      <c r="G6367" s="170">
        <f>F6367*E6367</f>
        <v>0.74</v>
      </c>
      <c r="H6367" s="171" t="s">
        <v>414</v>
      </c>
      <c r="I6367" s="172"/>
      <c r="J6367" s="173"/>
      <c r="K6367" s="200"/>
    </row>
    <row r="6368" spans="1:11" customFormat="1" outlineLevel="1" x14ac:dyDescent="0.2">
      <c r="A6368" s="161" t="s">
        <v>403</v>
      </c>
      <c r="B6368" s="162" t="s">
        <v>4282</v>
      </c>
      <c r="C6368" s="174" t="s">
        <v>425</v>
      </c>
      <c r="D6368" s="175" t="s">
        <v>426</v>
      </c>
      <c r="E6368" s="175">
        <v>4</v>
      </c>
      <c r="F6368" s="176">
        <v>0.01</v>
      </c>
      <c r="G6368" s="176">
        <f>F6368*E6368</f>
        <v>0.04</v>
      </c>
      <c r="H6368" s="177"/>
      <c r="I6368" s="178"/>
      <c r="J6368" s="179"/>
      <c r="K6368" s="200"/>
    </row>
    <row r="6369" spans="1:10" customFormat="1" x14ac:dyDescent="0.2">
      <c r="A6369" s="161" t="s">
        <v>382</v>
      </c>
      <c r="B6369" s="162" t="s">
        <v>4283</v>
      </c>
      <c r="C6369" s="163" t="s">
        <v>3507</v>
      </c>
      <c r="D6369" s="164" t="s">
        <v>3508</v>
      </c>
      <c r="E6369" s="164">
        <v>1</v>
      </c>
      <c r="F6369" s="167">
        <v>9.1607998500000001</v>
      </c>
      <c r="G6369" s="167">
        <f>F6369*E6369</f>
        <v>9.1607998500000001</v>
      </c>
      <c r="H6369" s="161" t="s">
        <v>414</v>
      </c>
      <c r="I6369" s="165"/>
      <c r="J6369" s="166"/>
    </row>
    <row r="6370" spans="1:10" customFormat="1" x14ac:dyDescent="0.2">
      <c r="A6370" s="161" t="s">
        <v>382</v>
      </c>
      <c r="B6370" s="162" t="s">
        <v>4284</v>
      </c>
      <c r="C6370" s="163" t="s">
        <v>3510</v>
      </c>
      <c r="D6370" s="164" t="s">
        <v>3511</v>
      </c>
      <c r="E6370" s="164">
        <v>1</v>
      </c>
      <c r="F6370" s="167"/>
      <c r="G6370" s="167" t="str">
        <f>""</f>
        <v/>
      </c>
      <c r="H6370" s="161"/>
      <c r="I6370" s="165"/>
      <c r="J6370" s="166"/>
    </row>
    <row r="6371" spans="1:10" customFormat="1" outlineLevel="1" x14ac:dyDescent="0.2">
      <c r="A6371" s="161" t="s">
        <v>386</v>
      </c>
      <c r="B6371" s="162" t="s">
        <v>4285</v>
      </c>
      <c r="C6371" s="168" t="s">
        <v>3449</v>
      </c>
      <c r="D6371" s="169" t="s">
        <v>3450</v>
      </c>
      <c r="E6371" s="169">
        <f>1*1</f>
        <v>1</v>
      </c>
      <c r="F6371" s="170">
        <v>5.41</v>
      </c>
      <c r="G6371" s="170">
        <f>F6371*E6371</f>
        <v>5.41</v>
      </c>
      <c r="H6371" s="171" t="s">
        <v>414</v>
      </c>
      <c r="I6371" s="172"/>
      <c r="J6371" s="173"/>
    </row>
    <row r="6372" spans="1:10" customFormat="1" outlineLevel="1" x14ac:dyDescent="0.2">
      <c r="A6372" s="161" t="s">
        <v>386</v>
      </c>
      <c r="B6372" s="162" t="s">
        <v>4286</v>
      </c>
      <c r="C6372" s="168" t="s">
        <v>559</v>
      </c>
      <c r="D6372" s="169" t="s">
        <v>560</v>
      </c>
      <c r="E6372" s="169">
        <f>2*1</f>
        <v>2</v>
      </c>
      <c r="F6372" s="170">
        <v>1.39</v>
      </c>
      <c r="G6372" s="170">
        <f>F6372*E6372</f>
        <v>2.78</v>
      </c>
      <c r="H6372" s="171" t="s">
        <v>414</v>
      </c>
      <c r="I6372" s="172"/>
      <c r="J6372" s="173"/>
    </row>
    <row r="6373" spans="1:10" customFormat="1" x14ac:dyDescent="0.2">
      <c r="A6373" s="161" t="s">
        <v>382</v>
      </c>
      <c r="B6373" s="162" t="s">
        <v>4287</v>
      </c>
      <c r="C6373" s="163" t="s">
        <v>562</v>
      </c>
      <c r="D6373" s="164" t="s">
        <v>563</v>
      </c>
      <c r="E6373" s="164">
        <v>4</v>
      </c>
      <c r="F6373" s="167">
        <v>3.3256407800000001</v>
      </c>
      <c r="G6373" s="167">
        <f>F6373*E6373</f>
        <v>13.30256312</v>
      </c>
      <c r="H6373" s="161" t="s">
        <v>414</v>
      </c>
      <c r="I6373" s="165"/>
      <c r="J6373" s="166"/>
    </row>
    <row r="6374" spans="1:10" customFormat="1" x14ac:dyDescent="0.2">
      <c r="A6374" s="161" t="s">
        <v>382</v>
      </c>
      <c r="B6374" s="162" t="s">
        <v>4288</v>
      </c>
      <c r="C6374" s="163" t="s">
        <v>565</v>
      </c>
      <c r="D6374" s="164" t="s">
        <v>566</v>
      </c>
      <c r="E6374" s="164">
        <v>4</v>
      </c>
      <c r="F6374" s="167">
        <v>0.61767559999999999</v>
      </c>
      <c r="G6374" s="167">
        <f>F6374*E6374</f>
        <v>2.4707024</v>
      </c>
      <c r="H6374" s="161" t="s">
        <v>414</v>
      </c>
      <c r="I6374" s="165"/>
      <c r="J6374" s="166"/>
    </row>
    <row r="6375" spans="1:10" customFormat="1" x14ac:dyDescent="0.2">
      <c r="A6375" s="161" t="s">
        <v>382</v>
      </c>
      <c r="B6375" s="162" t="s">
        <v>4289</v>
      </c>
      <c r="C6375" s="163" t="s">
        <v>568</v>
      </c>
      <c r="D6375" s="164" t="s">
        <v>569</v>
      </c>
      <c r="E6375" s="164">
        <v>2</v>
      </c>
      <c r="F6375" s="167"/>
      <c r="G6375" s="167" t="str">
        <f>""</f>
        <v/>
      </c>
      <c r="H6375" s="161"/>
      <c r="I6375" s="165"/>
      <c r="J6375" s="166"/>
    </row>
    <row r="6376" spans="1:10" customFormat="1" outlineLevel="1" x14ac:dyDescent="0.2">
      <c r="A6376" s="161" t="s">
        <v>386</v>
      </c>
      <c r="B6376" s="162" t="s">
        <v>4290</v>
      </c>
      <c r="C6376" s="168" t="s">
        <v>571</v>
      </c>
      <c r="D6376" s="169" t="s">
        <v>572</v>
      </c>
      <c r="E6376" s="169">
        <f>1*2</f>
        <v>2</v>
      </c>
      <c r="F6376" s="170">
        <v>0.89</v>
      </c>
      <c r="G6376" s="170">
        <f>F6376*E6376</f>
        <v>1.78</v>
      </c>
      <c r="H6376" s="171" t="s">
        <v>414</v>
      </c>
      <c r="I6376" s="172"/>
      <c r="J6376" s="173"/>
    </row>
    <row r="6377" spans="1:10" customFormat="1" outlineLevel="1" x14ac:dyDescent="0.2">
      <c r="A6377" s="161" t="s">
        <v>386</v>
      </c>
      <c r="B6377" s="162" t="s">
        <v>4291</v>
      </c>
      <c r="C6377" s="168" t="s">
        <v>574</v>
      </c>
      <c r="D6377" s="169" t="s">
        <v>575</v>
      </c>
      <c r="E6377" s="169">
        <f>2*2</f>
        <v>4</v>
      </c>
      <c r="F6377" s="170">
        <v>0.09</v>
      </c>
      <c r="G6377" s="170">
        <f>F6377*E6377</f>
        <v>0.36</v>
      </c>
      <c r="H6377" s="171" t="s">
        <v>414</v>
      </c>
      <c r="I6377" s="172"/>
      <c r="J6377" s="173"/>
    </row>
    <row r="6378" spans="1:10" customFormat="1" x14ac:dyDescent="0.2">
      <c r="A6378" s="161" t="s">
        <v>382</v>
      </c>
      <c r="B6378" s="162" t="s">
        <v>4292</v>
      </c>
      <c r="C6378" s="163" t="s">
        <v>3520</v>
      </c>
      <c r="D6378" s="164" t="s">
        <v>3521</v>
      </c>
      <c r="E6378" s="164">
        <v>1</v>
      </c>
      <c r="F6378" s="167">
        <v>3.2936739799999999</v>
      </c>
      <c r="G6378" s="167">
        <f>F6378*E6378</f>
        <v>3.2936739799999999</v>
      </c>
      <c r="H6378" s="161" t="s">
        <v>414</v>
      </c>
      <c r="I6378" s="165"/>
      <c r="J6378" s="166"/>
    </row>
    <row r="6379" spans="1:10" customFormat="1" x14ac:dyDescent="0.2">
      <c r="A6379" s="161" t="s">
        <v>382</v>
      </c>
      <c r="B6379" s="162" t="s">
        <v>4293</v>
      </c>
      <c r="C6379" s="163" t="s">
        <v>3523</v>
      </c>
      <c r="D6379" s="164" t="s">
        <v>3524</v>
      </c>
      <c r="E6379" s="164">
        <v>1</v>
      </c>
      <c r="F6379" s="167">
        <v>6.6986965700000001</v>
      </c>
      <c r="G6379" s="167">
        <f>F6379*E6379</f>
        <v>6.6986965700000001</v>
      </c>
      <c r="H6379" s="161" t="s">
        <v>414</v>
      </c>
      <c r="I6379" s="165"/>
      <c r="J6379" s="166"/>
    </row>
    <row r="6380" spans="1:10" customFormat="1" x14ac:dyDescent="0.2">
      <c r="A6380" s="161" t="s">
        <v>382</v>
      </c>
      <c r="B6380" s="162" t="s">
        <v>4294</v>
      </c>
      <c r="C6380" s="163" t="s">
        <v>583</v>
      </c>
      <c r="D6380" s="164" t="s">
        <v>584</v>
      </c>
      <c r="E6380" s="164" t="s">
        <v>410</v>
      </c>
      <c r="F6380" s="167">
        <v>5.3824199999999998</v>
      </c>
      <c r="G6380" s="167">
        <f>F6380*2</f>
        <v>10.76484</v>
      </c>
      <c r="H6380" s="161" t="s">
        <v>414</v>
      </c>
      <c r="I6380" s="165"/>
      <c r="J6380" s="166"/>
    </row>
    <row r="6381" spans="1:10" customFormat="1" x14ac:dyDescent="0.2">
      <c r="A6381" s="161" t="s">
        <v>403</v>
      </c>
      <c r="B6381" s="162" t="s">
        <v>4295</v>
      </c>
      <c r="C6381" s="174" t="s">
        <v>586</v>
      </c>
      <c r="D6381" s="175" t="s">
        <v>587</v>
      </c>
      <c r="E6381" s="175">
        <v>2</v>
      </c>
      <c r="F6381" s="176">
        <v>1.23280217</v>
      </c>
      <c r="G6381" s="176">
        <f>F6381*E6381</f>
        <v>2.4656043400000001</v>
      </c>
      <c r="H6381" s="177" t="s">
        <v>414</v>
      </c>
      <c r="I6381" s="178"/>
      <c r="J6381" s="179"/>
    </row>
    <row r="6382" spans="1:10" customFormat="1" x14ac:dyDescent="0.2">
      <c r="A6382" s="148" t="s">
        <v>379</v>
      </c>
      <c r="B6382" s="162" t="s">
        <v>4296</v>
      </c>
      <c r="C6382" s="181" t="s">
        <v>3528</v>
      </c>
      <c r="D6382" s="182" t="s">
        <v>3529</v>
      </c>
      <c r="E6382" s="182">
        <v>1</v>
      </c>
      <c r="F6382" s="183">
        <v>5.6387954300000001</v>
      </c>
      <c r="G6382" s="183">
        <f>F6382*E6382</f>
        <v>5.6387954300000001</v>
      </c>
      <c r="H6382" s="184" t="s">
        <v>414</v>
      </c>
      <c r="I6382" s="185"/>
      <c r="J6382" s="180"/>
    </row>
    <row r="6383" spans="1:10" customFormat="1" x14ac:dyDescent="0.2">
      <c r="A6383" s="161" t="s">
        <v>382</v>
      </c>
      <c r="B6383" s="162" t="s">
        <v>4297</v>
      </c>
      <c r="C6383" s="163" t="s">
        <v>592</v>
      </c>
      <c r="D6383" s="164" t="s">
        <v>593</v>
      </c>
      <c r="E6383" s="164" t="s">
        <v>410</v>
      </c>
      <c r="F6383" s="167">
        <v>0.26693822</v>
      </c>
      <c r="G6383" s="167">
        <f>F6383*2</f>
        <v>0.53387644000000001</v>
      </c>
      <c r="H6383" s="161" t="s">
        <v>414</v>
      </c>
      <c r="I6383" s="165"/>
      <c r="J6383" s="166"/>
    </row>
    <row r="6384" spans="1:10" customFormat="1" x14ac:dyDescent="0.2">
      <c r="A6384" s="161" t="s">
        <v>382</v>
      </c>
      <c r="B6384" s="162" t="s">
        <v>4298</v>
      </c>
      <c r="C6384" s="163" t="s">
        <v>1981</v>
      </c>
      <c r="D6384" s="164" t="s">
        <v>1982</v>
      </c>
      <c r="E6384" s="164">
        <v>1</v>
      </c>
      <c r="F6384" s="167">
        <v>28.64560942</v>
      </c>
      <c r="G6384" s="167">
        <f>F6384*E6384</f>
        <v>28.64560942</v>
      </c>
      <c r="H6384" s="161" t="s">
        <v>414</v>
      </c>
      <c r="I6384" s="165"/>
      <c r="J6384" s="166"/>
    </row>
    <row r="6385" spans="1:10" customFormat="1" x14ac:dyDescent="0.2">
      <c r="A6385" s="161" t="s">
        <v>382</v>
      </c>
      <c r="B6385" s="162" t="s">
        <v>4299</v>
      </c>
      <c r="C6385" s="163" t="s">
        <v>1984</v>
      </c>
      <c r="D6385" s="164" t="s">
        <v>599</v>
      </c>
      <c r="E6385" s="164">
        <v>1</v>
      </c>
      <c r="F6385" s="167"/>
      <c r="G6385" s="167" t="str">
        <f>""</f>
        <v/>
      </c>
      <c r="H6385" s="161"/>
      <c r="I6385" s="165"/>
      <c r="J6385" s="166"/>
    </row>
    <row r="6386" spans="1:10" customFormat="1" outlineLevel="1" x14ac:dyDescent="0.2">
      <c r="A6386" s="161" t="s">
        <v>386</v>
      </c>
      <c r="B6386" s="162" t="s">
        <v>4300</v>
      </c>
      <c r="C6386" s="168" t="s">
        <v>1986</v>
      </c>
      <c r="D6386" s="169" t="s">
        <v>1982</v>
      </c>
      <c r="E6386" s="169">
        <f>1*1</f>
        <v>1</v>
      </c>
      <c r="F6386" s="170">
        <v>29.37</v>
      </c>
      <c r="G6386" s="170">
        <f t="shared" ref="G6386:G6417" si="215">F6386*E6386</f>
        <v>29.37</v>
      </c>
      <c r="H6386" s="171" t="s">
        <v>414</v>
      </c>
      <c r="I6386" s="172"/>
      <c r="J6386" s="173"/>
    </row>
    <row r="6387" spans="1:10" customFormat="1" outlineLevel="1" x14ac:dyDescent="0.2">
      <c r="A6387" s="161" t="s">
        <v>403</v>
      </c>
      <c r="B6387" s="162" t="s">
        <v>4301</v>
      </c>
      <c r="C6387" s="174" t="s">
        <v>425</v>
      </c>
      <c r="D6387" s="175" t="s">
        <v>437</v>
      </c>
      <c r="E6387" s="175">
        <f>1*1</f>
        <v>1</v>
      </c>
      <c r="F6387" s="176">
        <v>0.02</v>
      </c>
      <c r="G6387" s="176">
        <f t="shared" si="215"/>
        <v>0.02</v>
      </c>
      <c r="H6387" s="177"/>
      <c r="I6387" s="178"/>
      <c r="J6387" s="179"/>
    </row>
    <row r="6388" spans="1:10" customFormat="1" x14ac:dyDescent="0.2">
      <c r="A6388" s="161" t="s">
        <v>382</v>
      </c>
      <c r="B6388" s="162" t="s">
        <v>4302</v>
      </c>
      <c r="C6388" s="163" t="s">
        <v>1989</v>
      </c>
      <c r="D6388" s="164" t="s">
        <v>1982</v>
      </c>
      <c r="E6388" s="164">
        <v>1</v>
      </c>
      <c r="F6388" s="167">
        <v>28.819422400000001</v>
      </c>
      <c r="G6388" s="167">
        <f t="shared" si="215"/>
        <v>28.819422400000001</v>
      </c>
      <c r="H6388" s="161" t="s">
        <v>414</v>
      </c>
      <c r="I6388" s="165"/>
      <c r="J6388" s="166"/>
    </row>
    <row r="6389" spans="1:10" customFormat="1" x14ac:dyDescent="0.2">
      <c r="A6389" s="161" t="s">
        <v>382</v>
      </c>
      <c r="B6389" s="162" t="s">
        <v>4303</v>
      </c>
      <c r="C6389" s="163" t="s">
        <v>1991</v>
      </c>
      <c r="D6389" s="164" t="s">
        <v>1982</v>
      </c>
      <c r="E6389" s="164">
        <v>1</v>
      </c>
      <c r="F6389" s="167">
        <v>29.546435670000001</v>
      </c>
      <c r="G6389" s="167">
        <f t="shared" si="215"/>
        <v>29.546435670000001</v>
      </c>
      <c r="H6389" s="161" t="s">
        <v>414</v>
      </c>
      <c r="I6389" s="165"/>
      <c r="J6389" s="166"/>
    </row>
    <row r="6390" spans="1:10" customFormat="1" x14ac:dyDescent="0.2">
      <c r="A6390" s="161" t="s">
        <v>382</v>
      </c>
      <c r="B6390" s="162" t="s">
        <v>4304</v>
      </c>
      <c r="C6390" s="163" t="s">
        <v>3538</v>
      </c>
      <c r="D6390" s="164" t="s">
        <v>3539</v>
      </c>
      <c r="E6390" s="164">
        <v>1</v>
      </c>
      <c r="F6390" s="167">
        <v>3.1241122200000002</v>
      </c>
      <c r="G6390" s="167">
        <f t="shared" si="215"/>
        <v>3.1241122200000002</v>
      </c>
      <c r="H6390" s="161" t="s">
        <v>414</v>
      </c>
      <c r="I6390" s="165"/>
      <c r="J6390" s="166"/>
    </row>
    <row r="6391" spans="1:10" customFormat="1" x14ac:dyDescent="0.2">
      <c r="A6391" s="161" t="s">
        <v>382</v>
      </c>
      <c r="B6391" s="162" t="s">
        <v>4305</v>
      </c>
      <c r="C6391" s="163" t="s">
        <v>3541</v>
      </c>
      <c r="D6391" s="164" t="s">
        <v>3542</v>
      </c>
      <c r="E6391" s="164">
        <v>1</v>
      </c>
      <c r="F6391" s="167">
        <v>0.75847052000000004</v>
      </c>
      <c r="G6391" s="167">
        <f t="shared" si="215"/>
        <v>0.75847052000000004</v>
      </c>
      <c r="H6391" s="161" t="s">
        <v>414</v>
      </c>
      <c r="I6391" s="165"/>
      <c r="J6391" s="166"/>
    </row>
    <row r="6392" spans="1:10" customFormat="1" x14ac:dyDescent="0.2">
      <c r="A6392" s="161" t="s">
        <v>382</v>
      </c>
      <c r="B6392" s="162" t="s">
        <v>4306</v>
      </c>
      <c r="C6392" s="163" t="s">
        <v>614</v>
      </c>
      <c r="D6392" s="164" t="s">
        <v>615</v>
      </c>
      <c r="E6392" s="164">
        <v>2</v>
      </c>
      <c r="F6392" s="167">
        <v>0.153006</v>
      </c>
      <c r="G6392" s="167">
        <f t="shared" si="215"/>
        <v>0.30601200000000001</v>
      </c>
      <c r="H6392" s="161" t="s">
        <v>414</v>
      </c>
      <c r="I6392" s="165"/>
      <c r="J6392" s="166"/>
    </row>
    <row r="6393" spans="1:10" customFormat="1" x14ac:dyDescent="0.2">
      <c r="A6393" s="161" t="s">
        <v>403</v>
      </c>
      <c r="B6393" s="162" t="s">
        <v>4307</v>
      </c>
      <c r="C6393" s="174" t="s">
        <v>617</v>
      </c>
      <c r="D6393" s="175" t="s">
        <v>618</v>
      </c>
      <c r="E6393" s="175">
        <v>2</v>
      </c>
      <c r="F6393" s="176">
        <v>0.16417498</v>
      </c>
      <c r="G6393" s="176">
        <f t="shared" si="215"/>
        <v>0.32834996</v>
      </c>
      <c r="H6393" s="177" t="s">
        <v>414</v>
      </c>
      <c r="I6393" s="178"/>
      <c r="J6393" s="179"/>
    </row>
    <row r="6394" spans="1:10" customFormat="1" x14ac:dyDescent="0.2">
      <c r="A6394" s="161" t="s">
        <v>403</v>
      </c>
      <c r="B6394" s="162" t="s">
        <v>4308</v>
      </c>
      <c r="C6394" s="174" t="s">
        <v>3546</v>
      </c>
      <c r="D6394" s="175" t="s">
        <v>3547</v>
      </c>
      <c r="E6394" s="175">
        <v>1</v>
      </c>
      <c r="F6394" s="176">
        <v>1.50447664</v>
      </c>
      <c r="G6394" s="176">
        <f t="shared" si="215"/>
        <v>1.50447664</v>
      </c>
      <c r="H6394" s="177"/>
      <c r="I6394" s="178"/>
      <c r="J6394" s="179"/>
    </row>
    <row r="6395" spans="1:10" customFormat="1" x14ac:dyDescent="0.2">
      <c r="A6395" s="161" t="s">
        <v>403</v>
      </c>
      <c r="B6395" s="162" t="s">
        <v>4309</v>
      </c>
      <c r="C6395" s="174" t="s">
        <v>623</v>
      </c>
      <c r="D6395" s="175" t="s">
        <v>624</v>
      </c>
      <c r="E6395" s="175">
        <v>1</v>
      </c>
      <c r="F6395" s="176">
        <v>9.1339580000000004E-2</v>
      </c>
      <c r="G6395" s="176">
        <f t="shared" si="215"/>
        <v>9.1339580000000004E-2</v>
      </c>
      <c r="H6395" s="177" t="s">
        <v>625</v>
      </c>
      <c r="I6395" s="178"/>
      <c r="J6395" s="179"/>
    </row>
    <row r="6396" spans="1:10" customFormat="1" x14ac:dyDescent="0.2">
      <c r="A6396" s="161" t="s">
        <v>382</v>
      </c>
      <c r="B6396" s="162" t="s">
        <v>4310</v>
      </c>
      <c r="C6396" s="163" t="s">
        <v>627</v>
      </c>
      <c r="D6396" s="164" t="s">
        <v>628</v>
      </c>
      <c r="E6396" s="164">
        <v>4</v>
      </c>
      <c r="F6396" s="167">
        <v>0.41937333999999998</v>
      </c>
      <c r="G6396" s="167">
        <f t="shared" si="215"/>
        <v>1.6774933599999999</v>
      </c>
      <c r="H6396" s="161" t="s">
        <v>414</v>
      </c>
      <c r="I6396" s="165"/>
      <c r="J6396" s="166"/>
    </row>
    <row r="6397" spans="1:10" customFormat="1" x14ac:dyDescent="0.2">
      <c r="A6397" s="161" t="s">
        <v>382</v>
      </c>
      <c r="B6397" s="162" t="s">
        <v>4311</v>
      </c>
      <c r="C6397" s="163" t="s">
        <v>3551</v>
      </c>
      <c r="D6397" s="164" t="s">
        <v>3552</v>
      </c>
      <c r="E6397" s="164">
        <v>8</v>
      </c>
      <c r="F6397" s="167">
        <v>1.4613394900000001</v>
      </c>
      <c r="G6397" s="167">
        <f t="shared" si="215"/>
        <v>11.690715920000001</v>
      </c>
      <c r="H6397" s="161" t="s">
        <v>414</v>
      </c>
      <c r="I6397" s="165"/>
      <c r="J6397" s="166"/>
    </row>
    <row r="6398" spans="1:10" customFormat="1" x14ac:dyDescent="0.2">
      <c r="A6398" s="161" t="s">
        <v>382</v>
      </c>
      <c r="B6398" s="162" t="s">
        <v>4312</v>
      </c>
      <c r="C6398" s="163" t="s">
        <v>3554</v>
      </c>
      <c r="D6398" s="164" t="s">
        <v>3555</v>
      </c>
      <c r="E6398" s="164">
        <v>6</v>
      </c>
      <c r="F6398" s="167">
        <v>6.4439096500000002</v>
      </c>
      <c r="G6398" s="167">
        <f t="shared" si="215"/>
        <v>38.663457899999997</v>
      </c>
      <c r="H6398" s="161" t="s">
        <v>414</v>
      </c>
      <c r="I6398" s="165"/>
      <c r="J6398" s="166"/>
    </row>
    <row r="6399" spans="1:10" customFormat="1" x14ac:dyDescent="0.2">
      <c r="A6399" s="161" t="s">
        <v>382</v>
      </c>
      <c r="B6399" s="162" t="s">
        <v>4313</v>
      </c>
      <c r="C6399" s="163" t="s">
        <v>3557</v>
      </c>
      <c r="D6399" s="164" t="s">
        <v>3558</v>
      </c>
      <c r="E6399" s="164">
        <v>1</v>
      </c>
      <c r="F6399" s="167">
        <v>7.7442089899999997</v>
      </c>
      <c r="G6399" s="167">
        <f t="shared" si="215"/>
        <v>7.7442089899999997</v>
      </c>
      <c r="H6399" s="161" t="s">
        <v>414</v>
      </c>
      <c r="I6399" s="165"/>
      <c r="J6399" s="166"/>
    </row>
    <row r="6400" spans="1:10" customFormat="1" x14ac:dyDescent="0.2">
      <c r="A6400" s="161" t="s">
        <v>403</v>
      </c>
      <c r="B6400" s="162" t="s">
        <v>4314</v>
      </c>
      <c r="C6400" s="174" t="s">
        <v>639</v>
      </c>
      <c r="D6400" s="175" t="s">
        <v>640</v>
      </c>
      <c r="E6400" s="175">
        <v>16</v>
      </c>
      <c r="F6400" s="176">
        <v>9.6615160000000005E-2</v>
      </c>
      <c r="G6400" s="176">
        <f t="shared" si="215"/>
        <v>1.5458425600000001</v>
      </c>
      <c r="H6400" s="177" t="s">
        <v>414</v>
      </c>
      <c r="I6400" s="178"/>
      <c r="J6400" s="179"/>
    </row>
    <row r="6401" spans="1:10" customFormat="1" x14ac:dyDescent="0.2">
      <c r="A6401" s="161" t="s">
        <v>382</v>
      </c>
      <c r="B6401" s="162" t="s">
        <v>4315</v>
      </c>
      <c r="C6401" s="163" t="s">
        <v>642</v>
      </c>
      <c r="D6401" s="164" t="s">
        <v>643</v>
      </c>
      <c r="E6401" s="164">
        <v>2</v>
      </c>
      <c r="F6401" s="167">
        <v>1.20161546</v>
      </c>
      <c r="G6401" s="167">
        <f t="shared" si="215"/>
        <v>2.4032309199999999</v>
      </c>
      <c r="H6401" s="161" t="s">
        <v>414</v>
      </c>
      <c r="I6401" s="165"/>
      <c r="J6401" s="166"/>
    </row>
    <row r="6402" spans="1:10" customFormat="1" x14ac:dyDescent="0.2">
      <c r="A6402" s="161" t="s">
        <v>382</v>
      </c>
      <c r="B6402" s="162" t="s">
        <v>4316</v>
      </c>
      <c r="C6402" s="163" t="s">
        <v>645</v>
      </c>
      <c r="D6402" s="164" t="s">
        <v>646</v>
      </c>
      <c r="E6402" s="164">
        <v>2</v>
      </c>
      <c r="F6402" s="167">
        <v>1.0010149699999999</v>
      </c>
      <c r="G6402" s="167">
        <f t="shared" si="215"/>
        <v>2.0020299399999999</v>
      </c>
      <c r="H6402" s="161" t="s">
        <v>414</v>
      </c>
      <c r="I6402" s="165"/>
      <c r="J6402" s="166"/>
    </row>
    <row r="6403" spans="1:10" customFormat="1" x14ac:dyDescent="0.2">
      <c r="A6403" s="161" t="s">
        <v>382</v>
      </c>
      <c r="B6403" s="162" t="s">
        <v>4317</v>
      </c>
      <c r="C6403" s="163" t="s">
        <v>648</v>
      </c>
      <c r="D6403" s="164" t="s">
        <v>649</v>
      </c>
      <c r="E6403" s="164">
        <v>4</v>
      </c>
      <c r="F6403" s="167">
        <v>2.00912837</v>
      </c>
      <c r="G6403" s="167">
        <f t="shared" si="215"/>
        <v>8.03651348</v>
      </c>
      <c r="H6403" s="161" t="s">
        <v>414</v>
      </c>
      <c r="I6403" s="165"/>
      <c r="J6403" s="166"/>
    </row>
    <row r="6404" spans="1:10" customFormat="1" x14ac:dyDescent="0.2">
      <c r="A6404" s="161" t="s">
        <v>382</v>
      </c>
      <c r="B6404" s="162" t="s">
        <v>4318</v>
      </c>
      <c r="C6404" s="163" t="s">
        <v>3564</v>
      </c>
      <c r="D6404" s="164" t="s">
        <v>3565</v>
      </c>
      <c r="E6404" s="164">
        <v>1</v>
      </c>
      <c r="F6404" s="167">
        <v>0.81804262999999999</v>
      </c>
      <c r="G6404" s="167">
        <f t="shared" si="215"/>
        <v>0.81804262999999999</v>
      </c>
      <c r="H6404" s="161" t="s">
        <v>414</v>
      </c>
      <c r="I6404" s="165"/>
      <c r="J6404" s="166"/>
    </row>
    <row r="6405" spans="1:10" customFormat="1" x14ac:dyDescent="0.2">
      <c r="A6405" s="161" t="s">
        <v>382</v>
      </c>
      <c r="B6405" s="162" t="s">
        <v>4319</v>
      </c>
      <c r="C6405" s="163" t="s">
        <v>654</v>
      </c>
      <c r="D6405" s="164" t="s">
        <v>655</v>
      </c>
      <c r="E6405" s="164">
        <v>2</v>
      </c>
      <c r="F6405" s="167">
        <v>2.8816543999999999</v>
      </c>
      <c r="G6405" s="167">
        <f t="shared" si="215"/>
        <v>5.7633087999999999</v>
      </c>
      <c r="H6405" s="161" t="s">
        <v>414</v>
      </c>
      <c r="I6405" s="165"/>
      <c r="J6405" s="166"/>
    </row>
    <row r="6406" spans="1:10" customFormat="1" x14ac:dyDescent="0.2">
      <c r="A6406" s="161" t="s">
        <v>382</v>
      </c>
      <c r="B6406" s="162" t="s">
        <v>4320</v>
      </c>
      <c r="C6406" s="163" t="s">
        <v>657</v>
      </c>
      <c r="D6406" s="164" t="s">
        <v>658</v>
      </c>
      <c r="E6406" s="164">
        <v>2</v>
      </c>
      <c r="F6406" s="167">
        <v>5.7822221499999999</v>
      </c>
      <c r="G6406" s="167">
        <f t="shared" si="215"/>
        <v>11.5644443</v>
      </c>
      <c r="H6406" s="161" t="s">
        <v>414</v>
      </c>
      <c r="I6406" s="165"/>
      <c r="J6406" s="166"/>
    </row>
    <row r="6407" spans="1:10" customFormat="1" x14ac:dyDescent="0.2">
      <c r="A6407" s="161" t="s">
        <v>382</v>
      </c>
      <c r="B6407" s="162" t="s">
        <v>4321</v>
      </c>
      <c r="C6407" s="163" t="s">
        <v>3569</v>
      </c>
      <c r="D6407" s="164" t="s">
        <v>3570</v>
      </c>
      <c r="E6407" s="164">
        <v>1</v>
      </c>
      <c r="F6407" s="167">
        <v>2.3854611399999999</v>
      </c>
      <c r="G6407" s="167">
        <f t="shared" si="215"/>
        <v>2.3854611399999999</v>
      </c>
      <c r="H6407" s="161" t="s">
        <v>414</v>
      </c>
      <c r="I6407" s="165"/>
      <c r="J6407" s="166"/>
    </row>
    <row r="6408" spans="1:10" customFormat="1" x14ac:dyDescent="0.2">
      <c r="A6408" s="161" t="s">
        <v>382</v>
      </c>
      <c r="B6408" s="162" t="s">
        <v>4322</v>
      </c>
      <c r="C6408" s="163" t="s">
        <v>663</v>
      </c>
      <c r="D6408" s="164" t="s">
        <v>664</v>
      </c>
      <c r="E6408" s="164">
        <v>2</v>
      </c>
      <c r="F6408" s="167">
        <v>1.1285739800000001</v>
      </c>
      <c r="G6408" s="167">
        <f t="shared" si="215"/>
        <v>2.2571479600000002</v>
      </c>
      <c r="H6408" s="161" t="s">
        <v>414</v>
      </c>
      <c r="I6408" s="165"/>
      <c r="J6408" s="166"/>
    </row>
    <row r="6409" spans="1:10" customFormat="1" x14ac:dyDescent="0.2">
      <c r="A6409" s="161" t="s">
        <v>382</v>
      </c>
      <c r="B6409" s="162" t="s">
        <v>4323</v>
      </c>
      <c r="C6409" s="163" t="s">
        <v>3573</v>
      </c>
      <c r="D6409" s="164" t="s">
        <v>3574</v>
      </c>
      <c r="E6409" s="164">
        <v>1</v>
      </c>
      <c r="F6409" s="167">
        <v>0.27967015000000001</v>
      </c>
      <c r="G6409" s="167">
        <f t="shared" si="215"/>
        <v>0.27967015000000001</v>
      </c>
      <c r="H6409" s="161" t="s">
        <v>414</v>
      </c>
      <c r="I6409" s="165"/>
      <c r="J6409" s="166"/>
    </row>
    <row r="6410" spans="1:10" customFormat="1" x14ac:dyDescent="0.2">
      <c r="A6410" s="161" t="s">
        <v>403</v>
      </c>
      <c r="B6410" s="162" t="s">
        <v>4324</v>
      </c>
      <c r="C6410" s="174" t="s">
        <v>3576</v>
      </c>
      <c r="D6410" s="175" t="s">
        <v>3577</v>
      </c>
      <c r="E6410" s="175">
        <v>1</v>
      </c>
      <c r="F6410" s="176">
        <v>1.0366252</v>
      </c>
      <c r="G6410" s="176">
        <f t="shared" si="215"/>
        <v>1.0366252</v>
      </c>
      <c r="H6410" s="177" t="s">
        <v>625</v>
      </c>
      <c r="I6410" s="178"/>
      <c r="J6410" s="179"/>
    </row>
    <row r="6411" spans="1:10" customFormat="1" x14ac:dyDescent="0.2">
      <c r="A6411" s="148" t="s">
        <v>379</v>
      </c>
      <c r="B6411" s="162" t="s">
        <v>4325</v>
      </c>
      <c r="C6411" s="181" t="s">
        <v>686</v>
      </c>
      <c r="D6411" s="182" t="s">
        <v>687</v>
      </c>
      <c r="E6411" s="182">
        <v>1</v>
      </c>
      <c r="F6411" s="183">
        <v>43</v>
      </c>
      <c r="G6411" s="183">
        <f t="shared" si="215"/>
        <v>43</v>
      </c>
      <c r="H6411" s="184" t="s">
        <v>688</v>
      </c>
      <c r="I6411" s="185"/>
      <c r="J6411" s="180"/>
    </row>
    <row r="6412" spans="1:10" customFormat="1" ht="25.5" x14ac:dyDescent="0.2">
      <c r="A6412" s="161" t="s">
        <v>403</v>
      </c>
      <c r="B6412" s="162" t="s">
        <v>4326</v>
      </c>
      <c r="C6412" s="174"/>
      <c r="D6412" s="175" t="s">
        <v>4327</v>
      </c>
      <c r="E6412" s="175">
        <v>1</v>
      </c>
      <c r="F6412" s="176">
        <v>49.684385210000002</v>
      </c>
      <c r="G6412" s="176">
        <f t="shared" si="215"/>
        <v>49.684385210000002</v>
      </c>
      <c r="H6412" s="177"/>
      <c r="I6412" s="178"/>
      <c r="J6412" s="179"/>
    </row>
    <row r="6413" spans="1:10" customFormat="1" x14ac:dyDescent="0.2">
      <c r="A6413" s="161" t="s">
        <v>403</v>
      </c>
      <c r="B6413" s="162" t="s">
        <v>4328</v>
      </c>
      <c r="C6413" s="174" t="s">
        <v>1125</v>
      </c>
      <c r="D6413" s="175" t="s">
        <v>700</v>
      </c>
      <c r="E6413" s="175">
        <v>2</v>
      </c>
      <c r="F6413" s="176">
        <v>0.32693049000000002</v>
      </c>
      <c r="G6413" s="176">
        <f t="shared" si="215"/>
        <v>0.65386098000000004</v>
      </c>
      <c r="H6413" s="177"/>
      <c r="I6413" s="178"/>
      <c r="J6413" s="179"/>
    </row>
    <row r="6414" spans="1:10" customFormat="1" x14ac:dyDescent="0.2">
      <c r="A6414" s="148" t="s">
        <v>379</v>
      </c>
      <c r="B6414" s="162" t="s">
        <v>4329</v>
      </c>
      <c r="C6414" s="181" t="s">
        <v>1126</v>
      </c>
      <c r="D6414" s="182" t="s">
        <v>696</v>
      </c>
      <c r="E6414" s="182">
        <v>2</v>
      </c>
      <c r="F6414" s="183">
        <v>2.27335121</v>
      </c>
      <c r="G6414" s="183">
        <f t="shared" si="215"/>
        <v>4.5467024199999999</v>
      </c>
      <c r="H6414" s="184"/>
      <c r="I6414" s="185"/>
      <c r="J6414" s="180"/>
    </row>
    <row r="6415" spans="1:10" customFormat="1" x14ac:dyDescent="0.2">
      <c r="A6415" s="161" t="s">
        <v>403</v>
      </c>
      <c r="B6415" s="162" t="s">
        <v>4330</v>
      </c>
      <c r="C6415" s="174" t="s">
        <v>1127</v>
      </c>
      <c r="D6415" s="175" t="s">
        <v>698</v>
      </c>
      <c r="E6415" s="175">
        <v>2</v>
      </c>
      <c r="F6415" s="176">
        <v>3.9519828000000001</v>
      </c>
      <c r="G6415" s="176">
        <f t="shared" si="215"/>
        <v>7.9039656000000003</v>
      </c>
      <c r="H6415" s="177" t="s">
        <v>414</v>
      </c>
      <c r="I6415" s="178"/>
      <c r="J6415" s="179"/>
    </row>
    <row r="6416" spans="1:10" customFormat="1" x14ac:dyDescent="0.2">
      <c r="A6416" s="161" t="s">
        <v>403</v>
      </c>
      <c r="B6416" s="162" t="s">
        <v>4331</v>
      </c>
      <c r="C6416" s="174" t="s">
        <v>3595</v>
      </c>
      <c r="D6416" s="175" t="s">
        <v>3596</v>
      </c>
      <c r="E6416" s="175">
        <v>8</v>
      </c>
      <c r="F6416" s="176">
        <v>12</v>
      </c>
      <c r="G6416" s="176">
        <f t="shared" si="215"/>
        <v>96</v>
      </c>
      <c r="H6416" s="177"/>
      <c r="I6416" s="178"/>
      <c r="J6416" s="179"/>
    </row>
    <row r="6417" spans="1:10" customFormat="1" ht="25.5" x14ac:dyDescent="0.2">
      <c r="A6417" s="161" t="s">
        <v>403</v>
      </c>
      <c r="B6417" s="162" t="s">
        <v>4332</v>
      </c>
      <c r="C6417" s="174" t="s">
        <v>3599</v>
      </c>
      <c r="D6417" s="175" t="s">
        <v>3600</v>
      </c>
      <c r="E6417" s="175">
        <v>2</v>
      </c>
      <c r="F6417" s="176">
        <v>29.672623869999999</v>
      </c>
      <c r="G6417" s="176">
        <f t="shared" si="215"/>
        <v>59.345247739999998</v>
      </c>
      <c r="H6417" s="177" t="s">
        <v>414</v>
      </c>
      <c r="I6417" s="178"/>
      <c r="J6417" s="179"/>
    </row>
    <row r="6418" spans="1:10" customFormat="1" x14ac:dyDescent="0.2">
      <c r="A6418" s="161" t="s">
        <v>403</v>
      </c>
      <c r="B6418" s="162" t="s">
        <v>4333</v>
      </c>
      <c r="C6418" s="174" t="s">
        <v>708</v>
      </c>
      <c r="D6418" s="175" t="s">
        <v>709</v>
      </c>
      <c r="E6418" s="175">
        <v>4</v>
      </c>
      <c r="F6418" s="176">
        <v>1.9</v>
      </c>
      <c r="G6418" s="176">
        <f t="shared" ref="G6418:G6449" si="216">F6418*E6418</f>
        <v>7.6</v>
      </c>
      <c r="H6418" s="177" t="s">
        <v>3231</v>
      </c>
      <c r="I6418" s="178"/>
      <c r="J6418" s="179"/>
    </row>
    <row r="6419" spans="1:10" customFormat="1" ht="25.5" x14ac:dyDescent="0.2">
      <c r="A6419" s="161" t="s">
        <v>403</v>
      </c>
      <c r="B6419" s="162" t="s">
        <v>4334</v>
      </c>
      <c r="C6419" s="174" t="s">
        <v>3233</v>
      </c>
      <c r="D6419" s="175" t="s">
        <v>711</v>
      </c>
      <c r="E6419" s="175">
        <v>2</v>
      </c>
      <c r="F6419" s="176">
        <v>1.8403369999999999E-2</v>
      </c>
      <c r="G6419" s="176">
        <f t="shared" si="216"/>
        <v>3.6806739999999998E-2</v>
      </c>
      <c r="H6419" s="177"/>
      <c r="I6419" s="178"/>
      <c r="J6419" s="179"/>
    </row>
    <row r="6420" spans="1:10" customFormat="1" x14ac:dyDescent="0.2">
      <c r="A6420" s="161" t="s">
        <v>403</v>
      </c>
      <c r="B6420" s="162" t="s">
        <v>4335</v>
      </c>
      <c r="C6420" s="174">
        <v>12629</v>
      </c>
      <c r="D6420" s="175" t="s">
        <v>718</v>
      </c>
      <c r="E6420" s="175">
        <v>8</v>
      </c>
      <c r="F6420" s="176">
        <v>2.9523020000000001E-2</v>
      </c>
      <c r="G6420" s="176">
        <f t="shared" si="216"/>
        <v>0.23618416</v>
      </c>
      <c r="H6420" s="177" t="s">
        <v>688</v>
      </c>
      <c r="I6420" s="178"/>
      <c r="J6420" s="179"/>
    </row>
    <row r="6421" spans="1:10" customFormat="1" x14ac:dyDescent="0.2">
      <c r="A6421" s="161" t="s">
        <v>403</v>
      </c>
      <c r="B6421" s="162" t="s">
        <v>4336</v>
      </c>
      <c r="C6421" s="174">
        <v>111203</v>
      </c>
      <c r="D6421" s="175" t="s">
        <v>720</v>
      </c>
      <c r="E6421" s="175">
        <v>2</v>
      </c>
      <c r="F6421" s="176">
        <v>9.6445200000000002E-3</v>
      </c>
      <c r="G6421" s="176">
        <f t="shared" si="216"/>
        <v>1.928904E-2</v>
      </c>
      <c r="H6421" s="177" t="s">
        <v>688</v>
      </c>
      <c r="I6421" s="178"/>
      <c r="J6421" s="179"/>
    </row>
    <row r="6422" spans="1:10" customFormat="1" x14ac:dyDescent="0.2">
      <c r="A6422" s="161" t="s">
        <v>403</v>
      </c>
      <c r="B6422" s="162" t="s">
        <v>4337</v>
      </c>
      <c r="C6422" s="174"/>
      <c r="D6422" s="175" t="s">
        <v>4338</v>
      </c>
      <c r="E6422" s="175">
        <v>2</v>
      </c>
      <c r="F6422" s="176">
        <v>1.7515605000000001</v>
      </c>
      <c r="G6422" s="176">
        <f t="shared" si="216"/>
        <v>3.5031210000000002</v>
      </c>
      <c r="H6422" s="177" t="s">
        <v>625</v>
      </c>
      <c r="I6422" s="178"/>
      <c r="J6422" s="179"/>
    </row>
    <row r="6423" spans="1:10" customFormat="1" x14ac:dyDescent="0.2">
      <c r="A6423" s="161" t="s">
        <v>403</v>
      </c>
      <c r="B6423" s="162" t="s">
        <v>4339</v>
      </c>
      <c r="C6423" s="174"/>
      <c r="D6423" s="175" t="s">
        <v>3583</v>
      </c>
      <c r="E6423" s="175">
        <v>1</v>
      </c>
      <c r="F6423" s="176">
        <v>0.20150696000000001</v>
      </c>
      <c r="G6423" s="176">
        <f t="shared" si="216"/>
        <v>0.20150696000000001</v>
      </c>
      <c r="H6423" s="177" t="s">
        <v>625</v>
      </c>
      <c r="I6423" s="178"/>
      <c r="J6423" s="179"/>
    </row>
    <row r="6424" spans="1:10" customFormat="1" x14ac:dyDescent="0.2">
      <c r="A6424" s="161" t="s">
        <v>403</v>
      </c>
      <c r="B6424" s="162" t="s">
        <v>4340</v>
      </c>
      <c r="C6424" s="174"/>
      <c r="D6424" s="175" t="s">
        <v>716</v>
      </c>
      <c r="E6424" s="175">
        <v>2</v>
      </c>
      <c r="F6424" s="176">
        <v>3.9988100900000001</v>
      </c>
      <c r="G6424" s="176">
        <f t="shared" si="216"/>
        <v>7.9976201800000002</v>
      </c>
      <c r="H6424" s="177" t="s">
        <v>625</v>
      </c>
      <c r="I6424" s="178"/>
      <c r="J6424" s="179"/>
    </row>
    <row r="6425" spans="1:10" customFormat="1" x14ac:dyDescent="0.2">
      <c r="A6425" s="148" t="s">
        <v>379</v>
      </c>
      <c r="B6425" s="162" t="s">
        <v>4341</v>
      </c>
      <c r="C6425" s="181" t="s">
        <v>722</v>
      </c>
      <c r="D6425" s="182" t="s">
        <v>723</v>
      </c>
      <c r="E6425" s="182">
        <v>1</v>
      </c>
      <c r="F6425" s="183">
        <v>6.138147E-2</v>
      </c>
      <c r="G6425" s="183">
        <f t="shared" si="216"/>
        <v>6.138147E-2</v>
      </c>
      <c r="H6425" s="184" t="s">
        <v>414</v>
      </c>
      <c r="I6425" s="185"/>
      <c r="J6425" s="180"/>
    </row>
    <row r="6426" spans="1:10" customFormat="1" x14ac:dyDescent="0.2">
      <c r="A6426" s="161" t="s">
        <v>403</v>
      </c>
      <c r="B6426" s="162" t="s">
        <v>4342</v>
      </c>
      <c r="C6426" s="174" t="s">
        <v>684</v>
      </c>
      <c r="D6426" s="175" t="s">
        <v>728</v>
      </c>
      <c r="E6426" s="175">
        <v>4</v>
      </c>
      <c r="F6426" s="176">
        <v>3.5662310000000003E-2</v>
      </c>
      <c r="G6426" s="176">
        <f t="shared" si="216"/>
        <v>0.14264924000000001</v>
      </c>
      <c r="H6426" s="177"/>
      <c r="I6426" s="178"/>
      <c r="J6426" s="179"/>
    </row>
    <row r="6427" spans="1:10" customFormat="1" x14ac:dyDescent="0.2">
      <c r="A6427" s="161" t="s">
        <v>403</v>
      </c>
      <c r="B6427" s="162" t="s">
        <v>4343</v>
      </c>
      <c r="C6427" s="174" t="s">
        <v>684</v>
      </c>
      <c r="D6427" s="175" t="s">
        <v>730</v>
      </c>
      <c r="E6427" s="175">
        <v>4</v>
      </c>
      <c r="F6427" s="176">
        <v>3.3686880000000002E-2</v>
      </c>
      <c r="G6427" s="176">
        <f t="shared" si="216"/>
        <v>0.13474752000000001</v>
      </c>
      <c r="H6427" s="177"/>
      <c r="I6427" s="178"/>
      <c r="J6427" s="179"/>
    </row>
    <row r="6428" spans="1:10" customFormat="1" x14ac:dyDescent="0.2">
      <c r="A6428" s="161" t="s">
        <v>403</v>
      </c>
      <c r="B6428" s="162" t="s">
        <v>4344</v>
      </c>
      <c r="C6428" s="174" t="s">
        <v>677</v>
      </c>
      <c r="D6428" s="175" t="s">
        <v>732</v>
      </c>
      <c r="E6428" s="175">
        <v>12</v>
      </c>
      <c r="F6428" s="176">
        <v>0.12559807000000001</v>
      </c>
      <c r="G6428" s="176">
        <f t="shared" si="216"/>
        <v>1.5071768400000001</v>
      </c>
      <c r="H6428" s="177"/>
      <c r="I6428" s="178"/>
      <c r="J6428" s="179"/>
    </row>
    <row r="6429" spans="1:10" customFormat="1" x14ac:dyDescent="0.2">
      <c r="A6429" s="161" t="s">
        <v>403</v>
      </c>
      <c r="B6429" s="162" t="s">
        <v>4345</v>
      </c>
      <c r="C6429" s="174" t="s">
        <v>677</v>
      </c>
      <c r="D6429" s="175" t="s">
        <v>734</v>
      </c>
      <c r="E6429" s="175">
        <v>4</v>
      </c>
      <c r="F6429" s="176">
        <v>0.10981471</v>
      </c>
      <c r="G6429" s="176">
        <f t="shared" si="216"/>
        <v>0.43925883999999998</v>
      </c>
      <c r="H6429" s="177"/>
      <c r="I6429" s="178"/>
      <c r="J6429" s="179"/>
    </row>
    <row r="6430" spans="1:10" customFormat="1" x14ac:dyDescent="0.2">
      <c r="A6430" s="161" t="s">
        <v>403</v>
      </c>
      <c r="B6430" s="162" t="s">
        <v>4346</v>
      </c>
      <c r="C6430" s="174" t="s">
        <v>677</v>
      </c>
      <c r="D6430" s="175" t="s">
        <v>736</v>
      </c>
      <c r="E6430" s="175">
        <v>2</v>
      </c>
      <c r="F6430" s="176">
        <v>7.4135400000000004E-2</v>
      </c>
      <c r="G6430" s="176">
        <f t="shared" si="216"/>
        <v>0.14827080000000001</v>
      </c>
      <c r="H6430" s="177"/>
      <c r="I6430" s="178"/>
      <c r="J6430" s="179"/>
    </row>
    <row r="6431" spans="1:10" customFormat="1" x14ac:dyDescent="0.2">
      <c r="A6431" s="161" t="s">
        <v>403</v>
      </c>
      <c r="B6431" s="162" t="s">
        <v>4347</v>
      </c>
      <c r="C6431" s="174" t="s">
        <v>677</v>
      </c>
      <c r="D6431" s="175" t="s">
        <v>678</v>
      </c>
      <c r="E6431" s="175">
        <v>4</v>
      </c>
      <c r="F6431" s="176">
        <v>4.296759E-2</v>
      </c>
      <c r="G6431" s="176">
        <f t="shared" si="216"/>
        <v>0.17187036</v>
      </c>
      <c r="H6431" s="177"/>
      <c r="I6431" s="178"/>
      <c r="J6431" s="179"/>
    </row>
    <row r="6432" spans="1:10" customFormat="1" x14ac:dyDescent="0.2">
      <c r="A6432" s="161" t="s">
        <v>403</v>
      </c>
      <c r="B6432" s="162" t="s">
        <v>4348</v>
      </c>
      <c r="C6432" s="174" t="s">
        <v>677</v>
      </c>
      <c r="D6432" s="175" t="s">
        <v>739</v>
      </c>
      <c r="E6432" s="175">
        <v>3</v>
      </c>
      <c r="F6432" s="176">
        <v>5.4240669999999998E-2</v>
      </c>
      <c r="G6432" s="176">
        <f t="shared" si="216"/>
        <v>0.16272201</v>
      </c>
      <c r="H6432" s="177"/>
      <c r="I6432" s="178"/>
      <c r="J6432" s="179"/>
    </row>
    <row r="6433" spans="1:10" customFormat="1" x14ac:dyDescent="0.2">
      <c r="A6433" s="161" t="s">
        <v>403</v>
      </c>
      <c r="B6433" s="162" t="s">
        <v>4349</v>
      </c>
      <c r="C6433" s="174" t="s">
        <v>677</v>
      </c>
      <c r="D6433" s="175" t="s">
        <v>741</v>
      </c>
      <c r="E6433" s="175">
        <v>8</v>
      </c>
      <c r="F6433" s="176">
        <v>2.6461140000000001E-2</v>
      </c>
      <c r="G6433" s="176">
        <f t="shared" si="216"/>
        <v>0.21168912000000001</v>
      </c>
      <c r="H6433" s="177"/>
      <c r="I6433" s="178"/>
      <c r="J6433" s="179"/>
    </row>
    <row r="6434" spans="1:10" customFormat="1" x14ac:dyDescent="0.2">
      <c r="A6434" s="161" t="s">
        <v>403</v>
      </c>
      <c r="B6434" s="162" t="s">
        <v>4350</v>
      </c>
      <c r="C6434" s="174" t="s">
        <v>677</v>
      </c>
      <c r="D6434" s="175" t="s">
        <v>743</v>
      </c>
      <c r="E6434" s="175">
        <v>19</v>
      </c>
      <c r="F6434" s="176">
        <v>1.393254E-2</v>
      </c>
      <c r="G6434" s="176">
        <f t="shared" si="216"/>
        <v>0.26471825999999998</v>
      </c>
      <c r="H6434" s="177"/>
      <c r="I6434" s="178"/>
      <c r="J6434" s="179"/>
    </row>
    <row r="6435" spans="1:10" customFormat="1" x14ac:dyDescent="0.2">
      <c r="A6435" s="161" t="s">
        <v>403</v>
      </c>
      <c r="B6435" s="162" t="s">
        <v>4351</v>
      </c>
      <c r="C6435" s="174" t="s">
        <v>677</v>
      </c>
      <c r="D6435" s="175" t="s">
        <v>745</v>
      </c>
      <c r="E6435" s="175">
        <v>8</v>
      </c>
      <c r="F6435" s="176">
        <v>1.1562019999999999E-2</v>
      </c>
      <c r="G6435" s="176">
        <f t="shared" si="216"/>
        <v>9.2496159999999994E-2</v>
      </c>
      <c r="H6435" s="177"/>
      <c r="I6435" s="178"/>
      <c r="J6435" s="179"/>
    </row>
    <row r="6436" spans="1:10" customFormat="1" x14ac:dyDescent="0.2">
      <c r="A6436" s="161" t="s">
        <v>403</v>
      </c>
      <c r="B6436" s="162" t="s">
        <v>4352</v>
      </c>
      <c r="C6436" s="174" t="s">
        <v>677</v>
      </c>
      <c r="D6436" s="175" t="s">
        <v>747</v>
      </c>
      <c r="E6436" s="175">
        <v>4</v>
      </c>
      <c r="F6436" s="176">
        <v>1.9086800000000001E-3</v>
      </c>
      <c r="G6436" s="176">
        <f t="shared" si="216"/>
        <v>7.6347200000000002E-3</v>
      </c>
      <c r="H6436" s="177"/>
      <c r="I6436" s="178"/>
      <c r="J6436" s="179"/>
    </row>
    <row r="6437" spans="1:10" customFormat="1" ht="25.5" x14ac:dyDescent="0.2">
      <c r="A6437" s="161" t="s">
        <v>403</v>
      </c>
      <c r="B6437" s="162" t="s">
        <v>4353</v>
      </c>
      <c r="C6437" s="174" t="s">
        <v>1129</v>
      </c>
      <c r="D6437" s="175" t="s">
        <v>749</v>
      </c>
      <c r="E6437" s="175">
        <v>52</v>
      </c>
      <c r="F6437" s="176">
        <v>5.7602159999999999E-2</v>
      </c>
      <c r="G6437" s="176">
        <f t="shared" si="216"/>
        <v>2.99531232</v>
      </c>
      <c r="H6437" s="177"/>
      <c r="I6437" s="178"/>
      <c r="J6437" s="179"/>
    </row>
    <row r="6438" spans="1:10" customFormat="1" ht="25.5" x14ac:dyDescent="0.2">
      <c r="A6438" s="161" t="s">
        <v>403</v>
      </c>
      <c r="B6438" s="162" t="s">
        <v>4354</v>
      </c>
      <c r="C6438" s="174" t="s">
        <v>1130</v>
      </c>
      <c r="D6438" s="175" t="s">
        <v>751</v>
      </c>
      <c r="E6438" s="175">
        <v>8</v>
      </c>
      <c r="F6438" s="176">
        <v>2.8221969999999999E-2</v>
      </c>
      <c r="G6438" s="176">
        <f t="shared" si="216"/>
        <v>0.22577575999999999</v>
      </c>
      <c r="H6438" s="177"/>
      <c r="I6438" s="178"/>
      <c r="J6438" s="179"/>
    </row>
    <row r="6439" spans="1:10" customFormat="1" ht="25.5" x14ac:dyDescent="0.2">
      <c r="A6439" s="161" t="s">
        <v>403</v>
      </c>
      <c r="B6439" s="162" t="s">
        <v>4355</v>
      </c>
      <c r="C6439" s="174" t="s">
        <v>1131</v>
      </c>
      <c r="D6439" s="175" t="s">
        <v>753</v>
      </c>
      <c r="E6439" s="175">
        <v>35</v>
      </c>
      <c r="F6439" s="176">
        <v>2.2449110000000001E-2</v>
      </c>
      <c r="G6439" s="176">
        <f t="shared" si="216"/>
        <v>0.78571885000000008</v>
      </c>
      <c r="H6439" s="177"/>
      <c r="I6439" s="178"/>
      <c r="J6439" s="179"/>
    </row>
    <row r="6440" spans="1:10" customFormat="1" ht="25.5" x14ac:dyDescent="0.2">
      <c r="A6440" s="161" t="s">
        <v>403</v>
      </c>
      <c r="B6440" s="162" t="s">
        <v>4356</v>
      </c>
      <c r="C6440" s="174" t="s">
        <v>725</v>
      </c>
      <c r="D6440" s="175" t="s">
        <v>726</v>
      </c>
      <c r="E6440" s="175">
        <v>24</v>
      </c>
      <c r="F6440" s="176">
        <v>2.0473680000000001E-2</v>
      </c>
      <c r="G6440" s="176">
        <f t="shared" si="216"/>
        <v>0.49136832000000003</v>
      </c>
      <c r="H6440" s="177"/>
      <c r="I6440" s="178"/>
      <c r="J6440" s="179"/>
    </row>
    <row r="6441" spans="1:10" customFormat="1" ht="25.5" x14ac:dyDescent="0.2">
      <c r="A6441" s="161" t="s">
        <v>403</v>
      </c>
      <c r="B6441" s="162" t="s">
        <v>4357</v>
      </c>
      <c r="C6441" s="174" t="s">
        <v>1132</v>
      </c>
      <c r="D6441" s="175" t="s">
        <v>755</v>
      </c>
      <c r="E6441" s="175">
        <v>34</v>
      </c>
      <c r="F6441" s="176">
        <v>1.8321469999999999E-2</v>
      </c>
      <c r="G6441" s="176">
        <f t="shared" si="216"/>
        <v>0.62292997999999999</v>
      </c>
      <c r="H6441" s="177"/>
      <c r="I6441" s="178"/>
      <c r="J6441" s="179"/>
    </row>
    <row r="6442" spans="1:10" customFormat="1" ht="25.5" x14ac:dyDescent="0.2">
      <c r="A6442" s="161" t="s">
        <v>403</v>
      </c>
      <c r="B6442" s="162" t="s">
        <v>4358</v>
      </c>
      <c r="C6442" s="174" t="s">
        <v>1133</v>
      </c>
      <c r="D6442" s="175" t="s">
        <v>1134</v>
      </c>
      <c r="E6442" s="175">
        <v>53</v>
      </c>
      <c r="F6442" s="176">
        <v>1.6348540000000002E-2</v>
      </c>
      <c r="G6442" s="176">
        <f t="shared" si="216"/>
        <v>0.86647262000000014</v>
      </c>
      <c r="H6442" s="177"/>
      <c r="I6442" s="178"/>
      <c r="J6442" s="179"/>
    </row>
    <row r="6443" spans="1:10" customFormat="1" x14ac:dyDescent="0.2">
      <c r="A6443" s="161" t="s">
        <v>403</v>
      </c>
      <c r="B6443" s="162" t="s">
        <v>4359</v>
      </c>
      <c r="C6443" s="174" t="s">
        <v>3260</v>
      </c>
      <c r="D6443" s="175" t="s">
        <v>760</v>
      </c>
      <c r="E6443" s="175">
        <v>15</v>
      </c>
      <c r="F6443" s="176">
        <v>1.7374069999999998E-2</v>
      </c>
      <c r="G6443" s="176">
        <f t="shared" si="216"/>
        <v>0.26061104999999996</v>
      </c>
      <c r="H6443" s="177" t="s">
        <v>414</v>
      </c>
      <c r="I6443" s="178"/>
      <c r="J6443" s="179"/>
    </row>
    <row r="6444" spans="1:10" customFormat="1" x14ac:dyDescent="0.2">
      <c r="A6444" s="161" t="s">
        <v>403</v>
      </c>
      <c r="B6444" s="162" t="s">
        <v>4360</v>
      </c>
      <c r="C6444" s="174" t="s">
        <v>525</v>
      </c>
      <c r="D6444" s="175" t="s">
        <v>762</v>
      </c>
      <c r="E6444" s="175">
        <v>12</v>
      </c>
      <c r="F6444" s="176">
        <v>7.6006699999999996E-2</v>
      </c>
      <c r="G6444" s="176">
        <f t="shared" si="216"/>
        <v>0.91208040000000001</v>
      </c>
      <c r="H6444" s="177"/>
      <c r="I6444" s="178"/>
      <c r="J6444" s="179"/>
    </row>
    <row r="6445" spans="1:10" customFormat="1" x14ac:dyDescent="0.2">
      <c r="A6445" s="161" t="s">
        <v>403</v>
      </c>
      <c r="B6445" s="162" t="s">
        <v>4361</v>
      </c>
      <c r="C6445" s="174" t="s">
        <v>525</v>
      </c>
      <c r="D6445" s="175" t="s">
        <v>764</v>
      </c>
      <c r="E6445" s="175">
        <v>16</v>
      </c>
      <c r="F6445" s="176">
        <v>4.0010209999999997E-2</v>
      </c>
      <c r="G6445" s="176">
        <f t="shared" si="216"/>
        <v>0.64016335999999996</v>
      </c>
      <c r="H6445" s="177"/>
      <c r="I6445" s="178"/>
      <c r="J6445" s="179"/>
    </row>
    <row r="6446" spans="1:10" customFormat="1" x14ac:dyDescent="0.2">
      <c r="A6446" s="161" t="s">
        <v>403</v>
      </c>
      <c r="B6446" s="162" t="s">
        <v>4362</v>
      </c>
      <c r="C6446" s="174" t="s">
        <v>525</v>
      </c>
      <c r="D6446" s="175" t="s">
        <v>679</v>
      </c>
      <c r="E6446" s="175">
        <v>64</v>
      </c>
      <c r="F6446" s="176">
        <v>1.6751530000000001E-2</v>
      </c>
      <c r="G6446" s="176">
        <f t="shared" si="216"/>
        <v>1.07209792</v>
      </c>
      <c r="H6446" s="177"/>
      <c r="I6446" s="178"/>
      <c r="J6446" s="179"/>
    </row>
    <row r="6447" spans="1:10" customFormat="1" x14ac:dyDescent="0.2">
      <c r="A6447" s="161" t="s">
        <v>403</v>
      </c>
      <c r="B6447" s="162" t="s">
        <v>4363</v>
      </c>
      <c r="C6447" s="174" t="s">
        <v>525</v>
      </c>
      <c r="D6447" s="175" t="s">
        <v>767</v>
      </c>
      <c r="E6447" s="175">
        <v>9</v>
      </c>
      <c r="F6447" s="176">
        <v>1.084597E-2</v>
      </c>
      <c r="G6447" s="176">
        <f t="shared" si="216"/>
        <v>9.7613729999999996E-2</v>
      </c>
      <c r="H6447" s="177"/>
      <c r="I6447" s="178"/>
      <c r="J6447" s="179"/>
    </row>
    <row r="6448" spans="1:10" customFormat="1" x14ac:dyDescent="0.2">
      <c r="A6448" s="161" t="s">
        <v>403</v>
      </c>
      <c r="B6448" s="162" t="s">
        <v>4364</v>
      </c>
      <c r="C6448" s="174" t="s">
        <v>525</v>
      </c>
      <c r="D6448" s="175" t="s">
        <v>526</v>
      </c>
      <c r="E6448" s="175">
        <v>265</v>
      </c>
      <c r="F6448" s="176">
        <v>5.88405E-3</v>
      </c>
      <c r="G6448" s="176">
        <f t="shared" si="216"/>
        <v>1.5592732499999999</v>
      </c>
      <c r="H6448" s="177"/>
      <c r="I6448" s="178"/>
      <c r="J6448" s="179"/>
    </row>
    <row r="6449" spans="1:39" customFormat="1" x14ac:dyDescent="0.2">
      <c r="A6449" s="161" t="s">
        <v>403</v>
      </c>
      <c r="B6449" s="162" t="s">
        <v>4365</v>
      </c>
      <c r="C6449" s="174" t="s">
        <v>525</v>
      </c>
      <c r="D6449" s="175" t="s">
        <v>770</v>
      </c>
      <c r="E6449" s="175">
        <v>4</v>
      </c>
      <c r="F6449" s="176">
        <v>8.4562000000000005E-4</v>
      </c>
      <c r="G6449" s="176">
        <f t="shared" si="216"/>
        <v>3.3824800000000002E-3</v>
      </c>
      <c r="H6449" s="177"/>
      <c r="I6449" s="178"/>
      <c r="J6449" s="179"/>
    </row>
    <row r="6450" spans="1:39" customFormat="1" x14ac:dyDescent="0.2">
      <c r="A6450" s="161" t="s">
        <v>403</v>
      </c>
      <c r="B6450" s="162" t="s">
        <v>4366</v>
      </c>
      <c r="C6450" s="174" t="s">
        <v>528</v>
      </c>
      <c r="D6450" s="175" t="s">
        <v>772</v>
      </c>
      <c r="E6450" s="175">
        <v>16</v>
      </c>
      <c r="F6450" s="176">
        <v>6.9577099999999998E-3</v>
      </c>
      <c r="G6450" s="176">
        <f t="shared" ref="G6450:G6460" si="217">F6450*E6450</f>
        <v>0.11132336</v>
      </c>
      <c r="H6450" s="177"/>
      <c r="I6450" s="178"/>
      <c r="J6450" s="179"/>
    </row>
    <row r="6451" spans="1:39" customFormat="1" x14ac:dyDescent="0.2">
      <c r="A6451" s="161" t="s">
        <v>403</v>
      </c>
      <c r="B6451" s="162" t="s">
        <v>4367</v>
      </c>
      <c r="C6451" s="174" t="s">
        <v>528</v>
      </c>
      <c r="D6451" s="175" t="s">
        <v>680</v>
      </c>
      <c r="E6451" s="175">
        <v>56</v>
      </c>
      <c r="F6451" s="176">
        <v>3.9662300000000003E-3</v>
      </c>
      <c r="G6451" s="176">
        <f t="shared" si="217"/>
        <v>0.22210888000000001</v>
      </c>
      <c r="H6451" s="177"/>
      <c r="I6451" s="178"/>
      <c r="J6451" s="179"/>
    </row>
    <row r="6452" spans="1:39" customFormat="1" x14ac:dyDescent="0.2">
      <c r="A6452" s="161" t="s">
        <v>403</v>
      </c>
      <c r="B6452" s="162" t="s">
        <v>4368</v>
      </c>
      <c r="C6452" s="174" t="s">
        <v>528</v>
      </c>
      <c r="D6452" s="175" t="s">
        <v>775</v>
      </c>
      <c r="E6452" s="175">
        <v>9</v>
      </c>
      <c r="F6452" s="176">
        <v>2.3824300000000001E-3</v>
      </c>
      <c r="G6452" s="176">
        <f t="shared" si="217"/>
        <v>2.1441870000000002E-2</v>
      </c>
      <c r="H6452" s="177"/>
      <c r="I6452" s="178"/>
      <c r="J6452" s="179"/>
    </row>
    <row r="6453" spans="1:39" customFormat="1" x14ac:dyDescent="0.2">
      <c r="A6453" s="161" t="s">
        <v>403</v>
      </c>
      <c r="B6453" s="162" t="s">
        <v>4369</v>
      </c>
      <c r="C6453" s="174" t="s">
        <v>528</v>
      </c>
      <c r="D6453" s="175" t="s">
        <v>529</v>
      </c>
      <c r="E6453" s="175">
        <v>178</v>
      </c>
      <c r="F6453" s="176">
        <v>1.25136E-3</v>
      </c>
      <c r="G6453" s="176">
        <f t="shared" si="217"/>
        <v>0.22274208000000001</v>
      </c>
      <c r="H6453" s="177"/>
      <c r="I6453" s="178"/>
      <c r="J6453" s="179"/>
    </row>
    <row r="6454" spans="1:39" customFormat="1" x14ac:dyDescent="0.2">
      <c r="A6454" s="161" t="s">
        <v>403</v>
      </c>
      <c r="B6454" s="162" t="s">
        <v>4370</v>
      </c>
      <c r="C6454" s="174" t="s">
        <v>528</v>
      </c>
      <c r="D6454" s="175" t="s">
        <v>778</v>
      </c>
      <c r="E6454" s="175">
        <v>4</v>
      </c>
      <c r="F6454" s="176">
        <v>1.8382000000000001E-4</v>
      </c>
      <c r="G6454" s="176">
        <f t="shared" si="217"/>
        <v>7.3528000000000005E-4</v>
      </c>
      <c r="H6454" s="177"/>
      <c r="I6454" s="178"/>
      <c r="J6454" s="179"/>
    </row>
    <row r="6455" spans="1:39" customFormat="1" x14ac:dyDescent="0.2">
      <c r="A6455" s="161" t="s">
        <v>403</v>
      </c>
      <c r="B6455" s="162" t="s">
        <v>4371</v>
      </c>
      <c r="C6455" s="174" t="s">
        <v>681</v>
      </c>
      <c r="D6455" s="175" t="s">
        <v>780</v>
      </c>
      <c r="E6455" s="175">
        <v>4</v>
      </c>
      <c r="F6455" s="176">
        <v>1.7164410000000001E-2</v>
      </c>
      <c r="G6455" s="176">
        <f t="shared" si="217"/>
        <v>6.8657640000000006E-2</v>
      </c>
      <c r="H6455" s="177"/>
      <c r="I6455" s="178"/>
      <c r="J6455" s="179"/>
    </row>
    <row r="6456" spans="1:39" customFormat="1" x14ac:dyDescent="0.2">
      <c r="A6456" s="161" t="s">
        <v>403</v>
      </c>
      <c r="B6456" s="162" t="s">
        <v>4372</v>
      </c>
      <c r="C6456" s="174" t="s">
        <v>681</v>
      </c>
      <c r="D6456" s="175" t="s">
        <v>782</v>
      </c>
      <c r="E6456" s="175">
        <v>8</v>
      </c>
      <c r="F6456" s="176">
        <v>1.130113E-2</v>
      </c>
      <c r="G6456" s="176">
        <f t="shared" si="217"/>
        <v>9.0409039999999996E-2</v>
      </c>
      <c r="H6456" s="177"/>
      <c r="I6456" s="178"/>
      <c r="J6456" s="179"/>
    </row>
    <row r="6457" spans="1:39" customFormat="1" x14ac:dyDescent="0.2">
      <c r="A6457" s="161" t="s">
        <v>403</v>
      </c>
      <c r="B6457" s="162" t="s">
        <v>4373</v>
      </c>
      <c r="C6457" s="174" t="s">
        <v>681</v>
      </c>
      <c r="D6457" s="175" t="s">
        <v>784</v>
      </c>
      <c r="E6457" s="175">
        <v>4</v>
      </c>
      <c r="F6457" s="176">
        <v>4.0784000000000003E-3</v>
      </c>
      <c r="G6457" s="176">
        <f t="shared" si="217"/>
        <v>1.6313600000000001E-2</v>
      </c>
      <c r="H6457" s="177"/>
      <c r="I6457" s="178"/>
      <c r="J6457" s="179"/>
    </row>
    <row r="6458" spans="1:39" customFormat="1" x14ac:dyDescent="0.2">
      <c r="A6458" s="161" t="s">
        <v>403</v>
      </c>
      <c r="B6458" s="162" t="s">
        <v>4374</v>
      </c>
      <c r="C6458" s="174" t="s">
        <v>681</v>
      </c>
      <c r="D6458" s="175" t="s">
        <v>786</v>
      </c>
      <c r="E6458" s="175">
        <v>29</v>
      </c>
      <c r="F6458" s="176">
        <v>2.1575700000000001E-3</v>
      </c>
      <c r="G6458" s="176">
        <f t="shared" si="217"/>
        <v>6.2569529999999998E-2</v>
      </c>
      <c r="H6458" s="177"/>
      <c r="I6458" s="178"/>
      <c r="J6458" s="179"/>
    </row>
    <row r="6459" spans="1:39" customFormat="1" x14ac:dyDescent="0.2">
      <c r="A6459" s="161" t="s">
        <v>403</v>
      </c>
      <c r="B6459" s="162" t="s">
        <v>4375</v>
      </c>
      <c r="C6459" s="174" t="s">
        <v>788</v>
      </c>
      <c r="D6459" s="175" t="s">
        <v>789</v>
      </c>
      <c r="E6459" s="175">
        <v>2</v>
      </c>
      <c r="F6459" s="176">
        <v>5.0836500000000003E-3</v>
      </c>
      <c r="G6459" s="176">
        <f t="shared" si="217"/>
        <v>1.0167300000000001E-2</v>
      </c>
      <c r="H6459" s="177" t="s">
        <v>414</v>
      </c>
      <c r="I6459" s="178"/>
      <c r="J6459" s="179"/>
    </row>
    <row r="6460" spans="1:39" customFormat="1" ht="25.5" x14ac:dyDescent="0.2">
      <c r="A6460" s="161" t="s">
        <v>403</v>
      </c>
      <c r="B6460" s="162" t="s">
        <v>4376</v>
      </c>
      <c r="C6460" s="174" t="s">
        <v>2509</v>
      </c>
      <c r="D6460" s="175" t="s">
        <v>713</v>
      </c>
      <c r="E6460" s="175">
        <v>2</v>
      </c>
      <c r="F6460" s="176">
        <v>1.413823E-2</v>
      </c>
      <c r="G6460" s="176">
        <f t="shared" si="217"/>
        <v>2.827646E-2</v>
      </c>
      <c r="H6460" s="177"/>
      <c r="I6460" s="178"/>
      <c r="J6460" s="179"/>
    </row>
    <row r="6461" spans="1:39" x14ac:dyDescent="0.2">
      <c r="A6461" s="148" t="s">
        <v>379</v>
      </c>
      <c r="B6461" s="150">
        <v>102</v>
      </c>
      <c r="C6461" s="151" t="s">
        <v>332</v>
      </c>
      <c r="D6461" s="152" t="s">
        <v>333</v>
      </c>
      <c r="E6461" s="105">
        <v>1</v>
      </c>
      <c r="F6461" s="153"/>
      <c r="G6461" s="110"/>
      <c r="H6461" s="154"/>
      <c r="I6461" s="111"/>
      <c r="J6461" s="155"/>
      <c r="K6461" s="124"/>
      <c r="L6461" s="125"/>
      <c r="M6461" s="126"/>
      <c r="N6461" s="127"/>
      <c r="O6461" s="128"/>
      <c r="P6461" s="128"/>
      <c r="Q6461" s="126"/>
      <c r="R6461" s="55"/>
      <c r="S6461" s="129"/>
      <c r="T6461" s="156"/>
      <c r="U6461" s="126"/>
      <c r="AF6461" s="8"/>
      <c r="AG6461" s="8"/>
      <c r="AH6461" s="8"/>
      <c r="AI6461" s="8"/>
      <c r="AJ6461" s="8"/>
      <c r="AK6461" s="8"/>
      <c r="AL6461" s="8"/>
      <c r="AM6461" s="8"/>
    </row>
    <row r="6462" spans="1:39" customFormat="1" x14ac:dyDescent="0.2">
      <c r="A6462" s="148" t="s">
        <v>379</v>
      </c>
      <c r="B6462" s="162" t="s">
        <v>3637</v>
      </c>
      <c r="C6462" s="181" t="s">
        <v>384</v>
      </c>
      <c r="D6462" s="182" t="s">
        <v>385</v>
      </c>
      <c r="E6462" s="182">
        <v>1</v>
      </c>
      <c r="F6462" s="183"/>
      <c r="G6462" s="183" t="str">
        <f>""</f>
        <v/>
      </c>
      <c r="H6462" s="184"/>
      <c r="I6462" s="185"/>
      <c r="J6462" s="180"/>
    </row>
    <row r="6463" spans="1:39" customFormat="1" outlineLevel="1" x14ac:dyDescent="0.2">
      <c r="A6463" s="148" t="s">
        <v>379</v>
      </c>
      <c r="B6463" s="162" t="s">
        <v>3638</v>
      </c>
      <c r="C6463" s="181" t="s">
        <v>388</v>
      </c>
      <c r="D6463" s="182" t="s">
        <v>389</v>
      </c>
      <c r="E6463" s="182">
        <f>1*1</f>
        <v>1</v>
      </c>
      <c r="F6463" s="183">
        <v>3.8</v>
      </c>
      <c r="G6463" s="183">
        <f t="shared" ref="G6463:G6468" si="218">F6463*E6463</f>
        <v>3.8</v>
      </c>
      <c r="H6463" s="184" t="s">
        <v>390</v>
      </c>
      <c r="I6463" s="185"/>
      <c r="J6463" s="180"/>
    </row>
    <row r="6464" spans="1:39" customFormat="1" outlineLevel="1" x14ac:dyDescent="0.2">
      <c r="A6464" s="148" t="s">
        <v>379</v>
      </c>
      <c r="B6464" s="162" t="s">
        <v>3639</v>
      </c>
      <c r="C6464" s="181" t="s">
        <v>392</v>
      </c>
      <c r="D6464" s="182" t="s">
        <v>393</v>
      </c>
      <c r="E6464" s="182">
        <f>1*1</f>
        <v>1</v>
      </c>
      <c r="F6464" s="183">
        <v>2.65</v>
      </c>
      <c r="G6464" s="183">
        <f t="shared" si="218"/>
        <v>2.65</v>
      </c>
      <c r="H6464" s="184" t="s">
        <v>390</v>
      </c>
      <c r="I6464" s="185"/>
      <c r="J6464" s="180"/>
    </row>
    <row r="6465" spans="1:11" customFormat="1" outlineLevel="1" x14ac:dyDescent="0.2">
      <c r="A6465" s="148" t="s">
        <v>379</v>
      </c>
      <c r="B6465" s="162" t="s">
        <v>3640</v>
      </c>
      <c r="C6465" s="181" t="s">
        <v>395</v>
      </c>
      <c r="D6465" s="182" t="s">
        <v>396</v>
      </c>
      <c r="E6465" s="182">
        <f>1*1</f>
        <v>1</v>
      </c>
      <c r="F6465" s="183">
        <v>5.45</v>
      </c>
      <c r="G6465" s="183">
        <f t="shared" si="218"/>
        <v>5.45</v>
      </c>
      <c r="H6465" s="184" t="s">
        <v>390</v>
      </c>
      <c r="I6465" s="185"/>
      <c r="J6465" s="180"/>
    </row>
    <row r="6466" spans="1:11" customFormat="1" outlineLevel="1" x14ac:dyDescent="0.2">
      <c r="A6466" s="148" t="s">
        <v>379</v>
      </c>
      <c r="B6466" s="162" t="s">
        <v>3641</v>
      </c>
      <c r="C6466" s="181" t="s">
        <v>398</v>
      </c>
      <c r="D6466" s="182" t="s">
        <v>399</v>
      </c>
      <c r="E6466" s="182">
        <f>1*1</f>
        <v>1</v>
      </c>
      <c r="F6466" s="183">
        <v>39.75</v>
      </c>
      <c r="G6466" s="183">
        <f t="shared" si="218"/>
        <v>39.75</v>
      </c>
      <c r="H6466" s="184" t="s">
        <v>390</v>
      </c>
      <c r="I6466" s="185"/>
      <c r="J6466" s="180"/>
    </row>
    <row r="6467" spans="1:11" customFormat="1" outlineLevel="1" x14ac:dyDescent="0.2">
      <c r="A6467" s="148" t="s">
        <v>379</v>
      </c>
      <c r="B6467" s="162" t="s">
        <v>3642</v>
      </c>
      <c r="C6467" s="181" t="s">
        <v>401</v>
      </c>
      <c r="D6467" s="182" t="s">
        <v>402</v>
      </c>
      <c r="E6467" s="182">
        <f>2*1</f>
        <v>2</v>
      </c>
      <c r="F6467" s="183">
        <v>1.97</v>
      </c>
      <c r="G6467" s="183">
        <f t="shared" si="218"/>
        <v>3.94</v>
      </c>
      <c r="H6467" s="184" t="s">
        <v>390</v>
      </c>
      <c r="I6467" s="185"/>
      <c r="J6467" s="180"/>
    </row>
    <row r="6468" spans="1:11" customFormat="1" outlineLevel="1" x14ac:dyDescent="0.2">
      <c r="A6468" s="148" t="s">
        <v>379</v>
      </c>
      <c r="B6468" s="162" t="s">
        <v>3643</v>
      </c>
      <c r="C6468" s="181" t="s">
        <v>405</v>
      </c>
      <c r="D6468" s="182" t="s">
        <v>406</v>
      </c>
      <c r="E6468" s="182">
        <f>1*1</f>
        <v>1</v>
      </c>
      <c r="F6468" s="183">
        <v>8.09</v>
      </c>
      <c r="G6468" s="183">
        <f t="shared" si="218"/>
        <v>8.09</v>
      </c>
      <c r="H6468" s="184"/>
      <c r="I6468" s="185"/>
      <c r="J6468" s="180"/>
    </row>
    <row r="6469" spans="1:11" customFormat="1" x14ac:dyDescent="0.2">
      <c r="A6469" s="161" t="s">
        <v>382</v>
      </c>
      <c r="B6469" s="162" t="s">
        <v>334</v>
      </c>
      <c r="C6469" s="163" t="s">
        <v>1907</v>
      </c>
      <c r="D6469" s="164" t="s">
        <v>409</v>
      </c>
      <c r="E6469" s="164" t="s">
        <v>410</v>
      </c>
      <c r="F6469" s="167"/>
      <c r="G6469" s="167" t="str">
        <f>""</f>
        <v/>
      </c>
      <c r="H6469" s="161"/>
      <c r="I6469" s="165"/>
      <c r="J6469" s="166"/>
      <c r="K6469" s="200"/>
    </row>
    <row r="6470" spans="1:11" customFormat="1" outlineLevel="1" x14ac:dyDescent="0.2">
      <c r="A6470" s="161" t="s">
        <v>386</v>
      </c>
      <c r="B6470" s="162" t="s">
        <v>3644</v>
      </c>
      <c r="C6470" s="168" t="s">
        <v>1909</v>
      </c>
      <c r="D6470" s="169" t="s">
        <v>1910</v>
      </c>
      <c r="E6470" s="169" t="s">
        <v>410</v>
      </c>
      <c r="F6470" s="170">
        <v>15.77</v>
      </c>
      <c r="G6470" s="170">
        <f>F6470*2</f>
        <v>31.54</v>
      </c>
      <c r="H6470" s="171" t="s">
        <v>414</v>
      </c>
      <c r="I6470" s="172"/>
      <c r="J6470" s="173"/>
      <c r="K6470" s="200"/>
    </row>
    <row r="6471" spans="1:11" customFormat="1" outlineLevel="1" x14ac:dyDescent="0.2">
      <c r="A6471" s="161" t="s">
        <v>386</v>
      </c>
      <c r="B6471" s="162" t="s">
        <v>3645</v>
      </c>
      <c r="C6471" s="168" t="s">
        <v>416</v>
      </c>
      <c r="D6471" s="169" t="s">
        <v>417</v>
      </c>
      <c r="E6471" s="169" t="s">
        <v>410</v>
      </c>
      <c r="F6471" s="170">
        <v>4.05</v>
      </c>
      <c r="G6471" s="170">
        <f>F6471*2</f>
        <v>8.1</v>
      </c>
      <c r="H6471" s="171" t="s">
        <v>414</v>
      </c>
      <c r="I6471" s="172"/>
      <c r="J6471" s="173"/>
      <c r="K6471" s="200"/>
    </row>
    <row r="6472" spans="1:11" customFormat="1" outlineLevel="1" x14ac:dyDescent="0.2">
      <c r="A6472" s="161" t="s">
        <v>386</v>
      </c>
      <c r="B6472" s="162" t="s">
        <v>3646</v>
      </c>
      <c r="C6472" s="168" t="s">
        <v>419</v>
      </c>
      <c r="D6472" s="169" t="s">
        <v>420</v>
      </c>
      <c r="E6472" s="169">
        <v>2</v>
      </c>
      <c r="F6472" s="170">
        <v>0.37</v>
      </c>
      <c r="G6472" s="170">
        <f>F6472*E6472</f>
        <v>0.74</v>
      </c>
      <c r="H6472" s="171" t="s">
        <v>414</v>
      </c>
      <c r="I6472" s="172"/>
      <c r="J6472" s="173"/>
      <c r="K6472" s="200"/>
    </row>
    <row r="6473" spans="1:11" customFormat="1" outlineLevel="1" x14ac:dyDescent="0.2">
      <c r="A6473" s="161" t="s">
        <v>386</v>
      </c>
      <c r="B6473" s="162" t="s">
        <v>3647</v>
      </c>
      <c r="C6473" s="168" t="s">
        <v>422</v>
      </c>
      <c r="D6473" s="169" t="s">
        <v>423</v>
      </c>
      <c r="E6473" s="169">
        <v>2</v>
      </c>
      <c r="F6473" s="170">
        <v>0.04</v>
      </c>
      <c r="G6473" s="170">
        <f>F6473*E6473</f>
        <v>0.08</v>
      </c>
      <c r="H6473" s="171" t="s">
        <v>414</v>
      </c>
      <c r="I6473" s="172"/>
      <c r="J6473" s="173"/>
      <c r="K6473" s="200"/>
    </row>
    <row r="6474" spans="1:11" customFormat="1" outlineLevel="1" x14ac:dyDescent="0.2">
      <c r="A6474" s="161" t="s">
        <v>403</v>
      </c>
      <c r="B6474" s="162" t="s">
        <v>3648</v>
      </c>
      <c r="C6474" s="174" t="s">
        <v>425</v>
      </c>
      <c r="D6474" s="175" t="s">
        <v>426</v>
      </c>
      <c r="E6474" s="175">
        <v>2</v>
      </c>
      <c r="F6474" s="176">
        <v>0.01</v>
      </c>
      <c r="G6474" s="176">
        <f>F6474*E6474</f>
        <v>0.02</v>
      </c>
      <c r="H6474" s="177"/>
      <c r="I6474" s="178"/>
      <c r="J6474" s="179"/>
      <c r="K6474" s="200"/>
    </row>
    <row r="6475" spans="1:11" customFormat="1" x14ac:dyDescent="0.2">
      <c r="A6475" s="148" t="s">
        <v>379</v>
      </c>
      <c r="B6475" s="162" t="s">
        <v>3649</v>
      </c>
      <c r="C6475" s="181" t="s">
        <v>428</v>
      </c>
      <c r="D6475" s="182" t="s">
        <v>429</v>
      </c>
      <c r="E6475" s="182" t="s">
        <v>410</v>
      </c>
      <c r="F6475" s="183"/>
      <c r="G6475" s="183" t="str">
        <f>""</f>
        <v/>
      </c>
      <c r="H6475" s="184"/>
      <c r="I6475" s="185"/>
      <c r="J6475" s="180"/>
      <c r="K6475" s="200"/>
    </row>
    <row r="6476" spans="1:11" customFormat="1" outlineLevel="1" x14ac:dyDescent="0.2">
      <c r="A6476" s="148" t="s">
        <v>379</v>
      </c>
      <c r="B6476" s="162" t="s">
        <v>3650</v>
      </c>
      <c r="C6476" s="181" t="s">
        <v>431</v>
      </c>
      <c r="D6476" s="182" t="s">
        <v>432</v>
      </c>
      <c r="E6476" s="182" t="s">
        <v>410</v>
      </c>
      <c r="F6476" s="183">
        <v>10.41</v>
      </c>
      <c r="G6476" s="183">
        <f>F6476*2</f>
        <v>20.82</v>
      </c>
      <c r="H6476" s="184" t="s">
        <v>390</v>
      </c>
      <c r="I6476" s="185"/>
      <c r="J6476" s="180"/>
      <c r="K6476" s="200"/>
    </row>
    <row r="6477" spans="1:11" customFormat="1" outlineLevel="1" x14ac:dyDescent="0.2">
      <c r="A6477" s="148" t="s">
        <v>379</v>
      </c>
      <c r="B6477" s="162" t="s">
        <v>3651</v>
      </c>
      <c r="C6477" s="181" t="s">
        <v>434</v>
      </c>
      <c r="D6477" s="182" t="s">
        <v>435</v>
      </c>
      <c r="E6477" s="182">
        <v>4</v>
      </c>
      <c r="F6477" s="183">
        <v>0.03</v>
      </c>
      <c r="G6477" s="183">
        <f>F6477*E6477</f>
        <v>0.12</v>
      </c>
      <c r="H6477" s="184" t="s">
        <v>414</v>
      </c>
      <c r="I6477" s="185"/>
      <c r="J6477" s="180"/>
      <c r="K6477" s="200"/>
    </row>
    <row r="6478" spans="1:11" customFormat="1" outlineLevel="1" x14ac:dyDescent="0.2">
      <c r="A6478" s="148" t="s">
        <v>379</v>
      </c>
      <c r="B6478" s="162" t="s">
        <v>3652</v>
      </c>
      <c r="C6478" s="181" t="s">
        <v>425</v>
      </c>
      <c r="D6478" s="182" t="s">
        <v>437</v>
      </c>
      <c r="E6478" s="182">
        <v>2</v>
      </c>
      <c r="F6478" s="183">
        <v>0.02</v>
      </c>
      <c r="G6478" s="183">
        <f>F6478*E6478</f>
        <v>0.04</v>
      </c>
      <c r="H6478" s="184"/>
      <c r="I6478" s="185"/>
      <c r="J6478" s="180"/>
      <c r="K6478" s="200"/>
    </row>
    <row r="6479" spans="1:11" customFormat="1" x14ac:dyDescent="0.2">
      <c r="A6479" s="161" t="s">
        <v>382</v>
      </c>
      <c r="B6479" s="162" t="s">
        <v>3653</v>
      </c>
      <c r="C6479" s="163" t="s">
        <v>3446</v>
      </c>
      <c r="D6479" s="164" t="s">
        <v>3447</v>
      </c>
      <c r="E6479" s="164">
        <v>1</v>
      </c>
      <c r="F6479" s="167"/>
      <c r="G6479" s="167" t="str">
        <f>""</f>
        <v/>
      </c>
      <c r="H6479" s="161"/>
      <c r="I6479" s="165"/>
      <c r="J6479" s="166"/>
    </row>
    <row r="6480" spans="1:11" customFormat="1" outlineLevel="1" x14ac:dyDescent="0.2">
      <c r="A6480" s="161" t="s">
        <v>386</v>
      </c>
      <c r="B6480" s="162" t="s">
        <v>3654</v>
      </c>
      <c r="C6480" s="168" t="s">
        <v>3449</v>
      </c>
      <c r="D6480" s="169" t="s">
        <v>3450</v>
      </c>
      <c r="E6480" s="169">
        <f>1*1</f>
        <v>1</v>
      </c>
      <c r="F6480" s="170">
        <v>5.41</v>
      </c>
      <c r="G6480" s="170">
        <f>F6480*E6480</f>
        <v>5.41</v>
      </c>
      <c r="H6480" s="171" t="s">
        <v>414</v>
      </c>
      <c r="I6480" s="172"/>
      <c r="J6480" s="173"/>
    </row>
    <row r="6481" spans="1:11" customFormat="1" outlineLevel="1" x14ac:dyDescent="0.2">
      <c r="A6481" s="161" t="s">
        <v>386</v>
      </c>
      <c r="B6481" s="162" t="s">
        <v>3655</v>
      </c>
      <c r="C6481" s="168" t="s">
        <v>445</v>
      </c>
      <c r="D6481" s="169" t="s">
        <v>446</v>
      </c>
      <c r="E6481" s="169">
        <f>2*1</f>
        <v>2</v>
      </c>
      <c r="F6481" s="170">
        <v>2.2200000000000002</v>
      </c>
      <c r="G6481" s="170">
        <f>F6481*E6481</f>
        <v>4.4400000000000004</v>
      </c>
      <c r="H6481" s="171" t="s">
        <v>414</v>
      </c>
      <c r="I6481" s="172"/>
      <c r="J6481" s="173"/>
    </row>
    <row r="6482" spans="1:11" customFormat="1" outlineLevel="1" x14ac:dyDescent="0.2">
      <c r="A6482" s="161" t="s">
        <v>403</v>
      </c>
      <c r="B6482" s="162" t="s">
        <v>3656</v>
      </c>
      <c r="C6482" s="174" t="s">
        <v>425</v>
      </c>
      <c r="D6482" s="175" t="s">
        <v>448</v>
      </c>
      <c r="E6482" s="175">
        <f>4*1</f>
        <v>4</v>
      </c>
      <c r="F6482" s="176">
        <v>0.01</v>
      </c>
      <c r="G6482" s="176">
        <f>F6482*E6482</f>
        <v>0.04</v>
      </c>
      <c r="H6482" s="177"/>
      <c r="I6482" s="178"/>
      <c r="J6482" s="179"/>
    </row>
    <row r="6483" spans="1:11" customFormat="1" outlineLevel="1" x14ac:dyDescent="0.2">
      <c r="A6483" s="161" t="s">
        <v>403</v>
      </c>
      <c r="B6483" s="162" t="s">
        <v>3657</v>
      </c>
      <c r="C6483" s="174" t="s">
        <v>425</v>
      </c>
      <c r="D6483" s="175" t="s">
        <v>450</v>
      </c>
      <c r="E6483" s="175">
        <f>8*1</f>
        <v>8</v>
      </c>
      <c r="F6483" s="176">
        <v>0.04</v>
      </c>
      <c r="G6483" s="176">
        <f>F6483*E6483</f>
        <v>0.32</v>
      </c>
      <c r="H6483" s="177"/>
      <c r="I6483" s="178"/>
      <c r="J6483" s="179"/>
    </row>
    <row r="6484" spans="1:11" customFormat="1" x14ac:dyDescent="0.2">
      <c r="A6484" s="161" t="s">
        <v>382</v>
      </c>
      <c r="B6484" s="162" t="s">
        <v>3658</v>
      </c>
      <c r="C6484" s="163" t="s">
        <v>3455</v>
      </c>
      <c r="D6484" s="164" t="s">
        <v>3456</v>
      </c>
      <c r="E6484" s="164">
        <v>12</v>
      </c>
      <c r="F6484" s="167"/>
      <c r="G6484" s="167" t="str">
        <f>""</f>
        <v/>
      </c>
      <c r="H6484" s="161"/>
      <c r="I6484" s="165"/>
      <c r="J6484" s="166"/>
    </row>
    <row r="6485" spans="1:11" customFormat="1" outlineLevel="1" x14ac:dyDescent="0.2">
      <c r="A6485" s="161" t="s">
        <v>386</v>
      </c>
      <c r="B6485" s="162" t="s">
        <v>3659</v>
      </c>
      <c r="C6485" s="168" t="s">
        <v>3449</v>
      </c>
      <c r="D6485" s="169" t="s">
        <v>3450</v>
      </c>
      <c r="E6485" s="169">
        <f>1*12</f>
        <v>12</v>
      </c>
      <c r="F6485" s="170">
        <v>5.41</v>
      </c>
      <c r="G6485" s="170">
        <f>F6485*E6485</f>
        <v>64.92</v>
      </c>
      <c r="H6485" s="171" t="s">
        <v>414</v>
      </c>
      <c r="I6485" s="172"/>
      <c r="J6485" s="173"/>
    </row>
    <row r="6486" spans="1:11" customFormat="1" outlineLevel="1" x14ac:dyDescent="0.2">
      <c r="A6486" s="161" t="s">
        <v>386</v>
      </c>
      <c r="B6486" s="162" t="s">
        <v>3660</v>
      </c>
      <c r="C6486" s="168" t="s">
        <v>456</v>
      </c>
      <c r="D6486" s="169" t="s">
        <v>457</v>
      </c>
      <c r="E6486" s="169">
        <f>2*12</f>
        <v>24</v>
      </c>
      <c r="F6486" s="170">
        <v>1.28</v>
      </c>
      <c r="G6486" s="170">
        <f>F6486*E6486</f>
        <v>30.72</v>
      </c>
      <c r="H6486" s="171" t="s">
        <v>414</v>
      </c>
      <c r="I6486" s="172"/>
      <c r="J6486" s="173"/>
    </row>
    <row r="6487" spans="1:11" customFormat="1" x14ac:dyDescent="0.2">
      <c r="A6487" s="148" t="s">
        <v>379</v>
      </c>
      <c r="B6487" s="162" t="s">
        <v>3661</v>
      </c>
      <c r="C6487" s="181" t="s">
        <v>459</v>
      </c>
      <c r="D6487" s="182" t="s">
        <v>460</v>
      </c>
      <c r="E6487" s="182">
        <v>1</v>
      </c>
      <c r="F6487" s="183">
        <v>3.27927539</v>
      </c>
      <c r="G6487" s="183">
        <f>F6487*E6487</f>
        <v>3.27927539</v>
      </c>
      <c r="H6487" s="184" t="s">
        <v>390</v>
      </c>
      <c r="I6487" s="185"/>
      <c r="J6487" s="180"/>
    </row>
    <row r="6488" spans="1:11" customFormat="1" x14ac:dyDescent="0.2">
      <c r="A6488" s="148" t="s">
        <v>379</v>
      </c>
      <c r="B6488" s="162" t="s">
        <v>3662</v>
      </c>
      <c r="C6488" s="181" t="s">
        <v>462</v>
      </c>
      <c r="D6488" s="182" t="s">
        <v>463</v>
      </c>
      <c r="E6488" s="182">
        <v>1</v>
      </c>
      <c r="F6488" s="183">
        <v>0.65714972000000005</v>
      </c>
      <c r="G6488" s="183">
        <f>F6488*E6488</f>
        <v>0.65714972000000005</v>
      </c>
      <c r="H6488" s="184"/>
      <c r="I6488" s="185"/>
      <c r="J6488" s="180"/>
    </row>
    <row r="6489" spans="1:11" customFormat="1" x14ac:dyDescent="0.2">
      <c r="A6489" s="161" t="s">
        <v>382</v>
      </c>
      <c r="B6489" s="162" t="s">
        <v>3663</v>
      </c>
      <c r="C6489" s="163" t="s">
        <v>465</v>
      </c>
      <c r="D6489" s="164" t="s">
        <v>466</v>
      </c>
      <c r="E6489" s="164" t="s">
        <v>410</v>
      </c>
      <c r="F6489" s="167"/>
      <c r="G6489" s="167" t="str">
        <f>""</f>
        <v/>
      </c>
      <c r="H6489" s="161"/>
      <c r="I6489" s="165"/>
      <c r="J6489" s="166"/>
      <c r="K6489" s="200"/>
    </row>
    <row r="6490" spans="1:11" customFormat="1" outlineLevel="1" x14ac:dyDescent="0.2">
      <c r="A6490" s="161" t="s">
        <v>386</v>
      </c>
      <c r="B6490" s="162" t="s">
        <v>3664</v>
      </c>
      <c r="C6490" s="168" t="s">
        <v>468</v>
      </c>
      <c r="D6490" s="169" t="s">
        <v>469</v>
      </c>
      <c r="E6490" s="169" t="s">
        <v>410</v>
      </c>
      <c r="F6490" s="170">
        <v>0.5</v>
      </c>
      <c r="G6490" s="170">
        <f>F6490*2</f>
        <v>1</v>
      </c>
      <c r="H6490" s="171" t="s">
        <v>414</v>
      </c>
      <c r="I6490" s="172"/>
      <c r="J6490" s="173"/>
      <c r="K6490" s="200"/>
    </row>
    <row r="6491" spans="1:11" customFormat="1" outlineLevel="1" x14ac:dyDescent="0.2">
      <c r="A6491" s="161" t="s">
        <v>386</v>
      </c>
      <c r="B6491" s="162" t="s">
        <v>3665</v>
      </c>
      <c r="C6491" s="168" t="s">
        <v>471</v>
      </c>
      <c r="D6491" s="169" t="s">
        <v>472</v>
      </c>
      <c r="E6491" s="169">
        <v>2</v>
      </c>
      <c r="F6491" s="170">
        <v>0.01</v>
      </c>
      <c r="G6491" s="170">
        <f>F6491*E6491</f>
        <v>0.02</v>
      </c>
      <c r="H6491" s="171" t="s">
        <v>414</v>
      </c>
      <c r="I6491" s="172"/>
      <c r="J6491" s="173"/>
      <c r="K6491" s="200"/>
    </row>
    <row r="6492" spans="1:11" customFormat="1" x14ac:dyDescent="0.2">
      <c r="A6492" s="161" t="s">
        <v>382</v>
      </c>
      <c r="B6492" s="162" t="s">
        <v>3666</v>
      </c>
      <c r="C6492" s="163" t="s">
        <v>474</v>
      </c>
      <c r="D6492" s="164" t="s">
        <v>475</v>
      </c>
      <c r="E6492" s="164">
        <v>2</v>
      </c>
      <c r="F6492" s="167">
        <v>0.59990093</v>
      </c>
      <c r="G6492" s="167">
        <f>F6492*E6492</f>
        <v>1.19980186</v>
      </c>
      <c r="H6492" s="161" t="s">
        <v>414</v>
      </c>
      <c r="I6492" s="165"/>
      <c r="J6492" s="166"/>
    </row>
    <row r="6493" spans="1:11" customFormat="1" x14ac:dyDescent="0.2">
      <c r="A6493" s="161" t="s">
        <v>382</v>
      </c>
      <c r="B6493" s="162" t="s">
        <v>3667</v>
      </c>
      <c r="C6493" s="163" t="s">
        <v>3466</v>
      </c>
      <c r="D6493" s="164" t="s">
        <v>3467</v>
      </c>
      <c r="E6493" s="164">
        <v>1</v>
      </c>
      <c r="F6493" s="167"/>
      <c r="G6493" s="167" t="str">
        <f>""</f>
        <v/>
      </c>
      <c r="H6493" s="161"/>
      <c r="I6493" s="165"/>
      <c r="J6493" s="166"/>
    </row>
    <row r="6494" spans="1:11" customFormat="1" outlineLevel="1" x14ac:dyDescent="0.2">
      <c r="A6494" s="161" t="s">
        <v>382</v>
      </c>
      <c r="B6494" s="162" t="s">
        <v>3668</v>
      </c>
      <c r="C6494" s="163" t="s">
        <v>3469</v>
      </c>
      <c r="D6494" s="164" t="s">
        <v>3470</v>
      </c>
      <c r="E6494" s="164">
        <f>1*1</f>
        <v>1</v>
      </c>
      <c r="F6494" s="167"/>
      <c r="G6494" s="167" t="str">
        <f>""</f>
        <v/>
      </c>
      <c r="H6494" s="161"/>
      <c r="I6494" s="165"/>
      <c r="J6494" s="166"/>
    </row>
    <row r="6495" spans="1:11" customFormat="1" outlineLevel="2" x14ac:dyDescent="0.2">
      <c r="A6495" s="161" t="s">
        <v>386</v>
      </c>
      <c r="B6495" s="162" t="s">
        <v>3669</v>
      </c>
      <c r="C6495" s="168" t="s">
        <v>3472</v>
      </c>
      <c r="D6495" s="169" t="s">
        <v>3473</v>
      </c>
      <c r="E6495" s="169">
        <f>1*1</f>
        <v>1</v>
      </c>
      <c r="F6495" s="170">
        <v>3.32</v>
      </c>
      <c r="G6495" s="170">
        <f t="shared" ref="G6495:G6504" si="219">F6495*E6495</f>
        <v>3.32</v>
      </c>
      <c r="H6495" s="171" t="s">
        <v>414</v>
      </c>
      <c r="I6495" s="172"/>
      <c r="J6495" s="173"/>
    </row>
    <row r="6496" spans="1:11" customFormat="1" outlineLevel="2" x14ac:dyDescent="0.2">
      <c r="A6496" s="161" t="s">
        <v>386</v>
      </c>
      <c r="B6496" s="162" t="s">
        <v>3670</v>
      </c>
      <c r="C6496" s="168" t="s">
        <v>830</v>
      </c>
      <c r="D6496" s="169" t="s">
        <v>831</v>
      </c>
      <c r="E6496" s="169">
        <f>2*1</f>
        <v>2</v>
      </c>
      <c r="F6496" s="170">
        <v>0.28000000000000003</v>
      </c>
      <c r="G6496" s="170">
        <f t="shared" si="219"/>
        <v>0.56000000000000005</v>
      </c>
      <c r="H6496" s="171" t="s">
        <v>414</v>
      </c>
      <c r="I6496" s="172"/>
      <c r="J6496" s="173"/>
    </row>
    <row r="6497" spans="1:10" customFormat="1" outlineLevel="1" x14ac:dyDescent="0.2">
      <c r="A6497" s="161" t="s">
        <v>382</v>
      </c>
      <c r="B6497" s="162" t="s">
        <v>3671</v>
      </c>
      <c r="C6497" s="163" t="s">
        <v>3476</v>
      </c>
      <c r="D6497" s="164" t="s">
        <v>3477</v>
      </c>
      <c r="E6497" s="164">
        <f>1*1</f>
        <v>1</v>
      </c>
      <c r="F6497" s="167">
        <v>1.87</v>
      </c>
      <c r="G6497" s="167">
        <f t="shared" si="219"/>
        <v>1.87</v>
      </c>
      <c r="H6497" s="161" t="s">
        <v>414</v>
      </c>
      <c r="I6497" s="165"/>
      <c r="J6497" s="166"/>
    </row>
    <row r="6498" spans="1:10" customFormat="1" outlineLevel="1" x14ac:dyDescent="0.2">
      <c r="A6498" s="161" t="s">
        <v>403</v>
      </c>
      <c r="B6498" s="162" t="s">
        <v>3672</v>
      </c>
      <c r="C6498" s="174" t="s">
        <v>3479</v>
      </c>
      <c r="D6498" s="175" t="s">
        <v>3480</v>
      </c>
      <c r="E6498" s="175">
        <f>1*1</f>
        <v>1</v>
      </c>
      <c r="F6498" s="176">
        <v>0.84</v>
      </c>
      <c r="G6498" s="176">
        <f t="shared" si="219"/>
        <v>0.84</v>
      </c>
      <c r="H6498" s="177"/>
      <c r="I6498" s="178"/>
      <c r="J6498" s="179"/>
    </row>
    <row r="6499" spans="1:10" customFormat="1" outlineLevel="1" x14ac:dyDescent="0.2">
      <c r="A6499" s="161" t="s">
        <v>403</v>
      </c>
      <c r="B6499" s="162" t="s">
        <v>3673</v>
      </c>
      <c r="C6499" s="174" t="s">
        <v>677</v>
      </c>
      <c r="D6499" s="175" t="s">
        <v>837</v>
      </c>
      <c r="E6499" s="175">
        <f>3*1</f>
        <v>3</v>
      </c>
      <c r="F6499" s="176">
        <v>0.02</v>
      </c>
      <c r="G6499" s="176">
        <f t="shared" si="219"/>
        <v>0.06</v>
      </c>
      <c r="H6499" s="177"/>
      <c r="I6499" s="178"/>
      <c r="J6499" s="179"/>
    </row>
    <row r="6500" spans="1:10" customFormat="1" outlineLevel="1" x14ac:dyDescent="0.2">
      <c r="A6500" s="161" t="s">
        <v>403</v>
      </c>
      <c r="B6500" s="162" t="s">
        <v>3674</v>
      </c>
      <c r="C6500" s="174" t="s">
        <v>525</v>
      </c>
      <c r="D6500" s="175" t="s">
        <v>526</v>
      </c>
      <c r="E6500" s="175">
        <f>3*1</f>
        <v>3</v>
      </c>
      <c r="F6500" s="176">
        <v>0.01</v>
      </c>
      <c r="G6500" s="176">
        <f t="shared" si="219"/>
        <v>0.03</v>
      </c>
      <c r="H6500" s="177"/>
      <c r="I6500" s="178"/>
      <c r="J6500" s="179"/>
    </row>
    <row r="6501" spans="1:10" customFormat="1" outlineLevel="1" x14ac:dyDescent="0.2">
      <c r="A6501" s="161" t="s">
        <v>403</v>
      </c>
      <c r="B6501" s="162" t="s">
        <v>3675</v>
      </c>
      <c r="C6501" s="174" t="s">
        <v>528</v>
      </c>
      <c r="D6501" s="175" t="s">
        <v>529</v>
      </c>
      <c r="E6501" s="175">
        <f>3*1</f>
        <v>3</v>
      </c>
      <c r="F6501" s="176">
        <v>0</v>
      </c>
      <c r="G6501" s="176">
        <f t="shared" si="219"/>
        <v>0</v>
      </c>
      <c r="H6501" s="177"/>
      <c r="I6501" s="178"/>
      <c r="J6501" s="179"/>
    </row>
    <row r="6502" spans="1:10" customFormat="1" x14ac:dyDescent="0.2">
      <c r="A6502" s="161" t="s">
        <v>382</v>
      </c>
      <c r="B6502" s="162" t="s">
        <v>3676</v>
      </c>
      <c r="C6502" s="163" t="s">
        <v>477</v>
      </c>
      <c r="D6502" s="164" t="s">
        <v>478</v>
      </c>
      <c r="E6502" s="164">
        <v>24</v>
      </c>
      <c r="F6502" s="167">
        <v>2.8096894699999999</v>
      </c>
      <c r="G6502" s="167">
        <f t="shared" si="219"/>
        <v>67.432547279999994</v>
      </c>
      <c r="H6502" s="161" t="s">
        <v>414</v>
      </c>
      <c r="I6502" s="165"/>
      <c r="J6502" s="166"/>
    </row>
    <row r="6503" spans="1:10" customFormat="1" x14ac:dyDescent="0.2">
      <c r="A6503" s="161" t="s">
        <v>382</v>
      </c>
      <c r="B6503" s="162" t="s">
        <v>3677</v>
      </c>
      <c r="C6503" s="163" t="s">
        <v>1944</v>
      </c>
      <c r="D6503" s="164" t="s">
        <v>1945</v>
      </c>
      <c r="E6503" s="164">
        <v>24</v>
      </c>
      <c r="F6503" s="167">
        <v>0.69946048000000005</v>
      </c>
      <c r="G6503" s="167">
        <f t="shared" si="219"/>
        <v>16.787051520000002</v>
      </c>
      <c r="H6503" s="161" t="s">
        <v>414</v>
      </c>
      <c r="I6503" s="165"/>
      <c r="J6503" s="166"/>
    </row>
    <row r="6504" spans="1:10" customFormat="1" x14ac:dyDescent="0.2">
      <c r="A6504" s="161" t="s">
        <v>382</v>
      </c>
      <c r="B6504" s="162" t="s">
        <v>3678</v>
      </c>
      <c r="C6504" s="163" t="s">
        <v>483</v>
      </c>
      <c r="D6504" s="164" t="s">
        <v>484</v>
      </c>
      <c r="E6504" s="164">
        <v>37</v>
      </c>
      <c r="F6504" s="167">
        <v>0.33108987000000001</v>
      </c>
      <c r="G6504" s="167">
        <f t="shared" si="219"/>
        <v>12.25032519</v>
      </c>
      <c r="H6504" s="161" t="s">
        <v>414</v>
      </c>
      <c r="I6504" s="165"/>
      <c r="J6504" s="166"/>
    </row>
    <row r="6505" spans="1:10" customFormat="1" x14ac:dyDescent="0.2">
      <c r="A6505" s="161" t="s">
        <v>382</v>
      </c>
      <c r="B6505" s="162" t="s">
        <v>3679</v>
      </c>
      <c r="C6505" s="163" t="s">
        <v>486</v>
      </c>
      <c r="D6505" s="164" t="s">
        <v>487</v>
      </c>
      <c r="E6505" s="164" t="s">
        <v>410</v>
      </c>
      <c r="F6505" s="167">
        <v>1.75006756</v>
      </c>
      <c r="G6505" s="167">
        <f>F6505*2</f>
        <v>3.5001351199999999</v>
      </c>
      <c r="H6505" s="161" t="s">
        <v>414</v>
      </c>
      <c r="I6505" s="165"/>
      <c r="J6505" s="166"/>
    </row>
    <row r="6506" spans="1:10" customFormat="1" x14ac:dyDescent="0.2">
      <c r="A6506" s="161" t="s">
        <v>382</v>
      </c>
      <c r="B6506" s="162" t="s">
        <v>3680</v>
      </c>
      <c r="C6506" s="163" t="s">
        <v>489</v>
      </c>
      <c r="D6506" s="164" t="s">
        <v>490</v>
      </c>
      <c r="E6506" s="164">
        <v>4</v>
      </c>
      <c r="F6506" s="167"/>
      <c r="G6506" s="167" t="str">
        <f>""</f>
        <v/>
      </c>
      <c r="H6506" s="161"/>
      <c r="I6506" s="165"/>
      <c r="J6506" s="166"/>
    </row>
    <row r="6507" spans="1:10" customFormat="1" outlineLevel="1" x14ac:dyDescent="0.2">
      <c r="A6507" s="161" t="s">
        <v>386</v>
      </c>
      <c r="B6507" s="162" t="s">
        <v>3681</v>
      </c>
      <c r="C6507" s="168" t="s">
        <v>492</v>
      </c>
      <c r="D6507" s="169" t="s">
        <v>493</v>
      </c>
      <c r="E6507" s="169">
        <f>1*4</f>
        <v>4</v>
      </c>
      <c r="F6507" s="170">
        <v>0.38</v>
      </c>
      <c r="G6507" s="170">
        <f>F6507*E6507</f>
        <v>1.52</v>
      </c>
      <c r="H6507" s="171" t="s">
        <v>414</v>
      </c>
      <c r="I6507" s="172"/>
      <c r="J6507" s="173"/>
    </row>
    <row r="6508" spans="1:10" customFormat="1" outlineLevel="1" x14ac:dyDescent="0.2">
      <c r="A6508" s="161" t="s">
        <v>386</v>
      </c>
      <c r="B6508" s="162" t="s">
        <v>3682</v>
      </c>
      <c r="C6508" s="168" t="s">
        <v>495</v>
      </c>
      <c r="D6508" s="169" t="s">
        <v>496</v>
      </c>
      <c r="E6508" s="169">
        <f>1*4</f>
        <v>4</v>
      </c>
      <c r="F6508" s="170">
        <v>0.25</v>
      </c>
      <c r="G6508" s="170">
        <f>F6508*E6508</f>
        <v>1</v>
      </c>
      <c r="H6508" s="171" t="s">
        <v>414</v>
      </c>
      <c r="I6508" s="172"/>
      <c r="J6508" s="173"/>
    </row>
    <row r="6509" spans="1:10" customFormat="1" x14ac:dyDescent="0.2">
      <c r="A6509" s="161" t="s">
        <v>382</v>
      </c>
      <c r="B6509" s="162" t="s">
        <v>3683</v>
      </c>
      <c r="C6509" s="163" t="s">
        <v>3492</v>
      </c>
      <c r="D6509" s="164" t="s">
        <v>3493</v>
      </c>
      <c r="E6509" s="164">
        <v>1</v>
      </c>
      <c r="F6509" s="167"/>
      <c r="G6509" s="167" t="str">
        <f>""</f>
        <v/>
      </c>
      <c r="H6509" s="161"/>
      <c r="I6509" s="165"/>
      <c r="J6509" s="166"/>
    </row>
    <row r="6510" spans="1:10" customFormat="1" outlineLevel="1" x14ac:dyDescent="0.2">
      <c r="A6510" s="161" t="s">
        <v>386</v>
      </c>
      <c r="B6510" s="162" t="s">
        <v>3684</v>
      </c>
      <c r="C6510" s="168" t="s">
        <v>534</v>
      </c>
      <c r="D6510" s="169" t="s">
        <v>535</v>
      </c>
      <c r="E6510" s="169">
        <f>2*1</f>
        <v>2</v>
      </c>
      <c r="F6510" s="170">
        <v>2.2200000000000002</v>
      </c>
      <c r="G6510" s="170">
        <f>F6510*E6510</f>
        <v>4.4400000000000004</v>
      </c>
      <c r="H6510" s="171" t="s">
        <v>390</v>
      </c>
      <c r="I6510" s="172"/>
      <c r="J6510" s="173"/>
    </row>
    <row r="6511" spans="1:10" customFormat="1" outlineLevel="1" x14ac:dyDescent="0.2">
      <c r="A6511" s="161" t="s">
        <v>386</v>
      </c>
      <c r="B6511" s="162" t="s">
        <v>3685</v>
      </c>
      <c r="C6511" s="168" t="s">
        <v>3496</v>
      </c>
      <c r="D6511" s="169" t="s">
        <v>3497</v>
      </c>
      <c r="E6511" s="169">
        <f>1*1</f>
        <v>1</v>
      </c>
      <c r="F6511" s="170">
        <v>2.9</v>
      </c>
      <c r="G6511" s="170">
        <f>F6511*E6511</f>
        <v>2.9</v>
      </c>
      <c r="H6511" s="171" t="s">
        <v>390</v>
      </c>
      <c r="I6511" s="172"/>
      <c r="J6511" s="173"/>
    </row>
    <row r="6512" spans="1:10" customFormat="1" outlineLevel="1" x14ac:dyDescent="0.2">
      <c r="A6512" s="161" t="s">
        <v>386</v>
      </c>
      <c r="B6512" s="162" t="s">
        <v>3686</v>
      </c>
      <c r="C6512" s="168" t="s">
        <v>3499</v>
      </c>
      <c r="D6512" s="169" t="s">
        <v>3500</v>
      </c>
      <c r="E6512" s="169">
        <f>1*1</f>
        <v>1</v>
      </c>
      <c r="F6512" s="170">
        <v>21.83</v>
      </c>
      <c r="G6512" s="170">
        <f>F6512*E6512</f>
        <v>21.83</v>
      </c>
      <c r="H6512" s="171" t="s">
        <v>390</v>
      </c>
      <c r="I6512" s="172"/>
      <c r="J6512" s="173"/>
    </row>
    <row r="6513" spans="1:11" customFormat="1" outlineLevel="1" x14ac:dyDescent="0.2">
      <c r="A6513" s="161" t="s">
        <v>386</v>
      </c>
      <c r="B6513" s="162" t="s">
        <v>3687</v>
      </c>
      <c r="C6513" s="168" t="s">
        <v>401</v>
      </c>
      <c r="D6513" s="169" t="s">
        <v>402</v>
      </c>
      <c r="E6513" s="169">
        <f>2*1</f>
        <v>2</v>
      </c>
      <c r="F6513" s="170">
        <v>1.97</v>
      </c>
      <c r="G6513" s="170">
        <f>F6513*E6513</f>
        <v>3.94</v>
      </c>
      <c r="H6513" s="171" t="s">
        <v>390</v>
      </c>
      <c r="I6513" s="172"/>
      <c r="J6513" s="173"/>
    </row>
    <row r="6514" spans="1:11" customFormat="1" x14ac:dyDescent="0.2">
      <c r="A6514" s="148" t="s">
        <v>379</v>
      </c>
      <c r="B6514" s="162" t="s">
        <v>3688</v>
      </c>
      <c r="C6514" s="181" t="s">
        <v>1957</v>
      </c>
      <c r="D6514" s="182" t="s">
        <v>545</v>
      </c>
      <c r="E6514" s="182" t="s">
        <v>410</v>
      </c>
      <c r="F6514" s="183"/>
      <c r="G6514" s="183" t="str">
        <f>""</f>
        <v/>
      </c>
      <c r="H6514" s="184"/>
      <c r="I6514" s="185"/>
      <c r="J6514" s="180"/>
      <c r="K6514" s="200"/>
    </row>
    <row r="6515" spans="1:11" customFormat="1" outlineLevel="1" x14ac:dyDescent="0.2">
      <c r="A6515" s="148" t="s">
        <v>379</v>
      </c>
      <c r="B6515" s="162" t="s">
        <v>3689</v>
      </c>
      <c r="C6515" s="181" t="s">
        <v>1959</v>
      </c>
      <c r="D6515" s="182" t="s">
        <v>1960</v>
      </c>
      <c r="E6515" s="182" t="s">
        <v>410</v>
      </c>
      <c r="F6515" s="183">
        <v>17.82</v>
      </c>
      <c r="G6515" s="183">
        <f>F6515*2</f>
        <v>35.64</v>
      </c>
      <c r="H6515" s="184" t="s">
        <v>414</v>
      </c>
      <c r="I6515" s="185"/>
      <c r="J6515" s="180"/>
      <c r="K6515" s="200"/>
    </row>
    <row r="6516" spans="1:11" customFormat="1" outlineLevel="1" x14ac:dyDescent="0.2">
      <c r="A6516" s="148" t="s">
        <v>379</v>
      </c>
      <c r="B6516" s="162" t="s">
        <v>3690</v>
      </c>
      <c r="C6516" s="181" t="s">
        <v>419</v>
      </c>
      <c r="D6516" s="182" t="s">
        <v>420</v>
      </c>
      <c r="E6516" s="182">
        <v>2</v>
      </c>
      <c r="F6516" s="183">
        <v>0.37</v>
      </c>
      <c r="G6516" s="183">
        <f>F6516*E6516</f>
        <v>0.74</v>
      </c>
      <c r="H6516" s="184" t="s">
        <v>414</v>
      </c>
      <c r="I6516" s="185"/>
      <c r="J6516" s="180"/>
      <c r="K6516" s="200"/>
    </row>
    <row r="6517" spans="1:11" customFormat="1" outlineLevel="1" x14ac:dyDescent="0.2">
      <c r="A6517" s="148" t="s">
        <v>379</v>
      </c>
      <c r="B6517" s="162" t="s">
        <v>3691</v>
      </c>
      <c r="C6517" s="181" t="s">
        <v>425</v>
      </c>
      <c r="D6517" s="182" t="s">
        <v>426</v>
      </c>
      <c r="E6517" s="182">
        <v>4</v>
      </c>
      <c r="F6517" s="183">
        <v>0.01</v>
      </c>
      <c r="G6517" s="183">
        <f>F6517*E6517</f>
        <v>0.04</v>
      </c>
      <c r="H6517" s="184"/>
      <c r="I6517" s="185"/>
      <c r="J6517" s="180"/>
      <c r="K6517" s="200"/>
    </row>
    <row r="6518" spans="1:11" customFormat="1" x14ac:dyDescent="0.2">
      <c r="A6518" s="161" t="s">
        <v>382</v>
      </c>
      <c r="B6518" s="162" t="s">
        <v>3692</v>
      </c>
      <c r="C6518" s="163" t="s">
        <v>3507</v>
      </c>
      <c r="D6518" s="164" t="s">
        <v>3508</v>
      </c>
      <c r="E6518" s="164">
        <v>1</v>
      </c>
      <c r="F6518" s="167">
        <v>9.1607998500000001</v>
      </c>
      <c r="G6518" s="167">
        <f>F6518*E6518</f>
        <v>9.1607998500000001</v>
      </c>
      <c r="H6518" s="161" t="s">
        <v>414</v>
      </c>
      <c r="I6518" s="165"/>
      <c r="J6518" s="166"/>
    </row>
    <row r="6519" spans="1:11" customFormat="1" x14ac:dyDescent="0.2">
      <c r="A6519" s="148" t="s">
        <v>379</v>
      </c>
      <c r="B6519" s="162" t="s">
        <v>3693</v>
      </c>
      <c r="C6519" s="181" t="s">
        <v>562</v>
      </c>
      <c r="D6519" s="182" t="s">
        <v>563</v>
      </c>
      <c r="E6519" s="182">
        <v>4</v>
      </c>
      <c r="F6519" s="183">
        <v>3.3256407800000001</v>
      </c>
      <c r="G6519" s="183">
        <f>F6519*E6519</f>
        <v>13.30256312</v>
      </c>
      <c r="H6519" s="184" t="s">
        <v>414</v>
      </c>
      <c r="I6519" s="185"/>
      <c r="J6519" s="180"/>
    </row>
    <row r="6520" spans="1:11" customFormat="1" x14ac:dyDescent="0.2">
      <c r="A6520" s="161" t="s">
        <v>382</v>
      </c>
      <c r="B6520" s="162" t="s">
        <v>3694</v>
      </c>
      <c r="C6520" s="163" t="s">
        <v>3510</v>
      </c>
      <c r="D6520" s="164" t="s">
        <v>3511</v>
      </c>
      <c r="E6520" s="164">
        <v>1</v>
      </c>
      <c r="F6520" s="167"/>
      <c r="G6520" s="167" t="str">
        <f>""</f>
        <v/>
      </c>
      <c r="H6520" s="161"/>
      <c r="I6520" s="165"/>
      <c r="J6520" s="166"/>
    </row>
    <row r="6521" spans="1:11" customFormat="1" outlineLevel="1" x14ac:dyDescent="0.2">
      <c r="A6521" s="161" t="s">
        <v>386</v>
      </c>
      <c r="B6521" s="162" t="s">
        <v>3695</v>
      </c>
      <c r="C6521" s="168" t="s">
        <v>3449</v>
      </c>
      <c r="D6521" s="169" t="s">
        <v>3450</v>
      </c>
      <c r="E6521" s="169">
        <f>1*1</f>
        <v>1</v>
      </c>
      <c r="F6521" s="170">
        <v>5.41</v>
      </c>
      <c r="G6521" s="170">
        <f>F6521*E6521</f>
        <v>5.41</v>
      </c>
      <c r="H6521" s="171" t="s">
        <v>414</v>
      </c>
      <c r="I6521" s="172"/>
      <c r="J6521" s="173"/>
    </row>
    <row r="6522" spans="1:11" customFormat="1" outlineLevel="1" x14ac:dyDescent="0.2">
      <c r="A6522" s="161" t="s">
        <v>386</v>
      </c>
      <c r="B6522" s="162" t="s">
        <v>3696</v>
      </c>
      <c r="C6522" s="168" t="s">
        <v>559</v>
      </c>
      <c r="D6522" s="169" t="s">
        <v>560</v>
      </c>
      <c r="E6522" s="169">
        <f>2*1</f>
        <v>2</v>
      </c>
      <c r="F6522" s="170">
        <v>1.39</v>
      </c>
      <c r="G6522" s="170">
        <f>F6522*E6522</f>
        <v>2.78</v>
      </c>
      <c r="H6522" s="171" t="s">
        <v>414</v>
      </c>
      <c r="I6522" s="172"/>
      <c r="J6522" s="173"/>
    </row>
    <row r="6523" spans="1:11" customFormat="1" x14ac:dyDescent="0.2">
      <c r="A6523" s="148" t="s">
        <v>379</v>
      </c>
      <c r="B6523" s="162" t="s">
        <v>3697</v>
      </c>
      <c r="C6523" s="181" t="s">
        <v>565</v>
      </c>
      <c r="D6523" s="182" t="s">
        <v>566</v>
      </c>
      <c r="E6523" s="182">
        <v>4</v>
      </c>
      <c r="F6523" s="183">
        <v>0.61767559999999999</v>
      </c>
      <c r="G6523" s="183">
        <f>F6523*E6523</f>
        <v>2.4707024</v>
      </c>
      <c r="H6523" s="184" t="s">
        <v>414</v>
      </c>
      <c r="I6523" s="185"/>
      <c r="J6523" s="180"/>
    </row>
    <row r="6524" spans="1:11" customFormat="1" x14ac:dyDescent="0.2">
      <c r="A6524" s="161" t="s">
        <v>382</v>
      </c>
      <c r="B6524" s="162" t="s">
        <v>3698</v>
      </c>
      <c r="C6524" s="163" t="s">
        <v>568</v>
      </c>
      <c r="D6524" s="164" t="s">
        <v>569</v>
      </c>
      <c r="E6524" s="164">
        <v>2</v>
      </c>
      <c r="F6524" s="167"/>
      <c r="G6524" s="167" t="str">
        <f>""</f>
        <v/>
      </c>
      <c r="H6524" s="161"/>
      <c r="I6524" s="165"/>
      <c r="J6524" s="166"/>
    </row>
    <row r="6525" spans="1:11" customFormat="1" outlineLevel="1" x14ac:dyDescent="0.2">
      <c r="A6525" s="161" t="s">
        <v>386</v>
      </c>
      <c r="B6525" s="162" t="s">
        <v>3699</v>
      </c>
      <c r="C6525" s="168" t="s">
        <v>571</v>
      </c>
      <c r="D6525" s="169" t="s">
        <v>572</v>
      </c>
      <c r="E6525" s="169">
        <f>1*2</f>
        <v>2</v>
      </c>
      <c r="F6525" s="170">
        <v>0.89</v>
      </c>
      <c r="G6525" s="170">
        <f>F6525*E6525</f>
        <v>1.78</v>
      </c>
      <c r="H6525" s="171" t="s">
        <v>414</v>
      </c>
      <c r="I6525" s="172"/>
      <c r="J6525" s="173"/>
    </row>
    <row r="6526" spans="1:11" customFormat="1" outlineLevel="1" x14ac:dyDescent="0.2">
      <c r="A6526" s="161" t="s">
        <v>386</v>
      </c>
      <c r="B6526" s="162" t="s">
        <v>3700</v>
      </c>
      <c r="C6526" s="168" t="s">
        <v>574</v>
      </c>
      <c r="D6526" s="169" t="s">
        <v>575</v>
      </c>
      <c r="E6526" s="169">
        <f>2*2</f>
        <v>4</v>
      </c>
      <c r="F6526" s="170">
        <v>0.09</v>
      </c>
      <c r="G6526" s="170">
        <f>F6526*E6526</f>
        <v>0.36</v>
      </c>
      <c r="H6526" s="171" t="s">
        <v>414</v>
      </c>
      <c r="I6526" s="172"/>
      <c r="J6526" s="173"/>
    </row>
    <row r="6527" spans="1:11" customFormat="1" x14ac:dyDescent="0.2">
      <c r="A6527" s="161" t="s">
        <v>382</v>
      </c>
      <c r="B6527" s="162" t="s">
        <v>3701</v>
      </c>
      <c r="C6527" s="163" t="s">
        <v>3520</v>
      </c>
      <c r="D6527" s="164" t="s">
        <v>3521</v>
      </c>
      <c r="E6527" s="164">
        <v>1</v>
      </c>
      <c r="F6527" s="167">
        <v>3.2936739799999999</v>
      </c>
      <c r="G6527" s="167">
        <f>F6527*E6527</f>
        <v>3.2936739799999999</v>
      </c>
      <c r="H6527" s="161" t="s">
        <v>414</v>
      </c>
      <c r="I6527" s="165"/>
      <c r="J6527" s="166"/>
    </row>
    <row r="6528" spans="1:11" customFormat="1" x14ac:dyDescent="0.2">
      <c r="A6528" s="148" t="s">
        <v>379</v>
      </c>
      <c r="B6528" s="162" t="s">
        <v>3702</v>
      </c>
      <c r="C6528" s="181" t="s">
        <v>3523</v>
      </c>
      <c r="D6528" s="182" t="s">
        <v>3524</v>
      </c>
      <c r="E6528" s="182">
        <v>1</v>
      </c>
      <c r="F6528" s="183">
        <v>6.6986965700000001</v>
      </c>
      <c r="G6528" s="183">
        <f>F6528*E6528</f>
        <v>6.6986965700000001</v>
      </c>
      <c r="H6528" s="184" t="s">
        <v>414</v>
      </c>
      <c r="I6528" s="185"/>
      <c r="J6528" s="180"/>
    </row>
    <row r="6529" spans="1:10" customFormat="1" x14ac:dyDescent="0.2">
      <c r="A6529" s="148" t="s">
        <v>379</v>
      </c>
      <c r="B6529" s="162" t="s">
        <v>3703</v>
      </c>
      <c r="C6529" s="181" t="s">
        <v>583</v>
      </c>
      <c r="D6529" s="182" t="s">
        <v>584</v>
      </c>
      <c r="E6529" s="182" t="s">
        <v>410</v>
      </c>
      <c r="F6529" s="183">
        <v>5.3824199999999998</v>
      </c>
      <c r="G6529" s="183">
        <f>F6529*2</f>
        <v>10.76484</v>
      </c>
      <c r="H6529" s="184" t="s">
        <v>414</v>
      </c>
      <c r="I6529" s="185"/>
      <c r="J6529" s="180"/>
    </row>
    <row r="6530" spans="1:10" customFormat="1" x14ac:dyDescent="0.2">
      <c r="A6530" s="161" t="s">
        <v>403</v>
      </c>
      <c r="B6530" s="162" t="s">
        <v>3704</v>
      </c>
      <c r="C6530" s="174" t="s">
        <v>586</v>
      </c>
      <c r="D6530" s="175" t="s">
        <v>587</v>
      </c>
      <c r="E6530" s="175">
        <v>2</v>
      </c>
      <c r="F6530" s="176">
        <v>1.23280217</v>
      </c>
      <c r="G6530" s="176">
        <f>F6530*E6530</f>
        <v>2.4656043400000001</v>
      </c>
      <c r="H6530" s="177" t="s">
        <v>414</v>
      </c>
      <c r="I6530" s="178"/>
      <c r="J6530" s="179"/>
    </row>
    <row r="6531" spans="1:10" customFormat="1" x14ac:dyDescent="0.2">
      <c r="A6531" s="148" t="s">
        <v>379</v>
      </c>
      <c r="B6531" s="162" t="s">
        <v>3705</v>
      </c>
      <c r="C6531" s="181" t="s">
        <v>3528</v>
      </c>
      <c r="D6531" s="182" t="s">
        <v>3529</v>
      </c>
      <c r="E6531" s="182">
        <v>1</v>
      </c>
      <c r="F6531" s="183">
        <v>5.6387954300000001</v>
      </c>
      <c r="G6531" s="183">
        <f>F6531*E6531</f>
        <v>5.6387954300000001</v>
      </c>
      <c r="H6531" s="184" t="s">
        <v>414</v>
      </c>
      <c r="I6531" s="185"/>
      <c r="J6531" s="180"/>
    </row>
    <row r="6532" spans="1:10" customFormat="1" x14ac:dyDescent="0.2">
      <c r="A6532" s="161" t="s">
        <v>382</v>
      </c>
      <c r="B6532" s="162" t="s">
        <v>3706</v>
      </c>
      <c r="C6532" s="163" t="s">
        <v>592</v>
      </c>
      <c r="D6532" s="164" t="s">
        <v>593</v>
      </c>
      <c r="E6532" s="164" t="s">
        <v>410</v>
      </c>
      <c r="F6532" s="167">
        <v>0.26693822</v>
      </c>
      <c r="G6532" s="167">
        <f>F6532*2</f>
        <v>0.53387644000000001</v>
      </c>
      <c r="H6532" s="161" t="s">
        <v>414</v>
      </c>
      <c r="I6532" s="165"/>
      <c r="J6532" s="166"/>
    </row>
    <row r="6533" spans="1:10" customFormat="1" x14ac:dyDescent="0.2">
      <c r="A6533" s="161" t="s">
        <v>382</v>
      </c>
      <c r="B6533" s="162" t="s">
        <v>3707</v>
      </c>
      <c r="C6533" s="163" t="s">
        <v>1981</v>
      </c>
      <c r="D6533" s="164" t="s">
        <v>1982</v>
      </c>
      <c r="E6533" s="164">
        <v>1</v>
      </c>
      <c r="F6533" s="167">
        <v>28.64560942</v>
      </c>
      <c r="G6533" s="167">
        <f>F6533*E6533</f>
        <v>28.64560942</v>
      </c>
      <c r="H6533" s="161" t="s">
        <v>414</v>
      </c>
      <c r="I6533" s="165"/>
      <c r="J6533" s="166"/>
    </row>
    <row r="6534" spans="1:10" customFormat="1" x14ac:dyDescent="0.2">
      <c r="A6534" s="161" t="s">
        <v>382</v>
      </c>
      <c r="B6534" s="162" t="s">
        <v>3708</v>
      </c>
      <c r="C6534" s="163" t="s">
        <v>1984</v>
      </c>
      <c r="D6534" s="164" t="s">
        <v>599</v>
      </c>
      <c r="E6534" s="164">
        <v>1</v>
      </c>
      <c r="F6534" s="167"/>
      <c r="G6534" s="167" t="str">
        <f>""</f>
        <v/>
      </c>
      <c r="H6534" s="161"/>
      <c r="I6534" s="165"/>
      <c r="J6534" s="166"/>
    </row>
    <row r="6535" spans="1:10" customFormat="1" outlineLevel="1" x14ac:dyDescent="0.2">
      <c r="A6535" s="161" t="s">
        <v>386</v>
      </c>
      <c r="B6535" s="162" t="s">
        <v>3709</v>
      </c>
      <c r="C6535" s="168" t="s">
        <v>1986</v>
      </c>
      <c r="D6535" s="169" t="s">
        <v>1982</v>
      </c>
      <c r="E6535" s="169">
        <f>1*1</f>
        <v>1</v>
      </c>
      <c r="F6535" s="170">
        <v>29.37</v>
      </c>
      <c r="G6535" s="170">
        <f t="shared" ref="G6535:G6566" si="220">F6535*E6535</f>
        <v>29.37</v>
      </c>
      <c r="H6535" s="171" t="s">
        <v>414</v>
      </c>
      <c r="I6535" s="172"/>
      <c r="J6535" s="173"/>
    </row>
    <row r="6536" spans="1:10" customFormat="1" outlineLevel="1" x14ac:dyDescent="0.2">
      <c r="A6536" s="161" t="s">
        <v>403</v>
      </c>
      <c r="B6536" s="162" t="s">
        <v>3710</v>
      </c>
      <c r="C6536" s="174" t="s">
        <v>425</v>
      </c>
      <c r="D6536" s="175" t="s">
        <v>437</v>
      </c>
      <c r="E6536" s="175">
        <f>1*1</f>
        <v>1</v>
      </c>
      <c r="F6536" s="176">
        <v>0.02</v>
      </c>
      <c r="G6536" s="176">
        <f t="shared" si="220"/>
        <v>0.02</v>
      </c>
      <c r="H6536" s="177"/>
      <c r="I6536" s="178"/>
      <c r="J6536" s="179"/>
    </row>
    <row r="6537" spans="1:10" customFormat="1" x14ac:dyDescent="0.2">
      <c r="A6537" s="161" t="s">
        <v>382</v>
      </c>
      <c r="B6537" s="162" t="s">
        <v>3711</v>
      </c>
      <c r="C6537" s="163" t="s">
        <v>1989</v>
      </c>
      <c r="D6537" s="164" t="s">
        <v>1982</v>
      </c>
      <c r="E6537" s="164">
        <v>10</v>
      </c>
      <c r="F6537" s="167">
        <v>28.819422400000001</v>
      </c>
      <c r="G6537" s="167">
        <f t="shared" si="220"/>
        <v>288.19422400000002</v>
      </c>
      <c r="H6537" s="161" t="s">
        <v>414</v>
      </c>
      <c r="I6537" s="165"/>
      <c r="J6537" s="166"/>
    </row>
    <row r="6538" spans="1:10" customFormat="1" x14ac:dyDescent="0.2">
      <c r="A6538" s="161" t="s">
        <v>382</v>
      </c>
      <c r="B6538" s="162" t="s">
        <v>3712</v>
      </c>
      <c r="C6538" s="163" t="s">
        <v>1991</v>
      </c>
      <c r="D6538" s="164" t="s">
        <v>1982</v>
      </c>
      <c r="E6538" s="164">
        <v>10</v>
      </c>
      <c r="F6538" s="167">
        <v>29.546435670000001</v>
      </c>
      <c r="G6538" s="167">
        <f t="shared" si="220"/>
        <v>295.4643567</v>
      </c>
      <c r="H6538" s="161" t="s">
        <v>414</v>
      </c>
      <c r="I6538" s="165"/>
      <c r="J6538" s="166"/>
    </row>
    <row r="6539" spans="1:10" customFormat="1" x14ac:dyDescent="0.2">
      <c r="A6539" s="161" t="s">
        <v>382</v>
      </c>
      <c r="B6539" s="162" t="s">
        <v>3713</v>
      </c>
      <c r="C6539" s="163" t="s">
        <v>3538</v>
      </c>
      <c r="D6539" s="164" t="s">
        <v>3539</v>
      </c>
      <c r="E6539" s="164">
        <v>1</v>
      </c>
      <c r="F6539" s="167">
        <v>3.1241122200000002</v>
      </c>
      <c r="G6539" s="167">
        <f t="shared" si="220"/>
        <v>3.1241122200000002</v>
      </c>
      <c r="H6539" s="161" t="s">
        <v>414</v>
      </c>
      <c r="I6539" s="165"/>
      <c r="J6539" s="166"/>
    </row>
    <row r="6540" spans="1:10" customFormat="1" x14ac:dyDescent="0.2">
      <c r="A6540" s="161" t="s">
        <v>382</v>
      </c>
      <c r="B6540" s="162" t="s">
        <v>3714</v>
      </c>
      <c r="C6540" s="163" t="s">
        <v>3541</v>
      </c>
      <c r="D6540" s="164" t="s">
        <v>3542</v>
      </c>
      <c r="E6540" s="164">
        <v>1</v>
      </c>
      <c r="F6540" s="167">
        <v>0.75847052000000004</v>
      </c>
      <c r="G6540" s="167">
        <f t="shared" si="220"/>
        <v>0.75847052000000004</v>
      </c>
      <c r="H6540" s="161" t="s">
        <v>414</v>
      </c>
      <c r="I6540" s="165"/>
      <c r="J6540" s="166"/>
    </row>
    <row r="6541" spans="1:10" customFormat="1" x14ac:dyDescent="0.2">
      <c r="A6541" s="161" t="s">
        <v>382</v>
      </c>
      <c r="B6541" s="162" t="s">
        <v>3715</v>
      </c>
      <c r="C6541" s="163" t="s">
        <v>614</v>
      </c>
      <c r="D6541" s="164" t="s">
        <v>615</v>
      </c>
      <c r="E6541" s="164">
        <v>2</v>
      </c>
      <c r="F6541" s="167">
        <v>0.153006</v>
      </c>
      <c r="G6541" s="167">
        <f t="shared" si="220"/>
        <v>0.30601200000000001</v>
      </c>
      <c r="H6541" s="161" t="s">
        <v>414</v>
      </c>
      <c r="I6541" s="165"/>
      <c r="J6541" s="166"/>
    </row>
    <row r="6542" spans="1:10" customFormat="1" x14ac:dyDescent="0.2">
      <c r="A6542" s="161" t="s">
        <v>403</v>
      </c>
      <c r="B6542" s="162" t="s">
        <v>3716</v>
      </c>
      <c r="C6542" s="174" t="s">
        <v>617</v>
      </c>
      <c r="D6542" s="175" t="s">
        <v>618</v>
      </c>
      <c r="E6542" s="175">
        <v>2</v>
      </c>
      <c r="F6542" s="176">
        <v>0.16417498</v>
      </c>
      <c r="G6542" s="176">
        <f t="shared" si="220"/>
        <v>0.32834996</v>
      </c>
      <c r="H6542" s="177" t="s">
        <v>414</v>
      </c>
      <c r="I6542" s="178"/>
      <c r="J6542" s="179"/>
    </row>
    <row r="6543" spans="1:10" customFormat="1" x14ac:dyDescent="0.2">
      <c r="A6543" s="161" t="s">
        <v>403</v>
      </c>
      <c r="B6543" s="162" t="s">
        <v>3717</v>
      </c>
      <c r="C6543" s="174" t="s">
        <v>3546</v>
      </c>
      <c r="D6543" s="175" t="s">
        <v>3547</v>
      </c>
      <c r="E6543" s="175">
        <v>1</v>
      </c>
      <c r="F6543" s="176">
        <v>1.50447664</v>
      </c>
      <c r="G6543" s="176">
        <f t="shared" si="220"/>
        <v>1.50447664</v>
      </c>
      <c r="H6543" s="177"/>
      <c r="I6543" s="178"/>
      <c r="J6543" s="179"/>
    </row>
    <row r="6544" spans="1:10" customFormat="1" x14ac:dyDescent="0.2">
      <c r="A6544" s="161" t="s">
        <v>403</v>
      </c>
      <c r="B6544" s="162" t="s">
        <v>3718</v>
      </c>
      <c r="C6544" s="174" t="s">
        <v>623</v>
      </c>
      <c r="D6544" s="175" t="s">
        <v>624</v>
      </c>
      <c r="E6544" s="175">
        <v>1</v>
      </c>
      <c r="F6544" s="176">
        <v>9.1339580000000004E-2</v>
      </c>
      <c r="G6544" s="176">
        <f t="shared" si="220"/>
        <v>9.1339580000000004E-2</v>
      </c>
      <c r="H6544" s="177" t="s">
        <v>625</v>
      </c>
      <c r="I6544" s="178"/>
      <c r="J6544" s="179"/>
    </row>
    <row r="6545" spans="1:10" customFormat="1" x14ac:dyDescent="0.2">
      <c r="A6545" s="161" t="s">
        <v>382</v>
      </c>
      <c r="B6545" s="162" t="s">
        <v>3719</v>
      </c>
      <c r="C6545" s="163" t="s">
        <v>627</v>
      </c>
      <c r="D6545" s="164" t="s">
        <v>628</v>
      </c>
      <c r="E6545" s="164">
        <v>22</v>
      </c>
      <c r="F6545" s="167">
        <v>0.41937333999999998</v>
      </c>
      <c r="G6545" s="167">
        <f t="shared" si="220"/>
        <v>9.2262134800000002</v>
      </c>
      <c r="H6545" s="161" t="s">
        <v>414</v>
      </c>
      <c r="I6545" s="165"/>
      <c r="J6545" s="166"/>
    </row>
    <row r="6546" spans="1:10" customFormat="1" x14ac:dyDescent="0.2">
      <c r="A6546" s="161" t="s">
        <v>382</v>
      </c>
      <c r="B6546" s="162" t="s">
        <v>3720</v>
      </c>
      <c r="C6546" s="163" t="s">
        <v>3551</v>
      </c>
      <c r="D6546" s="164" t="s">
        <v>3552</v>
      </c>
      <c r="E6546" s="164">
        <v>28</v>
      </c>
      <c r="F6546" s="167">
        <v>1.4613394900000001</v>
      </c>
      <c r="G6546" s="167">
        <f t="shared" si="220"/>
        <v>40.917505720000001</v>
      </c>
      <c r="H6546" s="161" t="s">
        <v>414</v>
      </c>
      <c r="I6546" s="165"/>
      <c r="J6546" s="166"/>
    </row>
    <row r="6547" spans="1:10" customFormat="1" x14ac:dyDescent="0.2">
      <c r="A6547" s="161" t="s">
        <v>382</v>
      </c>
      <c r="B6547" s="162" t="s">
        <v>3721</v>
      </c>
      <c r="C6547" s="163" t="s">
        <v>3557</v>
      </c>
      <c r="D6547" s="164" t="s">
        <v>3558</v>
      </c>
      <c r="E6547" s="164">
        <v>1</v>
      </c>
      <c r="F6547" s="167">
        <v>7.7442089899999997</v>
      </c>
      <c r="G6547" s="167">
        <f t="shared" si="220"/>
        <v>7.7442089899999997</v>
      </c>
      <c r="H6547" s="161" t="s">
        <v>414</v>
      </c>
      <c r="I6547" s="165"/>
      <c r="J6547" s="166"/>
    </row>
    <row r="6548" spans="1:10" customFormat="1" x14ac:dyDescent="0.2">
      <c r="A6548" s="161" t="s">
        <v>382</v>
      </c>
      <c r="B6548" s="162" t="s">
        <v>3722</v>
      </c>
      <c r="C6548" s="163" t="s">
        <v>3554</v>
      </c>
      <c r="D6548" s="164" t="s">
        <v>3555</v>
      </c>
      <c r="E6548" s="164">
        <v>26</v>
      </c>
      <c r="F6548" s="167">
        <v>6.4439096500000002</v>
      </c>
      <c r="G6548" s="167">
        <f t="shared" si="220"/>
        <v>167.54165090000001</v>
      </c>
      <c r="H6548" s="161" t="s">
        <v>414</v>
      </c>
      <c r="I6548" s="165"/>
      <c r="J6548" s="166"/>
    </row>
    <row r="6549" spans="1:10" customFormat="1" x14ac:dyDescent="0.2">
      <c r="A6549" s="161" t="s">
        <v>403</v>
      </c>
      <c r="B6549" s="162" t="s">
        <v>3723</v>
      </c>
      <c r="C6549" s="174" t="s">
        <v>639</v>
      </c>
      <c r="D6549" s="175" t="s">
        <v>640</v>
      </c>
      <c r="E6549" s="175">
        <v>56</v>
      </c>
      <c r="F6549" s="176">
        <v>9.6615160000000005E-2</v>
      </c>
      <c r="G6549" s="176">
        <f t="shared" si="220"/>
        <v>5.4104489600000001</v>
      </c>
      <c r="H6549" s="177" t="s">
        <v>414</v>
      </c>
      <c r="I6549" s="178"/>
      <c r="J6549" s="179"/>
    </row>
    <row r="6550" spans="1:10" customFormat="1" x14ac:dyDescent="0.2">
      <c r="A6550" s="161" t="s">
        <v>382</v>
      </c>
      <c r="B6550" s="162" t="s">
        <v>3724</v>
      </c>
      <c r="C6550" s="163" t="s">
        <v>642</v>
      </c>
      <c r="D6550" s="164" t="s">
        <v>643</v>
      </c>
      <c r="E6550" s="164">
        <v>2</v>
      </c>
      <c r="F6550" s="167">
        <v>1.20161546</v>
      </c>
      <c r="G6550" s="167">
        <f t="shared" si="220"/>
        <v>2.4032309199999999</v>
      </c>
      <c r="H6550" s="161" t="s">
        <v>414</v>
      </c>
      <c r="I6550" s="165"/>
      <c r="J6550" s="166"/>
    </row>
    <row r="6551" spans="1:10" customFormat="1" x14ac:dyDescent="0.2">
      <c r="A6551" s="161" t="s">
        <v>382</v>
      </c>
      <c r="B6551" s="162" t="s">
        <v>3725</v>
      </c>
      <c r="C6551" s="163" t="s">
        <v>645</v>
      </c>
      <c r="D6551" s="164" t="s">
        <v>646</v>
      </c>
      <c r="E6551" s="164">
        <v>2</v>
      </c>
      <c r="F6551" s="167">
        <v>1.0010149699999999</v>
      </c>
      <c r="G6551" s="167">
        <f t="shared" si="220"/>
        <v>2.0020299399999999</v>
      </c>
      <c r="H6551" s="161" t="s">
        <v>414</v>
      </c>
      <c r="I6551" s="165"/>
      <c r="J6551" s="166"/>
    </row>
    <row r="6552" spans="1:10" customFormat="1" x14ac:dyDescent="0.2">
      <c r="A6552" s="161" t="s">
        <v>382</v>
      </c>
      <c r="B6552" s="162" t="s">
        <v>3726</v>
      </c>
      <c r="C6552" s="163" t="s">
        <v>648</v>
      </c>
      <c r="D6552" s="164" t="s">
        <v>649</v>
      </c>
      <c r="E6552" s="164">
        <v>22</v>
      </c>
      <c r="F6552" s="167">
        <v>2.00912837</v>
      </c>
      <c r="G6552" s="167">
        <f t="shared" si="220"/>
        <v>44.200824140000002</v>
      </c>
      <c r="H6552" s="161" t="s">
        <v>414</v>
      </c>
      <c r="I6552" s="165"/>
      <c r="J6552" s="166"/>
    </row>
    <row r="6553" spans="1:10" customFormat="1" x14ac:dyDescent="0.2">
      <c r="A6553" s="161" t="s">
        <v>382</v>
      </c>
      <c r="B6553" s="162" t="s">
        <v>3727</v>
      </c>
      <c r="C6553" s="163" t="s">
        <v>3564</v>
      </c>
      <c r="D6553" s="164" t="s">
        <v>3565</v>
      </c>
      <c r="E6553" s="164">
        <v>1</v>
      </c>
      <c r="F6553" s="167">
        <v>0.81804262999999999</v>
      </c>
      <c r="G6553" s="167">
        <f t="shared" si="220"/>
        <v>0.81804262999999999</v>
      </c>
      <c r="H6553" s="161" t="s">
        <v>414</v>
      </c>
      <c r="I6553" s="165"/>
      <c r="J6553" s="166"/>
    </row>
    <row r="6554" spans="1:10" customFormat="1" x14ac:dyDescent="0.2">
      <c r="A6554" s="161" t="s">
        <v>382</v>
      </c>
      <c r="B6554" s="162" t="s">
        <v>3728</v>
      </c>
      <c r="C6554" s="163" t="s">
        <v>654</v>
      </c>
      <c r="D6554" s="164" t="s">
        <v>655</v>
      </c>
      <c r="E6554" s="164">
        <v>2</v>
      </c>
      <c r="F6554" s="167">
        <v>2.8816543999999999</v>
      </c>
      <c r="G6554" s="167">
        <f t="shared" si="220"/>
        <v>5.7633087999999999</v>
      </c>
      <c r="H6554" s="161" t="s">
        <v>414</v>
      </c>
      <c r="I6554" s="165"/>
      <c r="J6554" s="166"/>
    </row>
    <row r="6555" spans="1:10" customFormat="1" x14ac:dyDescent="0.2">
      <c r="A6555" s="161" t="s">
        <v>382</v>
      </c>
      <c r="B6555" s="162" t="s">
        <v>3729</v>
      </c>
      <c r="C6555" s="163" t="s">
        <v>657</v>
      </c>
      <c r="D6555" s="164" t="s">
        <v>658</v>
      </c>
      <c r="E6555" s="164">
        <v>2</v>
      </c>
      <c r="F6555" s="167">
        <v>5.7822221499999999</v>
      </c>
      <c r="G6555" s="167">
        <f t="shared" si="220"/>
        <v>11.5644443</v>
      </c>
      <c r="H6555" s="161" t="s">
        <v>414</v>
      </c>
      <c r="I6555" s="165"/>
      <c r="J6555" s="166"/>
    </row>
    <row r="6556" spans="1:10" customFormat="1" x14ac:dyDescent="0.2">
      <c r="A6556" s="161" t="s">
        <v>382</v>
      </c>
      <c r="B6556" s="162" t="s">
        <v>3730</v>
      </c>
      <c r="C6556" s="163" t="s">
        <v>3569</v>
      </c>
      <c r="D6556" s="164" t="s">
        <v>3570</v>
      </c>
      <c r="E6556" s="164">
        <v>1</v>
      </c>
      <c r="F6556" s="167">
        <v>2.3854611399999999</v>
      </c>
      <c r="G6556" s="167">
        <f t="shared" si="220"/>
        <v>2.3854611399999999</v>
      </c>
      <c r="H6556" s="161" t="s">
        <v>414</v>
      </c>
      <c r="I6556" s="165"/>
      <c r="J6556" s="166"/>
    </row>
    <row r="6557" spans="1:10" customFormat="1" x14ac:dyDescent="0.2">
      <c r="A6557" s="161" t="s">
        <v>382</v>
      </c>
      <c r="B6557" s="162" t="s">
        <v>3731</v>
      </c>
      <c r="C6557" s="163" t="s">
        <v>663</v>
      </c>
      <c r="D6557" s="164" t="s">
        <v>664</v>
      </c>
      <c r="E6557" s="164">
        <v>2</v>
      </c>
      <c r="F6557" s="167">
        <v>1.1285739800000001</v>
      </c>
      <c r="G6557" s="167">
        <f t="shared" si="220"/>
        <v>2.2571479600000002</v>
      </c>
      <c r="H6557" s="161" t="s">
        <v>414</v>
      </c>
      <c r="I6557" s="165"/>
      <c r="J6557" s="166"/>
    </row>
    <row r="6558" spans="1:10" customFormat="1" x14ac:dyDescent="0.2">
      <c r="A6558" s="161" t="s">
        <v>382</v>
      </c>
      <c r="B6558" s="162" t="s">
        <v>3732</v>
      </c>
      <c r="C6558" s="163" t="s">
        <v>3573</v>
      </c>
      <c r="D6558" s="164" t="s">
        <v>3574</v>
      </c>
      <c r="E6558" s="164">
        <v>1</v>
      </c>
      <c r="F6558" s="167">
        <v>0.27967015000000001</v>
      </c>
      <c r="G6558" s="167">
        <f t="shared" si="220"/>
        <v>0.27967015000000001</v>
      </c>
      <c r="H6558" s="161" t="s">
        <v>414</v>
      </c>
      <c r="I6558" s="165"/>
      <c r="J6558" s="166"/>
    </row>
    <row r="6559" spans="1:10" customFormat="1" x14ac:dyDescent="0.2">
      <c r="A6559" s="161" t="s">
        <v>403</v>
      </c>
      <c r="B6559" s="162" t="s">
        <v>3733</v>
      </c>
      <c r="C6559" s="174" t="s">
        <v>3576</v>
      </c>
      <c r="D6559" s="175" t="s">
        <v>3577</v>
      </c>
      <c r="E6559" s="175">
        <v>1</v>
      </c>
      <c r="F6559" s="176">
        <v>1.0366252</v>
      </c>
      <c r="G6559" s="176">
        <f t="shared" si="220"/>
        <v>1.0366252</v>
      </c>
      <c r="H6559" s="177"/>
      <c r="I6559" s="178"/>
      <c r="J6559" s="179"/>
    </row>
    <row r="6560" spans="1:10" customFormat="1" x14ac:dyDescent="0.2">
      <c r="A6560" s="148" t="s">
        <v>379</v>
      </c>
      <c r="B6560" s="162" t="s">
        <v>3734</v>
      </c>
      <c r="C6560" s="181" t="s">
        <v>686</v>
      </c>
      <c r="D6560" s="182" t="s">
        <v>687</v>
      </c>
      <c r="E6560" s="182">
        <v>1</v>
      </c>
      <c r="F6560" s="183">
        <v>43</v>
      </c>
      <c r="G6560" s="183">
        <f t="shared" si="220"/>
        <v>43</v>
      </c>
      <c r="H6560" s="184" t="s">
        <v>688</v>
      </c>
      <c r="I6560" s="185"/>
      <c r="J6560" s="180"/>
    </row>
    <row r="6561" spans="1:10" customFormat="1" ht="25.5" x14ac:dyDescent="0.2">
      <c r="A6561" s="161" t="s">
        <v>403</v>
      </c>
      <c r="B6561" s="162" t="s">
        <v>3735</v>
      </c>
      <c r="C6561" s="174"/>
      <c r="D6561" s="175" t="s">
        <v>3736</v>
      </c>
      <c r="E6561" s="175">
        <v>1</v>
      </c>
      <c r="F6561" s="176">
        <v>155.47188521000001</v>
      </c>
      <c r="G6561" s="176">
        <f t="shared" si="220"/>
        <v>155.47188521000001</v>
      </c>
      <c r="H6561" s="177"/>
      <c r="I6561" s="178"/>
      <c r="J6561" s="179"/>
    </row>
    <row r="6562" spans="1:10" customFormat="1" x14ac:dyDescent="0.2">
      <c r="A6562" s="161" t="s">
        <v>403</v>
      </c>
      <c r="B6562" s="162" t="s">
        <v>3737</v>
      </c>
      <c r="C6562" s="174"/>
      <c r="D6562" s="175" t="s">
        <v>700</v>
      </c>
      <c r="E6562" s="175">
        <v>2</v>
      </c>
      <c r="F6562" s="176">
        <v>0.32693049000000002</v>
      </c>
      <c r="G6562" s="176">
        <f t="shared" si="220"/>
        <v>0.65386098000000004</v>
      </c>
      <c r="H6562" s="177"/>
      <c r="I6562" s="178"/>
      <c r="J6562" s="179"/>
    </row>
    <row r="6563" spans="1:10" customFormat="1" x14ac:dyDescent="0.2">
      <c r="A6563" s="148" t="s">
        <v>379</v>
      </c>
      <c r="B6563" s="162" t="s">
        <v>3738</v>
      </c>
      <c r="C6563" s="181" t="s">
        <v>1126</v>
      </c>
      <c r="D6563" s="182" t="s">
        <v>696</v>
      </c>
      <c r="E6563" s="182">
        <v>2</v>
      </c>
      <c r="F6563" s="183">
        <v>2.27335121</v>
      </c>
      <c r="G6563" s="183">
        <f t="shared" si="220"/>
        <v>4.5467024199999999</v>
      </c>
      <c r="H6563" s="184"/>
      <c r="I6563" s="185"/>
      <c r="J6563" s="180"/>
    </row>
    <row r="6564" spans="1:10" customFormat="1" x14ac:dyDescent="0.2">
      <c r="A6564" s="161" t="s">
        <v>403</v>
      </c>
      <c r="B6564" s="162" t="s">
        <v>3739</v>
      </c>
      <c r="C6564" s="174"/>
      <c r="D6564" s="175" t="s">
        <v>698</v>
      </c>
      <c r="E6564" s="175">
        <v>2</v>
      </c>
      <c r="F6564" s="176">
        <v>3.9519828000000001</v>
      </c>
      <c r="G6564" s="176">
        <f t="shared" si="220"/>
        <v>7.9039656000000003</v>
      </c>
      <c r="H6564" s="177"/>
      <c r="I6564" s="178"/>
      <c r="J6564" s="179"/>
    </row>
    <row r="6565" spans="1:10" customFormat="1" x14ac:dyDescent="0.2">
      <c r="A6565" s="161" t="s">
        <v>403</v>
      </c>
      <c r="B6565" s="162" t="s">
        <v>3740</v>
      </c>
      <c r="C6565" s="174" t="s">
        <v>3595</v>
      </c>
      <c r="D6565" s="175" t="s">
        <v>3596</v>
      </c>
      <c r="E6565" s="175">
        <v>35</v>
      </c>
      <c r="F6565" s="176">
        <v>12</v>
      </c>
      <c r="G6565" s="176">
        <f t="shared" si="220"/>
        <v>420</v>
      </c>
      <c r="H6565" s="177"/>
      <c r="I6565" s="178"/>
      <c r="J6565" s="179"/>
    </row>
    <row r="6566" spans="1:10" customFormat="1" x14ac:dyDescent="0.2">
      <c r="A6566" s="161" t="s">
        <v>403</v>
      </c>
      <c r="B6566" s="162" t="s">
        <v>3741</v>
      </c>
      <c r="C6566" s="174" t="s">
        <v>708</v>
      </c>
      <c r="D6566" s="175" t="s">
        <v>709</v>
      </c>
      <c r="E6566" s="175">
        <v>4</v>
      </c>
      <c r="F6566" s="176">
        <v>1.9</v>
      </c>
      <c r="G6566" s="176">
        <f t="shared" si="220"/>
        <v>7.6</v>
      </c>
      <c r="H6566" s="177"/>
      <c r="I6566" s="178"/>
      <c r="J6566" s="179"/>
    </row>
    <row r="6567" spans="1:10" customFormat="1" ht="25.5" x14ac:dyDescent="0.2">
      <c r="A6567" s="161" t="s">
        <v>403</v>
      </c>
      <c r="B6567" s="162" t="s">
        <v>3742</v>
      </c>
      <c r="C6567" s="174" t="s">
        <v>3599</v>
      </c>
      <c r="D6567" s="175" t="s">
        <v>3600</v>
      </c>
      <c r="E6567" s="175">
        <v>11</v>
      </c>
      <c r="F6567" s="176">
        <v>29.672623869999999</v>
      </c>
      <c r="G6567" s="176">
        <f t="shared" ref="G6567:G6598" si="221">F6567*E6567</f>
        <v>326.39886257000001</v>
      </c>
      <c r="H6567" s="177" t="s">
        <v>414</v>
      </c>
      <c r="I6567" s="178"/>
      <c r="J6567" s="179"/>
    </row>
    <row r="6568" spans="1:10" customFormat="1" x14ac:dyDescent="0.2">
      <c r="A6568" s="161" t="s">
        <v>403</v>
      </c>
      <c r="B6568" s="162" t="s">
        <v>3743</v>
      </c>
      <c r="C6568" s="174"/>
      <c r="D6568" s="175" t="s">
        <v>718</v>
      </c>
      <c r="E6568" s="175">
        <v>44</v>
      </c>
      <c r="F6568" s="176">
        <v>2.9523020000000001E-2</v>
      </c>
      <c r="G6568" s="176">
        <f t="shared" si="221"/>
        <v>1.29901288</v>
      </c>
      <c r="H6568" s="177"/>
      <c r="I6568" s="178"/>
      <c r="J6568" s="179"/>
    </row>
    <row r="6569" spans="1:10" customFormat="1" x14ac:dyDescent="0.2">
      <c r="A6569" s="161" t="s">
        <v>403</v>
      </c>
      <c r="B6569" s="162" t="s">
        <v>3744</v>
      </c>
      <c r="C6569" s="174"/>
      <c r="D6569" s="175" t="s">
        <v>720</v>
      </c>
      <c r="E6569" s="175">
        <v>2</v>
      </c>
      <c r="F6569" s="176">
        <v>9.6445200000000002E-3</v>
      </c>
      <c r="G6569" s="176">
        <f t="shared" si="221"/>
        <v>1.928904E-2</v>
      </c>
      <c r="H6569" s="177"/>
      <c r="I6569" s="178"/>
      <c r="J6569" s="179"/>
    </row>
    <row r="6570" spans="1:10" customFormat="1" ht="25.5" x14ac:dyDescent="0.2">
      <c r="A6570" s="161" t="s">
        <v>403</v>
      </c>
      <c r="B6570" s="162" t="s">
        <v>3745</v>
      </c>
      <c r="C6570" s="174" t="s">
        <v>3233</v>
      </c>
      <c r="D6570" s="175" t="s">
        <v>711</v>
      </c>
      <c r="E6570" s="175">
        <v>2</v>
      </c>
      <c r="F6570" s="176">
        <v>1.8403369999999999E-2</v>
      </c>
      <c r="G6570" s="176">
        <f t="shared" si="221"/>
        <v>3.6806739999999998E-2</v>
      </c>
      <c r="H6570" s="177"/>
      <c r="I6570" s="178"/>
      <c r="J6570" s="179"/>
    </row>
    <row r="6571" spans="1:10" customFormat="1" x14ac:dyDescent="0.2">
      <c r="A6571" s="161" t="s">
        <v>403</v>
      </c>
      <c r="B6571" s="162" t="s">
        <v>3746</v>
      </c>
      <c r="C6571" s="174"/>
      <c r="D6571" s="175" t="s">
        <v>1552</v>
      </c>
      <c r="E6571" s="175">
        <v>2</v>
      </c>
      <c r="F6571" s="176">
        <v>5.6266943400000002</v>
      </c>
      <c r="G6571" s="176">
        <f t="shared" si="221"/>
        <v>11.25338868</v>
      </c>
      <c r="H6571" s="177" t="s">
        <v>625</v>
      </c>
      <c r="I6571" s="178"/>
      <c r="J6571" s="179"/>
    </row>
    <row r="6572" spans="1:10" customFormat="1" x14ac:dyDescent="0.2">
      <c r="A6572" s="161" t="s">
        <v>403</v>
      </c>
      <c r="B6572" s="162" t="s">
        <v>3747</v>
      </c>
      <c r="C6572" s="174"/>
      <c r="D6572" s="175" t="s">
        <v>3583</v>
      </c>
      <c r="E6572" s="175">
        <v>1</v>
      </c>
      <c r="F6572" s="176">
        <v>0.20150696000000001</v>
      </c>
      <c r="G6572" s="176">
        <f t="shared" si="221"/>
        <v>0.20150696000000001</v>
      </c>
      <c r="H6572" s="177"/>
      <c r="I6572" s="178"/>
      <c r="J6572" s="179"/>
    </row>
    <row r="6573" spans="1:10" customFormat="1" x14ac:dyDescent="0.2">
      <c r="A6573" s="161" t="s">
        <v>403</v>
      </c>
      <c r="B6573" s="162" t="s">
        <v>3748</v>
      </c>
      <c r="C6573" s="174"/>
      <c r="D6573" s="175" t="s">
        <v>716</v>
      </c>
      <c r="E6573" s="175">
        <v>2</v>
      </c>
      <c r="F6573" s="176">
        <v>3.9988100900000001</v>
      </c>
      <c r="G6573" s="176">
        <f t="shared" si="221"/>
        <v>7.9976201800000002</v>
      </c>
      <c r="H6573" s="177"/>
      <c r="I6573" s="178"/>
      <c r="J6573" s="179"/>
    </row>
    <row r="6574" spans="1:10" customFormat="1" x14ac:dyDescent="0.2">
      <c r="A6574" s="148" t="s">
        <v>379</v>
      </c>
      <c r="B6574" s="162" t="s">
        <v>3749</v>
      </c>
      <c r="C6574" s="181" t="s">
        <v>722</v>
      </c>
      <c r="D6574" s="182" t="s">
        <v>723</v>
      </c>
      <c r="E6574" s="182">
        <v>1</v>
      </c>
      <c r="F6574" s="183">
        <v>6.138147E-2</v>
      </c>
      <c r="G6574" s="183">
        <f t="shared" si="221"/>
        <v>6.138147E-2</v>
      </c>
      <c r="H6574" s="184" t="s">
        <v>414</v>
      </c>
      <c r="I6574" s="185"/>
      <c r="J6574" s="180"/>
    </row>
    <row r="6575" spans="1:10" customFormat="1" x14ac:dyDescent="0.2">
      <c r="A6575" s="161" t="s">
        <v>403</v>
      </c>
      <c r="B6575" s="162" t="s">
        <v>3750</v>
      </c>
      <c r="C6575" s="174" t="s">
        <v>677</v>
      </c>
      <c r="D6575" s="175" t="s">
        <v>732</v>
      </c>
      <c r="E6575" s="175">
        <v>12</v>
      </c>
      <c r="F6575" s="176">
        <v>0.12559807000000001</v>
      </c>
      <c r="G6575" s="176">
        <f t="shared" si="221"/>
        <v>1.5071768400000001</v>
      </c>
      <c r="H6575" s="177"/>
      <c r="I6575" s="178"/>
      <c r="J6575" s="179"/>
    </row>
    <row r="6576" spans="1:10" customFormat="1" x14ac:dyDescent="0.2">
      <c r="A6576" s="161" t="s">
        <v>403</v>
      </c>
      <c r="B6576" s="162" t="s">
        <v>3751</v>
      </c>
      <c r="C6576" s="174" t="s">
        <v>677</v>
      </c>
      <c r="D6576" s="175" t="s">
        <v>734</v>
      </c>
      <c r="E6576" s="175">
        <v>4</v>
      </c>
      <c r="F6576" s="176">
        <v>0.10981471</v>
      </c>
      <c r="G6576" s="176">
        <f t="shared" si="221"/>
        <v>0.43925883999999998</v>
      </c>
      <c r="H6576" s="177"/>
      <c r="I6576" s="178"/>
      <c r="J6576" s="179"/>
    </row>
    <row r="6577" spans="1:10" customFormat="1" x14ac:dyDescent="0.2">
      <c r="A6577" s="161" t="s">
        <v>403</v>
      </c>
      <c r="B6577" s="162" t="s">
        <v>3752</v>
      </c>
      <c r="C6577" s="174" t="s">
        <v>677</v>
      </c>
      <c r="D6577" s="175" t="s">
        <v>736</v>
      </c>
      <c r="E6577" s="175">
        <v>2</v>
      </c>
      <c r="F6577" s="176">
        <v>7.4135400000000004E-2</v>
      </c>
      <c r="G6577" s="176">
        <f t="shared" si="221"/>
        <v>0.14827080000000001</v>
      </c>
      <c r="H6577" s="177"/>
      <c r="I6577" s="178"/>
      <c r="J6577" s="179"/>
    </row>
    <row r="6578" spans="1:10" customFormat="1" x14ac:dyDescent="0.2">
      <c r="A6578" s="161" t="s">
        <v>403</v>
      </c>
      <c r="B6578" s="162" t="s">
        <v>3753</v>
      </c>
      <c r="C6578" s="174" t="s">
        <v>677</v>
      </c>
      <c r="D6578" s="175" t="s">
        <v>678</v>
      </c>
      <c r="E6578" s="175">
        <v>4</v>
      </c>
      <c r="F6578" s="176">
        <v>4.296759E-2</v>
      </c>
      <c r="G6578" s="176">
        <f t="shared" si="221"/>
        <v>0.17187036</v>
      </c>
      <c r="H6578" s="177"/>
      <c r="I6578" s="178"/>
      <c r="J6578" s="179"/>
    </row>
    <row r="6579" spans="1:10" customFormat="1" x14ac:dyDescent="0.2">
      <c r="A6579" s="161" t="s">
        <v>403</v>
      </c>
      <c r="B6579" s="162" t="s">
        <v>3754</v>
      </c>
      <c r="C6579" s="174" t="s">
        <v>677</v>
      </c>
      <c r="D6579" s="175" t="s">
        <v>739</v>
      </c>
      <c r="E6579" s="175">
        <v>3</v>
      </c>
      <c r="F6579" s="176">
        <v>5.4240669999999998E-2</v>
      </c>
      <c r="G6579" s="176">
        <f t="shared" si="221"/>
        <v>0.16272201</v>
      </c>
      <c r="H6579" s="177"/>
      <c r="I6579" s="178"/>
      <c r="J6579" s="179"/>
    </row>
    <row r="6580" spans="1:10" customFormat="1" x14ac:dyDescent="0.2">
      <c r="A6580" s="161" t="s">
        <v>403</v>
      </c>
      <c r="B6580" s="162" t="s">
        <v>3755</v>
      </c>
      <c r="C6580" s="174" t="s">
        <v>677</v>
      </c>
      <c r="D6580" s="175" t="s">
        <v>741</v>
      </c>
      <c r="E6580" s="175">
        <v>8</v>
      </c>
      <c r="F6580" s="176">
        <v>2.6461140000000001E-2</v>
      </c>
      <c r="G6580" s="176">
        <f t="shared" si="221"/>
        <v>0.21168912000000001</v>
      </c>
      <c r="H6580" s="177"/>
      <c r="I6580" s="178"/>
      <c r="J6580" s="179"/>
    </row>
    <row r="6581" spans="1:10" customFormat="1" x14ac:dyDescent="0.2">
      <c r="A6581" s="161" t="s">
        <v>403</v>
      </c>
      <c r="B6581" s="162" t="s">
        <v>3756</v>
      </c>
      <c r="C6581" s="174" t="s">
        <v>684</v>
      </c>
      <c r="D6581" s="175" t="s">
        <v>728</v>
      </c>
      <c r="E6581" s="175">
        <v>4</v>
      </c>
      <c r="F6581" s="176">
        <v>3.5662310000000003E-2</v>
      </c>
      <c r="G6581" s="176">
        <f t="shared" si="221"/>
        <v>0.14264924000000001</v>
      </c>
      <c r="H6581" s="177"/>
      <c r="I6581" s="178"/>
      <c r="J6581" s="179"/>
    </row>
    <row r="6582" spans="1:10" customFormat="1" x14ac:dyDescent="0.2">
      <c r="A6582" s="161" t="s">
        <v>403</v>
      </c>
      <c r="B6582" s="162" t="s">
        <v>3757</v>
      </c>
      <c r="C6582" s="174" t="s">
        <v>684</v>
      </c>
      <c r="D6582" s="175" t="s">
        <v>730</v>
      </c>
      <c r="E6582" s="175">
        <v>4</v>
      </c>
      <c r="F6582" s="176">
        <v>3.3686880000000002E-2</v>
      </c>
      <c r="G6582" s="176">
        <f t="shared" si="221"/>
        <v>0.13474752000000001</v>
      </c>
      <c r="H6582" s="177"/>
      <c r="I6582" s="178"/>
      <c r="J6582" s="179"/>
    </row>
    <row r="6583" spans="1:10" customFormat="1" x14ac:dyDescent="0.2">
      <c r="A6583" s="161" t="s">
        <v>403</v>
      </c>
      <c r="B6583" s="162" t="s">
        <v>3758</v>
      </c>
      <c r="C6583" s="174" t="s">
        <v>677</v>
      </c>
      <c r="D6583" s="175" t="s">
        <v>743</v>
      </c>
      <c r="E6583" s="175">
        <v>55</v>
      </c>
      <c r="F6583" s="176">
        <v>1.393254E-2</v>
      </c>
      <c r="G6583" s="176">
        <f t="shared" si="221"/>
        <v>0.76628969999999996</v>
      </c>
      <c r="H6583" s="177"/>
      <c r="I6583" s="178"/>
      <c r="J6583" s="179"/>
    </row>
    <row r="6584" spans="1:10" customFormat="1" x14ac:dyDescent="0.2">
      <c r="A6584" s="161" t="s">
        <v>403</v>
      </c>
      <c r="B6584" s="162" t="s">
        <v>3759</v>
      </c>
      <c r="C6584" s="174" t="s">
        <v>677</v>
      </c>
      <c r="D6584" s="175" t="s">
        <v>745</v>
      </c>
      <c r="E6584" s="175">
        <v>8</v>
      </c>
      <c r="F6584" s="176">
        <v>1.1562019999999999E-2</v>
      </c>
      <c r="G6584" s="176">
        <f t="shared" si="221"/>
        <v>9.2496159999999994E-2</v>
      </c>
      <c r="H6584" s="177"/>
      <c r="I6584" s="178"/>
      <c r="J6584" s="179"/>
    </row>
    <row r="6585" spans="1:10" customFormat="1" x14ac:dyDescent="0.2">
      <c r="A6585" s="161" t="s">
        <v>403</v>
      </c>
      <c r="B6585" s="162" t="s">
        <v>3760</v>
      </c>
      <c r="C6585" s="174" t="s">
        <v>677</v>
      </c>
      <c r="D6585" s="175" t="s">
        <v>747</v>
      </c>
      <c r="E6585" s="175">
        <v>4</v>
      </c>
      <c r="F6585" s="176">
        <v>1.9086800000000001E-3</v>
      </c>
      <c r="G6585" s="176">
        <f t="shared" si="221"/>
        <v>7.6347200000000002E-3</v>
      </c>
      <c r="H6585" s="177"/>
      <c r="I6585" s="178"/>
      <c r="J6585" s="179"/>
    </row>
    <row r="6586" spans="1:10" customFormat="1" ht="25.5" x14ac:dyDescent="0.2">
      <c r="A6586" s="161" t="s">
        <v>403</v>
      </c>
      <c r="B6586" s="162" t="s">
        <v>3761</v>
      </c>
      <c r="C6586" s="174" t="s">
        <v>1129</v>
      </c>
      <c r="D6586" s="175" t="s">
        <v>749</v>
      </c>
      <c r="E6586" s="175">
        <v>196</v>
      </c>
      <c r="F6586" s="176">
        <v>5.7602159999999999E-2</v>
      </c>
      <c r="G6586" s="176">
        <f t="shared" si="221"/>
        <v>11.290023359999999</v>
      </c>
      <c r="H6586" s="177"/>
      <c r="I6586" s="178"/>
      <c r="J6586" s="179"/>
    </row>
    <row r="6587" spans="1:10" customFormat="1" ht="25.5" x14ac:dyDescent="0.2">
      <c r="A6587" s="161" t="s">
        <v>403</v>
      </c>
      <c r="B6587" s="162" t="s">
        <v>3762</v>
      </c>
      <c r="C6587" s="174" t="s">
        <v>1130</v>
      </c>
      <c r="D6587" s="175" t="s">
        <v>751</v>
      </c>
      <c r="E6587" s="175">
        <v>8</v>
      </c>
      <c r="F6587" s="176">
        <v>2.8221969999999999E-2</v>
      </c>
      <c r="G6587" s="176">
        <f t="shared" si="221"/>
        <v>0.22577575999999999</v>
      </c>
      <c r="H6587" s="177"/>
      <c r="I6587" s="178"/>
      <c r="J6587" s="179"/>
    </row>
    <row r="6588" spans="1:10" customFormat="1" ht="25.5" x14ac:dyDescent="0.2">
      <c r="A6588" s="161" t="s">
        <v>403</v>
      </c>
      <c r="B6588" s="162" t="s">
        <v>3763</v>
      </c>
      <c r="C6588" s="174" t="s">
        <v>1131</v>
      </c>
      <c r="D6588" s="175" t="s">
        <v>753</v>
      </c>
      <c r="E6588" s="175">
        <v>35</v>
      </c>
      <c r="F6588" s="176">
        <v>2.2449110000000001E-2</v>
      </c>
      <c r="G6588" s="176">
        <f t="shared" si="221"/>
        <v>0.78571885000000008</v>
      </c>
      <c r="H6588" s="177"/>
      <c r="I6588" s="178"/>
      <c r="J6588" s="179"/>
    </row>
    <row r="6589" spans="1:10" customFormat="1" ht="25.5" x14ac:dyDescent="0.2">
      <c r="A6589" s="161" t="s">
        <v>403</v>
      </c>
      <c r="B6589" s="162" t="s">
        <v>3764</v>
      </c>
      <c r="C6589" s="174" t="s">
        <v>725</v>
      </c>
      <c r="D6589" s="175" t="s">
        <v>726</v>
      </c>
      <c r="E6589" s="175">
        <v>96</v>
      </c>
      <c r="F6589" s="176">
        <v>2.0473680000000001E-2</v>
      </c>
      <c r="G6589" s="176">
        <f t="shared" si="221"/>
        <v>1.9654732800000001</v>
      </c>
      <c r="H6589" s="177"/>
      <c r="I6589" s="178"/>
      <c r="J6589" s="179"/>
    </row>
    <row r="6590" spans="1:10" customFormat="1" ht="25.5" x14ac:dyDescent="0.2">
      <c r="A6590" s="161" t="s">
        <v>403</v>
      </c>
      <c r="B6590" s="162" t="s">
        <v>3765</v>
      </c>
      <c r="C6590" s="174" t="s">
        <v>1132</v>
      </c>
      <c r="D6590" s="175" t="s">
        <v>755</v>
      </c>
      <c r="E6590" s="175">
        <v>124</v>
      </c>
      <c r="F6590" s="176">
        <v>1.8321469999999999E-2</v>
      </c>
      <c r="G6590" s="176">
        <f t="shared" si="221"/>
        <v>2.2718622800000001</v>
      </c>
      <c r="H6590" s="177"/>
      <c r="I6590" s="178"/>
      <c r="J6590" s="179"/>
    </row>
    <row r="6591" spans="1:10" customFormat="1" ht="25.5" x14ac:dyDescent="0.2">
      <c r="A6591" s="161" t="s">
        <v>403</v>
      </c>
      <c r="B6591" s="162" t="s">
        <v>3766</v>
      </c>
      <c r="C6591" s="174" t="s">
        <v>1133</v>
      </c>
      <c r="D6591" s="175" t="s">
        <v>1134</v>
      </c>
      <c r="E6591" s="175">
        <v>147</v>
      </c>
      <c r="F6591" s="176">
        <v>1.6348540000000002E-2</v>
      </c>
      <c r="G6591" s="176">
        <f t="shared" si="221"/>
        <v>2.4032353800000004</v>
      </c>
      <c r="H6591" s="177"/>
      <c r="I6591" s="178"/>
      <c r="J6591" s="179"/>
    </row>
    <row r="6592" spans="1:10" customFormat="1" x14ac:dyDescent="0.2">
      <c r="A6592" s="161" t="s">
        <v>403</v>
      </c>
      <c r="B6592" s="162" t="s">
        <v>3767</v>
      </c>
      <c r="C6592" s="174" t="s">
        <v>3260</v>
      </c>
      <c r="D6592" s="175" t="s">
        <v>760</v>
      </c>
      <c r="E6592" s="175">
        <v>15</v>
      </c>
      <c r="F6592" s="176">
        <v>1.7374069999999998E-2</v>
      </c>
      <c r="G6592" s="176">
        <f t="shared" si="221"/>
        <v>0.26061104999999996</v>
      </c>
      <c r="H6592" s="177"/>
      <c r="I6592" s="178"/>
      <c r="J6592" s="179"/>
    </row>
    <row r="6593" spans="1:10" customFormat="1" x14ac:dyDescent="0.2">
      <c r="A6593" s="161" t="s">
        <v>403</v>
      </c>
      <c r="B6593" s="162" t="s">
        <v>3768</v>
      </c>
      <c r="C6593" s="174" t="s">
        <v>525</v>
      </c>
      <c r="D6593" s="175" t="s">
        <v>762</v>
      </c>
      <c r="E6593" s="175">
        <v>12</v>
      </c>
      <c r="F6593" s="176">
        <v>7.6006699999999996E-2</v>
      </c>
      <c r="G6593" s="176">
        <f t="shared" si="221"/>
        <v>0.91208040000000001</v>
      </c>
      <c r="H6593" s="177"/>
      <c r="I6593" s="178"/>
      <c r="J6593" s="179"/>
    </row>
    <row r="6594" spans="1:10" customFormat="1" x14ac:dyDescent="0.2">
      <c r="A6594" s="161" t="s">
        <v>403</v>
      </c>
      <c r="B6594" s="162" t="s">
        <v>3769</v>
      </c>
      <c r="C6594" s="174" t="s">
        <v>525</v>
      </c>
      <c r="D6594" s="175" t="s">
        <v>764</v>
      </c>
      <c r="E6594" s="175">
        <v>16</v>
      </c>
      <c r="F6594" s="176">
        <v>4.0010209999999997E-2</v>
      </c>
      <c r="G6594" s="176">
        <f t="shared" si="221"/>
        <v>0.64016335999999996</v>
      </c>
      <c r="H6594" s="177"/>
      <c r="I6594" s="178"/>
      <c r="J6594" s="179"/>
    </row>
    <row r="6595" spans="1:10" customFormat="1" x14ac:dyDescent="0.2">
      <c r="A6595" s="161" t="s">
        <v>403</v>
      </c>
      <c r="B6595" s="162" t="s">
        <v>3770</v>
      </c>
      <c r="C6595" s="174" t="s">
        <v>525</v>
      </c>
      <c r="D6595" s="175" t="s">
        <v>679</v>
      </c>
      <c r="E6595" s="175">
        <v>208</v>
      </c>
      <c r="F6595" s="176">
        <v>1.6751530000000001E-2</v>
      </c>
      <c r="G6595" s="176">
        <f t="shared" si="221"/>
        <v>3.4843182400000003</v>
      </c>
      <c r="H6595" s="177"/>
      <c r="I6595" s="178"/>
      <c r="J6595" s="179"/>
    </row>
    <row r="6596" spans="1:10" customFormat="1" x14ac:dyDescent="0.2">
      <c r="A6596" s="161" t="s">
        <v>403</v>
      </c>
      <c r="B6596" s="162" t="s">
        <v>3771</v>
      </c>
      <c r="C6596" s="174" t="s">
        <v>525</v>
      </c>
      <c r="D6596" s="175" t="s">
        <v>767</v>
      </c>
      <c r="E6596" s="175">
        <v>9</v>
      </c>
      <c r="F6596" s="176">
        <v>1.084597E-2</v>
      </c>
      <c r="G6596" s="176">
        <f t="shared" si="221"/>
        <v>9.7613729999999996E-2</v>
      </c>
      <c r="H6596" s="177"/>
      <c r="I6596" s="178"/>
      <c r="J6596" s="179"/>
    </row>
    <row r="6597" spans="1:10" customFormat="1" x14ac:dyDescent="0.2">
      <c r="A6597" s="161" t="s">
        <v>403</v>
      </c>
      <c r="B6597" s="162" t="s">
        <v>3772</v>
      </c>
      <c r="C6597" s="174" t="s">
        <v>525</v>
      </c>
      <c r="D6597" s="175" t="s">
        <v>526</v>
      </c>
      <c r="E6597" s="175">
        <v>716</v>
      </c>
      <c r="F6597" s="176">
        <v>5.88405E-3</v>
      </c>
      <c r="G6597" s="176">
        <f t="shared" si="221"/>
        <v>4.2129798000000003</v>
      </c>
      <c r="H6597" s="177"/>
      <c r="I6597" s="178"/>
      <c r="J6597" s="179"/>
    </row>
    <row r="6598" spans="1:10" customFormat="1" x14ac:dyDescent="0.2">
      <c r="A6598" s="161" t="s">
        <v>403</v>
      </c>
      <c r="B6598" s="162" t="s">
        <v>3773</v>
      </c>
      <c r="C6598" s="174" t="s">
        <v>525</v>
      </c>
      <c r="D6598" s="175" t="s">
        <v>770</v>
      </c>
      <c r="E6598" s="175">
        <v>4</v>
      </c>
      <c r="F6598" s="176">
        <v>8.4562000000000005E-4</v>
      </c>
      <c r="G6598" s="176">
        <f t="shared" si="221"/>
        <v>3.3824800000000002E-3</v>
      </c>
      <c r="H6598" s="177"/>
      <c r="I6598" s="178"/>
      <c r="J6598" s="179"/>
    </row>
    <row r="6599" spans="1:10" customFormat="1" x14ac:dyDescent="0.2">
      <c r="A6599" s="161" t="s">
        <v>403</v>
      </c>
      <c r="B6599" s="162" t="s">
        <v>3774</v>
      </c>
      <c r="C6599" s="174" t="s">
        <v>528</v>
      </c>
      <c r="D6599" s="175" t="s">
        <v>772</v>
      </c>
      <c r="E6599" s="175">
        <v>16</v>
      </c>
      <c r="F6599" s="176">
        <v>6.9577099999999998E-3</v>
      </c>
      <c r="G6599" s="176">
        <f t="shared" ref="G6599:G6609" si="222">F6599*E6599</f>
        <v>0.11132336</v>
      </c>
      <c r="H6599" s="177"/>
      <c r="I6599" s="178"/>
      <c r="J6599" s="179"/>
    </row>
    <row r="6600" spans="1:10" customFormat="1" x14ac:dyDescent="0.2">
      <c r="A6600" s="161" t="s">
        <v>403</v>
      </c>
      <c r="B6600" s="162" t="s">
        <v>3775</v>
      </c>
      <c r="C6600" s="174" t="s">
        <v>528</v>
      </c>
      <c r="D6600" s="175" t="s">
        <v>680</v>
      </c>
      <c r="E6600" s="175">
        <v>200</v>
      </c>
      <c r="F6600" s="176">
        <v>3.9662300000000003E-3</v>
      </c>
      <c r="G6600" s="176">
        <f t="shared" si="222"/>
        <v>0.79324600000000001</v>
      </c>
      <c r="H6600" s="177"/>
      <c r="I6600" s="178"/>
      <c r="J6600" s="179"/>
    </row>
    <row r="6601" spans="1:10" customFormat="1" x14ac:dyDescent="0.2">
      <c r="A6601" s="161" t="s">
        <v>403</v>
      </c>
      <c r="B6601" s="162" t="s">
        <v>3776</v>
      </c>
      <c r="C6601" s="174" t="s">
        <v>528</v>
      </c>
      <c r="D6601" s="175" t="s">
        <v>775</v>
      </c>
      <c r="E6601" s="175">
        <v>9</v>
      </c>
      <c r="F6601" s="176">
        <v>2.3824300000000001E-3</v>
      </c>
      <c r="G6601" s="176">
        <f t="shared" si="222"/>
        <v>2.1441870000000002E-2</v>
      </c>
      <c r="H6601" s="177"/>
      <c r="I6601" s="178"/>
      <c r="J6601" s="179"/>
    </row>
    <row r="6602" spans="1:10" customFormat="1" x14ac:dyDescent="0.2">
      <c r="A6602" s="161" t="s">
        <v>403</v>
      </c>
      <c r="B6602" s="162" t="s">
        <v>3777</v>
      </c>
      <c r="C6602" s="174" t="s">
        <v>528</v>
      </c>
      <c r="D6602" s="175" t="s">
        <v>529</v>
      </c>
      <c r="E6602" s="175">
        <v>469</v>
      </c>
      <c r="F6602" s="176">
        <v>1.25136E-3</v>
      </c>
      <c r="G6602" s="176">
        <f t="shared" si="222"/>
        <v>0.58688783999999994</v>
      </c>
      <c r="H6602" s="177"/>
      <c r="I6602" s="178"/>
      <c r="J6602" s="179"/>
    </row>
    <row r="6603" spans="1:10" customFormat="1" x14ac:dyDescent="0.2">
      <c r="A6603" s="161" t="s">
        <v>403</v>
      </c>
      <c r="B6603" s="162" t="s">
        <v>3778</v>
      </c>
      <c r="C6603" s="174" t="s">
        <v>528</v>
      </c>
      <c r="D6603" s="175" t="s">
        <v>778</v>
      </c>
      <c r="E6603" s="175">
        <v>4</v>
      </c>
      <c r="F6603" s="176">
        <v>1.8382000000000001E-4</v>
      </c>
      <c r="G6603" s="176">
        <f t="shared" si="222"/>
        <v>7.3528000000000005E-4</v>
      </c>
      <c r="H6603" s="177"/>
      <c r="I6603" s="178"/>
      <c r="J6603" s="179"/>
    </row>
    <row r="6604" spans="1:10" customFormat="1" x14ac:dyDescent="0.2">
      <c r="A6604" s="161" t="s">
        <v>403</v>
      </c>
      <c r="B6604" s="162" t="s">
        <v>3779</v>
      </c>
      <c r="C6604" s="174" t="s">
        <v>681</v>
      </c>
      <c r="D6604" s="175" t="s">
        <v>780</v>
      </c>
      <c r="E6604" s="175">
        <v>4</v>
      </c>
      <c r="F6604" s="176">
        <v>1.7164410000000001E-2</v>
      </c>
      <c r="G6604" s="176">
        <f t="shared" si="222"/>
        <v>6.8657640000000006E-2</v>
      </c>
      <c r="H6604" s="177"/>
      <c r="I6604" s="178"/>
      <c r="J6604" s="179"/>
    </row>
    <row r="6605" spans="1:10" customFormat="1" x14ac:dyDescent="0.2">
      <c r="A6605" s="161" t="s">
        <v>403</v>
      </c>
      <c r="B6605" s="162" t="s">
        <v>3780</v>
      </c>
      <c r="C6605" s="174" t="s">
        <v>681</v>
      </c>
      <c r="D6605" s="175" t="s">
        <v>782</v>
      </c>
      <c r="E6605" s="175">
        <v>8</v>
      </c>
      <c r="F6605" s="176">
        <v>1.130113E-2</v>
      </c>
      <c r="G6605" s="176">
        <f t="shared" si="222"/>
        <v>9.0409039999999996E-2</v>
      </c>
      <c r="H6605" s="177"/>
      <c r="I6605" s="178"/>
      <c r="J6605" s="179"/>
    </row>
    <row r="6606" spans="1:10" customFormat="1" x14ac:dyDescent="0.2">
      <c r="A6606" s="161" t="s">
        <v>403</v>
      </c>
      <c r="B6606" s="162" t="s">
        <v>3781</v>
      </c>
      <c r="C6606" s="174" t="s">
        <v>681</v>
      </c>
      <c r="D6606" s="175" t="s">
        <v>784</v>
      </c>
      <c r="E6606" s="175">
        <v>4</v>
      </c>
      <c r="F6606" s="176">
        <v>4.0784000000000003E-3</v>
      </c>
      <c r="G6606" s="176">
        <f t="shared" si="222"/>
        <v>1.6313600000000001E-2</v>
      </c>
      <c r="H6606" s="177"/>
      <c r="I6606" s="178"/>
      <c r="J6606" s="179"/>
    </row>
    <row r="6607" spans="1:10" customFormat="1" x14ac:dyDescent="0.2">
      <c r="A6607" s="161" t="s">
        <v>403</v>
      </c>
      <c r="B6607" s="162" t="s">
        <v>3782</v>
      </c>
      <c r="C6607" s="174" t="s">
        <v>681</v>
      </c>
      <c r="D6607" s="175" t="s">
        <v>786</v>
      </c>
      <c r="E6607" s="175">
        <v>101</v>
      </c>
      <c r="F6607" s="176">
        <v>2.1575700000000001E-3</v>
      </c>
      <c r="G6607" s="176">
        <f t="shared" si="222"/>
        <v>0.21791457</v>
      </c>
      <c r="H6607" s="177"/>
      <c r="I6607" s="178"/>
      <c r="J6607" s="179"/>
    </row>
    <row r="6608" spans="1:10" customFormat="1" x14ac:dyDescent="0.2">
      <c r="A6608" s="161" t="s">
        <v>403</v>
      </c>
      <c r="B6608" s="162" t="s">
        <v>3783</v>
      </c>
      <c r="C6608" s="174" t="s">
        <v>788</v>
      </c>
      <c r="D6608" s="175" t="s">
        <v>789</v>
      </c>
      <c r="E6608" s="175">
        <v>2</v>
      </c>
      <c r="F6608" s="176">
        <v>5.0836500000000003E-3</v>
      </c>
      <c r="G6608" s="176">
        <f t="shared" si="222"/>
        <v>1.0167300000000001E-2</v>
      </c>
      <c r="H6608" s="177" t="s">
        <v>414</v>
      </c>
      <c r="I6608" s="178"/>
      <c r="J6608" s="179"/>
    </row>
    <row r="6609" spans="1:39" customFormat="1" ht="25.5" x14ac:dyDescent="0.2">
      <c r="A6609" s="161" t="s">
        <v>403</v>
      </c>
      <c r="B6609" s="162" t="s">
        <v>3784</v>
      </c>
      <c r="C6609" s="174" t="s">
        <v>2509</v>
      </c>
      <c r="D6609" s="175" t="s">
        <v>713</v>
      </c>
      <c r="E6609" s="175">
        <v>2</v>
      </c>
      <c r="F6609" s="176">
        <v>1.413823E-2</v>
      </c>
      <c r="G6609" s="176">
        <f t="shared" si="222"/>
        <v>2.827646E-2</v>
      </c>
      <c r="H6609" s="177" t="s">
        <v>714</v>
      </c>
      <c r="I6609" s="178"/>
      <c r="J6609" s="179"/>
    </row>
    <row r="6610" spans="1:39" x14ac:dyDescent="0.2">
      <c r="A6610" s="148" t="s">
        <v>379</v>
      </c>
      <c r="B6610" s="150" t="s">
        <v>334</v>
      </c>
      <c r="C6610" s="151" t="s">
        <v>97</v>
      </c>
      <c r="D6610" s="152" t="s">
        <v>98</v>
      </c>
      <c r="E6610" s="105">
        <v>1</v>
      </c>
      <c r="F6610" s="153"/>
      <c r="G6610" s="110"/>
      <c r="H6610" s="154"/>
      <c r="I6610" s="111"/>
      <c r="J6610" s="155"/>
      <c r="K6610" s="124"/>
      <c r="L6610" s="125"/>
      <c r="M6610" s="126"/>
      <c r="N6610" s="127"/>
      <c r="O6610" s="128"/>
      <c r="P6610" s="128"/>
      <c r="Q6610" s="126"/>
      <c r="R6610" s="55"/>
      <c r="S6610" s="129"/>
      <c r="T6610" s="156"/>
      <c r="U6610" s="126"/>
      <c r="AF6610" s="8"/>
      <c r="AG6610" s="8"/>
      <c r="AH6610" s="8"/>
      <c r="AI6610" s="8"/>
      <c r="AJ6610" s="8"/>
      <c r="AK6610" s="8"/>
      <c r="AL6610" s="8"/>
      <c r="AM6610" s="8"/>
    </row>
    <row r="6611" spans="1:39" ht="25.5" x14ac:dyDescent="0.2">
      <c r="A6611" s="148" t="s">
        <v>379</v>
      </c>
      <c r="B6611" s="150">
        <v>103</v>
      </c>
      <c r="C6611" s="151" t="s">
        <v>335</v>
      </c>
      <c r="D6611" s="152" t="s">
        <v>336</v>
      </c>
      <c r="E6611" s="105">
        <v>1</v>
      </c>
      <c r="F6611" s="153"/>
      <c r="G6611" s="110"/>
      <c r="H6611" s="154"/>
      <c r="I6611" s="111"/>
      <c r="J6611" s="155"/>
      <c r="K6611" s="124"/>
      <c r="L6611" s="125"/>
      <c r="M6611" s="126"/>
      <c r="N6611" s="127"/>
      <c r="O6611" s="128"/>
      <c r="P6611" s="128"/>
      <c r="Q6611" s="126"/>
      <c r="R6611" s="55"/>
      <c r="S6611" s="129"/>
      <c r="T6611" s="156"/>
      <c r="U6611" s="126"/>
      <c r="AF6611" s="8"/>
      <c r="AG6611" s="8"/>
      <c r="AH6611" s="8"/>
      <c r="AI6611" s="8"/>
      <c r="AJ6611" s="8"/>
      <c r="AK6611" s="8"/>
      <c r="AL6611" s="8"/>
      <c r="AM6611" s="8"/>
    </row>
    <row r="6612" spans="1:39" x14ac:dyDescent="0.2">
      <c r="A6612" s="148" t="s">
        <v>379</v>
      </c>
      <c r="B6612" s="150">
        <v>104</v>
      </c>
      <c r="C6612" s="151" t="s">
        <v>337</v>
      </c>
      <c r="D6612" s="152" t="s">
        <v>338</v>
      </c>
      <c r="E6612" s="105">
        <v>1</v>
      </c>
      <c r="F6612" s="153"/>
      <c r="G6612" s="110"/>
      <c r="H6612" s="154"/>
      <c r="I6612" s="111"/>
      <c r="J6612" s="155"/>
      <c r="K6612" s="124"/>
      <c r="L6612" s="125"/>
      <c r="M6612" s="126"/>
      <c r="N6612" s="127"/>
      <c r="O6612" s="128"/>
      <c r="P6612" s="128"/>
      <c r="Q6612" s="126"/>
      <c r="R6612" s="55"/>
      <c r="S6612" s="129"/>
      <c r="T6612" s="156"/>
      <c r="U6612" s="126"/>
      <c r="AF6612" s="8"/>
      <c r="AG6612" s="8"/>
      <c r="AH6612" s="8"/>
      <c r="AI6612" s="8"/>
      <c r="AJ6612" s="8"/>
      <c r="AK6612" s="8"/>
      <c r="AL6612" s="8"/>
      <c r="AM6612" s="8"/>
    </row>
    <row r="6613" spans="1:39" customFormat="1" x14ac:dyDescent="0.2">
      <c r="A6613" s="148" t="s">
        <v>379</v>
      </c>
      <c r="B6613" s="162" t="s">
        <v>4700</v>
      </c>
      <c r="C6613" s="181" t="s">
        <v>384</v>
      </c>
      <c r="D6613" s="182" t="s">
        <v>385</v>
      </c>
      <c r="E6613" s="182">
        <v>1</v>
      </c>
      <c r="F6613" s="183"/>
      <c r="G6613" s="183" t="str">
        <f>""</f>
        <v/>
      </c>
      <c r="H6613" s="184"/>
      <c r="I6613" s="185"/>
      <c r="J6613" s="180"/>
    </row>
    <row r="6614" spans="1:39" customFormat="1" outlineLevel="1" x14ac:dyDescent="0.2">
      <c r="A6614" s="148" t="s">
        <v>379</v>
      </c>
      <c r="B6614" s="162" t="s">
        <v>4701</v>
      </c>
      <c r="C6614" s="181" t="s">
        <v>388</v>
      </c>
      <c r="D6614" s="182" t="s">
        <v>389</v>
      </c>
      <c r="E6614" s="182">
        <f>1*1</f>
        <v>1</v>
      </c>
      <c r="F6614" s="183">
        <v>3.8</v>
      </c>
      <c r="G6614" s="183">
        <f t="shared" ref="G6614:G6619" si="223">F6614*E6614</f>
        <v>3.8</v>
      </c>
      <c r="H6614" s="184" t="s">
        <v>390</v>
      </c>
      <c r="I6614" s="185"/>
      <c r="J6614" s="180"/>
    </row>
    <row r="6615" spans="1:39" customFormat="1" outlineLevel="1" x14ac:dyDescent="0.2">
      <c r="A6615" s="148" t="s">
        <v>379</v>
      </c>
      <c r="B6615" s="162" t="s">
        <v>4702</v>
      </c>
      <c r="C6615" s="181" t="s">
        <v>392</v>
      </c>
      <c r="D6615" s="182" t="s">
        <v>393</v>
      </c>
      <c r="E6615" s="182">
        <f>1*1</f>
        <v>1</v>
      </c>
      <c r="F6615" s="183">
        <v>2.65</v>
      </c>
      <c r="G6615" s="183">
        <f t="shared" si="223"/>
        <v>2.65</v>
      </c>
      <c r="H6615" s="184" t="s">
        <v>390</v>
      </c>
      <c r="I6615" s="185"/>
      <c r="J6615" s="180"/>
    </row>
    <row r="6616" spans="1:39" customFormat="1" outlineLevel="1" x14ac:dyDescent="0.2">
      <c r="A6616" s="148" t="s">
        <v>379</v>
      </c>
      <c r="B6616" s="162" t="s">
        <v>4703</v>
      </c>
      <c r="C6616" s="181" t="s">
        <v>395</v>
      </c>
      <c r="D6616" s="182" t="s">
        <v>396</v>
      </c>
      <c r="E6616" s="182">
        <f>1*1</f>
        <v>1</v>
      </c>
      <c r="F6616" s="183">
        <v>5.45</v>
      </c>
      <c r="G6616" s="183">
        <f t="shared" si="223"/>
        <v>5.45</v>
      </c>
      <c r="H6616" s="184" t="s">
        <v>390</v>
      </c>
      <c r="I6616" s="185"/>
      <c r="J6616" s="180"/>
    </row>
    <row r="6617" spans="1:39" customFormat="1" outlineLevel="1" x14ac:dyDescent="0.2">
      <c r="A6617" s="148" t="s">
        <v>379</v>
      </c>
      <c r="B6617" s="162" t="s">
        <v>4704</v>
      </c>
      <c r="C6617" s="181" t="s">
        <v>398</v>
      </c>
      <c r="D6617" s="182" t="s">
        <v>399</v>
      </c>
      <c r="E6617" s="182">
        <f>1*1</f>
        <v>1</v>
      </c>
      <c r="F6617" s="183">
        <v>39.75</v>
      </c>
      <c r="G6617" s="183">
        <f t="shared" si="223"/>
        <v>39.75</v>
      </c>
      <c r="H6617" s="184" t="s">
        <v>390</v>
      </c>
      <c r="I6617" s="185"/>
      <c r="J6617" s="180"/>
    </row>
    <row r="6618" spans="1:39" customFormat="1" outlineLevel="1" x14ac:dyDescent="0.2">
      <c r="A6618" s="148" t="s">
        <v>379</v>
      </c>
      <c r="B6618" s="162" t="s">
        <v>4705</v>
      </c>
      <c r="C6618" s="181" t="s">
        <v>401</v>
      </c>
      <c r="D6618" s="182" t="s">
        <v>402</v>
      </c>
      <c r="E6618" s="182">
        <f>2*1</f>
        <v>2</v>
      </c>
      <c r="F6618" s="183">
        <v>1.97</v>
      </c>
      <c r="G6618" s="183">
        <f t="shared" si="223"/>
        <v>3.94</v>
      </c>
      <c r="H6618" s="184" t="s">
        <v>390</v>
      </c>
      <c r="I6618" s="185"/>
      <c r="J6618" s="180"/>
    </row>
    <row r="6619" spans="1:39" customFormat="1" outlineLevel="1" x14ac:dyDescent="0.2">
      <c r="A6619" s="148" t="s">
        <v>379</v>
      </c>
      <c r="B6619" s="162" t="s">
        <v>4706</v>
      </c>
      <c r="C6619" s="181" t="s">
        <v>405</v>
      </c>
      <c r="D6619" s="182" t="s">
        <v>406</v>
      </c>
      <c r="E6619" s="182">
        <f>1*1</f>
        <v>1</v>
      </c>
      <c r="F6619" s="183">
        <v>8.09</v>
      </c>
      <c r="G6619" s="183">
        <f t="shared" si="223"/>
        <v>8.09</v>
      </c>
      <c r="H6619" s="184"/>
      <c r="I6619" s="185"/>
      <c r="J6619" s="180"/>
    </row>
    <row r="6620" spans="1:39" customFormat="1" x14ac:dyDescent="0.2">
      <c r="A6620" s="161" t="s">
        <v>382</v>
      </c>
      <c r="B6620" s="162" t="s">
        <v>4707</v>
      </c>
      <c r="C6620" s="163" t="s">
        <v>1907</v>
      </c>
      <c r="D6620" s="164" t="s">
        <v>409</v>
      </c>
      <c r="E6620" s="164" t="s">
        <v>410</v>
      </c>
      <c r="F6620" s="167"/>
      <c r="G6620" s="167" t="str">
        <f>""</f>
        <v/>
      </c>
      <c r="H6620" s="161"/>
      <c r="I6620" s="165"/>
      <c r="J6620" s="166"/>
      <c r="K6620" s="200"/>
    </row>
    <row r="6621" spans="1:39" customFormat="1" outlineLevel="1" x14ac:dyDescent="0.2">
      <c r="A6621" s="161" t="s">
        <v>386</v>
      </c>
      <c r="B6621" s="162" t="s">
        <v>4708</v>
      </c>
      <c r="C6621" s="168" t="s">
        <v>1909</v>
      </c>
      <c r="D6621" s="169" t="s">
        <v>1910</v>
      </c>
      <c r="E6621" s="169" t="s">
        <v>410</v>
      </c>
      <c r="F6621" s="170">
        <v>15.77</v>
      </c>
      <c r="G6621" s="170">
        <f>F6621*2</f>
        <v>31.54</v>
      </c>
      <c r="H6621" s="171" t="s">
        <v>414</v>
      </c>
      <c r="I6621" s="172"/>
      <c r="J6621" s="173"/>
      <c r="K6621" s="200"/>
    </row>
    <row r="6622" spans="1:39" customFormat="1" outlineLevel="1" x14ac:dyDescent="0.2">
      <c r="A6622" s="161" t="s">
        <v>386</v>
      </c>
      <c r="B6622" s="162" t="s">
        <v>4709</v>
      </c>
      <c r="C6622" s="168" t="s">
        <v>416</v>
      </c>
      <c r="D6622" s="169" t="s">
        <v>417</v>
      </c>
      <c r="E6622" s="169" t="s">
        <v>410</v>
      </c>
      <c r="F6622" s="170">
        <v>4.05</v>
      </c>
      <c r="G6622" s="170">
        <f>F6622*2</f>
        <v>8.1</v>
      </c>
      <c r="H6622" s="171" t="s">
        <v>414</v>
      </c>
      <c r="I6622" s="172"/>
      <c r="J6622" s="173"/>
      <c r="K6622" s="200"/>
    </row>
    <row r="6623" spans="1:39" customFormat="1" outlineLevel="1" x14ac:dyDescent="0.2">
      <c r="A6623" s="161" t="s">
        <v>386</v>
      </c>
      <c r="B6623" s="162" t="s">
        <v>4710</v>
      </c>
      <c r="C6623" s="168" t="s">
        <v>419</v>
      </c>
      <c r="D6623" s="169" t="s">
        <v>420</v>
      </c>
      <c r="E6623" s="169">
        <v>2</v>
      </c>
      <c r="F6623" s="170">
        <v>0.37</v>
      </c>
      <c r="G6623" s="170">
        <f>F6623*E6623</f>
        <v>0.74</v>
      </c>
      <c r="H6623" s="171" t="s">
        <v>414</v>
      </c>
      <c r="I6623" s="172"/>
      <c r="J6623" s="173"/>
      <c r="K6623" s="200"/>
    </row>
    <row r="6624" spans="1:39" customFormat="1" outlineLevel="1" x14ac:dyDescent="0.2">
      <c r="A6624" s="161" t="s">
        <v>386</v>
      </c>
      <c r="B6624" s="162" t="s">
        <v>4711</v>
      </c>
      <c r="C6624" s="168" t="s">
        <v>422</v>
      </c>
      <c r="D6624" s="169" t="s">
        <v>423</v>
      </c>
      <c r="E6624" s="169">
        <v>2</v>
      </c>
      <c r="F6624" s="170">
        <v>0.04</v>
      </c>
      <c r="G6624" s="170">
        <f>F6624*E6624</f>
        <v>0.08</v>
      </c>
      <c r="H6624" s="171" t="s">
        <v>414</v>
      </c>
      <c r="I6624" s="172"/>
      <c r="J6624" s="173"/>
      <c r="K6624" s="200"/>
    </row>
    <row r="6625" spans="1:11" customFormat="1" outlineLevel="1" x14ac:dyDescent="0.2">
      <c r="A6625" s="161" t="s">
        <v>403</v>
      </c>
      <c r="B6625" s="162" t="s">
        <v>4712</v>
      </c>
      <c r="C6625" s="174" t="s">
        <v>425</v>
      </c>
      <c r="D6625" s="175" t="s">
        <v>426</v>
      </c>
      <c r="E6625" s="175">
        <v>2</v>
      </c>
      <c r="F6625" s="176">
        <v>0.01</v>
      </c>
      <c r="G6625" s="176">
        <f>F6625*E6625</f>
        <v>0.02</v>
      </c>
      <c r="H6625" s="177"/>
      <c r="I6625" s="178"/>
      <c r="J6625" s="179"/>
      <c r="K6625" s="200"/>
    </row>
    <row r="6626" spans="1:11" customFormat="1" collapsed="1" x14ac:dyDescent="0.2">
      <c r="A6626" s="148" t="s">
        <v>379</v>
      </c>
      <c r="B6626" s="162" t="s">
        <v>4713</v>
      </c>
      <c r="C6626" s="181" t="s">
        <v>428</v>
      </c>
      <c r="D6626" s="182" t="s">
        <v>429</v>
      </c>
      <c r="E6626" s="182" t="s">
        <v>410</v>
      </c>
      <c r="F6626" s="183"/>
      <c r="G6626" s="183" t="str">
        <f>""</f>
        <v/>
      </c>
      <c r="H6626" s="184"/>
      <c r="I6626" s="185"/>
      <c r="J6626" s="180"/>
      <c r="K6626" s="200"/>
    </row>
    <row r="6627" spans="1:11" customFormat="1" outlineLevel="1" x14ac:dyDescent="0.2">
      <c r="A6627" s="148" t="s">
        <v>379</v>
      </c>
      <c r="B6627" s="162" t="s">
        <v>4714</v>
      </c>
      <c r="C6627" s="181" t="s">
        <v>431</v>
      </c>
      <c r="D6627" s="182" t="s">
        <v>432</v>
      </c>
      <c r="E6627" s="182" t="s">
        <v>410</v>
      </c>
      <c r="F6627" s="183">
        <v>10.41</v>
      </c>
      <c r="G6627" s="183">
        <f>F6627*2</f>
        <v>20.82</v>
      </c>
      <c r="H6627" s="184" t="s">
        <v>390</v>
      </c>
      <c r="I6627" s="185"/>
      <c r="J6627" s="180"/>
      <c r="K6627" s="200"/>
    </row>
    <row r="6628" spans="1:11" customFormat="1" outlineLevel="1" x14ac:dyDescent="0.2">
      <c r="A6628" s="148" t="s">
        <v>379</v>
      </c>
      <c r="B6628" s="162" t="s">
        <v>4715</v>
      </c>
      <c r="C6628" s="181" t="s">
        <v>434</v>
      </c>
      <c r="D6628" s="182" t="s">
        <v>435</v>
      </c>
      <c r="E6628" s="182">
        <v>4</v>
      </c>
      <c r="F6628" s="183">
        <v>0.03</v>
      </c>
      <c r="G6628" s="183">
        <f>F6628*E6628</f>
        <v>0.12</v>
      </c>
      <c r="H6628" s="184" t="s">
        <v>414</v>
      </c>
      <c r="I6628" s="185"/>
      <c r="J6628" s="180"/>
      <c r="K6628" s="200"/>
    </row>
    <row r="6629" spans="1:11" customFormat="1" outlineLevel="1" x14ac:dyDescent="0.2">
      <c r="A6629" s="148" t="s">
        <v>379</v>
      </c>
      <c r="B6629" s="162" t="s">
        <v>4716</v>
      </c>
      <c r="C6629" s="181" t="s">
        <v>425</v>
      </c>
      <c r="D6629" s="182" t="s">
        <v>437</v>
      </c>
      <c r="E6629" s="182">
        <v>2</v>
      </c>
      <c r="F6629" s="183">
        <v>0.02</v>
      </c>
      <c r="G6629" s="183">
        <f>F6629*E6629</f>
        <v>0.04</v>
      </c>
      <c r="H6629" s="184"/>
      <c r="I6629" s="185"/>
      <c r="J6629" s="180"/>
      <c r="K6629" s="200"/>
    </row>
    <row r="6630" spans="1:11" customFormat="1" x14ac:dyDescent="0.2">
      <c r="A6630" s="161" t="s">
        <v>382</v>
      </c>
      <c r="B6630" s="162" t="s">
        <v>4717</v>
      </c>
      <c r="C6630" s="163" t="s">
        <v>3446</v>
      </c>
      <c r="D6630" s="164" t="s">
        <v>3447</v>
      </c>
      <c r="E6630" s="164">
        <v>1</v>
      </c>
      <c r="F6630" s="167"/>
      <c r="G6630" s="167" t="str">
        <f>""</f>
        <v/>
      </c>
      <c r="H6630" s="161"/>
      <c r="I6630" s="165"/>
      <c r="J6630" s="166"/>
    </row>
    <row r="6631" spans="1:11" customFormat="1" outlineLevel="1" x14ac:dyDescent="0.2">
      <c r="A6631" s="161" t="s">
        <v>386</v>
      </c>
      <c r="B6631" s="162" t="s">
        <v>4718</v>
      </c>
      <c r="C6631" s="168" t="s">
        <v>3449</v>
      </c>
      <c r="D6631" s="169" t="s">
        <v>3450</v>
      </c>
      <c r="E6631" s="169">
        <f>1*1</f>
        <v>1</v>
      </c>
      <c r="F6631" s="170">
        <v>5.41</v>
      </c>
      <c r="G6631" s="170">
        <f>F6631*E6631</f>
        <v>5.41</v>
      </c>
      <c r="H6631" s="171" t="s">
        <v>414</v>
      </c>
      <c r="I6631" s="172"/>
      <c r="J6631" s="173"/>
    </row>
    <row r="6632" spans="1:11" customFormat="1" outlineLevel="1" x14ac:dyDescent="0.2">
      <c r="A6632" s="161" t="s">
        <v>386</v>
      </c>
      <c r="B6632" s="162" t="s">
        <v>4719</v>
      </c>
      <c r="C6632" s="168" t="s">
        <v>445</v>
      </c>
      <c r="D6632" s="169" t="s">
        <v>446</v>
      </c>
      <c r="E6632" s="169">
        <f>2*1</f>
        <v>2</v>
      </c>
      <c r="F6632" s="170">
        <v>2.2200000000000002</v>
      </c>
      <c r="G6632" s="170">
        <f>F6632*E6632</f>
        <v>4.4400000000000004</v>
      </c>
      <c r="H6632" s="171" t="s">
        <v>414</v>
      </c>
      <c r="I6632" s="172"/>
      <c r="J6632" s="173"/>
    </row>
    <row r="6633" spans="1:11" customFormat="1" outlineLevel="1" x14ac:dyDescent="0.2">
      <c r="A6633" s="161" t="s">
        <v>403</v>
      </c>
      <c r="B6633" s="162" t="s">
        <v>4720</v>
      </c>
      <c r="C6633" s="174" t="s">
        <v>425</v>
      </c>
      <c r="D6633" s="175" t="s">
        <v>448</v>
      </c>
      <c r="E6633" s="175">
        <f>4*1</f>
        <v>4</v>
      </c>
      <c r="F6633" s="176">
        <v>0.01</v>
      </c>
      <c r="G6633" s="176">
        <f>F6633*E6633</f>
        <v>0.04</v>
      </c>
      <c r="H6633" s="177"/>
      <c r="I6633" s="178"/>
      <c r="J6633" s="179"/>
    </row>
    <row r="6634" spans="1:11" customFormat="1" outlineLevel="1" x14ac:dyDescent="0.2">
      <c r="A6634" s="161" t="s">
        <v>403</v>
      </c>
      <c r="B6634" s="162" t="s">
        <v>4721</v>
      </c>
      <c r="C6634" s="174" t="s">
        <v>425</v>
      </c>
      <c r="D6634" s="175" t="s">
        <v>450</v>
      </c>
      <c r="E6634" s="175">
        <f>8*1</f>
        <v>8</v>
      </c>
      <c r="F6634" s="176">
        <v>0.04</v>
      </c>
      <c r="G6634" s="176">
        <f>F6634*E6634</f>
        <v>0.32</v>
      </c>
      <c r="H6634" s="177"/>
      <c r="I6634" s="178"/>
      <c r="J6634" s="179"/>
    </row>
    <row r="6635" spans="1:11" customFormat="1" x14ac:dyDescent="0.2">
      <c r="A6635" s="161" t="s">
        <v>382</v>
      </c>
      <c r="B6635" s="162" t="s">
        <v>4722</v>
      </c>
      <c r="C6635" s="163" t="s">
        <v>3455</v>
      </c>
      <c r="D6635" s="164" t="s">
        <v>3456</v>
      </c>
      <c r="E6635" s="164">
        <v>8</v>
      </c>
      <c r="F6635" s="167"/>
      <c r="G6635" s="167" t="str">
        <f>""</f>
        <v/>
      </c>
      <c r="H6635" s="161"/>
      <c r="I6635" s="165"/>
      <c r="J6635" s="166"/>
    </row>
    <row r="6636" spans="1:11" customFormat="1" outlineLevel="1" x14ac:dyDescent="0.2">
      <c r="A6636" s="161" t="s">
        <v>386</v>
      </c>
      <c r="B6636" s="162" t="s">
        <v>4723</v>
      </c>
      <c r="C6636" s="168" t="s">
        <v>3449</v>
      </c>
      <c r="D6636" s="169" t="s">
        <v>3450</v>
      </c>
      <c r="E6636" s="169">
        <f>1*8</f>
        <v>8</v>
      </c>
      <c r="F6636" s="170">
        <v>5.41</v>
      </c>
      <c r="G6636" s="170">
        <f>F6636*E6636</f>
        <v>43.28</v>
      </c>
      <c r="H6636" s="171" t="s">
        <v>414</v>
      </c>
      <c r="I6636" s="172"/>
      <c r="J6636" s="173"/>
    </row>
    <row r="6637" spans="1:11" customFormat="1" outlineLevel="1" x14ac:dyDescent="0.2">
      <c r="A6637" s="161" t="s">
        <v>386</v>
      </c>
      <c r="B6637" s="162" t="s">
        <v>4724</v>
      </c>
      <c r="C6637" s="168" t="s">
        <v>456</v>
      </c>
      <c r="D6637" s="169" t="s">
        <v>457</v>
      </c>
      <c r="E6637" s="169">
        <f>2*8</f>
        <v>16</v>
      </c>
      <c r="F6637" s="170">
        <v>1.28</v>
      </c>
      <c r="G6637" s="170">
        <f>F6637*E6637</f>
        <v>20.48</v>
      </c>
      <c r="H6637" s="171" t="s">
        <v>414</v>
      </c>
      <c r="I6637" s="172"/>
      <c r="J6637" s="173"/>
    </row>
    <row r="6638" spans="1:11" customFormat="1" collapsed="1" x14ac:dyDescent="0.2">
      <c r="A6638" s="148" t="s">
        <v>379</v>
      </c>
      <c r="B6638" s="162" t="s">
        <v>4725</v>
      </c>
      <c r="C6638" s="181" t="s">
        <v>459</v>
      </c>
      <c r="D6638" s="182" t="s">
        <v>460</v>
      </c>
      <c r="E6638" s="182">
        <v>1</v>
      </c>
      <c r="F6638" s="183">
        <v>3.27927539</v>
      </c>
      <c r="G6638" s="183">
        <f>F6638*E6638</f>
        <v>3.27927539</v>
      </c>
      <c r="H6638" s="184"/>
      <c r="I6638" s="185"/>
      <c r="J6638" s="180"/>
    </row>
    <row r="6639" spans="1:11" customFormat="1" x14ac:dyDescent="0.2">
      <c r="A6639" s="148" t="s">
        <v>379</v>
      </c>
      <c r="B6639" s="162" t="s">
        <v>4726</v>
      </c>
      <c r="C6639" s="181" t="s">
        <v>462</v>
      </c>
      <c r="D6639" s="182" t="s">
        <v>463</v>
      </c>
      <c r="E6639" s="182">
        <v>1</v>
      </c>
      <c r="F6639" s="183">
        <v>0.65714972000000005</v>
      </c>
      <c r="G6639" s="183">
        <f>F6639*E6639</f>
        <v>0.65714972000000005</v>
      </c>
      <c r="H6639" s="184"/>
      <c r="I6639" s="185"/>
      <c r="J6639" s="180"/>
    </row>
    <row r="6640" spans="1:11" customFormat="1" x14ac:dyDescent="0.2">
      <c r="A6640" s="161" t="s">
        <v>382</v>
      </c>
      <c r="B6640" s="162" t="s">
        <v>4727</v>
      </c>
      <c r="C6640" s="163" t="s">
        <v>465</v>
      </c>
      <c r="D6640" s="164" t="s">
        <v>466</v>
      </c>
      <c r="E6640" s="164" t="s">
        <v>410</v>
      </c>
      <c r="F6640" s="167"/>
      <c r="G6640" s="167" t="str">
        <f>""</f>
        <v/>
      </c>
      <c r="H6640" s="161"/>
      <c r="I6640" s="165"/>
      <c r="J6640" s="166"/>
      <c r="K6640" s="200"/>
    </row>
    <row r="6641" spans="1:11" customFormat="1" outlineLevel="1" x14ac:dyDescent="0.2">
      <c r="A6641" s="161" t="s">
        <v>386</v>
      </c>
      <c r="B6641" s="162" t="s">
        <v>4728</v>
      </c>
      <c r="C6641" s="168" t="s">
        <v>468</v>
      </c>
      <c r="D6641" s="169" t="s">
        <v>469</v>
      </c>
      <c r="E6641" s="169" t="s">
        <v>410</v>
      </c>
      <c r="F6641" s="170">
        <v>0.5</v>
      </c>
      <c r="G6641" s="170">
        <f>F6641*2</f>
        <v>1</v>
      </c>
      <c r="H6641" s="171" t="s">
        <v>414</v>
      </c>
      <c r="I6641" s="172"/>
      <c r="J6641" s="173"/>
      <c r="K6641" s="200"/>
    </row>
    <row r="6642" spans="1:11" customFormat="1" outlineLevel="1" x14ac:dyDescent="0.2">
      <c r="A6642" s="161" t="s">
        <v>386</v>
      </c>
      <c r="B6642" s="162" t="s">
        <v>4729</v>
      </c>
      <c r="C6642" s="168" t="s">
        <v>471</v>
      </c>
      <c r="D6642" s="169" t="s">
        <v>472</v>
      </c>
      <c r="E6642" s="169">
        <v>2</v>
      </c>
      <c r="F6642" s="170">
        <v>0.01</v>
      </c>
      <c r="G6642" s="170">
        <f>F6642*E6642</f>
        <v>0.02</v>
      </c>
      <c r="H6642" s="171" t="s">
        <v>414</v>
      </c>
      <c r="I6642" s="172"/>
      <c r="J6642" s="173"/>
      <c r="K6642" s="200"/>
    </row>
    <row r="6643" spans="1:11" customFormat="1" x14ac:dyDescent="0.2">
      <c r="A6643" s="161" t="s">
        <v>382</v>
      </c>
      <c r="B6643" s="162" t="s">
        <v>4730</v>
      </c>
      <c r="C6643" s="163" t="s">
        <v>474</v>
      </c>
      <c r="D6643" s="164" t="s">
        <v>475</v>
      </c>
      <c r="E6643" s="164">
        <v>2</v>
      </c>
      <c r="F6643" s="167">
        <v>0.59990093</v>
      </c>
      <c r="G6643" s="167">
        <f>F6643*E6643</f>
        <v>1.19980186</v>
      </c>
      <c r="H6643" s="161" t="s">
        <v>414</v>
      </c>
      <c r="I6643" s="165"/>
      <c r="J6643" s="166"/>
    </row>
    <row r="6644" spans="1:11" customFormat="1" x14ac:dyDescent="0.2">
      <c r="A6644" s="161" t="s">
        <v>382</v>
      </c>
      <c r="B6644" s="162" t="s">
        <v>4731</v>
      </c>
      <c r="C6644" s="163" t="s">
        <v>477</v>
      </c>
      <c r="D6644" s="164" t="s">
        <v>478</v>
      </c>
      <c r="E6644" s="164">
        <v>16</v>
      </c>
      <c r="F6644" s="167">
        <v>2.8096894699999999</v>
      </c>
      <c r="G6644" s="167">
        <f>F6644*E6644</f>
        <v>44.955031519999999</v>
      </c>
      <c r="H6644" s="161" t="s">
        <v>414</v>
      </c>
      <c r="I6644" s="165"/>
      <c r="J6644" s="166"/>
    </row>
    <row r="6645" spans="1:11" customFormat="1" x14ac:dyDescent="0.2">
      <c r="A6645" s="161" t="s">
        <v>382</v>
      </c>
      <c r="B6645" s="162" t="s">
        <v>4732</v>
      </c>
      <c r="C6645" s="163" t="s">
        <v>1944</v>
      </c>
      <c r="D6645" s="164" t="s">
        <v>1945</v>
      </c>
      <c r="E6645" s="164">
        <v>16</v>
      </c>
      <c r="F6645" s="167">
        <v>0.69946048000000005</v>
      </c>
      <c r="G6645" s="167">
        <f>F6645*E6645</f>
        <v>11.191367680000001</v>
      </c>
      <c r="H6645" s="161" t="s">
        <v>414</v>
      </c>
      <c r="I6645" s="165"/>
      <c r="J6645" s="166"/>
    </row>
    <row r="6646" spans="1:11" customFormat="1" x14ac:dyDescent="0.2">
      <c r="A6646" s="161" t="s">
        <v>382</v>
      </c>
      <c r="B6646" s="162" t="s">
        <v>4733</v>
      </c>
      <c r="C6646" s="163" t="s">
        <v>483</v>
      </c>
      <c r="D6646" s="164" t="s">
        <v>484</v>
      </c>
      <c r="E6646" s="164">
        <v>25</v>
      </c>
      <c r="F6646" s="167">
        <v>0.33108987000000001</v>
      </c>
      <c r="G6646" s="167">
        <f>F6646*E6646</f>
        <v>8.2772467499999998</v>
      </c>
      <c r="H6646" s="161" t="s">
        <v>414</v>
      </c>
      <c r="I6646" s="165"/>
      <c r="J6646" s="166"/>
    </row>
    <row r="6647" spans="1:11" customFormat="1" x14ac:dyDescent="0.2">
      <c r="A6647" s="161" t="s">
        <v>382</v>
      </c>
      <c r="B6647" s="162" t="s">
        <v>4734</v>
      </c>
      <c r="C6647" s="163" t="s">
        <v>486</v>
      </c>
      <c r="D6647" s="164" t="s">
        <v>487</v>
      </c>
      <c r="E6647" s="164" t="s">
        <v>410</v>
      </c>
      <c r="F6647" s="167">
        <v>1.75006756</v>
      </c>
      <c r="G6647" s="167">
        <f>F6647*2</f>
        <v>3.5001351199999999</v>
      </c>
      <c r="H6647" s="161" t="s">
        <v>414</v>
      </c>
      <c r="I6647" s="165"/>
      <c r="J6647" s="166"/>
    </row>
    <row r="6648" spans="1:11" customFormat="1" x14ac:dyDescent="0.2">
      <c r="A6648" s="161" t="s">
        <v>382</v>
      </c>
      <c r="B6648" s="162" t="s">
        <v>4735</v>
      </c>
      <c r="C6648" s="163" t="s">
        <v>489</v>
      </c>
      <c r="D6648" s="164" t="s">
        <v>490</v>
      </c>
      <c r="E6648" s="164">
        <v>4</v>
      </c>
      <c r="F6648" s="167"/>
      <c r="G6648" s="167" t="str">
        <f>""</f>
        <v/>
      </c>
      <c r="H6648" s="161"/>
      <c r="I6648" s="165"/>
      <c r="J6648" s="166"/>
    </row>
    <row r="6649" spans="1:11" customFormat="1" outlineLevel="1" x14ac:dyDescent="0.2">
      <c r="A6649" s="161" t="s">
        <v>386</v>
      </c>
      <c r="B6649" s="162" t="s">
        <v>4736</v>
      </c>
      <c r="C6649" s="168" t="s">
        <v>492</v>
      </c>
      <c r="D6649" s="169" t="s">
        <v>493</v>
      </c>
      <c r="E6649" s="169">
        <f>1*4</f>
        <v>4</v>
      </c>
      <c r="F6649" s="170">
        <v>0.38</v>
      </c>
      <c r="G6649" s="170">
        <f>F6649*E6649</f>
        <v>1.52</v>
      </c>
      <c r="H6649" s="171" t="s">
        <v>414</v>
      </c>
      <c r="I6649" s="172"/>
      <c r="J6649" s="173"/>
    </row>
    <row r="6650" spans="1:11" customFormat="1" outlineLevel="1" x14ac:dyDescent="0.2">
      <c r="A6650" s="161" t="s">
        <v>386</v>
      </c>
      <c r="B6650" s="162" t="s">
        <v>4737</v>
      </c>
      <c r="C6650" s="168" t="s">
        <v>495</v>
      </c>
      <c r="D6650" s="169" t="s">
        <v>496</v>
      </c>
      <c r="E6650" s="169">
        <f>1*4</f>
        <v>4</v>
      </c>
      <c r="F6650" s="170">
        <v>0.25</v>
      </c>
      <c r="G6650" s="170">
        <f>F6650*E6650</f>
        <v>1</v>
      </c>
      <c r="H6650" s="171" t="s">
        <v>414</v>
      </c>
      <c r="I6650" s="172"/>
      <c r="J6650" s="173"/>
    </row>
    <row r="6651" spans="1:11" customFormat="1" x14ac:dyDescent="0.2">
      <c r="A6651" s="161" t="s">
        <v>382</v>
      </c>
      <c r="B6651" s="162" t="s">
        <v>4738</v>
      </c>
      <c r="C6651" s="163" t="s">
        <v>4565</v>
      </c>
      <c r="D6651" s="164" t="s">
        <v>4566</v>
      </c>
      <c r="E6651" s="164">
        <v>1</v>
      </c>
      <c r="F6651" s="167"/>
      <c r="G6651" s="167" t="str">
        <f>""</f>
        <v/>
      </c>
      <c r="H6651" s="161"/>
      <c r="I6651" s="165"/>
      <c r="J6651" s="166"/>
    </row>
    <row r="6652" spans="1:11" customFormat="1" ht="25.5" outlineLevel="1" x14ac:dyDescent="0.2">
      <c r="A6652" s="161" t="s">
        <v>382</v>
      </c>
      <c r="B6652" s="162" t="s">
        <v>4739</v>
      </c>
      <c r="C6652" s="163" t="s">
        <v>4568</v>
      </c>
      <c r="D6652" s="164" t="s">
        <v>4569</v>
      </c>
      <c r="E6652" s="164">
        <f>1*1</f>
        <v>1</v>
      </c>
      <c r="F6652" s="167"/>
      <c r="G6652" s="167" t="str">
        <f>""</f>
        <v/>
      </c>
      <c r="H6652" s="161"/>
      <c r="I6652" s="165"/>
      <c r="J6652" s="166"/>
    </row>
    <row r="6653" spans="1:11" customFormat="1" outlineLevel="2" x14ac:dyDescent="0.2">
      <c r="A6653" s="161" t="s">
        <v>386</v>
      </c>
      <c r="B6653" s="162" t="s">
        <v>4740</v>
      </c>
      <c r="C6653" s="168" t="s">
        <v>4571</v>
      </c>
      <c r="D6653" s="169" t="s">
        <v>3473</v>
      </c>
      <c r="E6653" s="169">
        <f>2*1</f>
        <v>2</v>
      </c>
      <c r="F6653" s="170">
        <v>3.32</v>
      </c>
      <c r="G6653" s="170">
        <f t="shared" ref="G6653:G6661" si="224">F6653*E6653</f>
        <v>6.64</v>
      </c>
      <c r="H6653" s="171" t="s">
        <v>414</v>
      </c>
      <c r="I6653" s="172"/>
      <c r="J6653" s="173"/>
    </row>
    <row r="6654" spans="1:11" customFormat="1" outlineLevel="2" x14ac:dyDescent="0.2">
      <c r="A6654" s="161" t="s">
        <v>386</v>
      </c>
      <c r="B6654" s="162" t="s">
        <v>4741</v>
      </c>
      <c r="C6654" s="168" t="s">
        <v>507</v>
      </c>
      <c r="D6654" s="169" t="s">
        <v>508</v>
      </c>
      <c r="E6654" s="169">
        <f>2*1</f>
        <v>2</v>
      </c>
      <c r="F6654" s="170">
        <v>0.78</v>
      </c>
      <c r="G6654" s="170">
        <f t="shared" si="224"/>
        <v>1.56</v>
      </c>
      <c r="H6654" s="171" t="s">
        <v>414</v>
      </c>
      <c r="I6654" s="172"/>
      <c r="J6654" s="173"/>
    </row>
    <row r="6655" spans="1:11" customFormat="1" outlineLevel="1" x14ac:dyDescent="0.2">
      <c r="A6655" s="161" t="s">
        <v>382</v>
      </c>
      <c r="B6655" s="162" t="s">
        <v>4742</v>
      </c>
      <c r="C6655" s="163" t="s">
        <v>3476</v>
      </c>
      <c r="D6655" s="164" t="s">
        <v>3477</v>
      </c>
      <c r="E6655" s="164">
        <f>2*1</f>
        <v>2</v>
      </c>
      <c r="F6655" s="167">
        <v>1.87</v>
      </c>
      <c r="G6655" s="167">
        <f t="shared" si="224"/>
        <v>3.74</v>
      </c>
      <c r="H6655" s="161" t="s">
        <v>414</v>
      </c>
      <c r="I6655" s="165"/>
      <c r="J6655" s="166"/>
    </row>
    <row r="6656" spans="1:11" customFormat="1" outlineLevel="1" x14ac:dyDescent="0.2">
      <c r="A6656" s="161" t="s">
        <v>403</v>
      </c>
      <c r="B6656" s="162" t="s">
        <v>4743</v>
      </c>
      <c r="C6656" s="174" t="s">
        <v>4575</v>
      </c>
      <c r="D6656" s="175" t="s">
        <v>4576</v>
      </c>
      <c r="E6656" s="175">
        <f>1*1</f>
        <v>1</v>
      </c>
      <c r="F6656" s="176">
        <v>0.94</v>
      </c>
      <c r="G6656" s="176">
        <f t="shared" si="224"/>
        <v>0.94</v>
      </c>
      <c r="H6656" s="177"/>
      <c r="I6656" s="178"/>
      <c r="J6656" s="179"/>
    </row>
    <row r="6657" spans="1:11" customFormat="1" outlineLevel="1" x14ac:dyDescent="0.2">
      <c r="A6657" s="161" t="s">
        <v>403</v>
      </c>
      <c r="B6657" s="162" t="s">
        <v>4744</v>
      </c>
      <c r="C6657" s="174" t="s">
        <v>4578</v>
      </c>
      <c r="D6657" s="175" t="s">
        <v>4579</v>
      </c>
      <c r="E6657" s="175">
        <f>1*1</f>
        <v>1</v>
      </c>
      <c r="F6657" s="176">
        <v>0.9</v>
      </c>
      <c r="G6657" s="176">
        <f t="shared" si="224"/>
        <v>0.9</v>
      </c>
      <c r="H6657" s="177"/>
      <c r="I6657" s="178"/>
      <c r="J6657" s="179"/>
    </row>
    <row r="6658" spans="1:11" customFormat="1" outlineLevel="1" x14ac:dyDescent="0.2">
      <c r="A6658" s="161" t="s">
        <v>403</v>
      </c>
      <c r="B6658" s="162" t="s">
        <v>4745</v>
      </c>
      <c r="C6658" s="174" t="s">
        <v>4581</v>
      </c>
      <c r="D6658" s="175" t="s">
        <v>4582</v>
      </c>
      <c r="E6658" s="175">
        <f>1*1</f>
        <v>1</v>
      </c>
      <c r="F6658" s="176">
        <v>0.24</v>
      </c>
      <c r="G6658" s="176">
        <f t="shared" si="224"/>
        <v>0.24</v>
      </c>
      <c r="H6658" s="177"/>
      <c r="I6658" s="178"/>
      <c r="J6658" s="179"/>
    </row>
    <row r="6659" spans="1:11" customFormat="1" ht="25.5" outlineLevel="1" x14ac:dyDescent="0.2">
      <c r="A6659" s="161" t="s">
        <v>403</v>
      </c>
      <c r="B6659" s="162" t="s">
        <v>4746</v>
      </c>
      <c r="C6659" s="174" t="s">
        <v>522</v>
      </c>
      <c r="D6659" s="175" t="s">
        <v>523</v>
      </c>
      <c r="E6659" s="175">
        <f>6*1</f>
        <v>6</v>
      </c>
      <c r="F6659" s="176">
        <v>0.02</v>
      </c>
      <c r="G6659" s="176">
        <f t="shared" si="224"/>
        <v>0.12</v>
      </c>
      <c r="H6659" s="177"/>
      <c r="I6659" s="178"/>
      <c r="J6659" s="179"/>
    </row>
    <row r="6660" spans="1:11" customFormat="1" outlineLevel="1" x14ac:dyDescent="0.2">
      <c r="A6660" s="161" t="s">
        <v>403</v>
      </c>
      <c r="B6660" s="162" t="s">
        <v>4747</v>
      </c>
      <c r="C6660" s="174" t="s">
        <v>525</v>
      </c>
      <c r="D6660" s="175" t="s">
        <v>526</v>
      </c>
      <c r="E6660" s="175">
        <f>6*1</f>
        <v>6</v>
      </c>
      <c r="F6660" s="176">
        <v>0.01</v>
      </c>
      <c r="G6660" s="176">
        <f t="shared" si="224"/>
        <v>0.06</v>
      </c>
      <c r="H6660" s="177"/>
      <c r="I6660" s="178"/>
      <c r="J6660" s="179"/>
    </row>
    <row r="6661" spans="1:11" customFormat="1" outlineLevel="1" x14ac:dyDescent="0.2">
      <c r="A6661" s="161" t="s">
        <v>403</v>
      </c>
      <c r="B6661" s="162" t="s">
        <v>4748</v>
      </c>
      <c r="C6661" s="174" t="s">
        <v>528</v>
      </c>
      <c r="D6661" s="175" t="s">
        <v>529</v>
      </c>
      <c r="E6661" s="175">
        <f>6*1</f>
        <v>6</v>
      </c>
      <c r="F6661" s="176">
        <v>0</v>
      </c>
      <c r="G6661" s="176">
        <f t="shared" si="224"/>
        <v>0</v>
      </c>
      <c r="H6661" s="177"/>
      <c r="I6661" s="178"/>
      <c r="J6661" s="179"/>
    </row>
    <row r="6662" spans="1:11" customFormat="1" x14ac:dyDescent="0.2">
      <c r="A6662" s="161" t="s">
        <v>382</v>
      </c>
      <c r="B6662" s="162" t="s">
        <v>4749</v>
      </c>
      <c r="C6662" s="163" t="s">
        <v>3492</v>
      </c>
      <c r="D6662" s="164" t="s">
        <v>3493</v>
      </c>
      <c r="E6662" s="164">
        <v>1</v>
      </c>
      <c r="F6662" s="167"/>
      <c r="G6662" s="167" t="str">
        <f>""</f>
        <v/>
      </c>
      <c r="H6662" s="161"/>
      <c r="I6662" s="165"/>
      <c r="J6662" s="166"/>
    </row>
    <row r="6663" spans="1:11" customFormat="1" outlineLevel="1" x14ac:dyDescent="0.2">
      <c r="A6663" s="161" t="s">
        <v>386</v>
      </c>
      <c r="B6663" s="162" t="s">
        <v>4750</v>
      </c>
      <c r="C6663" s="168" t="s">
        <v>534</v>
      </c>
      <c r="D6663" s="169" t="s">
        <v>535</v>
      </c>
      <c r="E6663" s="169">
        <f>2*1</f>
        <v>2</v>
      </c>
      <c r="F6663" s="170">
        <v>2.2200000000000002</v>
      </c>
      <c r="G6663" s="170">
        <f>F6663*E6663</f>
        <v>4.4400000000000004</v>
      </c>
      <c r="H6663" s="171" t="s">
        <v>390</v>
      </c>
      <c r="I6663" s="172"/>
      <c r="J6663" s="173"/>
    </row>
    <row r="6664" spans="1:11" customFormat="1" outlineLevel="1" x14ac:dyDescent="0.2">
      <c r="A6664" s="161" t="s">
        <v>386</v>
      </c>
      <c r="B6664" s="162" t="s">
        <v>4751</v>
      </c>
      <c r="C6664" s="168" t="s">
        <v>3496</v>
      </c>
      <c r="D6664" s="169" t="s">
        <v>3497</v>
      </c>
      <c r="E6664" s="169">
        <f>1*1</f>
        <v>1</v>
      </c>
      <c r="F6664" s="170">
        <v>2.9</v>
      </c>
      <c r="G6664" s="170">
        <f>F6664*E6664</f>
        <v>2.9</v>
      </c>
      <c r="H6664" s="171" t="s">
        <v>390</v>
      </c>
      <c r="I6664" s="172"/>
      <c r="J6664" s="173"/>
    </row>
    <row r="6665" spans="1:11" customFormat="1" outlineLevel="1" x14ac:dyDescent="0.2">
      <c r="A6665" s="161" t="s">
        <v>386</v>
      </c>
      <c r="B6665" s="162" t="s">
        <v>4752</v>
      </c>
      <c r="C6665" s="168" t="s">
        <v>3499</v>
      </c>
      <c r="D6665" s="169" t="s">
        <v>3500</v>
      </c>
      <c r="E6665" s="169">
        <f>1*1</f>
        <v>1</v>
      </c>
      <c r="F6665" s="170">
        <v>21.83</v>
      </c>
      <c r="G6665" s="170">
        <f>F6665*E6665</f>
        <v>21.83</v>
      </c>
      <c r="H6665" s="171" t="s">
        <v>390</v>
      </c>
      <c r="I6665" s="172"/>
      <c r="J6665" s="173"/>
    </row>
    <row r="6666" spans="1:11" customFormat="1" outlineLevel="1" x14ac:dyDescent="0.2">
      <c r="A6666" s="161" t="s">
        <v>386</v>
      </c>
      <c r="B6666" s="162" t="s">
        <v>4753</v>
      </c>
      <c r="C6666" s="168" t="s">
        <v>401</v>
      </c>
      <c r="D6666" s="169" t="s">
        <v>402</v>
      </c>
      <c r="E6666" s="169">
        <f>2*1</f>
        <v>2</v>
      </c>
      <c r="F6666" s="170">
        <v>1.97</v>
      </c>
      <c r="G6666" s="170">
        <f>F6666*E6666</f>
        <v>3.94</v>
      </c>
      <c r="H6666" s="171" t="s">
        <v>390</v>
      </c>
      <c r="I6666" s="172"/>
      <c r="J6666" s="173"/>
    </row>
    <row r="6667" spans="1:11" customFormat="1" x14ac:dyDescent="0.2">
      <c r="A6667" s="161" t="s">
        <v>382</v>
      </c>
      <c r="B6667" s="162" t="s">
        <v>4754</v>
      </c>
      <c r="C6667" s="163" t="s">
        <v>1957</v>
      </c>
      <c r="D6667" s="164" t="s">
        <v>545</v>
      </c>
      <c r="E6667" s="164" t="s">
        <v>410</v>
      </c>
      <c r="F6667" s="167"/>
      <c r="G6667" s="167" t="str">
        <f>""</f>
        <v/>
      </c>
      <c r="H6667" s="161"/>
      <c r="I6667" s="165"/>
      <c r="J6667" s="166"/>
      <c r="K6667" s="200"/>
    </row>
    <row r="6668" spans="1:11" customFormat="1" outlineLevel="1" x14ac:dyDescent="0.2">
      <c r="A6668" s="161" t="s">
        <v>386</v>
      </c>
      <c r="B6668" s="162" t="s">
        <v>4755</v>
      </c>
      <c r="C6668" s="168" t="s">
        <v>1959</v>
      </c>
      <c r="D6668" s="169" t="s">
        <v>1960</v>
      </c>
      <c r="E6668" s="169" t="s">
        <v>410</v>
      </c>
      <c r="F6668" s="170">
        <v>17.82</v>
      </c>
      <c r="G6668" s="170">
        <f>F6668*2</f>
        <v>35.64</v>
      </c>
      <c r="H6668" s="171" t="s">
        <v>414</v>
      </c>
      <c r="I6668" s="172"/>
      <c r="J6668" s="173"/>
      <c r="K6668" s="200"/>
    </row>
    <row r="6669" spans="1:11" customFormat="1" outlineLevel="1" x14ac:dyDescent="0.2">
      <c r="A6669" s="161" t="s">
        <v>386</v>
      </c>
      <c r="B6669" s="162" t="s">
        <v>4756</v>
      </c>
      <c r="C6669" s="168" t="s">
        <v>419</v>
      </c>
      <c r="D6669" s="169" t="s">
        <v>420</v>
      </c>
      <c r="E6669" s="169">
        <v>2</v>
      </c>
      <c r="F6669" s="170">
        <v>0.37</v>
      </c>
      <c r="G6669" s="170">
        <f>F6669*E6669</f>
        <v>0.74</v>
      </c>
      <c r="H6669" s="171" t="s">
        <v>414</v>
      </c>
      <c r="I6669" s="172"/>
      <c r="J6669" s="173"/>
      <c r="K6669" s="200"/>
    </row>
    <row r="6670" spans="1:11" customFormat="1" outlineLevel="1" x14ac:dyDescent="0.2">
      <c r="A6670" s="161" t="s">
        <v>403</v>
      </c>
      <c r="B6670" s="162" t="s">
        <v>4757</v>
      </c>
      <c r="C6670" s="174" t="s">
        <v>425</v>
      </c>
      <c r="D6670" s="175" t="s">
        <v>426</v>
      </c>
      <c r="E6670" s="175">
        <v>4</v>
      </c>
      <c r="F6670" s="176">
        <v>0.01</v>
      </c>
      <c r="G6670" s="176">
        <f>F6670*E6670</f>
        <v>0.04</v>
      </c>
      <c r="H6670" s="177"/>
      <c r="I6670" s="178"/>
      <c r="J6670" s="179"/>
      <c r="K6670" s="200"/>
    </row>
    <row r="6671" spans="1:11" customFormat="1" x14ac:dyDescent="0.2">
      <c r="A6671" s="161" t="s">
        <v>382</v>
      </c>
      <c r="B6671" s="162" t="s">
        <v>4758</v>
      </c>
      <c r="C6671" s="163" t="s">
        <v>4596</v>
      </c>
      <c r="D6671" s="164" t="s">
        <v>4597</v>
      </c>
      <c r="E6671" s="164">
        <v>1</v>
      </c>
      <c r="F6671" s="167">
        <v>7.7096729599999998</v>
      </c>
      <c r="G6671" s="167">
        <f>F6671*E6671</f>
        <v>7.7096729599999998</v>
      </c>
      <c r="H6671" s="161" t="s">
        <v>414</v>
      </c>
      <c r="I6671" s="165"/>
      <c r="J6671" s="166"/>
    </row>
    <row r="6672" spans="1:11" customFormat="1" x14ac:dyDescent="0.2">
      <c r="A6672" s="161" t="s">
        <v>382</v>
      </c>
      <c r="B6672" s="162" t="s">
        <v>4759</v>
      </c>
      <c r="C6672" s="163" t="s">
        <v>3510</v>
      </c>
      <c r="D6672" s="164" t="s">
        <v>3511</v>
      </c>
      <c r="E6672" s="164">
        <v>1</v>
      </c>
      <c r="F6672" s="167"/>
      <c r="G6672" s="167" t="str">
        <f>""</f>
        <v/>
      </c>
      <c r="H6672" s="161"/>
      <c r="I6672" s="165"/>
      <c r="J6672" s="166"/>
    </row>
    <row r="6673" spans="1:10" customFormat="1" outlineLevel="1" x14ac:dyDescent="0.2">
      <c r="A6673" s="161" t="s">
        <v>386</v>
      </c>
      <c r="B6673" s="162" t="s">
        <v>4760</v>
      </c>
      <c r="C6673" s="168" t="s">
        <v>3449</v>
      </c>
      <c r="D6673" s="169" t="s">
        <v>3450</v>
      </c>
      <c r="E6673" s="169">
        <f>1*1</f>
        <v>1</v>
      </c>
      <c r="F6673" s="170">
        <v>5.41</v>
      </c>
      <c r="G6673" s="170">
        <f>F6673*E6673</f>
        <v>5.41</v>
      </c>
      <c r="H6673" s="171" t="s">
        <v>414</v>
      </c>
      <c r="I6673" s="172"/>
      <c r="J6673" s="173"/>
    </row>
    <row r="6674" spans="1:10" customFormat="1" outlineLevel="1" x14ac:dyDescent="0.2">
      <c r="A6674" s="161" t="s">
        <v>386</v>
      </c>
      <c r="B6674" s="162" t="s">
        <v>4761</v>
      </c>
      <c r="C6674" s="168" t="s">
        <v>559</v>
      </c>
      <c r="D6674" s="169" t="s">
        <v>560</v>
      </c>
      <c r="E6674" s="169">
        <f>2*1</f>
        <v>2</v>
      </c>
      <c r="F6674" s="170">
        <v>1.39</v>
      </c>
      <c r="G6674" s="170">
        <f>F6674*E6674</f>
        <v>2.78</v>
      </c>
      <c r="H6674" s="171" t="s">
        <v>414</v>
      </c>
      <c r="I6674" s="172"/>
      <c r="J6674" s="173"/>
    </row>
    <row r="6675" spans="1:10" customFormat="1" x14ac:dyDescent="0.2">
      <c r="A6675" s="161" t="s">
        <v>382</v>
      </c>
      <c r="B6675" s="162" t="s">
        <v>4762</v>
      </c>
      <c r="C6675" s="163" t="s">
        <v>562</v>
      </c>
      <c r="D6675" s="164" t="s">
        <v>563</v>
      </c>
      <c r="E6675" s="164">
        <v>4</v>
      </c>
      <c r="F6675" s="167">
        <v>3.3256407800000001</v>
      </c>
      <c r="G6675" s="167">
        <f>F6675*E6675</f>
        <v>13.30256312</v>
      </c>
      <c r="H6675" s="161" t="s">
        <v>414</v>
      </c>
      <c r="I6675" s="165"/>
      <c r="J6675" s="166"/>
    </row>
    <row r="6676" spans="1:10" customFormat="1" x14ac:dyDescent="0.2">
      <c r="A6676" s="161" t="s">
        <v>382</v>
      </c>
      <c r="B6676" s="162" t="s">
        <v>4763</v>
      </c>
      <c r="C6676" s="163" t="s">
        <v>565</v>
      </c>
      <c r="D6676" s="164" t="s">
        <v>566</v>
      </c>
      <c r="E6676" s="164">
        <v>4</v>
      </c>
      <c r="F6676" s="167">
        <v>0.61767559999999999</v>
      </c>
      <c r="G6676" s="167">
        <f>F6676*E6676</f>
        <v>2.4707024</v>
      </c>
      <c r="H6676" s="161" t="s">
        <v>414</v>
      </c>
      <c r="I6676" s="165"/>
      <c r="J6676" s="166"/>
    </row>
    <row r="6677" spans="1:10" customFormat="1" x14ac:dyDescent="0.2">
      <c r="A6677" s="161" t="s">
        <v>382</v>
      </c>
      <c r="B6677" s="162" t="s">
        <v>4764</v>
      </c>
      <c r="C6677" s="163" t="s">
        <v>568</v>
      </c>
      <c r="D6677" s="164" t="s">
        <v>569</v>
      </c>
      <c r="E6677" s="164">
        <v>2</v>
      </c>
      <c r="F6677" s="167"/>
      <c r="G6677" s="167" t="str">
        <f>""</f>
        <v/>
      </c>
      <c r="H6677" s="161"/>
      <c r="I6677" s="165"/>
      <c r="J6677" s="166"/>
    </row>
    <row r="6678" spans="1:10" customFormat="1" outlineLevel="1" x14ac:dyDescent="0.2">
      <c r="A6678" s="161" t="s">
        <v>386</v>
      </c>
      <c r="B6678" s="162" t="s">
        <v>4765</v>
      </c>
      <c r="C6678" s="168" t="s">
        <v>571</v>
      </c>
      <c r="D6678" s="169" t="s">
        <v>572</v>
      </c>
      <c r="E6678" s="169">
        <f>1*2</f>
        <v>2</v>
      </c>
      <c r="F6678" s="170">
        <v>0.89</v>
      </c>
      <c r="G6678" s="170">
        <f>F6678*E6678</f>
        <v>1.78</v>
      </c>
      <c r="H6678" s="171" t="s">
        <v>414</v>
      </c>
      <c r="I6678" s="172"/>
      <c r="J6678" s="173"/>
    </row>
    <row r="6679" spans="1:10" customFormat="1" outlineLevel="1" x14ac:dyDescent="0.2">
      <c r="A6679" s="161" t="s">
        <v>386</v>
      </c>
      <c r="B6679" s="162" t="s">
        <v>4766</v>
      </c>
      <c r="C6679" s="168" t="s">
        <v>574</v>
      </c>
      <c r="D6679" s="169" t="s">
        <v>575</v>
      </c>
      <c r="E6679" s="169">
        <f>2*2</f>
        <v>4</v>
      </c>
      <c r="F6679" s="170">
        <v>0.09</v>
      </c>
      <c r="G6679" s="170">
        <f>F6679*E6679</f>
        <v>0.36</v>
      </c>
      <c r="H6679" s="171" t="s">
        <v>414</v>
      </c>
      <c r="I6679" s="172"/>
      <c r="J6679" s="173"/>
    </row>
    <row r="6680" spans="1:10" customFormat="1" x14ac:dyDescent="0.2">
      <c r="A6680" s="161" t="s">
        <v>382</v>
      </c>
      <c r="B6680" s="162" t="s">
        <v>4767</v>
      </c>
      <c r="C6680" s="163" t="s">
        <v>3520</v>
      </c>
      <c r="D6680" s="164" t="s">
        <v>3521</v>
      </c>
      <c r="E6680" s="164">
        <v>1</v>
      </c>
      <c r="F6680" s="167">
        <v>3.2936739799999999</v>
      </c>
      <c r="G6680" s="167">
        <f>F6680*E6680</f>
        <v>3.2936739799999999</v>
      </c>
      <c r="H6680" s="161" t="s">
        <v>414</v>
      </c>
      <c r="I6680" s="165"/>
      <c r="J6680" s="166"/>
    </row>
    <row r="6681" spans="1:10" customFormat="1" x14ac:dyDescent="0.2">
      <c r="A6681" s="161" t="s">
        <v>382</v>
      </c>
      <c r="B6681" s="162" t="s">
        <v>4768</v>
      </c>
      <c r="C6681" s="163" t="s">
        <v>3523</v>
      </c>
      <c r="D6681" s="164" t="s">
        <v>3524</v>
      </c>
      <c r="E6681" s="164">
        <v>1</v>
      </c>
      <c r="F6681" s="167">
        <v>6.6986965700000001</v>
      </c>
      <c r="G6681" s="167">
        <f>F6681*E6681</f>
        <v>6.6986965700000001</v>
      </c>
      <c r="H6681" s="161" t="s">
        <v>414</v>
      </c>
      <c r="I6681" s="165"/>
      <c r="J6681" s="166"/>
    </row>
    <row r="6682" spans="1:10" customFormat="1" x14ac:dyDescent="0.2">
      <c r="A6682" s="161" t="s">
        <v>382</v>
      </c>
      <c r="B6682" s="162" t="s">
        <v>4769</v>
      </c>
      <c r="C6682" s="163" t="s">
        <v>583</v>
      </c>
      <c r="D6682" s="164" t="s">
        <v>584</v>
      </c>
      <c r="E6682" s="164" t="s">
        <v>410</v>
      </c>
      <c r="F6682" s="167">
        <v>5.3824199999999998</v>
      </c>
      <c r="G6682" s="167">
        <f>F6682*2</f>
        <v>10.76484</v>
      </c>
      <c r="H6682" s="161" t="s">
        <v>414</v>
      </c>
      <c r="I6682" s="165"/>
      <c r="J6682" s="166"/>
    </row>
    <row r="6683" spans="1:10" customFormat="1" x14ac:dyDescent="0.2">
      <c r="A6683" s="161" t="s">
        <v>403</v>
      </c>
      <c r="B6683" s="162" t="s">
        <v>4770</v>
      </c>
      <c r="C6683" s="174" t="s">
        <v>586</v>
      </c>
      <c r="D6683" s="175" t="s">
        <v>587</v>
      </c>
      <c r="E6683" s="175">
        <v>2</v>
      </c>
      <c r="F6683" s="176">
        <v>1.23280217</v>
      </c>
      <c r="G6683" s="176">
        <f>F6683*E6683</f>
        <v>2.4656043400000001</v>
      </c>
      <c r="H6683" s="177" t="s">
        <v>414</v>
      </c>
      <c r="I6683" s="178"/>
      <c r="J6683" s="179"/>
    </row>
    <row r="6684" spans="1:10" customFormat="1" x14ac:dyDescent="0.2">
      <c r="A6684" s="148" t="s">
        <v>379</v>
      </c>
      <c r="B6684" s="162" t="s">
        <v>4771</v>
      </c>
      <c r="C6684" s="181" t="s">
        <v>3528</v>
      </c>
      <c r="D6684" s="182" t="s">
        <v>3529</v>
      </c>
      <c r="E6684" s="182">
        <v>1</v>
      </c>
      <c r="F6684" s="183">
        <v>5.6387954300000001</v>
      </c>
      <c r="G6684" s="183">
        <f>F6684*E6684</f>
        <v>5.6387954300000001</v>
      </c>
      <c r="H6684" s="184" t="s">
        <v>414</v>
      </c>
      <c r="I6684" s="185"/>
      <c r="J6684" s="180"/>
    </row>
    <row r="6685" spans="1:10" customFormat="1" x14ac:dyDescent="0.2">
      <c r="A6685" s="161" t="s">
        <v>382</v>
      </c>
      <c r="B6685" s="162" t="s">
        <v>4772</v>
      </c>
      <c r="C6685" s="163" t="s">
        <v>592</v>
      </c>
      <c r="D6685" s="164" t="s">
        <v>593</v>
      </c>
      <c r="E6685" s="164" t="s">
        <v>410</v>
      </c>
      <c r="F6685" s="167">
        <v>0.26693822</v>
      </c>
      <c r="G6685" s="167">
        <f>F6685*2</f>
        <v>0.53387644000000001</v>
      </c>
      <c r="H6685" s="161" t="s">
        <v>414</v>
      </c>
      <c r="I6685" s="165"/>
      <c r="J6685" s="166"/>
    </row>
    <row r="6686" spans="1:10" customFormat="1" x14ac:dyDescent="0.2">
      <c r="A6686" s="161" t="s">
        <v>382</v>
      </c>
      <c r="B6686" s="162" t="s">
        <v>4773</v>
      </c>
      <c r="C6686" s="163" t="s">
        <v>1981</v>
      </c>
      <c r="D6686" s="164" t="s">
        <v>1982</v>
      </c>
      <c r="E6686" s="164">
        <v>1</v>
      </c>
      <c r="F6686" s="167">
        <v>28.64560942</v>
      </c>
      <c r="G6686" s="167">
        <f>F6686*E6686</f>
        <v>28.64560942</v>
      </c>
      <c r="H6686" s="161" t="s">
        <v>414</v>
      </c>
      <c r="I6686" s="165"/>
      <c r="J6686" s="166"/>
    </row>
    <row r="6687" spans="1:10" customFormat="1" x14ac:dyDescent="0.2">
      <c r="A6687" s="161" t="s">
        <v>382</v>
      </c>
      <c r="B6687" s="162" t="s">
        <v>4774</v>
      </c>
      <c r="C6687" s="163" t="s">
        <v>1984</v>
      </c>
      <c r="D6687" s="164" t="s">
        <v>599</v>
      </c>
      <c r="E6687" s="164">
        <v>1</v>
      </c>
      <c r="F6687" s="167"/>
      <c r="G6687" s="167" t="str">
        <f>""</f>
        <v/>
      </c>
      <c r="H6687" s="161"/>
      <c r="I6687" s="165"/>
      <c r="J6687" s="166"/>
    </row>
    <row r="6688" spans="1:10" customFormat="1" outlineLevel="1" x14ac:dyDescent="0.2">
      <c r="A6688" s="161" t="s">
        <v>386</v>
      </c>
      <c r="B6688" s="162" t="s">
        <v>4775</v>
      </c>
      <c r="C6688" s="168" t="s">
        <v>1986</v>
      </c>
      <c r="D6688" s="169" t="s">
        <v>1982</v>
      </c>
      <c r="E6688" s="169">
        <f>1*1</f>
        <v>1</v>
      </c>
      <c r="F6688" s="170">
        <v>29.37</v>
      </c>
      <c r="G6688" s="170">
        <f t="shared" ref="G6688:G6719" si="225">F6688*E6688</f>
        <v>29.37</v>
      </c>
      <c r="H6688" s="171" t="s">
        <v>414</v>
      </c>
      <c r="I6688" s="172"/>
      <c r="J6688" s="173"/>
    </row>
    <row r="6689" spans="1:10" customFormat="1" outlineLevel="1" x14ac:dyDescent="0.2">
      <c r="A6689" s="161" t="s">
        <v>403</v>
      </c>
      <c r="B6689" s="162" t="s">
        <v>4776</v>
      </c>
      <c r="C6689" s="174" t="s">
        <v>425</v>
      </c>
      <c r="D6689" s="175" t="s">
        <v>437</v>
      </c>
      <c r="E6689" s="175">
        <f>1*1</f>
        <v>1</v>
      </c>
      <c r="F6689" s="176">
        <v>0.02</v>
      </c>
      <c r="G6689" s="176">
        <f t="shared" si="225"/>
        <v>0.02</v>
      </c>
      <c r="H6689" s="177"/>
      <c r="I6689" s="178"/>
      <c r="J6689" s="179"/>
    </row>
    <row r="6690" spans="1:10" customFormat="1" x14ac:dyDescent="0.2">
      <c r="A6690" s="161" t="s">
        <v>382</v>
      </c>
      <c r="B6690" s="162" t="s">
        <v>4777</v>
      </c>
      <c r="C6690" s="163" t="s">
        <v>1989</v>
      </c>
      <c r="D6690" s="164" t="s">
        <v>1982</v>
      </c>
      <c r="E6690" s="164">
        <v>6</v>
      </c>
      <c r="F6690" s="167">
        <v>28.819422400000001</v>
      </c>
      <c r="G6690" s="167">
        <f t="shared" si="225"/>
        <v>172.91653439999999</v>
      </c>
      <c r="H6690" s="161" t="s">
        <v>414</v>
      </c>
      <c r="I6690" s="165"/>
      <c r="J6690" s="166"/>
    </row>
    <row r="6691" spans="1:10" customFormat="1" x14ac:dyDescent="0.2">
      <c r="A6691" s="161" t="s">
        <v>382</v>
      </c>
      <c r="B6691" s="162" t="s">
        <v>4778</v>
      </c>
      <c r="C6691" s="163" t="s">
        <v>1991</v>
      </c>
      <c r="D6691" s="164" t="s">
        <v>1982</v>
      </c>
      <c r="E6691" s="164">
        <v>6</v>
      </c>
      <c r="F6691" s="167">
        <v>29.546435670000001</v>
      </c>
      <c r="G6691" s="167">
        <f t="shared" si="225"/>
        <v>177.27861402000002</v>
      </c>
      <c r="H6691" s="161" t="s">
        <v>414</v>
      </c>
      <c r="I6691" s="165"/>
      <c r="J6691" s="166"/>
    </row>
    <row r="6692" spans="1:10" customFormat="1" x14ac:dyDescent="0.2">
      <c r="A6692" s="161" t="s">
        <v>382</v>
      </c>
      <c r="B6692" s="162" t="s">
        <v>4779</v>
      </c>
      <c r="C6692" s="163" t="s">
        <v>3538</v>
      </c>
      <c r="D6692" s="164" t="s">
        <v>3539</v>
      </c>
      <c r="E6692" s="164">
        <v>1</v>
      </c>
      <c r="F6692" s="167">
        <v>3.1241122200000002</v>
      </c>
      <c r="G6692" s="167">
        <f t="shared" si="225"/>
        <v>3.1241122200000002</v>
      </c>
      <c r="H6692" s="161" t="s">
        <v>414</v>
      </c>
      <c r="I6692" s="165"/>
      <c r="J6692" s="166"/>
    </row>
    <row r="6693" spans="1:10" customFormat="1" x14ac:dyDescent="0.2">
      <c r="A6693" s="161" t="s">
        <v>382</v>
      </c>
      <c r="B6693" s="162" t="s">
        <v>4780</v>
      </c>
      <c r="C6693" s="163" t="s">
        <v>3541</v>
      </c>
      <c r="D6693" s="164" t="s">
        <v>3542</v>
      </c>
      <c r="E6693" s="164">
        <v>1</v>
      </c>
      <c r="F6693" s="167">
        <v>0.75847052000000004</v>
      </c>
      <c r="G6693" s="167">
        <f t="shared" si="225"/>
        <v>0.75847052000000004</v>
      </c>
      <c r="H6693" s="161" t="s">
        <v>414</v>
      </c>
      <c r="I6693" s="165"/>
      <c r="J6693" s="166"/>
    </row>
    <row r="6694" spans="1:10" customFormat="1" x14ac:dyDescent="0.2">
      <c r="A6694" s="161" t="s">
        <v>382</v>
      </c>
      <c r="B6694" s="162" t="s">
        <v>4781</v>
      </c>
      <c r="C6694" s="163" t="s">
        <v>614</v>
      </c>
      <c r="D6694" s="164" t="s">
        <v>615</v>
      </c>
      <c r="E6694" s="164">
        <v>2</v>
      </c>
      <c r="F6694" s="167">
        <v>0.153006</v>
      </c>
      <c r="G6694" s="167">
        <f t="shared" si="225"/>
        <v>0.30601200000000001</v>
      </c>
      <c r="H6694" s="161" t="s">
        <v>414</v>
      </c>
      <c r="I6694" s="165"/>
      <c r="J6694" s="166"/>
    </row>
    <row r="6695" spans="1:10" customFormat="1" x14ac:dyDescent="0.2">
      <c r="A6695" s="161" t="s">
        <v>403</v>
      </c>
      <c r="B6695" s="162" t="s">
        <v>4782</v>
      </c>
      <c r="C6695" s="174" t="s">
        <v>617</v>
      </c>
      <c r="D6695" s="175" t="s">
        <v>618</v>
      </c>
      <c r="E6695" s="175">
        <v>2</v>
      </c>
      <c r="F6695" s="176">
        <v>0.16417498</v>
      </c>
      <c r="G6695" s="176">
        <f t="shared" si="225"/>
        <v>0.32834996</v>
      </c>
      <c r="H6695" s="177" t="s">
        <v>414</v>
      </c>
      <c r="I6695" s="178"/>
      <c r="J6695" s="179"/>
    </row>
    <row r="6696" spans="1:10" customFormat="1" x14ac:dyDescent="0.2">
      <c r="A6696" s="161" t="s">
        <v>403</v>
      </c>
      <c r="B6696" s="162" t="s">
        <v>4783</v>
      </c>
      <c r="C6696" s="174" t="s">
        <v>3546</v>
      </c>
      <c r="D6696" s="175" t="s">
        <v>3547</v>
      </c>
      <c r="E6696" s="175">
        <v>1</v>
      </c>
      <c r="F6696" s="176">
        <v>1.50447664</v>
      </c>
      <c r="G6696" s="176">
        <f t="shared" si="225"/>
        <v>1.50447664</v>
      </c>
      <c r="H6696" s="177"/>
      <c r="I6696" s="178"/>
      <c r="J6696" s="179"/>
    </row>
    <row r="6697" spans="1:10" customFormat="1" x14ac:dyDescent="0.2">
      <c r="A6697" s="161" t="s">
        <v>403</v>
      </c>
      <c r="B6697" s="162" t="s">
        <v>4784</v>
      </c>
      <c r="C6697" s="174" t="s">
        <v>623</v>
      </c>
      <c r="D6697" s="175" t="s">
        <v>624</v>
      </c>
      <c r="E6697" s="175">
        <v>1</v>
      </c>
      <c r="F6697" s="176">
        <v>9.1339580000000004E-2</v>
      </c>
      <c r="G6697" s="176">
        <f t="shared" si="225"/>
        <v>9.1339580000000004E-2</v>
      </c>
      <c r="H6697" s="177" t="s">
        <v>625</v>
      </c>
      <c r="I6697" s="178"/>
      <c r="J6697" s="179"/>
    </row>
    <row r="6698" spans="1:10" customFormat="1" x14ac:dyDescent="0.2">
      <c r="A6698" s="161" t="s">
        <v>382</v>
      </c>
      <c r="B6698" s="162" t="s">
        <v>4785</v>
      </c>
      <c r="C6698" s="163" t="s">
        <v>627</v>
      </c>
      <c r="D6698" s="164" t="s">
        <v>628</v>
      </c>
      <c r="E6698" s="164">
        <v>14</v>
      </c>
      <c r="F6698" s="167">
        <v>0.41937333999999998</v>
      </c>
      <c r="G6698" s="167">
        <f t="shared" si="225"/>
        <v>5.8712267599999999</v>
      </c>
      <c r="H6698" s="161" t="s">
        <v>414</v>
      </c>
      <c r="I6698" s="165"/>
      <c r="J6698" s="166"/>
    </row>
    <row r="6699" spans="1:10" customFormat="1" x14ac:dyDescent="0.2">
      <c r="A6699" s="161" t="s">
        <v>382</v>
      </c>
      <c r="B6699" s="162" t="s">
        <v>4786</v>
      </c>
      <c r="C6699" s="163" t="s">
        <v>3551</v>
      </c>
      <c r="D6699" s="164" t="s">
        <v>3552</v>
      </c>
      <c r="E6699" s="164">
        <v>18</v>
      </c>
      <c r="F6699" s="167">
        <v>1.4613394900000001</v>
      </c>
      <c r="G6699" s="167">
        <f t="shared" si="225"/>
        <v>26.304110820000002</v>
      </c>
      <c r="H6699" s="161" t="s">
        <v>414</v>
      </c>
      <c r="I6699" s="165"/>
      <c r="J6699" s="166"/>
    </row>
    <row r="6700" spans="1:10" customFormat="1" x14ac:dyDescent="0.2">
      <c r="A6700" s="161" t="s">
        <v>382</v>
      </c>
      <c r="B6700" s="162" t="s">
        <v>4787</v>
      </c>
      <c r="C6700" s="163" t="s">
        <v>3554</v>
      </c>
      <c r="D6700" s="164" t="s">
        <v>3555</v>
      </c>
      <c r="E6700" s="164">
        <v>16</v>
      </c>
      <c r="F6700" s="167">
        <v>6.4439096500000002</v>
      </c>
      <c r="G6700" s="167">
        <f t="shared" si="225"/>
        <v>103.1025544</v>
      </c>
      <c r="H6700" s="161" t="s">
        <v>414</v>
      </c>
      <c r="I6700" s="165"/>
      <c r="J6700" s="166"/>
    </row>
    <row r="6701" spans="1:10" customFormat="1" x14ac:dyDescent="0.2">
      <c r="A6701" s="161" t="s">
        <v>382</v>
      </c>
      <c r="B6701" s="162" t="s">
        <v>4788</v>
      </c>
      <c r="C6701" s="163" t="s">
        <v>3557</v>
      </c>
      <c r="D6701" s="164" t="s">
        <v>3558</v>
      </c>
      <c r="E6701" s="164">
        <v>1</v>
      </c>
      <c r="F6701" s="167">
        <v>7.7442089899999997</v>
      </c>
      <c r="G6701" s="167">
        <f t="shared" si="225"/>
        <v>7.7442089899999997</v>
      </c>
      <c r="H6701" s="161" t="s">
        <v>414</v>
      </c>
      <c r="I6701" s="165"/>
      <c r="J6701" s="166"/>
    </row>
    <row r="6702" spans="1:10" customFormat="1" x14ac:dyDescent="0.2">
      <c r="A6702" s="161" t="s">
        <v>403</v>
      </c>
      <c r="B6702" s="162" t="s">
        <v>4789</v>
      </c>
      <c r="C6702" s="174" t="s">
        <v>639</v>
      </c>
      <c r="D6702" s="175" t="s">
        <v>640</v>
      </c>
      <c r="E6702" s="175">
        <v>36</v>
      </c>
      <c r="F6702" s="176">
        <v>9.6615160000000005E-2</v>
      </c>
      <c r="G6702" s="176">
        <f t="shared" si="225"/>
        <v>3.4781457600000003</v>
      </c>
      <c r="H6702" s="177" t="s">
        <v>414</v>
      </c>
      <c r="I6702" s="178"/>
      <c r="J6702" s="179"/>
    </row>
    <row r="6703" spans="1:10" customFormat="1" x14ac:dyDescent="0.2">
      <c r="A6703" s="161" t="s">
        <v>382</v>
      </c>
      <c r="B6703" s="162" t="s">
        <v>4790</v>
      </c>
      <c r="C6703" s="163" t="s">
        <v>642</v>
      </c>
      <c r="D6703" s="164" t="s">
        <v>643</v>
      </c>
      <c r="E6703" s="164">
        <v>2</v>
      </c>
      <c r="F6703" s="167">
        <v>1.20161546</v>
      </c>
      <c r="G6703" s="167">
        <f t="shared" si="225"/>
        <v>2.4032309199999999</v>
      </c>
      <c r="H6703" s="161" t="s">
        <v>414</v>
      </c>
      <c r="I6703" s="165"/>
      <c r="J6703" s="166"/>
    </row>
    <row r="6704" spans="1:10" customFormat="1" x14ac:dyDescent="0.2">
      <c r="A6704" s="161" t="s">
        <v>382</v>
      </c>
      <c r="B6704" s="162" t="s">
        <v>4791</v>
      </c>
      <c r="C6704" s="163" t="s">
        <v>645</v>
      </c>
      <c r="D6704" s="164" t="s">
        <v>646</v>
      </c>
      <c r="E6704" s="164">
        <v>2</v>
      </c>
      <c r="F6704" s="167">
        <v>1.0010149699999999</v>
      </c>
      <c r="G6704" s="167">
        <f t="shared" si="225"/>
        <v>2.0020299399999999</v>
      </c>
      <c r="H6704" s="161" t="s">
        <v>414</v>
      </c>
      <c r="I6704" s="165"/>
      <c r="J6704" s="166"/>
    </row>
    <row r="6705" spans="1:10" customFormat="1" x14ac:dyDescent="0.2">
      <c r="A6705" s="161" t="s">
        <v>382</v>
      </c>
      <c r="B6705" s="162" t="s">
        <v>4792</v>
      </c>
      <c r="C6705" s="163" t="s">
        <v>648</v>
      </c>
      <c r="D6705" s="164" t="s">
        <v>649</v>
      </c>
      <c r="E6705" s="164">
        <v>14</v>
      </c>
      <c r="F6705" s="167">
        <v>2.00912837</v>
      </c>
      <c r="G6705" s="167">
        <f t="shared" si="225"/>
        <v>28.127797180000002</v>
      </c>
      <c r="H6705" s="161" t="s">
        <v>414</v>
      </c>
      <c r="I6705" s="165"/>
      <c r="J6705" s="166"/>
    </row>
    <row r="6706" spans="1:10" customFormat="1" x14ac:dyDescent="0.2">
      <c r="A6706" s="161" t="s">
        <v>382</v>
      </c>
      <c r="B6706" s="162" t="s">
        <v>4793</v>
      </c>
      <c r="C6706" s="163" t="s">
        <v>4633</v>
      </c>
      <c r="D6706" s="164" t="s">
        <v>4634</v>
      </c>
      <c r="E6706" s="164">
        <v>1</v>
      </c>
      <c r="F6706" s="167">
        <v>0.57323234999999995</v>
      </c>
      <c r="G6706" s="167">
        <f t="shared" si="225"/>
        <v>0.57323234999999995</v>
      </c>
      <c r="H6706" s="161" t="s">
        <v>414</v>
      </c>
      <c r="I6706" s="165"/>
      <c r="J6706" s="166"/>
    </row>
    <row r="6707" spans="1:10" customFormat="1" x14ac:dyDescent="0.2">
      <c r="A6707" s="161" t="s">
        <v>382</v>
      </c>
      <c r="B6707" s="162" t="s">
        <v>4794</v>
      </c>
      <c r="C6707" s="163" t="s">
        <v>654</v>
      </c>
      <c r="D6707" s="164" t="s">
        <v>655</v>
      </c>
      <c r="E6707" s="164">
        <v>2</v>
      </c>
      <c r="F6707" s="167">
        <v>2.8816543999999999</v>
      </c>
      <c r="G6707" s="167">
        <f t="shared" si="225"/>
        <v>5.7633087999999999</v>
      </c>
      <c r="H6707" s="161" t="s">
        <v>414</v>
      </c>
      <c r="I6707" s="165"/>
      <c r="J6707" s="166"/>
    </row>
    <row r="6708" spans="1:10" customFormat="1" x14ac:dyDescent="0.2">
      <c r="A6708" s="161" t="s">
        <v>382</v>
      </c>
      <c r="B6708" s="162" t="s">
        <v>4795</v>
      </c>
      <c r="C6708" s="163" t="s">
        <v>657</v>
      </c>
      <c r="D6708" s="164" t="s">
        <v>658</v>
      </c>
      <c r="E6708" s="164">
        <v>2</v>
      </c>
      <c r="F6708" s="167">
        <v>5.7822221499999999</v>
      </c>
      <c r="G6708" s="167">
        <f t="shared" si="225"/>
        <v>11.5644443</v>
      </c>
      <c r="H6708" s="161" t="s">
        <v>414</v>
      </c>
      <c r="I6708" s="165"/>
      <c r="J6708" s="166"/>
    </row>
    <row r="6709" spans="1:10" customFormat="1" x14ac:dyDescent="0.2">
      <c r="A6709" s="161" t="s">
        <v>382</v>
      </c>
      <c r="B6709" s="162" t="s">
        <v>4796</v>
      </c>
      <c r="C6709" s="163" t="s">
        <v>3569</v>
      </c>
      <c r="D6709" s="164" t="s">
        <v>3570</v>
      </c>
      <c r="E6709" s="164">
        <v>1</v>
      </c>
      <c r="F6709" s="167">
        <v>2.3854611399999999</v>
      </c>
      <c r="G6709" s="167">
        <f t="shared" si="225"/>
        <v>2.3854611399999999</v>
      </c>
      <c r="H6709" s="161" t="s">
        <v>414</v>
      </c>
      <c r="I6709" s="165"/>
      <c r="J6709" s="166"/>
    </row>
    <row r="6710" spans="1:10" customFormat="1" x14ac:dyDescent="0.2">
      <c r="A6710" s="161" t="s">
        <v>382</v>
      </c>
      <c r="B6710" s="162" t="s">
        <v>4797</v>
      </c>
      <c r="C6710" s="163" t="s">
        <v>663</v>
      </c>
      <c r="D6710" s="164" t="s">
        <v>664</v>
      </c>
      <c r="E6710" s="164">
        <v>2</v>
      </c>
      <c r="F6710" s="167">
        <v>1.1285739800000001</v>
      </c>
      <c r="G6710" s="167">
        <f t="shared" si="225"/>
        <v>2.2571479600000002</v>
      </c>
      <c r="H6710" s="161" t="s">
        <v>414</v>
      </c>
      <c r="I6710" s="165"/>
      <c r="J6710" s="166"/>
    </row>
    <row r="6711" spans="1:10" customFormat="1" x14ac:dyDescent="0.2">
      <c r="A6711" s="161" t="s">
        <v>382</v>
      </c>
      <c r="B6711" s="162" t="s">
        <v>4798</v>
      </c>
      <c r="C6711" s="163" t="s">
        <v>3573</v>
      </c>
      <c r="D6711" s="164" t="s">
        <v>3574</v>
      </c>
      <c r="E6711" s="164">
        <v>1</v>
      </c>
      <c r="F6711" s="167">
        <v>0.27967015000000001</v>
      </c>
      <c r="G6711" s="167">
        <f t="shared" si="225"/>
        <v>0.27967015000000001</v>
      </c>
      <c r="H6711" s="161" t="s">
        <v>414</v>
      </c>
      <c r="I6711" s="165"/>
      <c r="J6711" s="166"/>
    </row>
    <row r="6712" spans="1:10" customFormat="1" x14ac:dyDescent="0.2">
      <c r="A6712" s="161" t="s">
        <v>403</v>
      </c>
      <c r="B6712" s="162" t="s">
        <v>4799</v>
      </c>
      <c r="C6712" s="174" t="s">
        <v>4641</v>
      </c>
      <c r="D6712" s="175" t="s">
        <v>4642</v>
      </c>
      <c r="E6712" s="175">
        <v>1</v>
      </c>
      <c r="F6712" s="176">
        <v>1.5015670000000001</v>
      </c>
      <c r="G6712" s="176">
        <f t="shared" si="225"/>
        <v>1.5015670000000001</v>
      </c>
      <c r="H6712" s="177"/>
      <c r="I6712" s="178"/>
      <c r="J6712" s="179"/>
    </row>
    <row r="6713" spans="1:10" customFormat="1" x14ac:dyDescent="0.2">
      <c r="A6713" s="161" t="s">
        <v>403</v>
      </c>
      <c r="B6713" s="162" t="s">
        <v>4800</v>
      </c>
      <c r="C6713" s="174" t="s">
        <v>4644</v>
      </c>
      <c r="D6713" s="175" t="s">
        <v>4645</v>
      </c>
      <c r="E6713" s="175">
        <v>1</v>
      </c>
      <c r="F6713" s="176">
        <v>1.24636104</v>
      </c>
      <c r="G6713" s="176">
        <f t="shared" si="225"/>
        <v>1.24636104</v>
      </c>
      <c r="H6713" s="177"/>
      <c r="I6713" s="178"/>
      <c r="J6713" s="179"/>
    </row>
    <row r="6714" spans="1:10" customFormat="1" x14ac:dyDescent="0.2">
      <c r="A6714" s="148" t="s">
        <v>379</v>
      </c>
      <c r="B6714" s="162" t="s">
        <v>4801</v>
      </c>
      <c r="C6714" s="181" t="s">
        <v>686</v>
      </c>
      <c r="D6714" s="182" t="s">
        <v>687</v>
      </c>
      <c r="E6714" s="182">
        <v>1</v>
      </c>
      <c r="F6714" s="183">
        <v>43</v>
      </c>
      <c r="G6714" s="183">
        <f t="shared" si="225"/>
        <v>43</v>
      </c>
      <c r="H6714" s="184" t="s">
        <v>688</v>
      </c>
      <c r="I6714" s="185"/>
      <c r="J6714" s="180"/>
    </row>
    <row r="6715" spans="1:10" customFormat="1" ht="38.25" x14ac:dyDescent="0.2">
      <c r="A6715" s="161" t="s">
        <v>403</v>
      </c>
      <c r="B6715" s="162" t="s">
        <v>4802</v>
      </c>
      <c r="C6715" s="174" t="s">
        <v>4803</v>
      </c>
      <c r="D6715" s="175" t="s">
        <v>4804</v>
      </c>
      <c r="E6715" s="175">
        <v>1</v>
      </c>
      <c r="F6715" s="176">
        <v>106.03452393000001</v>
      </c>
      <c r="G6715" s="176">
        <f t="shared" si="225"/>
        <v>106.03452393000001</v>
      </c>
      <c r="H6715" s="177"/>
      <c r="I6715" s="178"/>
      <c r="J6715" s="179"/>
    </row>
    <row r="6716" spans="1:10" customFormat="1" x14ac:dyDescent="0.2">
      <c r="A6716" s="148" t="s">
        <v>379</v>
      </c>
      <c r="B6716" s="162" t="s">
        <v>4805</v>
      </c>
      <c r="C6716" s="181"/>
      <c r="D6716" s="182" t="s">
        <v>696</v>
      </c>
      <c r="E6716" s="182">
        <v>2</v>
      </c>
      <c r="F6716" s="183">
        <v>2.27335121</v>
      </c>
      <c r="G6716" s="183">
        <f t="shared" si="225"/>
        <v>4.5467024199999999</v>
      </c>
      <c r="H6716" s="184"/>
      <c r="I6716" s="185"/>
      <c r="J6716" s="180"/>
    </row>
    <row r="6717" spans="1:10" customFormat="1" x14ac:dyDescent="0.2">
      <c r="A6717" s="161" t="s">
        <v>403</v>
      </c>
      <c r="B6717" s="162" t="s">
        <v>4806</v>
      </c>
      <c r="C6717" s="174"/>
      <c r="D6717" s="175" t="s">
        <v>698</v>
      </c>
      <c r="E6717" s="175">
        <v>2</v>
      </c>
      <c r="F6717" s="176">
        <v>3.9519828000000001</v>
      </c>
      <c r="G6717" s="176">
        <f t="shared" si="225"/>
        <v>7.9039656000000003</v>
      </c>
      <c r="H6717" s="177"/>
      <c r="I6717" s="178"/>
      <c r="J6717" s="179"/>
    </row>
    <row r="6718" spans="1:10" customFormat="1" x14ac:dyDescent="0.2">
      <c r="A6718" s="161" t="s">
        <v>403</v>
      </c>
      <c r="B6718" s="162" t="s">
        <v>4807</v>
      </c>
      <c r="C6718" s="174"/>
      <c r="D6718" s="175" t="s">
        <v>700</v>
      </c>
      <c r="E6718" s="175">
        <v>2</v>
      </c>
      <c r="F6718" s="176">
        <v>0.32693049000000002</v>
      </c>
      <c r="G6718" s="176">
        <f t="shared" si="225"/>
        <v>0.65386098000000004</v>
      </c>
      <c r="H6718" s="177"/>
      <c r="I6718" s="178"/>
      <c r="J6718" s="179"/>
    </row>
    <row r="6719" spans="1:10" customFormat="1" x14ac:dyDescent="0.2">
      <c r="A6719" s="161" t="s">
        <v>403</v>
      </c>
      <c r="B6719" s="162" t="s">
        <v>4808</v>
      </c>
      <c r="C6719" s="174" t="s">
        <v>3595</v>
      </c>
      <c r="D6719" s="175" t="s">
        <v>3596</v>
      </c>
      <c r="E6719" s="175">
        <v>23</v>
      </c>
      <c r="F6719" s="176">
        <v>12</v>
      </c>
      <c r="G6719" s="176">
        <f t="shared" si="225"/>
        <v>276</v>
      </c>
      <c r="H6719" s="177"/>
      <c r="I6719" s="178"/>
      <c r="J6719" s="179"/>
    </row>
    <row r="6720" spans="1:10" customFormat="1" ht="25.5" x14ac:dyDescent="0.2">
      <c r="A6720" s="161" t="s">
        <v>403</v>
      </c>
      <c r="B6720" s="162" t="s">
        <v>4809</v>
      </c>
      <c r="C6720" s="174" t="s">
        <v>4655</v>
      </c>
      <c r="D6720" s="175" t="s">
        <v>4656</v>
      </c>
      <c r="E6720" s="175">
        <v>7</v>
      </c>
      <c r="F6720" s="176">
        <v>36.424223310000002</v>
      </c>
      <c r="G6720" s="176">
        <f t="shared" ref="G6720:G6751" si="226">F6720*E6720</f>
        <v>254.96956317000001</v>
      </c>
      <c r="H6720" s="177"/>
      <c r="I6720" s="178"/>
      <c r="J6720" s="179"/>
    </row>
    <row r="6721" spans="1:10" customFormat="1" x14ac:dyDescent="0.2">
      <c r="A6721" s="161" t="s">
        <v>403</v>
      </c>
      <c r="B6721" s="162" t="s">
        <v>4810</v>
      </c>
      <c r="C6721" s="174" t="s">
        <v>708</v>
      </c>
      <c r="D6721" s="175" t="s">
        <v>709</v>
      </c>
      <c r="E6721" s="175">
        <v>4</v>
      </c>
      <c r="F6721" s="176">
        <v>1.9</v>
      </c>
      <c r="G6721" s="176">
        <f t="shared" si="226"/>
        <v>7.6</v>
      </c>
      <c r="H6721" s="177"/>
      <c r="I6721" s="178"/>
      <c r="J6721" s="179"/>
    </row>
    <row r="6722" spans="1:10" customFormat="1" x14ac:dyDescent="0.2">
      <c r="A6722" s="161" t="s">
        <v>403</v>
      </c>
      <c r="B6722" s="162" t="s">
        <v>4811</v>
      </c>
      <c r="C6722" s="174"/>
      <c r="D6722" s="175" t="s">
        <v>711</v>
      </c>
      <c r="E6722" s="175">
        <v>2</v>
      </c>
      <c r="F6722" s="176">
        <v>1.8403369999999999E-2</v>
      </c>
      <c r="G6722" s="176">
        <f t="shared" si="226"/>
        <v>3.6806739999999998E-2</v>
      </c>
      <c r="H6722" s="177"/>
      <c r="I6722" s="178"/>
      <c r="J6722" s="179"/>
    </row>
    <row r="6723" spans="1:10" customFormat="1" x14ac:dyDescent="0.2">
      <c r="A6723" s="161" t="s">
        <v>403</v>
      </c>
      <c r="B6723" s="162" t="s">
        <v>4812</v>
      </c>
      <c r="C6723" s="174"/>
      <c r="D6723" s="175" t="s">
        <v>4813</v>
      </c>
      <c r="E6723" s="175">
        <v>2</v>
      </c>
      <c r="F6723" s="176">
        <v>3.7666301</v>
      </c>
      <c r="G6723" s="176">
        <f t="shared" si="226"/>
        <v>7.5332602</v>
      </c>
      <c r="H6723" s="177" t="s">
        <v>625</v>
      </c>
      <c r="I6723" s="178"/>
      <c r="J6723" s="179"/>
    </row>
    <row r="6724" spans="1:10" customFormat="1" x14ac:dyDescent="0.2">
      <c r="A6724" s="161" t="s">
        <v>403</v>
      </c>
      <c r="B6724" s="162" t="s">
        <v>4814</v>
      </c>
      <c r="C6724" s="174"/>
      <c r="D6724" s="175" t="s">
        <v>716</v>
      </c>
      <c r="E6724" s="175">
        <v>2</v>
      </c>
      <c r="F6724" s="176">
        <v>3.9988100900000001</v>
      </c>
      <c r="G6724" s="176">
        <f t="shared" si="226"/>
        <v>7.9976201800000002</v>
      </c>
      <c r="H6724" s="177"/>
      <c r="I6724" s="178"/>
      <c r="J6724" s="179"/>
    </row>
    <row r="6725" spans="1:10" customFormat="1" x14ac:dyDescent="0.2">
      <c r="A6725" s="161" t="s">
        <v>403</v>
      </c>
      <c r="B6725" s="162" t="s">
        <v>4815</v>
      </c>
      <c r="C6725" s="174"/>
      <c r="D6725" s="175" t="s">
        <v>718</v>
      </c>
      <c r="E6725" s="175">
        <v>28</v>
      </c>
      <c r="F6725" s="176">
        <v>2.9523020000000001E-2</v>
      </c>
      <c r="G6725" s="176">
        <f t="shared" si="226"/>
        <v>0.82664455999999997</v>
      </c>
      <c r="H6725" s="177"/>
      <c r="I6725" s="178"/>
      <c r="J6725" s="179"/>
    </row>
    <row r="6726" spans="1:10" customFormat="1" x14ac:dyDescent="0.2">
      <c r="A6726" s="161" t="s">
        <v>403</v>
      </c>
      <c r="B6726" s="162" t="s">
        <v>4816</v>
      </c>
      <c r="C6726" s="174"/>
      <c r="D6726" s="175" t="s">
        <v>720</v>
      </c>
      <c r="E6726" s="175">
        <v>2</v>
      </c>
      <c r="F6726" s="176">
        <v>9.6445200000000002E-3</v>
      </c>
      <c r="G6726" s="176">
        <f t="shared" si="226"/>
        <v>1.928904E-2</v>
      </c>
      <c r="H6726" s="177"/>
      <c r="I6726" s="178"/>
      <c r="J6726" s="179"/>
    </row>
    <row r="6727" spans="1:10" customFormat="1" x14ac:dyDescent="0.2">
      <c r="A6727" s="148" t="s">
        <v>379</v>
      </c>
      <c r="B6727" s="162" t="s">
        <v>4817</v>
      </c>
      <c r="C6727" s="181" t="s">
        <v>722</v>
      </c>
      <c r="D6727" s="182" t="s">
        <v>723</v>
      </c>
      <c r="E6727" s="182">
        <v>1</v>
      </c>
      <c r="F6727" s="183">
        <v>6.138147E-2</v>
      </c>
      <c r="G6727" s="183">
        <f t="shared" si="226"/>
        <v>6.138147E-2</v>
      </c>
      <c r="H6727" s="184"/>
      <c r="I6727" s="185"/>
      <c r="J6727" s="180"/>
    </row>
    <row r="6728" spans="1:10" customFormat="1" x14ac:dyDescent="0.2">
      <c r="A6728" s="161" t="s">
        <v>403</v>
      </c>
      <c r="B6728" s="162" t="s">
        <v>4818</v>
      </c>
      <c r="C6728" s="174" t="s">
        <v>684</v>
      </c>
      <c r="D6728" s="175" t="s">
        <v>728</v>
      </c>
      <c r="E6728" s="175">
        <v>4</v>
      </c>
      <c r="F6728" s="176">
        <v>3.5662310000000003E-2</v>
      </c>
      <c r="G6728" s="176">
        <f t="shared" si="226"/>
        <v>0.14264924000000001</v>
      </c>
      <c r="H6728" s="177"/>
      <c r="I6728" s="178"/>
      <c r="J6728" s="179"/>
    </row>
    <row r="6729" spans="1:10" customFormat="1" x14ac:dyDescent="0.2">
      <c r="A6729" s="161" t="s">
        <v>403</v>
      </c>
      <c r="B6729" s="162" t="s">
        <v>4819</v>
      </c>
      <c r="C6729" s="174" t="s">
        <v>684</v>
      </c>
      <c r="D6729" s="175" t="s">
        <v>730</v>
      </c>
      <c r="E6729" s="175">
        <v>4</v>
      </c>
      <c r="F6729" s="176">
        <v>3.3686880000000002E-2</v>
      </c>
      <c r="G6729" s="176">
        <f t="shared" si="226"/>
        <v>0.13474752000000001</v>
      </c>
      <c r="H6729" s="177"/>
      <c r="I6729" s="178"/>
      <c r="J6729" s="179"/>
    </row>
    <row r="6730" spans="1:10" customFormat="1" x14ac:dyDescent="0.2">
      <c r="A6730" s="161" t="s">
        <v>403</v>
      </c>
      <c r="B6730" s="162" t="s">
        <v>4820</v>
      </c>
      <c r="C6730" s="174" t="s">
        <v>677</v>
      </c>
      <c r="D6730" s="175" t="s">
        <v>732</v>
      </c>
      <c r="E6730" s="175">
        <v>12</v>
      </c>
      <c r="F6730" s="176">
        <v>0.12559807000000001</v>
      </c>
      <c r="G6730" s="176">
        <f t="shared" si="226"/>
        <v>1.5071768400000001</v>
      </c>
      <c r="H6730" s="177"/>
      <c r="I6730" s="178"/>
      <c r="J6730" s="179"/>
    </row>
    <row r="6731" spans="1:10" customFormat="1" x14ac:dyDescent="0.2">
      <c r="A6731" s="161" t="s">
        <v>403</v>
      </c>
      <c r="B6731" s="162" t="s">
        <v>4821</v>
      </c>
      <c r="C6731" s="174" t="s">
        <v>677</v>
      </c>
      <c r="D6731" s="175" t="s">
        <v>734</v>
      </c>
      <c r="E6731" s="175">
        <v>4</v>
      </c>
      <c r="F6731" s="176">
        <v>0.10981471</v>
      </c>
      <c r="G6731" s="176">
        <f t="shared" si="226"/>
        <v>0.43925883999999998</v>
      </c>
      <c r="H6731" s="177"/>
      <c r="I6731" s="178"/>
      <c r="J6731" s="179"/>
    </row>
    <row r="6732" spans="1:10" customFormat="1" x14ac:dyDescent="0.2">
      <c r="A6732" s="161" t="s">
        <v>403</v>
      </c>
      <c r="B6732" s="162" t="s">
        <v>4822</v>
      </c>
      <c r="C6732" s="174" t="s">
        <v>677</v>
      </c>
      <c r="D6732" s="175" t="s">
        <v>736</v>
      </c>
      <c r="E6732" s="175">
        <v>2</v>
      </c>
      <c r="F6732" s="176">
        <v>7.4135400000000004E-2</v>
      </c>
      <c r="G6732" s="176">
        <f t="shared" si="226"/>
        <v>0.14827080000000001</v>
      </c>
      <c r="H6732" s="177"/>
      <c r="I6732" s="178"/>
      <c r="J6732" s="179"/>
    </row>
    <row r="6733" spans="1:10" customFormat="1" x14ac:dyDescent="0.2">
      <c r="A6733" s="161" t="s">
        <v>403</v>
      </c>
      <c r="B6733" s="162" t="s">
        <v>4823</v>
      </c>
      <c r="C6733" s="174" t="s">
        <v>677</v>
      </c>
      <c r="D6733" s="175" t="s">
        <v>678</v>
      </c>
      <c r="E6733" s="175">
        <v>4</v>
      </c>
      <c r="F6733" s="176">
        <v>4.296759E-2</v>
      </c>
      <c r="G6733" s="176">
        <f t="shared" si="226"/>
        <v>0.17187036</v>
      </c>
      <c r="H6733" s="177"/>
      <c r="I6733" s="178"/>
      <c r="J6733" s="179"/>
    </row>
    <row r="6734" spans="1:10" customFormat="1" x14ac:dyDescent="0.2">
      <c r="A6734" s="161" t="s">
        <v>403</v>
      </c>
      <c r="B6734" s="162" t="s">
        <v>4824</v>
      </c>
      <c r="C6734" s="174" t="s">
        <v>677</v>
      </c>
      <c r="D6734" s="175" t="s">
        <v>739</v>
      </c>
      <c r="E6734" s="175">
        <v>3</v>
      </c>
      <c r="F6734" s="176">
        <v>5.4240669999999998E-2</v>
      </c>
      <c r="G6734" s="176">
        <f t="shared" si="226"/>
        <v>0.16272201</v>
      </c>
      <c r="H6734" s="177"/>
      <c r="I6734" s="178"/>
      <c r="J6734" s="179"/>
    </row>
    <row r="6735" spans="1:10" customFormat="1" x14ac:dyDescent="0.2">
      <c r="A6735" s="161" t="s">
        <v>403</v>
      </c>
      <c r="B6735" s="162" t="s">
        <v>4825</v>
      </c>
      <c r="C6735" s="174" t="s">
        <v>677</v>
      </c>
      <c r="D6735" s="175" t="s">
        <v>741</v>
      </c>
      <c r="E6735" s="175">
        <v>8</v>
      </c>
      <c r="F6735" s="176">
        <v>2.6461140000000001E-2</v>
      </c>
      <c r="G6735" s="176">
        <f t="shared" si="226"/>
        <v>0.21168912000000001</v>
      </c>
      <c r="H6735" s="177"/>
      <c r="I6735" s="178"/>
      <c r="J6735" s="179"/>
    </row>
    <row r="6736" spans="1:10" customFormat="1" x14ac:dyDescent="0.2">
      <c r="A6736" s="161" t="s">
        <v>403</v>
      </c>
      <c r="B6736" s="162" t="s">
        <v>4826</v>
      </c>
      <c r="C6736" s="174" t="s">
        <v>677</v>
      </c>
      <c r="D6736" s="175" t="s">
        <v>743</v>
      </c>
      <c r="E6736" s="175">
        <v>39</v>
      </c>
      <c r="F6736" s="176">
        <v>1.393254E-2</v>
      </c>
      <c r="G6736" s="176">
        <f t="shared" si="226"/>
        <v>0.54336905999999996</v>
      </c>
      <c r="H6736" s="177"/>
      <c r="I6736" s="178"/>
      <c r="J6736" s="179"/>
    </row>
    <row r="6737" spans="1:10" customFormat="1" x14ac:dyDescent="0.2">
      <c r="A6737" s="161" t="s">
        <v>403</v>
      </c>
      <c r="B6737" s="162" t="s">
        <v>4827</v>
      </c>
      <c r="C6737" s="174" t="s">
        <v>677</v>
      </c>
      <c r="D6737" s="175" t="s">
        <v>745</v>
      </c>
      <c r="E6737" s="175">
        <v>8</v>
      </c>
      <c r="F6737" s="176">
        <v>1.1562019999999999E-2</v>
      </c>
      <c r="G6737" s="176">
        <f t="shared" si="226"/>
        <v>9.2496159999999994E-2</v>
      </c>
      <c r="H6737" s="177"/>
      <c r="I6737" s="178"/>
      <c r="J6737" s="179"/>
    </row>
    <row r="6738" spans="1:10" customFormat="1" x14ac:dyDescent="0.2">
      <c r="A6738" s="161" t="s">
        <v>403</v>
      </c>
      <c r="B6738" s="162" t="s">
        <v>4828</v>
      </c>
      <c r="C6738" s="174" t="s">
        <v>677</v>
      </c>
      <c r="D6738" s="175" t="s">
        <v>747</v>
      </c>
      <c r="E6738" s="175">
        <v>4</v>
      </c>
      <c r="F6738" s="176">
        <v>1.9086800000000001E-3</v>
      </c>
      <c r="G6738" s="176">
        <f t="shared" si="226"/>
        <v>7.6347200000000002E-3</v>
      </c>
      <c r="H6738" s="177"/>
      <c r="I6738" s="178"/>
      <c r="J6738" s="179"/>
    </row>
    <row r="6739" spans="1:10" customFormat="1" ht="25.5" x14ac:dyDescent="0.2">
      <c r="A6739" s="161" t="s">
        <v>403</v>
      </c>
      <c r="B6739" s="162" t="s">
        <v>4829</v>
      </c>
      <c r="C6739" s="174" t="s">
        <v>944</v>
      </c>
      <c r="D6739" s="175" t="s">
        <v>749</v>
      </c>
      <c r="E6739" s="175">
        <v>132</v>
      </c>
      <c r="F6739" s="176">
        <v>5.7602159999999999E-2</v>
      </c>
      <c r="G6739" s="176">
        <f t="shared" si="226"/>
        <v>7.6034851200000002</v>
      </c>
      <c r="H6739" s="177"/>
      <c r="I6739" s="178"/>
      <c r="J6739" s="179"/>
    </row>
    <row r="6740" spans="1:10" customFormat="1" ht="25.5" x14ac:dyDescent="0.2">
      <c r="A6740" s="161" t="s">
        <v>403</v>
      </c>
      <c r="B6740" s="162" t="s">
        <v>4830</v>
      </c>
      <c r="C6740" s="174" t="s">
        <v>522</v>
      </c>
      <c r="D6740" s="175" t="s">
        <v>751</v>
      </c>
      <c r="E6740" s="175">
        <v>8</v>
      </c>
      <c r="F6740" s="176">
        <v>2.8221969999999999E-2</v>
      </c>
      <c r="G6740" s="176">
        <f t="shared" si="226"/>
        <v>0.22577575999999999</v>
      </c>
      <c r="H6740" s="177"/>
      <c r="I6740" s="178"/>
      <c r="J6740" s="179"/>
    </row>
    <row r="6741" spans="1:10" customFormat="1" ht="25.5" x14ac:dyDescent="0.2">
      <c r="A6741" s="161" t="s">
        <v>403</v>
      </c>
      <c r="B6741" s="162" t="s">
        <v>4831</v>
      </c>
      <c r="C6741" s="174" t="s">
        <v>522</v>
      </c>
      <c r="D6741" s="175" t="s">
        <v>753</v>
      </c>
      <c r="E6741" s="175">
        <v>38</v>
      </c>
      <c r="F6741" s="176">
        <v>2.2449110000000001E-2</v>
      </c>
      <c r="G6741" s="176">
        <f t="shared" si="226"/>
        <v>0.85306618000000001</v>
      </c>
      <c r="H6741" s="177"/>
      <c r="I6741" s="178"/>
      <c r="J6741" s="179"/>
    </row>
    <row r="6742" spans="1:10" customFormat="1" ht="25.5" x14ac:dyDescent="0.2">
      <c r="A6742" s="161" t="s">
        <v>403</v>
      </c>
      <c r="B6742" s="162" t="s">
        <v>4832</v>
      </c>
      <c r="C6742" s="174" t="s">
        <v>725</v>
      </c>
      <c r="D6742" s="175" t="s">
        <v>726</v>
      </c>
      <c r="E6742" s="175">
        <v>64</v>
      </c>
      <c r="F6742" s="176">
        <v>2.0473680000000001E-2</v>
      </c>
      <c r="G6742" s="176">
        <f t="shared" si="226"/>
        <v>1.3103155200000001</v>
      </c>
      <c r="H6742" s="177"/>
      <c r="I6742" s="178"/>
      <c r="J6742" s="179"/>
    </row>
    <row r="6743" spans="1:10" customFormat="1" ht="25.5" x14ac:dyDescent="0.2">
      <c r="A6743" s="161" t="s">
        <v>403</v>
      </c>
      <c r="B6743" s="162" t="s">
        <v>4833</v>
      </c>
      <c r="C6743" s="174" t="s">
        <v>944</v>
      </c>
      <c r="D6743" s="175" t="s">
        <v>755</v>
      </c>
      <c r="E6743" s="175">
        <v>84</v>
      </c>
      <c r="F6743" s="176">
        <v>1.8321469999999999E-2</v>
      </c>
      <c r="G6743" s="176">
        <f t="shared" si="226"/>
        <v>1.5390034799999999</v>
      </c>
      <c r="H6743" s="177"/>
      <c r="I6743" s="178"/>
      <c r="J6743" s="179"/>
    </row>
    <row r="6744" spans="1:10" customFormat="1" ht="25.5" x14ac:dyDescent="0.2">
      <c r="A6744" s="161" t="s">
        <v>403</v>
      </c>
      <c r="B6744" s="162" t="s">
        <v>4834</v>
      </c>
      <c r="C6744" s="174" t="s">
        <v>522</v>
      </c>
      <c r="D6744" s="175" t="s">
        <v>757</v>
      </c>
      <c r="E6744" s="175">
        <v>100</v>
      </c>
      <c r="F6744" s="176">
        <v>1.6348540000000002E-2</v>
      </c>
      <c r="G6744" s="176">
        <f t="shared" si="226"/>
        <v>1.6348540000000003</v>
      </c>
      <c r="H6744" s="177"/>
      <c r="I6744" s="178"/>
      <c r="J6744" s="179"/>
    </row>
    <row r="6745" spans="1:10" customFormat="1" x14ac:dyDescent="0.2">
      <c r="A6745" s="161" t="s">
        <v>403</v>
      </c>
      <c r="B6745" s="162" t="s">
        <v>4835</v>
      </c>
      <c r="C6745" s="174" t="s">
        <v>759</v>
      </c>
      <c r="D6745" s="175" t="s">
        <v>760</v>
      </c>
      <c r="E6745" s="175">
        <v>15</v>
      </c>
      <c r="F6745" s="176">
        <v>1.7374069999999998E-2</v>
      </c>
      <c r="G6745" s="176">
        <f t="shared" si="226"/>
        <v>0.26061104999999996</v>
      </c>
      <c r="H6745" s="177"/>
      <c r="I6745" s="178"/>
      <c r="J6745" s="179"/>
    </row>
    <row r="6746" spans="1:10" customFormat="1" x14ac:dyDescent="0.2">
      <c r="A6746" s="161" t="s">
        <v>403</v>
      </c>
      <c r="B6746" s="162" t="s">
        <v>4836</v>
      </c>
      <c r="C6746" s="174" t="s">
        <v>525</v>
      </c>
      <c r="D6746" s="175" t="s">
        <v>762</v>
      </c>
      <c r="E6746" s="175">
        <v>12</v>
      </c>
      <c r="F6746" s="176">
        <v>7.6006699999999996E-2</v>
      </c>
      <c r="G6746" s="176">
        <f t="shared" si="226"/>
        <v>0.91208040000000001</v>
      </c>
      <c r="H6746" s="177"/>
      <c r="I6746" s="178"/>
      <c r="J6746" s="179"/>
    </row>
    <row r="6747" spans="1:10" customFormat="1" x14ac:dyDescent="0.2">
      <c r="A6747" s="161" t="s">
        <v>403</v>
      </c>
      <c r="B6747" s="162" t="s">
        <v>4837</v>
      </c>
      <c r="C6747" s="174" t="s">
        <v>525</v>
      </c>
      <c r="D6747" s="175" t="s">
        <v>764</v>
      </c>
      <c r="E6747" s="175">
        <v>16</v>
      </c>
      <c r="F6747" s="176">
        <v>4.0010209999999997E-2</v>
      </c>
      <c r="G6747" s="176">
        <f t="shared" si="226"/>
        <v>0.64016335999999996</v>
      </c>
      <c r="H6747" s="177"/>
      <c r="I6747" s="178"/>
      <c r="J6747" s="179"/>
    </row>
    <row r="6748" spans="1:10" customFormat="1" x14ac:dyDescent="0.2">
      <c r="A6748" s="161" t="s">
        <v>403</v>
      </c>
      <c r="B6748" s="162" t="s">
        <v>4838</v>
      </c>
      <c r="C6748" s="174" t="s">
        <v>525</v>
      </c>
      <c r="D6748" s="175" t="s">
        <v>679</v>
      </c>
      <c r="E6748" s="175">
        <v>144</v>
      </c>
      <c r="F6748" s="176">
        <v>1.6751530000000001E-2</v>
      </c>
      <c r="G6748" s="176">
        <f t="shared" si="226"/>
        <v>2.4122203200000003</v>
      </c>
      <c r="H6748" s="177"/>
      <c r="I6748" s="178"/>
      <c r="J6748" s="179"/>
    </row>
    <row r="6749" spans="1:10" customFormat="1" x14ac:dyDescent="0.2">
      <c r="A6749" s="161" t="s">
        <v>403</v>
      </c>
      <c r="B6749" s="162" t="s">
        <v>4839</v>
      </c>
      <c r="C6749" s="174" t="s">
        <v>525</v>
      </c>
      <c r="D6749" s="175" t="s">
        <v>767</v>
      </c>
      <c r="E6749" s="175">
        <v>9</v>
      </c>
      <c r="F6749" s="176">
        <v>1.084597E-2</v>
      </c>
      <c r="G6749" s="176">
        <f t="shared" si="226"/>
        <v>9.7613729999999996E-2</v>
      </c>
      <c r="H6749" s="177"/>
      <c r="I6749" s="178"/>
      <c r="J6749" s="179"/>
    </row>
    <row r="6750" spans="1:10" customFormat="1" x14ac:dyDescent="0.2">
      <c r="A6750" s="161" t="s">
        <v>403</v>
      </c>
      <c r="B6750" s="162" t="s">
        <v>4840</v>
      </c>
      <c r="C6750" s="174" t="s">
        <v>525</v>
      </c>
      <c r="D6750" s="175" t="s">
        <v>526</v>
      </c>
      <c r="E6750" s="175">
        <v>505</v>
      </c>
      <c r="F6750" s="176">
        <v>5.88405E-3</v>
      </c>
      <c r="G6750" s="176">
        <f t="shared" si="226"/>
        <v>2.9714452499999999</v>
      </c>
      <c r="H6750" s="177"/>
      <c r="I6750" s="178"/>
      <c r="J6750" s="179"/>
    </row>
    <row r="6751" spans="1:10" customFormat="1" x14ac:dyDescent="0.2">
      <c r="A6751" s="161" t="s">
        <v>403</v>
      </c>
      <c r="B6751" s="162" t="s">
        <v>4841</v>
      </c>
      <c r="C6751" s="174" t="s">
        <v>525</v>
      </c>
      <c r="D6751" s="175" t="s">
        <v>770</v>
      </c>
      <c r="E6751" s="175">
        <v>4</v>
      </c>
      <c r="F6751" s="176">
        <v>8.4562000000000005E-4</v>
      </c>
      <c r="G6751" s="176">
        <f t="shared" si="226"/>
        <v>3.3824800000000002E-3</v>
      </c>
      <c r="H6751" s="177"/>
      <c r="I6751" s="178"/>
      <c r="J6751" s="179"/>
    </row>
    <row r="6752" spans="1:10" customFormat="1" x14ac:dyDescent="0.2">
      <c r="A6752" s="161" t="s">
        <v>403</v>
      </c>
      <c r="B6752" s="162" t="s">
        <v>4842</v>
      </c>
      <c r="C6752" s="174" t="s">
        <v>528</v>
      </c>
      <c r="D6752" s="175" t="s">
        <v>772</v>
      </c>
      <c r="E6752" s="175">
        <v>16</v>
      </c>
      <c r="F6752" s="176">
        <v>6.9577099999999998E-3</v>
      </c>
      <c r="G6752" s="176">
        <f t="shared" ref="G6752:G6762" si="227">F6752*E6752</f>
        <v>0.11132336</v>
      </c>
      <c r="H6752" s="177"/>
      <c r="I6752" s="178"/>
      <c r="J6752" s="179"/>
    </row>
    <row r="6753" spans="1:39" customFormat="1" x14ac:dyDescent="0.2">
      <c r="A6753" s="161" t="s">
        <v>403</v>
      </c>
      <c r="B6753" s="162" t="s">
        <v>4843</v>
      </c>
      <c r="C6753" s="174" t="s">
        <v>528</v>
      </c>
      <c r="D6753" s="175" t="s">
        <v>680</v>
      </c>
      <c r="E6753" s="175">
        <v>136</v>
      </c>
      <c r="F6753" s="176">
        <v>3.9662300000000003E-3</v>
      </c>
      <c r="G6753" s="176">
        <f t="shared" si="227"/>
        <v>0.53940728000000004</v>
      </c>
      <c r="H6753" s="177"/>
      <c r="I6753" s="178"/>
      <c r="J6753" s="179"/>
    </row>
    <row r="6754" spans="1:39" customFormat="1" x14ac:dyDescent="0.2">
      <c r="A6754" s="161" t="s">
        <v>403</v>
      </c>
      <c r="B6754" s="162" t="s">
        <v>4844</v>
      </c>
      <c r="C6754" s="174" t="s">
        <v>528</v>
      </c>
      <c r="D6754" s="175" t="s">
        <v>775</v>
      </c>
      <c r="E6754" s="175">
        <v>9</v>
      </c>
      <c r="F6754" s="176">
        <v>2.3824300000000001E-3</v>
      </c>
      <c r="G6754" s="176">
        <f t="shared" si="227"/>
        <v>2.1441870000000002E-2</v>
      </c>
      <c r="H6754" s="177"/>
      <c r="I6754" s="178"/>
      <c r="J6754" s="179"/>
    </row>
    <row r="6755" spans="1:39" customFormat="1" x14ac:dyDescent="0.2">
      <c r="A6755" s="161" t="s">
        <v>403</v>
      </c>
      <c r="B6755" s="162" t="s">
        <v>4845</v>
      </c>
      <c r="C6755" s="174" t="s">
        <v>528</v>
      </c>
      <c r="D6755" s="175" t="s">
        <v>529</v>
      </c>
      <c r="E6755" s="175">
        <v>338</v>
      </c>
      <c r="F6755" s="176">
        <v>1.25136E-3</v>
      </c>
      <c r="G6755" s="176">
        <f t="shared" si="227"/>
        <v>0.42295968</v>
      </c>
      <c r="H6755" s="177"/>
      <c r="I6755" s="178"/>
      <c r="J6755" s="179"/>
    </row>
    <row r="6756" spans="1:39" customFormat="1" x14ac:dyDescent="0.2">
      <c r="A6756" s="161" t="s">
        <v>403</v>
      </c>
      <c r="B6756" s="162" t="s">
        <v>4846</v>
      </c>
      <c r="C6756" s="174" t="s">
        <v>528</v>
      </c>
      <c r="D6756" s="175" t="s">
        <v>778</v>
      </c>
      <c r="E6756" s="175">
        <v>4</v>
      </c>
      <c r="F6756" s="176">
        <v>1.8382000000000001E-4</v>
      </c>
      <c r="G6756" s="176">
        <f t="shared" si="227"/>
        <v>7.3528000000000005E-4</v>
      </c>
      <c r="H6756" s="177"/>
      <c r="I6756" s="178"/>
      <c r="J6756" s="179"/>
    </row>
    <row r="6757" spans="1:39" customFormat="1" x14ac:dyDescent="0.2">
      <c r="A6757" s="161" t="s">
        <v>403</v>
      </c>
      <c r="B6757" s="162" t="s">
        <v>4847</v>
      </c>
      <c r="C6757" s="174" t="s">
        <v>681</v>
      </c>
      <c r="D6757" s="175" t="s">
        <v>780</v>
      </c>
      <c r="E6757" s="175">
        <v>4</v>
      </c>
      <c r="F6757" s="176">
        <v>1.7164410000000001E-2</v>
      </c>
      <c r="G6757" s="176">
        <f t="shared" si="227"/>
        <v>6.8657640000000006E-2</v>
      </c>
      <c r="H6757" s="177"/>
      <c r="I6757" s="178"/>
      <c r="J6757" s="179"/>
    </row>
    <row r="6758" spans="1:39" customFormat="1" x14ac:dyDescent="0.2">
      <c r="A6758" s="161" t="s">
        <v>403</v>
      </c>
      <c r="B6758" s="162" t="s">
        <v>4848</v>
      </c>
      <c r="C6758" s="174" t="s">
        <v>681</v>
      </c>
      <c r="D6758" s="175" t="s">
        <v>782</v>
      </c>
      <c r="E6758" s="175">
        <v>8</v>
      </c>
      <c r="F6758" s="176">
        <v>1.130113E-2</v>
      </c>
      <c r="G6758" s="176">
        <f t="shared" si="227"/>
        <v>9.0409039999999996E-2</v>
      </c>
      <c r="H6758" s="177"/>
      <c r="I6758" s="178"/>
      <c r="J6758" s="179"/>
    </row>
    <row r="6759" spans="1:39" customFormat="1" x14ac:dyDescent="0.2">
      <c r="A6759" s="161" t="s">
        <v>403</v>
      </c>
      <c r="B6759" s="162" t="s">
        <v>4849</v>
      </c>
      <c r="C6759" s="174" t="s">
        <v>681</v>
      </c>
      <c r="D6759" s="175" t="s">
        <v>784</v>
      </c>
      <c r="E6759" s="175">
        <v>4</v>
      </c>
      <c r="F6759" s="176">
        <v>4.0784000000000003E-3</v>
      </c>
      <c r="G6759" s="176">
        <f t="shared" si="227"/>
        <v>1.6313600000000001E-2</v>
      </c>
      <c r="H6759" s="177"/>
      <c r="I6759" s="178"/>
      <c r="J6759" s="179"/>
    </row>
    <row r="6760" spans="1:39" customFormat="1" x14ac:dyDescent="0.2">
      <c r="A6760" s="161" t="s">
        <v>403</v>
      </c>
      <c r="B6760" s="162" t="s">
        <v>4850</v>
      </c>
      <c r="C6760" s="174" t="s">
        <v>681</v>
      </c>
      <c r="D6760" s="175" t="s">
        <v>786</v>
      </c>
      <c r="E6760" s="175">
        <v>69</v>
      </c>
      <c r="F6760" s="176">
        <v>2.1575700000000001E-3</v>
      </c>
      <c r="G6760" s="176">
        <f t="shared" si="227"/>
        <v>0.14887233</v>
      </c>
      <c r="H6760" s="177"/>
      <c r="I6760" s="178"/>
      <c r="J6760" s="179"/>
    </row>
    <row r="6761" spans="1:39" customFormat="1" x14ac:dyDescent="0.2">
      <c r="A6761" s="161" t="s">
        <v>403</v>
      </c>
      <c r="B6761" s="162" t="s">
        <v>4851</v>
      </c>
      <c r="C6761" s="174" t="s">
        <v>788</v>
      </c>
      <c r="D6761" s="175" t="s">
        <v>789</v>
      </c>
      <c r="E6761" s="175">
        <v>2</v>
      </c>
      <c r="F6761" s="176">
        <v>5.0836500000000003E-3</v>
      </c>
      <c r="G6761" s="176">
        <f t="shared" si="227"/>
        <v>1.0167300000000001E-2</v>
      </c>
      <c r="H6761" s="177"/>
      <c r="I6761" s="178"/>
      <c r="J6761" s="179"/>
    </row>
    <row r="6762" spans="1:39" customFormat="1" ht="25.5" x14ac:dyDescent="0.2">
      <c r="A6762" s="161" t="s">
        <v>403</v>
      </c>
      <c r="B6762" s="162" t="s">
        <v>4852</v>
      </c>
      <c r="C6762" s="174" t="s">
        <v>2509</v>
      </c>
      <c r="D6762" s="175" t="s">
        <v>713</v>
      </c>
      <c r="E6762" s="175">
        <v>2</v>
      </c>
      <c r="F6762" s="176">
        <v>1.413823E-2</v>
      </c>
      <c r="G6762" s="176">
        <f t="shared" si="227"/>
        <v>2.827646E-2</v>
      </c>
      <c r="H6762" s="177"/>
      <c r="I6762" s="178"/>
      <c r="J6762" s="179"/>
    </row>
    <row r="6763" spans="1:39" x14ac:dyDescent="0.2">
      <c r="A6763" s="148" t="s">
        <v>379</v>
      </c>
      <c r="B6763" s="150">
        <v>105</v>
      </c>
      <c r="C6763" s="151"/>
      <c r="D6763" s="152" t="s">
        <v>339</v>
      </c>
      <c r="E6763" s="105">
        <v>1</v>
      </c>
      <c r="F6763" s="153"/>
      <c r="G6763" s="110"/>
      <c r="H6763" s="154"/>
      <c r="I6763" s="111"/>
      <c r="J6763" s="155"/>
      <c r="K6763" s="124"/>
      <c r="L6763" s="125"/>
      <c r="M6763" s="126"/>
      <c r="N6763" s="127"/>
      <c r="O6763" s="128"/>
      <c r="P6763" s="128"/>
      <c r="Q6763" s="126"/>
      <c r="R6763" s="55"/>
      <c r="S6763" s="129"/>
      <c r="T6763" s="156"/>
      <c r="U6763" s="126"/>
      <c r="AF6763" s="8"/>
      <c r="AG6763" s="8"/>
      <c r="AH6763" s="8"/>
      <c r="AI6763" s="8"/>
      <c r="AJ6763" s="8"/>
      <c r="AK6763" s="8"/>
      <c r="AL6763" s="8"/>
      <c r="AM6763" s="8"/>
    </row>
    <row r="6764" spans="1:39" x14ac:dyDescent="0.2">
      <c r="A6764" s="148" t="s">
        <v>379</v>
      </c>
      <c r="B6764" s="150" t="s">
        <v>340</v>
      </c>
      <c r="C6764" s="151"/>
      <c r="D6764" s="152" t="s">
        <v>100</v>
      </c>
      <c r="E6764" s="105">
        <v>1</v>
      </c>
      <c r="F6764" s="153"/>
      <c r="G6764" s="110"/>
      <c r="H6764" s="154"/>
      <c r="I6764" s="111"/>
      <c r="J6764" s="155"/>
      <c r="K6764" s="124"/>
      <c r="L6764" s="125"/>
      <c r="M6764" s="126"/>
      <c r="N6764" s="127"/>
      <c r="O6764" s="128"/>
      <c r="P6764" s="128"/>
      <c r="Q6764" s="126"/>
      <c r="R6764" s="55"/>
      <c r="S6764" s="129"/>
      <c r="T6764" s="156"/>
      <c r="U6764" s="126"/>
      <c r="AF6764" s="8"/>
      <c r="AG6764" s="8"/>
      <c r="AH6764" s="8"/>
      <c r="AI6764" s="8"/>
      <c r="AJ6764" s="8"/>
      <c r="AK6764" s="8"/>
      <c r="AL6764" s="8"/>
      <c r="AM6764" s="8"/>
    </row>
    <row r="6765" spans="1:39" ht="25.5" x14ac:dyDescent="0.2">
      <c r="A6765" s="148" t="s">
        <v>379</v>
      </c>
      <c r="B6765" s="150">
        <v>106</v>
      </c>
      <c r="C6765" s="151" t="s">
        <v>341</v>
      </c>
      <c r="D6765" s="152" t="s">
        <v>342</v>
      </c>
      <c r="E6765" s="105">
        <v>1</v>
      </c>
      <c r="F6765" s="153"/>
      <c r="G6765" s="110"/>
      <c r="H6765" s="154"/>
      <c r="I6765" s="111"/>
      <c r="J6765" s="155"/>
      <c r="K6765" s="124"/>
      <c r="L6765" s="125"/>
      <c r="M6765" s="126"/>
      <c r="N6765" s="127"/>
      <c r="O6765" s="128"/>
      <c r="P6765" s="128"/>
      <c r="Q6765" s="126"/>
      <c r="R6765" s="55"/>
      <c r="S6765" s="129"/>
      <c r="T6765" s="156"/>
      <c r="U6765" s="126"/>
      <c r="AF6765" s="8"/>
      <c r="AG6765" s="8"/>
      <c r="AH6765" s="8"/>
      <c r="AI6765" s="8"/>
      <c r="AJ6765" s="8"/>
      <c r="AK6765" s="8"/>
      <c r="AL6765" s="8"/>
      <c r="AM6765" s="8"/>
    </row>
    <row r="6766" spans="1:39" customFormat="1" x14ac:dyDescent="0.2">
      <c r="A6766" s="148" t="s">
        <v>379</v>
      </c>
      <c r="B6766" s="162" t="s">
        <v>8671</v>
      </c>
      <c r="C6766" s="181" t="s">
        <v>8672</v>
      </c>
      <c r="D6766" s="182" t="s">
        <v>8673</v>
      </c>
      <c r="E6766" s="182">
        <v>1</v>
      </c>
      <c r="F6766" s="183"/>
      <c r="G6766" s="183" t="str">
        <f>""</f>
        <v/>
      </c>
      <c r="H6766" s="184"/>
      <c r="I6766" s="185"/>
      <c r="J6766" s="180"/>
    </row>
    <row r="6767" spans="1:39" customFormat="1" outlineLevel="1" x14ac:dyDescent="0.2">
      <c r="A6767" s="148" t="s">
        <v>379</v>
      </c>
      <c r="B6767" s="162" t="s">
        <v>8674</v>
      </c>
      <c r="C6767" s="181" t="s">
        <v>8675</v>
      </c>
      <c r="D6767" s="182" t="s">
        <v>8676</v>
      </c>
      <c r="E6767" s="182">
        <f>1*1</f>
        <v>1</v>
      </c>
      <c r="F6767" s="183">
        <v>68.88</v>
      </c>
      <c r="G6767" s="183">
        <f>F6767*E6767</f>
        <v>68.88</v>
      </c>
      <c r="H6767" s="184" t="s">
        <v>390</v>
      </c>
      <c r="I6767" s="185"/>
      <c r="J6767" s="180"/>
    </row>
    <row r="6768" spans="1:39" customFormat="1" outlineLevel="1" x14ac:dyDescent="0.2">
      <c r="A6768" s="148" t="s">
        <v>379</v>
      </c>
      <c r="B6768" s="162" t="s">
        <v>8677</v>
      </c>
      <c r="C6768" s="181" t="s">
        <v>2603</v>
      </c>
      <c r="D6768" s="182" t="s">
        <v>2604</v>
      </c>
      <c r="E6768" s="182">
        <f>1*1</f>
        <v>1</v>
      </c>
      <c r="F6768" s="183">
        <v>52.78</v>
      </c>
      <c r="G6768" s="183">
        <f>F6768*E6768</f>
        <v>52.78</v>
      </c>
      <c r="H6768" s="184" t="s">
        <v>390</v>
      </c>
      <c r="I6768" s="185"/>
      <c r="J6768" s="180"/>
    </row>
    <row r="6769" spans="1:11" customFormat="1" outlineLevel="1" x14ac:dyDescent="0.2">
      <c r="A6769" s="148" t="s">
        <v>379</v>
      </c>
      <c r="B6769" s="162" t="s">
        <v>8678</v>
      </c>
      <c r="C6769" s="181" t="s">
        <v>8679</v>
      </c>
      <c r="D6769" s="182" t="s">
        <v>402</v>
      </c>
      <c r="E6769" s="182">
        <f>2*1</f>
        <v>2</v>
      </c>
      <c r="F6769" s="183">
        <v>1.84</v>
      </c>
      <c r="G6769" s="183">
        <f>F6769*E6769</f>
        <v>3.68</v>
      </c>
      <c r="H6769" s="184" t="s">
        <v>390</v>
      </c>
      <c r="I6769" s="185"/>
      <c r="J6769" s="180"/>
    </row>
    <row r="6770" spans="1:11" customFormat="1" outlineLevel="1" x14ac:dyDescent="0.2">
      <c r="A6770" s="148" t="s">
        <v>379</v>
      </c>
      <c r="B6770" s="162" t="s">
        <v>8680</v>
      </c>
      <c r="C6770" s="181" t="s">
        <v>8681</v>
      </c>
      <c r="D6770" s="182" t="s">
        <v>8682</v>
      </c>
      <c r="E6770" s="182">
        <f>1*1</f>
        <v>1</v>
      </c>
      <c r="F6770" s="183">
        <v>10.74</v>
      </c>
      <c r="G6770" s="183">
        <f>F6770*E6770</f>
        <v>10.74</v>
      </c>
      <c r="H6770" s="184"/>
      <c r="I6770" s="185"/>
      <c r="J6770" s="180"/>
    </row>
    <row r="6771" spans="1:11" customFormat="1" x14ac:dyDescent="0.2">
      <c r="A6771" s="148" t="s">
        <v>379</v>
      </c>
      <c r="B6771" s="162" t="s">
        <v>8683</v>
      </c>
      <c r="C6771" s="181" t="s">
        <v>8684</v>
      </c>
      <c r="D6771" s="182" t="s">
        <v>409</v>
      </c>
      <c r="E6771" s="182" t="s">
        <v>410</v>
      </c>
      <c r="F6771" s="183"/>
      <c r="G6771" s="183" t="str">
        <f>""</f>
        <v/>
      </c>
      <c r="H6771" s="184"/>
      <c r="I6771" s="185"/>
      <c r="J6771" s="180"/>
      <c r="K6771" s="200"/>
    </row>
    <row r="6772" spans="1:11" customFormat="1" outlineLevel="1" x14ac:dyDescent="0.2">
      <c r="A6772" s="148" t="s">
        <v>379</v>
      </c>
      <c r="B6772" s="162" t="s">
        <v>8685</v>
      </c>
      <c r="C6772" s="181" t="s">
        <v>8686</v>
      </c>
      <c r="D6772" s="182" t="s">
        <v>8687</v>
      </c>
      <c r="E6772" s="182" t="s">
        <v>410</v>
      </c>
      <c r="F6772" s="183">
        <v>22.71</v>
      </c>
      <c r="G6772" s="183">
        <f>F6772*2</f>
        <v>45.42</v>
      </c>
      <c r="H6772" s="184" t="s">
        <v>414</v>
      </c>
      <c r="I6772" s="185"/>
      <c r="J6772" s="180"/>
      <c r="K6772" s="200"/>
    </row>
    <row r="6773" spans="1:11" customFormat="1" outlineLevel="1" x14ac:dyDescent="0.2">
      <c r="A6773" s="148" t="s">
        <v>379</v>
      </c>
      <c r="B6773" s="162" t="s">
        <v>8688</v>
      </c>
      <c r="C6773" s="181" t="s">
        <v>416</v>
      </c>
      <c r="D6773" s="182" t="s">
        <v>417</v>
      </c>
      <c r="E6773" s="182" t="s">
        <v>410</v>
      </c>
      <c r="F6773" s="183">
        <v>4.05</v>
      </c>
      <c r="G6773" s="183">
        <f>F6773*2</f>
        <v>8.1</v>
      </c>
      <c r="H6773" s="184" t="s">
        <v>414</v>
      </c>
      <c r="I6773" s="185"/>
      <c r="J6773" s="180"/>
      <c r="K6773" s="200"/>
    </row>
    <row r="6774" spans="1:11" customFormat="1" outlineLevel="1" x14ac:dyDescent="0.2">
      <c r="A6774" s="148" t="s">
        <v>379</v>
      </c>
      <c r="B6774" s="162" t="s">
        <v>8689</v>
      </c>
      <c r="C6774" s="181" t="s">
        <v>419</v>
      </c>
      <c r="D6774" s="182" t="s">
        <v>420</v>
      </c>
      <c r="E6774" s="182">
        <v>2</v>
      </c>
      <c r="F6774" s="183">
        <v>0.37</v>
      </c>
      <c r="G6774" s="183">
        <f>F6774*E6774</f>
        <v>0.74</v>
      </c>
      <c r="H6774" s="184" t="s">
        <v>414</v>
      </c>
      <c r="I6774" s="185"/>
      <c r="J6774" s="180"/>
      <c r="K6774" s="200"/>
    </row>
    <row r="6775" spans="1:11" customFormat="1" outlineLevel="1" x14ac:dyDescent="0.2">
      <c r="A6775" s="148" t="s">
        <v>379</v>
      </c>
      <c r="B6775" s="162" t="s">
        <v>8690</v>
      </c>
      <c r="C6775" s="181" t="s">
        <v>422</v>
      </c>
      <c r="D6775" s="182" t="s">
        <v>423</v>
      </c>
      <c r="E6775" s="182">
        <v>2</v>
      </c>
      <c r="F6775" s="183">
        <v>0.04</v>
      </c>
      <c r="G6775" s="183">
        <f>F6775*E6775</f>
        <v>0.08</v>
      </c>
      <c r="H6775" s="184" t="s">
        <v>414</v>
      </c>
      <c r="I6775" s="185"/>
      <c r="J6775" s="180"/>
      <c r="K6775" s="200"/>
    </row>
    <row r="6776" spans="1:11" customFormat="1" outlineLevel="1" x14ac:dyDescent="0.2">
      <c r="A6776" s="148" t="s">
        <v>379</v>
      </c>
      <c r="B6776" s="162" t="s">
        <v>8691</v>
      </c>
      <c r="C6776" s="181" t="s">
        <v>8692</v>
      </c>
      <c r="D6776" s="182" t="s">
        <v>8693</v>
      </c>
      <c r="E6776" s="182">
        <v>2</v>
      </c>
      <c r="F6776" s="183">
        <v>0.91</v>
      </c>
      <c r="G6776" s="183">
        <f>F6776*E6776</f>
        <v>1.82</v>
      </c>
      <c r="H6776" s="184" t="s">
        <v>414</v>
      </c>
      <c r="I6776" s="185"/>
      <c r="J6776" s="180"/>
      <c r="K6776" s="200"/>
    </row>
    <row r="6777" spans="1:11" customFormat="1" outlineLevel="1" x14ac:dyDescent="0.2">
      <c r="A6777" s="148" t="s">
        <v>379</v>
      </c>
      <c r="B6777" s="162" t="s">
        <v>8694</v>
      </c>
      <c r="C6777" s="181" t="s">
        <v>425</v>
      </c>
      <c r="D6777" s="182" t="s">
        <v>6106</v>
      </c>
      <c r="E6777" s="182">
        <v>2</v>
      </c>
      <c r="F6777" s="183">
        <v>0.01</v>
      </c>
      <c r="G6777" s="183">
        <f>F6777*E6777</f>
        <v>0.02</v>
      </c>
      <c r="H6777" s="184"/>
      <c r="I6777" s="185"/>
      <c r="J6777" s="180"/>
      <c r="K6777" s="200"/>
    </row>
    <row r="6778" spans="1:11" customFormat="1" ht="25.5" x14ac:dyDescent="0.2">
      <c r="A6778" s="148" t="s">
        <v>379</v>
      </c>
      <c r="B6778" s="162" t="s">
        <v>8695</v>
      </c>
      <c r="C6778" s="181" t="s">
        <v>8696</v>
      </c>
      <c r="D6778" s="182" t="s">
        <v>8697</v>
      </c>
      <c r="E6778" s="182">
        <v>1</v>
      </c>
      <c r="F6778" s="183"/>
      <c r="G6778" s="183" t="str">
        <f>""</f>
        <v/>
      </c>
      <c r="H6778" s="184" t="s">
        <v>414</v>
      </c>
      <c r="I6778" s="185"/>
      <c r="J6778" s="180"/>
    </row>
    <row r="6779" spans="1:11" customFormat="1" outlineLevel="1" x14ac:dyDescent="0.2">
      <c r="A6779" s="148" t="s">
        <v>379</v>
      </c>
      <c r="B6779" s="162" t="s">
        <v>8698</v>
      </c>
      <c r="C6779" s="181" t="s">
        <v>8699</v>
      </c>
      <c r="D6779" s="182" t="s">
        <v>432</v>
      </c>
      <c r="E6779" s="182">
        <f>1*1</f>
        <v>1</v>
      </c>
      <c r="F6779" s="183">
        <v>11.05</v>
      </c>
      <c r="G6779" s="183">
        <f>F6779*E6779</f>
        <v>11.05</v>
      </c>
      <c r="H6779" s="184" t="s">
        <v>390</v>
      </c>
      <c r="I6779" s="185"/>
      <c r="J6779" s="180"/>
    </row>
    <row r="6780" spans="1:11" customFormat="1" outlineLevel="1" x14ac:dyDescent="0.2">
      <c r="A6780" s="148" t="s">
        <v>379</v>
      </c>
      <c r="B6780" s="162" t="s">
        <v>8700</v>
      </c>
      <c r="C6780" s="181" t="s">
        <v>434</v>
      </c>
      <c r="D6780" s="182" t="s">
        <v>435</v>
      </c>
      <c r="E6780" s="182">
        <f>2*1</f>
        <v>2</v>
      </c>
      <c r="F6780" s="183">
        <v>0.03</v>
      </c>
      <c r="G6780" s="183">
        <f>F6780*E6780</f>
        <v>0.06</v>
      </c>
      <c r="H6780" s="184" t="s">
        <v>414</v>
      </c>
      <c r="I6780" s="185"/>
      <c r="J6780" s="180"/>
    </row>
    <row r="6781" spans="1:11" customFormat="1" outlineLevel="1" x14ac:dyDescent="0.2">
      <c r="A6781" s="148" t="s">
        <v>379</v>
      </c>
      <c r="B6781" s="162" t="s">
        <v>8701</v>
      </c>
      <c r="C6781" s="181" t="s">
        <v>8702</v>
      </c>
      <c r="D6781" s="182" t="s">
        <v>437</v>
      </c>
      <c r="E6781" s="182">
        <f>1*1</f>
        <v>1</v>
      </c>
      <c r="F6781" s="183">
        <v>0.02</v>
      </c>
      <c r="G6781" s="183">
        <f>F6781*E6781</f>
        <v>0.02</v>
      </c>
      <c r="H6781" s="184" t="s">
        <v>5527</v>
      </c>
      <c r="I6781" s="185"/>
      <c r="J6781" s="180"/>
    </row>
    <row r="6782" spans="1:11" customFormat="1" x14ac:dyDescent="0.2">
      <c r="A6782" s="148" t="s">
        <v>379</v>
      </c>
      <c r="B6782" s="162" t="s">
        <v>8703</v>
      </c>
      <c r="C6782" s="181" t="s">
        <v>8704</v>
      </c>
      <c r="D6782" s="182" t="s">
        <v>429</v>
      </c>
      <c r="E6782" s="182">
        <v>1</v>
      </c>
      <c r="F6782" s="183"/>
      <c r="G6782" s="183" t="str">
        <f>""</f>
        <v/>
      </c>
      <c r="H6782" s="184"/>
      <c r="I6782" s="185"/>
      <c r="J6782" s="180"/>
    </row>
    <row r="6783" spans="1:11" customFormat="1" outlineLevel="1" x14ac:dyDescent="0.2">
      <c r="A6783" s="148" t="s">
        <v>379</v>
      </c>
      <c r="B6783" s="162" t="s">
        <v>8705</v>
      </c>
      <c r="C6783" s="181" t="s">
        <v>8706</v>
      </c>
      <c r="D6783" s="182" t="s">
        <v>8707</v>
      </c>
      <c r="E6783" s="182">
        <f>1*1</f>
        <v>1</v>
      </c>
      <c r="F6783" s="183">
        <v>11.05</v>
      </c>
      <c r="G6783" s="183">
        <f>F6783*E6783</f>
        <v>11.05</v>
      </c>
      <c r="H6783" s="184" t="s">
        <v>390</v>
      </c>
      <c r="I6783" s="185"/>
      <c r="J6783" s="180"/>
    </row>
    <row r="6784" spans="1:11" customFormat="1" outlineLevel="1" x14ac:dyDescent="0.2">
      <c r="A6784" s="148" t="s">
        <v>379</v>
      </c>
      <c r="B6784" s="162" t="s">
        <v>8708</v>
      </c>
      <c r="C6784" s="181" t="s">
        <v>434</v>
      </c>
      <c r="D6784" s="182" t="s">
        <v>435</v>
      </c>
      <c r="E6784" s="182">
        <f>2*1</f>
        <v>2</v>
      </c>
      <c r="F6784" s="183">
        <v>0.03</v>
      </c>
      <c r="G6784" s="183">
        <f>F6784*E6784</f>
        <v>0.06</v>
      </c>
      <c r="H6784" s="184" t="s">
        <v>414</v>
      </c>
      <c r="I6784" s="185"/>
      <c r="J6784" s="180"/>
    </row>
    <row r="6785" spans="1:11" customFormat="1" outlineLevel="1" x14ac:dyDescent="0.2">
      <c r="A6785" s="148" t="s">
        <v>379</v>
      </c>
      <c r="B6785" s="162" t="s">
        <v>8709</v>
      </c>
      <c r="C6785" s="181" t="s">
        <v>425</v>
      </c>
      <c r="D6785" s="182" t="s">
        <v>3187</v>
      </c>
      <c r="E6785" s="182">
        <f>1*1</f>
        <v>1</v>
      </c>
      <c r="F6785" s="183">
        <v>0.02</v>
      </c>
      <c r="G6785" s="183">
        <f>F6785*E6785</f>
        <v>0.02</v>
      </c>
      <c r="H6785" s="184"/>
      <c r="I6785" s="185"/>
      <c r="J6785" s="180"/>
    </row>
    <row r="6786" spans="1:11" customFormat="1" x14ac:dyDescent="0.2">
      <c r="A6786" s="161" t="s">
        <v>382</v>
      </c>
      <c r="B6786" s="162" t="s">
        <v>8710</v>
      </c>
      <c r="C6786" s="163" t="s">
        <v>2544</v>
      </c>
      <c r="D6786" s="164" t="s">
        <v>2545</v>
      </c>
      <c r="E6786" s="164">
        <v>1</v>
      </c>
      <c r="F6786" s="167"/>
      <c r="G6786" s="167" t="str">
        <f>""</f>
        <v/>
      </c>
      <c r="H6786" s="161"/>
      <c r="I6786" s="165"/>
      <c r="J6786" s="166"/>
    </row>
    <row r="6787" spans="1:11" customFormat="1" outlineLevel="1" x14ac:dyDescent="0.2">
      <c r="A6787" s="161" t="s">
        <v>386</v>
      </c>
      <c r="B6787" s="162" t="s">
        <v>8711</v>
      </c>
      <c r="C6787" s="168" t="s">
        <v>2547</v>
      </c>
      <c r="D6787" s="169" t="s">
        <v>2548</v>
      </c>
      <c r="E6787" s="169">
        <f>1*1</f>
        <v>1</v>
      </c>
      <c r="F6787" s="170">
        <v>12.89</v>
      </c>
      <c r="G6787" s="170">
        <f>F6787*E6787</f>
        <v>12.89</v>
      </c>
      <c r="H6787" s="171" t="s">
        <v>414</v>
      </c>
      <c r="I6787" s="172"/>
      <c r="J6787" s="173"/>
    </row>
    <row r="6788" spans="1:11" customFormat="1" outlineLevel="1" x14ac:dyDescent="0.2">
      <c r="A6788" s="161" t="s">
        <v>386</v>
      </c>
      <c r="B6788" s="162" t="s">
        <v>8712</v>
      </c>
      <c r="C6788" s="168" t="s">
        <v>445</v>
      </c>
      <c r="D6788" s="169" t="s">
        <v>446</v>
      </c>
      <c r="E6788" s="169">
        <f>2*1</f>
        <v>2</v>
      </c>
      <c r="F6788" s="170">
        <v>2.2200000000000002</v>
      </c>
      <c r="G6788" s="170">
        <f>F6788*E6788</f>
        <v>4.4400000000000004</v>
      </c>
      <c r="H6788" s="171" t="s">
        <v>414</v>
      </c>
      <c r="I6788" s="172"/>
      <c r="J6788" s="173"/>
    </row>
    <row r="6789" spans="1:11" customFormat="1" outlineLevel="1" x14ac:dyDescent="0.2">
      <c r="A6789" s="161" t="s">
        <v>403</v>
      </c>
      <c r="B6789" s="162" t="s">
        <v>8713</v>
      </c>
      <c r="C6789" s="174" t="s">
        <v>425</v>
      </c>
      <c r="D6789" s="175" t="s">
        <v>448</v>
      </c>
      <c r="E6789" s="175">
        <f>4*1</f>
        <v>4</v>
      </c>
      <c r="F6789" s="176">
        <v>0.01</v>
      </c>
      <c r="G6789" s="176">
        <f>F6789*E6789</f>
        <v>0.04</v>
      </c>
      <c r="H6789" s="177"/>
      <c r="I6789" s="178"/>
      <c r="J6789" s="179"/>
    </row>
    <row r="6790" spans="1:11" customFormat="1" outlineLevel="1" x14ac:dyDescent="0.2">
      <c r="A6790" s="161" t="s">
        <v>403</v>
      </c>
      <c r="B6790" s="162" t="s">
        <v>8714</v>
      </c>
      <c r="C6790" s="174" t="s">
        <v>425</v>
      </c>
      <c r="D6790" s="175" t="s">
        <v>450</v>
      </c>
      <c r="E6790" s="175">
        <f>8*1</f>
        <v>8</v>
      </c>
      <c r="F6790" s="176">
        <v>0.04</v>
      </c>
      <c r="G6790" s="176">
        <f>F6790*E6790</f>
        <v>0.32</v>
      </c>
      <c r="H6790" s="177"/>
      <c r="I6790" s="178"/>
      <c r="J6790" s="179"/>
    </row>
    <row r="6791" spans="1:11" customFormat="1" x14ac:dyDescent="0.2">
      <c r="A6791" s="161" t="s">
        <v>382</v>
      </c>
      <c r="B6791" s="162" t="s">
        <v>8715</v>
      </c>
      <c r="C6791" s="163" t="s">
        <v>2553</v>
      </c>
      <c r="D6791" s="164" t="s">
        <v>2554</v>
      </c>
      <c r="E6791" s="164">
        <v>5</v>
      </c>
      <c r="F6791" s="167"/>
      <c r="G6791" s="167" t="str">
        <f>""</f>
        <v/>
      </c>
      <c r="H6791" s="161"/>
      <c r="I6791" s="165"/>
      <c r="J6791" s="166"/>
    </row>
    <row r="6792" spans="1:11" customFormat="1" outlineLevel="1" x14ac:dyDescent="0.2">
      <c r="A6792" s="161" t="s">
        <v>386</v>
      </c>
      <c r="B6792" s="162" t="s">
        <v>8716</v>
      </c>
      <c r="C6792" s="168" t="s">
        <v>2547</v>
      </c>
      <c r="D6792" s="169" t="s">
        <v>2548</v>
      </c>
      <c r="E6792" s="169">
        <f>1*5</f>
        <v>5</v>
      </c>
      <c r="F6792" s="170">
        <v>12.89</v>
      </c>
      <c r="G6792" s="170">
        <f>F6792*E6792</f>
        <v>64.45</v>
      </c>
      <c r="H6792" s="171" t="s">
        <v>414</v>
      </c>
      <c r="I6792" s="172"/>
      <c r="J6792" s="173"/>
    </row>
    <row r="6793" spans="1:11" customFormat="1" outlineLevel="1" x14ac:dyDescent="0.2">
      <c r="A6793" s="161" t="s">
        <v>386</v>
      </c>
      <c r="B6793" s="162" t="s">
        <v>8717</v>
      </c>
      <c r="C6793" s="168" t="s">
        <v>456</v>
      </c>
      <c r="D6793" s="169" t="s">
        <v>457</v>
      </c>
      <c r="E6793" s="169">
        <f>2*5</f>
        <v>10</v>
      </c>
      <c r="F6793" s="170">
        <v>1.28</v>
      </c>
      <c r="G6793" s="170">
        <f>F6793*E6793</f>
        <v>12.8</v>
      </c>
      <c r="H6793" s="171" t="s">
        <v>414</v>
      </c>
      <c r="I6793" s="172"/>
      <c r="J6793" s="173"/>
    </row>
    <row r="6794" spans="1:11" customFormat="1" x14ac:dyDescent="0.2">
      <c r="A6794" s="148" t="s">
        <v>379</v>
      </c>
      <c r="B6794" s="162" t="s">
        <v>8718</v>
      </c>
      <c r="C6794" s="181" t="s">
        <v>5512</v>
      </c>
      <c r="D6794" s="182" t="s">
        <v>5513</v>
      </c>
      <c r="E6794" s="182">
        <v>1</v>
      </c>
      <c r="F6794" s="183">
        <v>12.299064359999999</v>
      </c>
      <c r="G6794" s="183">
        <f>F6794*E6794</f>
        <v>12.299064359999999</v>
      </c>
      <c r="H6794" s="184" t="s">
        <v>390</v>
      </c>
      <c r="I6794" s="185"/>
      <c r="J6794" s="180"/>
    </row>
    <row r="6795" spans="1:11" customFormat="1" x14ac:dyDescent="0.2">
      <c r="A6795" s="148" t="s">
        <v>379</v>
      </c>
      <c r="B6795" s="162" t="s">
        <v>8719</v>
      </c>
      <c r="C6795" s="181" t="s">
        <v>5515</v>
      </c>
      <c r="D6795" s="182" t="s">
        <v>5516</v>
      </c>
      <c r="E6795" s="182">
        <v>1</v>
      </c>
      <c r="F6795" s="183">
        <v>1.7719923799999999</v>
      </c>
      <c r="G6795" s="183">
        <f>F6795*E6795</f>
        <v>1.7719923799999999</v>
      </c>
      <c r="H6795" s="184" t="s">
        <v>414</v>
      </c>
      <c r="I6795" s="185"/>
      <c r="J6795" s="180"/>
    </row>
    <row r="6796" spans="1:11" customFormat="1" x14ac:dyDescent="0.2">
      <c r="A6796" s="161" t="s">
        <v>382</v>
      </c>
      <c r="B6796" s="162" t="s">
        <v>8720</v>
      </c>
      <c r="C6796" s="163" t="s">
        <v>465</v>
      </c>
      <c r="D6796" s="164" t="s">
        <v>466</v>
      </c>
      <c r="E6796" s="164" t="s">
        <v>8721</v>
      </c>
      <c r="F6796" s="167"/>
      <c r="G6796" s="167" t="str">
        <f>""</f>
        <v/>
      </c>
      <c r="H6796" s="161"/>
      <c r="I6796" s="165"/>
      <c r="J6796" s="166"/>
      <c r="K6796" s="200"/>
    </row>
    <row r="6797" spans="1:11" customFormat="1" outlineLevel="1" x14ac:dyDescent="0.2">
      <c r="A6797" s="161" t="s">
        <v>386</v>
      </c>
      <c r="B6797" s="162" t="s">
        <v>8722</v>
      </c>
      <c r="C6797" s="168" t="s">
        <v>468</v>
      </c>
      <c r="D6797" s="169" t="s">
        <v>469</v>
      </c>
      <c r="E6797" s="169" t="s">
        <v>8721</v>
      </c>
      <c r="F6797" s="170">
        <v>0.5</v>
      </c>
      <c r="G6797" s="170">
        <f>F6797*4</f>
        <v>2</v>
      </c>
      <c r="H6797" s="171" t="s">
        <v>414</v>
      </c>
      <c r="I6797" s="172"/>
      <c r="J6797" s="173"/>
      <c r="K6797" s="200"/>
    </row>
    <row r="6798" spans="1:11" customFormat="1" outlineLevel="1" x14ac:dyDescent="0.2">
      <c r="A6798" s="161" t="s">
        <v>386</v>
      </c>
      <c r="B6798" s="162" t="s">
        <v>8723</v>
      </c>
      <c r="C6798" s="168" t="s">
        <v>471</v>
      </c>
      <c r="D6798" s="169" t="s">
        <v>472</v>
      </c>
      <c r="E6798" s="169">
        <v>4</v>
      </c>
      <c r="F6798" s="170">
        <v>0.01</v>
      </c>
      <c r="G6798" s="170">
        <f>F6798*E6798</f>
        <v>0.04</v>
      </c>
      <c r="H6798" s="171" t="s">
        <v>414</v>
      </c>
      <c r="I6798" s="172"/>
      <c r="J6798" s="173"/>
      <c r="K6798" s="200"/>
    </row>
    <row r="6799" spans="1:11" customFormat="1" x14ac:dyDescent="0.2">
      <c r="A6799" s="161" t="s">
        <v>382</v>
      </c>
      <c r="B6799" s="162" t="s">
        <v>8724</v>
      </c>
      <c r="C6799" s="163" t="s">
        <v>474</v>
      </c>
      <c r="D6799" s="164" t="s">
        <v>475</v>
      </c>
      <c r="E6799" s="164">
        <v>2</v>
      </c>
      <c r="F6799" s="167">
        <v>0.59990093</v>
      </c>
      <c r="G6799" s="167">
        <f>F6799*E6799</f>
        <v>1.19980186</v>
      </c>
      <c r="H6799" s="161" t="s">
        <v>414</v>
      </c>
      <c r="I6799" s="165"/>
      <c r="J6799" s="166"/>
    </row>
    <row r="6800" spans="1:11" customFormat="1" x14ac:dyDescent="0.2">
      <c r="A6800" s="161" t="s">
        <v>382</v>
      </c>
      <c r="B6800" s="162" t="s">
        <v>8725</v>
      </c>
      <c r="C6800" s="163" t="s">
        <v>8726</v>
      </c>
      <c r="D6800" s="164" t="s">
        <v>8727</v>
      </c>
      <c r="E6800" s="164" t="s">
        <v>410</v>
      </c>
      <c r="F6800" s="167"/>
      <c r="G6800" s="167" t="str">
        <f>""</f>
        <v/>
      </c>
      <c r="H6800" s="161"/>
      <c r="I6800" s="165"/>
      <c r="J6800" s="166"/>
      <c r="K6800" s="200"/>
    </row>
    <row r="6801" spans="1:11" customFormat="1" outlineLevel="1" x14ac:dyDescent="0.2">
      <c r="A6801" s="161" t="s">
        <v>386</v>
      </c>
      <c r="B6801" s="162" t="s">
        <v>8728</v>
      </c>
      <c r="C6801" s="168" t="s">
        <v>8729</v>
      </c>
      <c r="D6801" s="169" t="s">
        <v>8730</v>
      </c>
      <c r="E6801" s="169" t="s">
        <v>410</v>
      </c>
      <c r="F6801" s="170">
        <v>0.5</v>
      </c>
      <c r="G6801" s="170">
        <f>F6801*2</f>
        <v>1</v>
      </c>
      <c r="H6801" s="171" t="s">
        <v>414</v>
      </c>
      <c r="I6801" s="172"/>
      <c r="J6801" s="173"/>
      <c r="K6801" s="200"/>
    </row>
    <row r="6802" spans="1:11" customFormat="1" outlineLevel="1" x14ac:dyDescent="0.2">
      <c r="A6802" s="161" t="s">
        <v>386</v>
      </c>
      <c r="B6802" s="162" t="s">
        <v>8731</v>
      </c>
      <c r="C6802" s="168" t="s">
        <v>8732</v>
      </c>
      <c r="D6802" s="169" t="s">
        <v>8733</v>
      </c>
      <c r="E6802" s="169">
        <v>2</v>
      </c>
      <c r="F6802" s="170">
        <v>0.52</v>
      </c>
      <c r="G6802" s="170">
        <f>F6802*E6802</f>
        <v>1.04</v>
      </c>
      <c r="H6802" s="171" t="s">
        <v>414</v>
      </c>
      <c r="I6802" s="172"/>
      <c r="J6802" s="173"/>
      <c r="K6802" s="200"/>
    </row>
    <row r="6803" spans="1:11" customFormat="1" outlineLevel="1" x14ac:dyDescent="0.2">
      <c r="A6803" s="161" t="s">
        <v>386</v>
      </c>
      <c r="B6803" s="162" t="s">
        <v>8734</v>
      </c>
      <c r="C6803" s="168" t="s">
        <v>8735</v>
      </c>
      <c r="D6803" s="169" t="s">
        <v>8736</v>
      </c>
      <c r="E6803" s="169">
        <v>2</v>
      </c>
      <c r="F6803" s="170">
        <v>0.04</v>
      </c>
      <c r="G6803" s="170">
        <f>F6803*E6803</f>
        <v>0.08</v>
      </c>
      <c r="H6803" s="171" t="s">
        <v>414</v>
      </c>
      <c r="I6803" s="172"/>
      <c r="J6803" s="173"/>
      <c r="K6803" s="200"/>
    </row>
    <row r="6804" spans="1:11" customFormat="1" x14ac:dyDescent="0.2">
      <c r="A6804" s="161" t="s">
        <v>382</v>
      </c>
      <c r="B6804" s="162" t="s">
        <v>8737</v>
      </c>
      <c r="C6804" s="163" t="s">
        <v>8738</v>
      </c>
      <c r="D6804" s="164" t="s">
        <v>8739</v>
      </c>
      <c r="E6804" s="164">
        <v>1</v>
      </c>
      <c r="F6804" s="167"/>
      <c r="G6804" s="167" t="str">
        <f>""</f>
        <v/>
      </c>
      <c r="H6804" s="161"/>
      <c r="I6804" s="165"/>
      <c r="J6804" s="166"/>
    </row>
    <row r="6805" spans="1:11" customFormat="1" outlineLevel="1" x14ac:dyDescent="0.2">
      <c r="A6805" s="161" t="s">
        <v>382</v>
      </c>
      <c r="B6805" s="162" t="s">
        <v>8740</v>
      </c>
      <c r="C6805" s="163" t="s">
        <v>8741</v>
      </c>
      <c r="D6805" s="164" t="s">
        <v>8742</v>
      </c>
      <c r="E6805" s="164">
        <f>1*1</f>
        <v>1</v>
      </c>
      <c r="F6805" s="167"/>
      <c r="G6805" s="167" t="str">
        <f>""</f>
        <v/>
      </c>
      <c r="H6805" s="161"/>
      <c r="I6805" s="165"/>
      <c r="J6805" s="166"/>
    </row>
    <row r="6806" spans="1:11" customFormat="1" outlineLevel="2" x14ac:dyDescent="0.2">
      <c r="A6806" s="161" t="s">
        <v>386</v>
      </c>
      <c r="B6806" s="162" t="s">
        <v>8743</v>
      </c>
      <c r="C6806" s="168" t="s">
        <v>8744</v>
      </c>
      <c r="D6806" s="169" t="s">
        <v>8745</v>
      </c>
      <c r="E6806" s="169">
        <f>1*1</f>
        <v>1</v>
      </c>
      <c r="F6806" s="170">
        <v>7.73</v>
      </c>
      <c r="G6806" s="170">
        <f t="shared" ref="G6806:G6812" si="228">F6806*E6806</f>
        <v>7.73</v>
      </c>
      <c r="H6806" s="171" t="s">
        <v>414</v>
      </c>
      <c r="I6806" s="172"/>
      <c r="J6806" s="173"/>
    </row>
    <row r="6807" spans="1:11" customFormat="1" outlineLevel="2" x14ac:dyDescent="0.2">
      <c r="A6807" s="161" t="s">
        <v>386</v>
      </c>
      <c r="B6807" s="162" t="s">
        <v>8746</v>
      </c>
      <c r="C6807" s="168" t="s">
        <v>830</v>
      </c>
      <c r="D6807" s="169" t="s">
        <v>831</v>
      </c>
      <c r="E6807" s="169">
        <f>2*1</f>
        <v>2</v>
      </c>
      <c r="F6807" s="170">
        <v>0.28000000000000003</v>
      </c>
      <c r="G6807" s="170">
        <f t="shared" si="228"/>
        <v>0.56000000000000005</v>
      </c>
      <c r="H6807" s="171" t="s">
        <v>414</v>
      </c>
      <c r="I6807" s="172"/>
      <c r="J6807" s="173"/>
    </row>
    <row r="6808" spans="1:11" customFormat="1" outlineLevel="1" x14ac:dyDescent="0.2">
      <c r="A6808" s="161" t="s">
        <v>382</v>
      </c>
      <c r="B6808" s="162" t="s">
        <v>8747</v>
      </c>
      <c r="C6808" s="163" t="s">
        <v>2581</v>
      </c>
      <c r="D6808" s="164" t="s">
        <v>2582</v>
      </c>
      <c r="E6808" s="164">
        <f>1*1</f>
        <v>1</v>
      </c>
      <c r="F6808" s="167">
        <v>3.69</v>
      </c>
      <c r="G6808" s="167">
        <f t="shared" si="228"/>
        <v>3.69</v>
      </c>
      <c r="H6808" s="161" t="s">
        <v>414</v>
      </c>
      <c r="I6808" s="165"/>
      <c r="J6808" s="166"/>
    </row>
    <row r="6809" spans="1:11" customFormat="1" outlineLevel="1" x14ac:dyDescent="0.2">
      <c r="A6809" s="161" t="s">
        <v>403</v>
      </c>
      <c r="B6809" s="162" t="s">
        <v>8748</v>
      </c>
      <c r="C6809" s="174" t="s">
        <v>8749</v>
      </c>
      <c r="D6809" s="175" t="s">
        <v>8750</v>
      </c>
      <c r="E6809" s="175">
        <f>1*1</f>
        <v>1</v>
      </c>
      <c r="F6809" s="176">
        <v>2.0699999999999998</v>
      </c>
      <c r="G6809" s="176">
        <f t="shared" si="228"/>
        <v>2.0699999999999998</v>
      </c>
      <c r="H6809" s="177"/>
      <c r="I6809" s="178"/>
      <c r="J6809" s="179"/>
    </row>
    <row r="6810" spans="1:11" customFormat="1" outlineLevel="1" x14ac:dyDescent="0.2">
      <c r="A6810" s="161" t="s">
        <v>403</v>
      </c>
      <c r="B6810" s="162" t="s">
        <v>8751</v>
      </c>
      <c r="C6810" s="174" t="s">
        <v>677</v>
      </c>
      <c r="D6810" s="175" t="s">
        <v>837</v>
      </c>
      <c r="E6810" s="175">
        <f>6*1</f>
        <v>6</v>
      </c>
      <c r="F6810" s="176">
        <v>0.02</v>
      </c>
      <c r="G6810" s="176">
        <f t="shared" si="228"/>
        <v>0.12</v>
      </c>
      <c r="H6810" s="177"/>
      <c r="I6810" s="178"/>
      <c r="J6810" s="179"/>
    </row>
    <row r="6811" spans="1:11" customFormat="1" outlineLevel="1" x14ac:dyDescent="0.2">
      <c r="A6811" s="161" t="s">
        <v>403</v>
      </c>
      <c r="B6811" s="162" t="s">
        <v>8752</v>
      </c>
      <c r="C6811" s="174" t="s">
        <v>525</v>
      </c>
      <c r="D6811" s="175" t="s">
        <v>526</v>
      </c>
      <c r="E6811" s="175">
        <f>6*1</f>
        <v>6</v>
      </c>
      <c r="F6811" s="176">
        <v>0.01</v>
      </c>
      <c r="G6811" s="176">
        <f t="shared" si="228"/>
        <v>0.06</v>
      </c>
      <c r="H6811" s="177"/>
      <c r="I6811" s="178"/>
      <c r="J6811" s="179"/>
    </row>
    <row r="6812" spans="1:11" customFormat="1" outlineLevel="1" x14ac:dyDescent="0.2">
      <c r="A6812" s="161" t="s">
        <v>403</v>
      </c>
      <c r="B6812" s="162" t="s">
        <v>8753</v>
      </c>
      <c r="C6812" s="174" t="s">
        <v>528</v>
      </c>
      <c r="D6812" s="175" t="s">
        <v>529</v>
      </c>
      <c r="E6812" s="175">
        <f>6*1</f>
        <v>6</v>
      </c>
      <c r="F6812" s="176">
        <v>0</v>
      </c>
      <c r="G6812" s="176">
        <f t="shared" si="228"/>
        <v>0</v>
      </c>
      <c r="H6812" s="177"/>
      <c r="I6812" s="178"/>
      <c r="J6812" s="179"/>
    </row>
    <row r="6813" spans="1:11" customFormat="1" x14ac:dyDescent="0.2">
      <c r="A6813" s="161" t="s">
        <v>382</v>
      </c>
      <c r="B6813" s="162" t="s">
        <v>8754</v>
      </c>
      <c r="C6813" s="163" t="s">
        <v>8755</v>
      </c>
      <c r="D6813" s="164" t="s">
        <v>8739</v>
      </c>
      <c r="E6813" s="164">
        <v>1</v>
      </c>
      <c r="F6813" s="167"/>
      <c r="G6813" s="167" t="str">
        <f>""</f>
        <v/>
      </c>
      <c r="H6813" s="161"/>
      <c r="I6813" s="165"/>
      <c r="J6813" s="166"/>
    </row>
    <row r="6814" spans="1:11" customFormat="1" outlineLevel="1" x14ac:dyDescent="0.2">
      <c r="A6814" s="161" t="s">
        <v>382</v>
      </c>
      <c r="B6814" s="162" t="s">
        <v>8756</v>
      </c>
      <c r="C6814" s="163" t="s">
        <v>8757</v>
      </c>
      <c r="D6814" s="164" t="s">
        <v>8742</v>
      </c>
      <c r="E6814" s="164">
        <f>1*1</f>
        <v>1</v>
      </c>
      <c r="F6814" s="167"/>
      <c r="G6814" s="167" t="str">
        <f>""</f>
        <v/>
      </c>
      <c r="H6814" s="161"/>
      <c r="I6814" s="165"/>
      <c r="J6814" s="166"/>
    </row>
    <row r="6815" spans="1:11" customFormat="1" outlineLevel="2" x14ac:dyDescent="0.2">
      <c r="A6815" s="161" t="s">
        <v>386</v>
      </c>
      <c r="B6815" s="162" t="s">
        <v>8758</v>
      </c>
      <c r="C6815" s="168" t="s">
        <v>8759</v>
      </c>
      <c r="D6815" s="169" t="s">
        <v>8760</v>
      </c>
      <c r="E6815" s="169">
        <f>1*1</f>
        <v>1</v>
      </c>
      <c r="F6815" s="170">
        <v>12.03</v>
      </c>
      <c r="G6815" s="170">
        <f t="shared" ref="G6815:G6822" si="229">F6815*E6815</f>
        <v>12.03</v>
      </c>
      <c r="H6815" s="171" t="s">
        <v>414</v>
      </c>
      <c r="I6815" s="172"/>
      <c r="J6815" s="173"/>
    </row>
    <row r="6816" spans="1:11" customFormat="1" outlineLevel="2" x14ac:dyDescent="0.2">
      <c r="A6816" s="161" t="s">
        <v>386</v>
      </c>
      <c r="B6816" s="162" t="s">
        <v>8761</v>
      </c>
      <c r="C6816" s="168" t="s">
        <v>830</v>
      </c>
      <c r="D6816" s="169" t="s">
        <v>831</v>
      </c>
      <c r="E6816" s="169">
        <f>2*1</f>
        <v>2</v>
      </c>
      <c r="F6816" s="170">
        <v>0.28000000000000003</v>
      </c>
      <c r="G6816" s="170">
        <f t="shared" si="229"/>
        <v>0.56000000000000005</v>
      </c>
      <c r="H6816" s="171" t="s">
        <v>414</v>
      </c>
      <c r="I6816" s="172"/>
      <c r="J6816" s="173"/>
    </row>
    <row r="6817" spans="1:10" customFormat="1" outlineLevel="1" x14ac:dyDescent="0.2">
      <c r="A6817" s="161" t="s">
        <v>382</v>
      </c>
      <c r="B6817" s="162" t="s">
        <v>8762</v>
      </c>
      <c r="C6817" s="163" t="s">
        <v>8763</v>
      </c>
      <c r="D6817" s="164" t="s">
        <v>8764</v>
      </c>
      <c r="E6817" s="164">
        <f>1*1</f>
        <v>1</v>
      </c>
      <c r="F6817" s="167">
        <v>6.14</v>
      </c>
      <c r="G6817" s="167">
        <f t="shared" si="229"/>
        <v>6.14</v>
      </c>
      <c r="H6817" s="161" t="s">
        <v>414</v>
      </c>
      <c r="I6817" s="165"/>
      <c r="J6817" s="166"/>
    </row>
    <row r="6818" spans="1:10" customFormat="1" outlineLevel="1" x14ac:dyDescent="0.2">
      <c r="A6818" s="161" t="s">
        <v>403</v>
      </c>
      <c r="B6818" s="162" t="s">
        <v>8765</v>
      </c>
      <c r="C6818" s="174" t="s">
        <v>8766</v>
      </c>
      <c r="D6818" s="175" t="s">
        <v>8767</v>
      </c>
      <c r="E6818" s="175">
        <f>1*1</f>
        <v>1</v>
      </c>
      <c r="F6818" s="176">
        <v>3.71</v>
      </c>
      <c r="G6818" s="176">
        <f t="shared" si="229"/>
        <v>3.71</v>
      </c>
      <c r="H6818" s="177"/>
      <c r="I6818" s="178"/>
      <c r="J6818" s="179"/>
    </row>
    <row r="6819" spans="1:10" customFormat="1" outlineLevel="1" x14ac:dyDescent="0.2">
      <c r="A6819" s="161" t="s">
        <v>403</v>
      </c>
      <c r="B6819" s="162" t="s">
        <v>8768</v>
      </c>
      <c r="C6819" s="174" t="s">
        <v>677</v>
      </c>
      <c r="D6819" s="175" t="s">
        <v>837</v>
      </c>
      <c r="E6819" s="175">
        <f>6*1</f>
        <v>6</v>
      </c>
      <c r="F6819" s="176">
        <v>0.02</v>
      </c>
      <c r="G6819" s="176">
        <f t="shared" si="229"/>
        <v>0.12</v>
      </c>
      <c r="H6819" s="177"/>
      <c r="I6819" s="178"/>
      <c r="J6819" s="179"/>
    </row>
    <row r="6820" spans="1:10" customFormat="1" outlineLevel="1" x14ac:dyDescent="0.2">
      <c r="A6820" s="161" t="s">
        <v>403</v>
      </c>
      <c r="B6820" s="162" t="s">
        <v>8769</v>
      </c>
      <c r="C6820" s="174" t="s">
        <v>525</v>
      </c>
      <c r="D6820" s="175" t="s">
        <v>526</v>
      </c>
      <c r="E6820" s="175">
        <f>6*1</f>
        <v>6</v>
      </c>
      <c r="F6820" s="176">
        <v>0.01</v>
      </c>
      <c r="G6820" s="176">
        <f t="shared" si="229"/>
        <v>0.06</v>
      </c>
      <c r="H6820" s="177"/>
      <c r="I6820" s="178"/>
      <c r="J6820" s="179"/>
    </row>
    <row r="6821" spans="1:10" customFormat="1" outlineLevel="1" x14ac:dyDescent="0.2">
      <c r="A6821" s="161" t="s">
        <v>403</v>
      </c>
      <c r="B6821" s="162" t="s">
        <v>8770</v>
      </c>
      <c r="C6821" s="174" t="s">
        <v>528</v>
      </c>
      <c r="D6821" s="175" t="s">
        <v>529</v>
      </c>
      <c r="E6821" s="175">
        <f>6*1</f>
        <v>6</v>
      </c>
      <c r="F6821" s="176">
        <v>0</v>
      </c>
      <c r="G6821" s="176">
        <f t="shared" si="229"/>
        <v>0</v>
      </c>
      <c r="H6821" s="177"/>
      <c r="I6821" s="178"/>
      <c r="J6821" s="179"/>
    </row>
    <row r="6822" spans="1:10" customFormat="1" x14ac:dyDescent="0.2">
      <c r="A6822" s="161" t="s">
        <v>382</v>
      </c>
      <c r="B6822" s="162" t="s">
        <v>8771</v>
      </c>
      <c r="C6822" s="163" t="s">
        <v>477</v>
      </c>
      <c r="D6822" s="164" t="s">
        <v>478</v>
      </c>
      <c r="E6822" s="164">
        <v>10</v>
      </c>
      <c r="F6822" s="167">
        <v>2.8096894699999999</v>
      </c>
      <c r="G6822" s="167">
        <f t="shared" si="229"/>
        <v>28.0968947</v>
      </c>
      <c r="H6822" s="161" t="s">
        <v>414</v>
      </c>
      <c r="I6822" s="165"/>
      <c r="J6822" s="166"/>
    </row>
    <row r="6823" spans="1:10" customFormat="1" ht="25.5" x14ac:dyDescent="0.2">
      <c r="A6823" s="161" t="s">
        <v>382</v>
      </c>
      <c r="B6823" s="162" t="s">
        <v>8772</v>
      </c>
      <c r="C6823" s="163" t="s">
        <v>8773</v>
      </c>
      <c r="D6823" s="164" t="s">
        <v>8774</v>
      </c>
      <c r="E6823" s="164">
        <v>10</v>
      </c>
      <c r="F6823" s="167"/>
      <c r="G6823" s="167" t="str">
        <f>""</f>
        <v/>
      </c>
      <c r="H6823" s="161"/>
      <c r="I6823" s="165"/>
      <c r="J6823" s="166"/>
    </row>
    <row r="6824" spans="1:10" customFormat="1" ht="25.5" outlineLevel="1" x14ac:dyDescent="0.2">
      <c r="A6824" s="161" t="s">
        <v>386</v>
      </c>
      <c r="B6824" s="162" t="s">
        <v>8775</v>
      </c>
      <c r="C6824" s="168" t="s">
        <v>8776</v>
      </c>
      <c r="D6824" s="169" t="s">
        <v>8777</v>
      </c>
      <c r="E6824" s="169">
        <f>1*10</f>
        <v>10</v>
      </c>
      <c r="F6824" s="170">
        <v>2.66291426</v>
      </c>
      <c r="G6824" s="170">
        <f>F6824*E6824</f>
        <v>26.629142600000002</v>
      </c>
      <c r="H6824" s="171" t="s">
        <v>414</v>
      </c>
      <c r="I6824" s="172"/>
      <c r="J6824" s="173"/>
    </row>
    <row r="6825" spans="1:10" customFormat="1" ht="25.5" outlineLevel="1" x14ac:dyDescent="0.2">
      <c r="A6825" s="161" t="s">
        <v>386</v>
      </c>
      <c r="B6825" s="162" t="s">
        <v>8778</v>
      </c>
      <c r="C6825" s="168" t="s">
        <v>8779</v>
      </c>
      <c r="D6825" s="169" t="s">
        <v>8780</v>
      </c>
      <c r="E6825" s="169">
        <f>1*10</f>
        <v>10</v>
      </c>
      <c r="F6825" s="170">
        <v>0.97347307000000005</v>
      </c>
      <c r="G6825" s="170">
        <f>F6825*E6825</f>
        <v>9.7347307000000001</v>
      </c>
      <c r="H6825" s="171" t="s">
        <v>414</v>
      </c>
      <c r="I6825" s="172"/>
      <c r="J6825" s="173"/>
    </row>
    <row r="6826" spans="1:10" customFormat="1" x14ac:dyDescent="0.2">
      <c r="A6826" s="161" t="s">
        <v>382</v>
      </c>
      <c r="B6826" s="162" t="s">
        <v>8781</v>
      </c>
      <c r="C6826" s="163" t="s">
        <v>486</v>
      </c>
      <c r="D6826" s="164" t="s">
        <v>487</v>
      </c>
      <c r="E6826" s="164" t="s">
        <v>410</v>
      </c>
      <c r="F6826" s="167">
        <v>1.75006756</v>
      </c>
      <c r="G6826" s="167">
        <f>F6826*2</f>
        <v>3.5001351199999999</v>
      </c>
      <c r="H6826" s="161" t="s">
        <v>414</v>
      </c>
      <c r="I6826" s="165"/>
      <c r="J6826" s="166"/>
    </row>
    <row r="6827" spans="1:10" customFormat="1" x14ac:dyDescent="0.2">
      <c r="A6827" s="161" t="s">
        <v>382</v>
      </c>
      <c r="B6827" s="162" t="s">
        <v>8782</v>
      </c>
      <c r="C6827" s="163" t="s">
        <v>489</v>
      </c>
      <c r="D6827" s="164" t="s">
        <v>490</v>
      </c>
      <c r="E6827" s="164">
        <v>4</v>
      </c>
      <c r="F6827" s="167"/>
      <c r="G6827" s="167" t="str">
        <f>""</f>
        <v/>
      </c>
      <c r="H6827" s="161"/>
      <c r="I6827" s="165"/>
      <c r="J6827" s="166"/>
    </row>
    <row r="6828" spans="1:10" customFormat="1" outlineLevel="1" x14ac:dyDescent="0.2">
      <c r="A6828" s="161" t="s">
        <v>386</v>
      </c>
      <c r="B6828" s="162" t="s">
        <v>8783</v>
      </c>
      <c r="C6828" s="168" t="s">
        <v>492</v>
      </c>
      <c r="D6828" s="169" t="s">
        <v>493</v>
      </c>
      <c r="E6828" s="169">
        <f>1*4</f>
        <v>4</v>
      </c>
      <c r="F6828" s="170">
        <v>0.38</v>
      </c>
      <c r="G6828" s="170">
        <f>F6828*E6828</f>
        <v>1.52</v>
      </c>
      <c r="H6828" s="171" t="s">
        <v>414</v>
      </c>
      <c r="I6828" s="172"/>
      <c r="J6828" s="173"/>
    </row>
    <row r="6829" spans="1:10" customFormat="1" outlineLevel="1" x14ac:dyDescent="0.2">
      <c r="A6829" s="161" t="s">
        <v>386</v>
      </c>
      <c r="B6829" s="162" t="s">
        <v>8784</v>
      </c>
      <c r="C6829" s="168" t="s">
        <v>495</v>
      </c>
      <c r="D6829" s="169" t="s">
        <v>496</v>
      </c>
      <c r="E6829" s="169">
        <f>1*4</f>
        <v>4</v>
      </c>
      <c r="F6829" s="170">
        <v>0.25</v>
      </c>
      <c r="G6829" s="170">
        <f>F6829*E6829</f>
        <v>1</v>
      </c>
      <c r="H6829" s="171" t="s">
        <v>414</v>
      </c>
      <c r="I6829" s="172"/>
      <c r="J6829" s="173"/>
    </row>
    <row r="6830" spans="1:10" customFormat="1" x14ac:dyDescent="0.2">
      <c r="A6830" s="161" t="s">
        <v>382</v>
      </c>
      <c r="B6830" s="162" t="s">
        <v>8785</v>
      </c>
      <c r="C6830" s="163" t="s">
        <v>8786</v>
      </c>
      <c r="D6830" s="164" t="s">
        <v>8787</v>
      </c>
      <c r="E6830" s="164">
        <v>1</v>
      </c>
      <c r="F6830" s="167"/>
      <c r="G6830" s="167" t="str">
        <f>""</f>
        <v/>
      </c>
      <c r="H6830" s="161"/>
      <c r="I6830" s="165"/>
      <c r="J6830" s="166"/>
    </row>
    <row r="6831" spans="1:10" customFormat="1" outlineLevel="1" x14ac:dyDescent="0.2">
      <c r="A6831" s="161" t="s">
        <v>386</v>
      </c>
      <c r="B6831" s="162" t="s">
        <v>8788</v>
      </c>
      <c r="C6831" s="168" t="s">
        <v>8789</v>
      </c>
      <c r="D6831" s="169" t="s">
        <v>8790</v>
      </c>
      <c r="E6831" s="169">
        <f>1*1</f>
        <v>1</v>
      </c>
      <c r="F6831" s="170">
        <v>6.1</v>
      </c>
      <c r="G6831" s="170">
        <f>F6831*E6831</f>
        <v>6.1</v>
      </c>
      <c r="H6831" s="171" t="s">
        <v>414</v>
      </c>
      <c r="I6831" s="172"/>
      <c r="J6831" s="173"/>
    </row>
    <row r="6832" spans="1:10" customFormat="1" outlineLevel="1" x14ac:dyDescent="0.2">
      <c r="A6832" s="161" t="s">
        <v>403</v>
      </c>
      <c r="B6832" s="162" t="s">
        <v>8791</v>
      </c>
      <c r="C6832" s="174" t="s">
        <v>425</v>
      </c>
      <c r="D6832" s="175" t="s">
        <v>426</v>
      </c>
      <c r="E6832" s="175">
        <f>4*1</f>
        <v>4</v>
      </c>
      <c r="F6832" s="176">
        <v>0.01</v>
      </c>
      <c r="G6832" s="176">
        <f>F6832*E6832</f>
        <v>0.04</v>
      </c>
      <c r="H6832" s="177"/>
      <c r="I6832" s="178"/>
      <c r="J6832" s="179"/>
    </row>
    <row r="6833" spans="1:11" customFormat="1" x14ac:dyDescent="0.2">
      <c r="A6833" s="161" t="s">
        <v>382</v>
      </c>
      <c r="B6833" s="162" t="s">
        <v>8792</v>
      </c>
      <c r="C6833" s="163" t="s">
        <v>8793</v>
      </c>
      <c r="D6833" s="164" t="s">
        <v>5562</v>
      </c>
      <c r="E6833" s="164">
        <v>1</v>
      </c>
      <c r="F6833" s="167"/>
      <c r="G6833" s="167" t="str">
        <f>""</f>
        <v/>
      </c>
      <c r="H6833" s="161"/>
      <c r="I6833" s="165"/>
      <c r="J6833" s="166"/>
    </row>
    <row r="6834" spans="1:11" customFormat="1" outlineLevel="1" x14ac:dyDescent="0.2">
      <c r="A6834" s="161" t="s">
        <v>386</v>
      </c>
      <c r="B6834" s="162" t="s">
        <v>8794</v>
      </c>
      <c r="C6834" s="168" t="s">
        <v>8795</v>
      </c>
      <c r="D6834" s="169" t="s">
        <v>8796</v>
      </c>
      <c r="E6834" s="169">
        <f>1*1</f>
        <v>1</v>
      </c>
      <c r="F6834" s="170">
        <v>28.38</v>
      </c>
      <c r="G6834" s="170">
        <f>F6834*E6834</f>
        <v>28.38</v>
      </c>
      <c r="H6834" s="171" t="s">
        <v>414</v>
      </c>
      <c r="I6834" s="172"/>
      <c r="J6834" s="173"/>
    </row>
    <row r="6835" spans="1:11" customFormat="1" outlineLevel="1" x14ac:dyDescent="0.2">
      <c r="A6835" s="161" t="s">
        <v>386</v>
      </c>
      <c r="B6835" s="162" t="s">
        <v>8797</v>
      </c>
      <c r="C6835" s="168" t="s">
        <v>8798</v>
      </c>
      <c r="D6835" s="169" t="s">
        <v>8799</v>
      </c>
      <c r="E6835" s="169">
        <f>2*1</f>
        <v>2</v>
      </c>
      <c r="F6835" s="170">
        <v>2.13</v>
      </c>
      <c r="G6835" s="170">
        <f>F6835*E6835</f>
        <v>4.26</v>
      </c>
      <c r="H6835" s="171" t="s">
        <v>414</v>
      </c>
      <c r="I6835" s="172"/>
      <c r="J6835" s="173"/>
    </row>
    <row r="6836" spans="1:11" customFormat="1" outlineLevel="1" x14ac:dyDescent="0.2">
      <c r="A6836" s="161" t="s">
        <v>386</v>
      </c>
      <c r="B6836" s="162" t="s">
        <v>8800</v>
      </c>
      <c r="C6836" s="168" t="s">
        <v>8444</v>
      </c>
      <c r="D6836" s="169" t="s">
        <v>8445</v>
      </c>
      <c r="E6836" s="169">
        <f>2*1</f>
        <v>2</v>
      </c>
      <c r="F6836" s="170">
        <v>0.94</v>
      </c>
      <c r="G6836" s="170">
        <f>F6836*E6836</f>
        <v>1.88</v>
      </c>
      <c r="H6836" s="171" t="s">
        <v>414</v>
      </c>
      <c r="I6836" s="172"/>
      <c r="J6836" s="173"/>
    </row>
    <row r="6837" spans="1:11" customFormat="1" ht="25.5" x14ac:dyDescent="0.2">
      <c r="A6837" s="161" t="s">
        <v>382</v>
      </c>
      <c r="B6837" s="162" t="s">
        <v>8801</v>
      </c>
      <c r="C6837" s="163" t="s">
        <v>8802</v>
      </c>
      <c r="D6837" s="164" t="s">
        <v>8803</v>
      </c>
      <c r="E6837" s="164">
        <v>4</v>
      </c>
      <c r="F6837" s="167"/>
      <c r="G6837" s="167" t="str">
        <f>""</f>
        <v/>
      </c>
      <c r="H6837" s="161"/>
      <c r="I6837" s="165"/>
      <c r="J6837" s="166"/>
    </row>
    <row r="6838" spans="1:11" customFormat="1" ht="25.5" outlineLevel="1" x14ac:dyDescent="0.2">
      <c r="A6838" s="161" t="s">
        <v>386</v>
      </c>
      <c r="B6838" s="162" t="s">
        <v>8804</v>
      </c>
      <c r="C6838" s="168" t="s">
        <v>8805</v>
      </c>
      <c r="D6838" s="169" t="s">
        <v>8806</v>
      </c>
      <c r="E6838" s="169">
        <f>1*4</f>
        <v>4</v>
      </c>
      <c r="F6838" s="170">
        <v>0.55000000000000004</v>
      </c>
      <c r="G6838" s="170">
        <f>F6838*E6838</f>
        <v>2.2000000000000002</v>
      </c>
      <c r="H6838" s="171" t="s">
        <v>414</v>
      </c>
      <c r="I6838" s="172"/>
      <c r="J6838" s="173"/>
    </row>
    <row r="6839" spans="1:11" customFormat="1" ht="25.5" outlineLevel="1" x14ac:dyDescent="0.2">
      <c r="A6839" s="161" t="s">
        <v>386</v>
      </c>
      <c r="B6839" s="162" t="s">
        <v>8807</v>
      </c>
      <c r="C6839" s="168" t="s">
        <v>8808</v>
      </c>
      <c r="D6839" s="169" t="s">
        <v>8809</v>
      </c>
      <c r="E6839" s="169">
        <f>2*4</f>
        <v>8</v>
      </c>
      <c r="F6839" s="170">
        <v>0.26</v>
      </c>
      <c r="G6839" s="170">
        <f>F6839*E6839</f>
        <v>2.08</v>
      </c>
      <c r="H6839" s="171" t="s">
        <v>414</v>
      </c>
      <c r="I6839" s="172"/>
      <c r="J6839" s="173"/>
    </row>
    <row r="6840" spans="1:11" customFormat="1" x14ac:dyDescent="0.2">
      <c r="A6840" s="161" t="s">
        <v>382</v>
      </c>
      <c r="B6840" s="162" t="s">
        <v>8810</v>
      </c>
      <c r="C6840" s="163" t="s">
        <v>8811</v>
      </c>
      <c r="D6840" s="164" t="s">
        <v>2597</v>
      </c>
      <c r="E6840" s="164">
        <v>1</v>
      </c>
      <c r="F6840" s="167"/>
      <c r="G6840" s="167" t="str">
        <f>""</f>
        <v/>
      </c>
      <c r="H6840" s="161"/>
      <c r="I6840" s="165"/>
      <c r="J6840" s="166"/>
    </row>
    <row r="6841" spans="1:11" customFormat="1" outlineLevel="1" x14ac:dyDescent="0.2">
      <c r="A6841" s="161" t="s">
        <v>386</v>
      </c>
      <c r="B6841" s="162" t="s">
        <v>8812</v>
      </c>
      <c r="C6841" s="168" t="s">
        <v>534</v>
      </c>
      <c r="D6841" s="169" t="s">
        <v>535</v>
      </c>
      <c r="E6841" s="169">
        <f>2*1</f>
        <v>2</v>
      </c>
      <c r="F6841" s="170">
        <v>2.2200000000000002</v>
      </c>
      <c r="G6841" s="170">
        <f>F6841*E6841</f>
        <v>4.4400000000000004</v>
      </c>
      <c r="H6841" s="171" t="s">
        <v>390</v>
      </c>
      <c r="I6841" s="172"/>
      <c r="J6841" s="173"/>
    </row>
    <row r="6842" spans="1:11" customFormat="1" outlineLevel="1" x14ac:dyDescent="0.2">
      <c r="A6842" s="161" t="s">
        <v>386</v>
      </c>
      <c r="B6842" s="162" t="s">
        <v>8813</v>
      </c>
      <c r="C6842" s="168" t="s">
        <v>2600</v>
      </c>
      <c r="D6842" s="169" t="s">
        <v>2601</v>
      </c>
      <c r="E6842" s="169">
        <f>1*1</f>
        <v>1</v>
      </c>
      <c r="F6842" s="170">
        <v>7.31</v>
      </c>
      <c r="G6842" s="170">
        <f>F6842*E6842</f>
        <v>7.31</v>
      </c>
      <c r="H6842" s="171" t="s">
        <v>390</v>
      </c>
      <c r="I6842" s="172"/>
      <c r="J6842" s="173"/>
    </row>
    <row r="6843" spans="1:11" customFormat="1" outlineLevel="1" x14ac:dyDescent="0.2">
      <c r="A6843" s="161" t="s">
        <v>386</v>
      </c>
      <c r="B6843" s="162" t="s">
        <v>8814</v>
      </c>
      <c r="C6843" s="168" t="s">
        <v>2603</v>
      </c>
      <c r="D6843" s="169" t="s">
        <v>2604</v>
      </c>
      <c r="E6843" s="169">
        <f>1*1</f>
        <v>1</v>
      </c>
      <c r="F6843" s="170">
        <v>52.78</v>
      </c>
      <c r="G6843" s="170">
        <f>F6843*E6843</f>
        <v>52.78</v>
      </c>
      <c r="H6843" s="171" t="s">
        <v>390</v>
      </c>
      <c r="I6843" s="172"/>
      <c r="J6843" s="173"/>
    </row>
    <row r="6844" spans="1:11" customFormat="1" outlineLevel="1" x14ac:dyDescent="0.2">
      <c r="A6844" s="161" t="s">
        <v>386</v>
      </c>
      <c r="B6844" s="162" t="s">
        <v>8815</v>
      </c>
      <c r="C6844" s="168" t="s">
        <v>401</v>
      </c>
      <c r="D6844" s="169" t="s">
        <v>402</v>
      </c>
      <c r="E6844" s="169">
        <f>2*1</f>
        <v>2</v>
      </c>
      <c r="F6844" s="170">
        <v>1.97</v>
      </c>
      <c r="G6844" s="170">
        <f>F6844*E6844</f>
        <v>3.94</v>
      </c>
      <c r="H6844" s="171" t="s">
        <v>390</v>
      </c>
      <c r="I6844" s="172"/>
      <c r="J6844" s="173"/>
    </row>
    <row r="6845" spans="1:11" customFormat="1" outlineLevel="1" x14ac:dyDescent="0.2">
      <c r="A6845" s="161" t="s">
        <v>403</v>
      </c>
      <c r="B6845" s="162" t="s">
        <v>8816</v>
      </c>
      <c r="C6845" s="174" t="s">
        <v>8681</v>
      </c>
      <c r="D6845" s="175" t="s">
        <v>8682</v>
      </c>
      <c r="E6845" s="175">
        <f>1*1</f>
        <v>1</v>
      </c>
      <c r="F6845" s="176">
        <v>10.74</v>
      </c>
      <c r="G6845" s="176">
        <f>F6845*E6845</f>
        <v>10.74</v>
      </c>
      <c r="H6845" s="177" t="s">
        <v>625</v>
      </c>
      <c r="I6845" s="178"/>
      <c r="J6845" s="179"/>
    </row>
    <row r="6846" spans="1:11" customFormat="1" x14ac:dyDescent="0.2">
      <c r="A6846" s="148" t="s">
        <v>379</v>
      </c>
      <c r="B6846" s="162" t="s">
        <v>8817</v>
      </c>
      <c r="C6846" s="181" t="s">
        <v>8818</v>
      </c>
      <c r="D6846" s="182" t="s">
        <v>545</v>
      </c>
      <c r="E6846" s="182" t="s">
        <v>410</v>
      </c>
      <c r="F6846" s="183"/>
      <c r="G6846" s="183" t="str">
        <f>""</f>
        <v/>
      </c>
      <c r="H6846" s="184"/>
      <c r="I6846" s="185"/>
      <c r="J6846" s="180"/>
      <c r="K6846" s="200"/>
    </row>
    <row r="6847" spans="1:11" customFormat="1" outlineLevel="1" x14ac:dyDescent="0.2">
      <c r="A6847" s="148" t="s">
        <v>379</v>
      </c>
      <c r="B6847" s="162" t="s">
        <v>8819</v>
      </c>
      <c r="C6847" s="181" t="s">
        <v>8820</v>
      </c>
      <c r="D6847" s="182" t="s">
        <v>8821</v>
      </c>
      <c r="E6847" s="182" t="s">
        <v>410</v>
      </c>
      <c r="F6847" s="183">
        <v>33.409999999999997</v>
      </c>
      <c r="G6847" s="183">
        <f>F6847*2</f>
        <v>66.819999999999993</v>
      </c>
      <c r="H6847" s="184" t="s">
        <v>414</v>
      </c>
      <c r="I6847" s="185"/>
      <c r="J6847" s="180"/>
      <c r="K6847" s="200"/>
    </row>
    <row r="6848" spans="1:11" customFormat="1" outlineLevel="1" x14ac:dyDescent="0.2">
      <c r="A6848" s="148" t="s">
        <v>379</v>
      </c>
      <c r="B6848" s="162" t="s">
        <v>8822</v>
      </c>
      <c r="C6848" s="181" t="s">
        <v>419</v>
      </c>
      <c r="D6848" s="182" t="s">
        <v>420</v>
      </c>
      <c r="E6848" s="182">
        <v>2</v>
      </c>
      <c r="F6848" s="183">
        <v>0.37</v>
      </c>
      <c r="G6848" s="183">
        <f>F6848*E6848</f>
        <v>0.74</v>
      </c>
      <c r="H6848" s="184" t="s">
        <v>414</v>
      </c>
      <c r="I6848" s="185"/>
      <c r="J6848" s="180"/>
      <c r="K6848" s="200"/>
    </row>
    <row r="6849" spans="1:11" customFormat="1" outlineLevel="1" x14ac:dyDescent="0.2">
      <c r="A6849" s="148" t="s">
        <v>379</v>
      </c>
      <c r="B6849" s="162" t="s">
        <v>8823</v>
      </c>
      <c r="C6849" s="181" t="s">
        <v>8692</v>
      </c>
      <c r="D6849" s="182" t="s">
        <v>8693</v>
      </c>
      <c r="E6849" s="182">
        <v>2</v>
      </c>
      <c r="F6849" s="183">
        <v>0.91</v>
      </c>
      <c r="G6849" s="183">
        <f>F6849*E6849</f>
        <v>1.82</v>
      </c>
      <c r="H6849" s="184" t="s">
        <v>414</v>
      </c>
      <c r="I6849" s="185"/>
      <c r="J6849" s="180"/>
      <c r="K6849" s="200"/>
    </row>
    <row r="6850" spans="1:11" customFormat="1" outlineLevel="1" x14ac:dyDescent="0.2">
      <c r="A6850" s="148" t="s">
        <v>379</v>
      </c>
      <c r="B6850" s="162" t="s">
        <v>8824</v>
      </c>
      <c r="C6850" s="181" t="s">
        <v>425</v>
      </c>
      <c r="D6850" s="182" t="s">
        <v>6106</v>
      </c>
      <c r="E6850" s="182">
        <v>2</v>
      </c>
      <c r="F6850" s="183">
        <v>0.01</v>
      </c>
      <c r="G6850" s="183">
        <f>F6850*E6850</f>
        <v>0.02</v>
      </c>
      <c r="H6850" s="184"/>
      <c r="I6850" s="185"/>
      <c r="J6850" s="180"/>
      <c r="K6850" s="200"/>
    </row>
    <row r="6851" spans="1:11" customFormat="1" x14ac:dyDescent="0.2">
      <c r="A6851" s="161" t="s">
        <v>382</v>
      </c>
      <c r="B6851" s="162" t="s">
        <v>8825</v>
      </c>
      <c r="C6851" s="163" t="s">
        <v>2614</v>
      </c>
      <c r="D6851" s="164" t="s">
        <v>2615</v>
      </c>
      <c r="E6851" s="164">
        <v>1</v>
      </c>
      <c r="F6851" s="167"/>
      <c r="G6851" s="167" t="str">
        <f>""</f>
        <v/>
      </c>
      <c r="H6851" s="161"/>
      <c r="I6851" s="165"/>
      <c r="J6851" s="166"/>
    </row>
    <row r="6852" spans="1:11" customFormat="1" outlineLevel="1" x14ac:dyDescent="0.2">
      <c r="A6852" s="161" t="s">
        <v>386</v>
      </c>
      <c r="B6852" s="162" t="s">
        <v>8826</v>
      </c>
      <c r="C6852" s="168" t="s">
        <v>2547</v>
      </c>
      <c r="D6852" s="169" t="s">
        <v>2548</v>
      </c>
      <c r="E6852" s="169">
        <f>1*1</f>
        <v>1</v>
      </c>
      <c r="F6852" s="170">
        <v>12.89</v>
      </c>
      <c r="G6852" s="170">
        <f>F6852*E6852</f>
        <v>12.89</v>
      </c>
      <c r="H6852" s="171" t="s">
        <v>414</v>
      </c>
      <c r="I6852" s="172"/>
      <c r="J6852" s="173"/>
    </row>
    <row r="6853" spans="1:11" customFormat="1" outlineLevel="1" x14ac:dyDescent="0.2">
      <c r="A6853" s="161" t="s">
        <v>386</v>
      </c>
      <c r="B6853" s="162" t="s">
        <v>8827</v>
      </c>
      <c r="C6853" s="168" t="s">
        <v>559</v>
      </c>
      <c r="D6853" s="169" t="s">
        <v>560</v>
      </c>
      <c r="E6853" s="169">
        <f>2*1</f>
        <v>2</v>
      </c>
      <c r="F6853" s="170">
        <v>1.39</v>
      </c>
      <c r="G6853" s="170">
        <f>F6853*E6853</f>
        <v>2.78</v>
      </c>
      <c r="H6853" s="171" t="s">
        <v>414</v>
      </c>
      <c r="I6853" s="172"/>
      <c r="J6853" s="173"/>
    </row>
    <row r="6854" spans="1:11" customFormat="1" x14ac:dyDescent="0.2">
      <c r="A6854" s="161" t="s">
        <v>382</v>
      </c>
      <c r="B6854" s="162" t="s">
        <v>8828</v>
      </c>
      <c r="C6854" s="163" t="s">
        <v>562</v>
      </c>
      <c r="D6854" s="164" t="s">
        <v>563</v>
      </c>
      <c r="E6854" s="164">
        <v>4</v>
      </c>
      <c r="F6854" s="167">
        <v>3.3256407800000001</v>
      </c>
      <c r="G6854" s="167">
        <f>F6854*E6854</f>
        <v>13.30256312</v>
      </c>
      <c r="H6854" s="161" t="s">
        <v>414</v>
      </c>
      <c r="I6854" s="165"/>
      <c r="J6854" s="166"/>
    </row>
    <row r="6855" spans="1:11" customFormat="1" x14ac:dyDescent="0.2">
      <c r="A6855" s="161" t="s">
        <v>382</v>
      </c>
      <c r="B6855" s="162" t="s">
        <v>8829</v>
      </c>
      <c r="C6855" s="163" t="s">
        <v>565</v>
      </c>
      <c r="D6855" s="164" t="s">
        <v>566</v>
      </c>
      <c r="E6855" s="164">
        <v>4</v>
      </c>
      <c r="F6855" s="167">
        <v>0.61767559999999999</v>
      </c>
      <c r="G6855" s="167">
        <f>F6855*E6855</f>
        <v>2.4707024</v>
      </c>
      <c r="H6855" s="161" t="s">
        <v>414</v>
      </c>
      <c r="I6855" s="165"/>
      <c r="J6855" s="166"/>
    </row>
    <row r="6856" spans="1:11" customFormat="1" x14ac:dyDescent="0.2">
      <c r="A6856" s="161" t="s">
        <v>382</v>
      </c>
      <c r="B6856" s="162" t="s">
        <v>8830</v>
      </c>
      <c r="C6856" s="163" t="s">
        <v>568</v>
      </c>
      <c r="D6856" s="164" t="s">
        <v>569</v>
      </c>
      <c r="E6856" s="164">
        <v>2</v>
      </c>
      <c r="F6856" s="167"/>
      <c r="G6856" s="167" t="str">
        <f>""</f>
        <v/>
      </c>
      <c r="H6856" s="161"/>
      <c r="I6856" s="165"/>
      <c r="J6856" s="166"/>
    </row>
    <row r="6857" spans="1:11" customFormat="1" outlineLevel="1" x14ac:dyDescent="0.2">
      <c r="A6857" s="161" t="s">
        <v>386</v>
      </c>
      <c r="B6857" s="162" t="s">
        <v>8831</v>
      </c>
      <c r="C6857" s="168" t="s">
        <v>571</v>
      </c>
      <c r="D6857" s="169" t="s">
        <v>572</v>
      </c>
      <c r="E6857" s="169">
        <f>1*2</f>
        <v>2</v>
      </c>
      <c r="F6857" s="170">
        <v>0.89</v>
      </c>
      <c r="G6857" s="170">
        <f>F6857*E6857</f>
        <v>1.78</v>
      </c>
      <c r="H6857" s="171" t="s">
        <v>414</v>
      </c>
      <c r="I6857" s="172"/>
      <c r="J6857" s="173"/>
    </row>
    <row r="6858" spans="1:11" customFormat="1" outlineLevel="1" x14ac:dyDescent="0.2">
      <c r="A6858" s="161" t="s">
        <v>386</v>
      </c>
      <c r="B6858" s="162" t="s">
        <v>8832</v>
      </c>
      <c r="C6858" s="168" t="s">
        <v>574</v>
      </c>
      <c r="D6858" s="169" t="s">
        <v>575</v>
      </c>
      <c r="E6858" s="169">
        <f>2*2</f>
        <v>4</v>
      </c>
      <c r="F6858" s="170">
        <v>0.09</v>
      </c>
      <c r="G6858" s="170">
        <f>F6858*E6858</f>
        <v>0.36</v>
      </c>
      <c r="H6858" s="171" t="s">
        <v>414</v>
      </c>
      <c r="I6858" s="172"/>
      <c r="J6858" s="173"/>
    </row>
    <row r="6859" spans="1:11" customFormat="1" x14ac:dyDescent="0.2">
      <c r="A6859" s="161" t="s">
        <v>382</v>
      </c>
      <c r="B6859" s="162" t="s">
        <v>8833</v>
      </c>
      <c r="C6859" s="163" t="s">
        <v>2624</v>
      </c>
      <c r="D6859" s="164" t="s">
        <v>2625</v>
      </c>
      <c r="E6859" s="164">
        <v>1</v>
      </c>
      <c r="F6859" s="167">
        <v>7.2122313299999998</v>
      </c>
      <c r="G6859" s="167">
        <f>F6859*E6859</f>
        <v>7.2122313299999998</v>
      </c>
      <c r="H6859" s="161" t="s">
        <v>414</v>
      </c>
      <c r="I6859" s="165"/>
      <c r="J6859" s="166"/>
    </row>
    <row r="6860" spans="1:11" customFormat="1" x14ac:dyDescent="0.2">
      <c r="A6860" s="161" t="s">
        <v>382</v>
      </c>
      <c r="B6860" s="162" t="s">
        <v>8834</v>
      </c>
      <c r="C6860" s="163" t="s">
        <v>583</v>
      </c>
      <c r="D6860" s="164" t="s">
        <v>584</v>
      </c>
      <c r="E6860" s="164" t="s">
        <v>410</v>
      </c>
      <c r="F6860" s="167">
        <v>5.3824199999999998</v>
      </c>
      <c r="G6860" s="167">
        <f>F6860*2</f>
        <v>10.76484</v>
      </c>
      <c r="H6860" s="161" t="s">
        <v>414</v>
      </c>
      <c r="I6860" s="165"/>
      <c r="J6860" s="166"/>
    </row>
    <row r="6861" spans="1:11" customFormat="1" x14ac:dyDescent="0.2">
      <c r="A6861" s="161" t="s">
        <v>403</v>
      </c>
      <c r="B6861" s="162" t="s">
        <v>8835</v>
      </c>
      <c r="C6861" s="174" t="s">
        <v>586</v>
      </c>
      <c r="D6861" s="175" t="s">
        <v>587</v>
      </c>
      <c r="E6861" s="175">
        <v>2</v>
      </c>
      <c r="F6861" s="176">
        <v>1.23280217</v>
      </c>
      <c r="G6861" s="176">
        <f>F6861*E6861</f>
        <v>2.4656043400000001</v>
      </c>
      <c r="H6861" s="177" t="s">
        <v>414</v>
      </c>
      <c r="I6861" s="178"/>
      <c r="J6861" s="179"/>
    </row>
    <row r="6862" spans="1:11" customFormat="1" x14ac:dyDescent="0.2">
      <c r="A6862" s="161" t="s">
        <v>382</v>
      </c>
      <c r="B6862" s="162" t="s">
        <v>8836</v>
      </c>
      <c r="C6862" s="163" t="s">
        <v>8837</v>
      </c>
      <c r="D6862" s="164" t="s">
        <v>5562</v>
      </c>
      <c r="E6862" s="164">
        <v>1</v>
      </c>
      <c r="F6862" s="167"/>
      <c r="G6862" s="167" t="str">
        <f>""</f>
        <v/>
      </c>
      <c r="H6862" s="161"/>
      <c r="I6862" s="165"/>
      <c r="J6862" s="166"/>
    </row>
    <row r="6863" spans="1:11" customFormat="1" outlineLevel="1" x14ac:dyDescent="0.2">
      <c r="A6863" s="161" t="s">
        <v>386</v>
      </c>
      <c r="B6863" s="162" t="s">
        <v>8838</v>
      </c>
      <c r="C6863" s="168" t="s">
        <v>8839</v>
      </c>
      <c r="D6863" s="169" t="s">
        <v>8840</v>
      </c>
      <c r="E6863" s="169">
        <f>1*1</f>
        <v>1</v>
      </c>
      <c r="F6863" s="170">
        <v>37.6</v>
      </c>
      <c r="G6863" s="170">
        <f>F6863*E6863</f>
        <v>37.6</v>
      </c>
      <c r="H6863" s="171" t="s">
        <v>414</v>
      </c>
      <c r="I6863" s="172"/>
      <c r="J6863" s="173"/>
    </row>
    <row r="6864" spans="1:11" customFormat="1" outlineLevel="1" x14ac:dyDescent="0.2">
      <c r="A6864" s="161" t="s">
        <v>386</v>
      </c>
      <c r="B6864" s="162" t="s">
        <v>8841</v>
      </c>
      <c r="C6864" s="168" t="s">
        <v>8842</v>
      </c>
      <c r="D6864" s="169" t="s">
        <v>8843</v>
      </c>
      <c r="E6864" s="169">
        <f>2*1</f>
        <v>2</v>
      </c>
      <c r="F6864" s="170">
        <v>2.08</v>
      </c>
      <c r="G6864" s="170">
        <f>F6864*E6864</f>
        <v>4.16</v>
      </c>
      <c r="H6864" s="171" t="s">
        <v>414</v>
      </c>
      <c r="I6864" s="172"/>
      <c r="J6864" s="173"/>
    </row>
    <row r="6865" spans="1:10" customFormat="1" outlineLevel="1" x14ac:dyDescent="0.2">
      <c r="A6865" s="161" t="s">
        <v>386</v>
      </c>
      <c r="B6865" s="162" t="s">
        <v>8844</v>
      </c>
      <c r="C6865" s="168" t="s">
        <v>8845</v>
      </c>
      <c r="D6865" s="169" t="s">
        <v>8846</v>
      </c>
      <c r="E6865" s="169">
        <f>2*1</f>
        <v>2</v>
      </c>
      <c r="F6865" s="170">
        <v>0.91</v>
      </c>
      <c r="G6865" s="170">
        <f>F6865*E6865</f>
        <v>1.82</v>
      </c>
      <c r="H6865" s="171" t="s">
        <v>414</v>
      </c>
      <c r="I6865" s="172"/>
      <c r="J6865" s="173"/>
    </row>
    <row r="6866" spans="1:10" customFormat="1" x14ac:dyDescent="0.2">
      <c r="A6866" s="161" t="s">
        <v>382</v>
      </c>
      <c r="B6866" s="162" t="s">
        <v>8847</v>
      </c>
      <c r="C6866" s="163" t="s">
        <v>8848</v>
      </c>
      <c r="D6866" s="164" t="s">
        <v>8849</v>
      </c>
      <c r="E6866" s="164">
        <v>1</v>
      </c>
      <c r="F6866" s="167">
        <v>43.526780629999998</v>
      </c>
      <c r="G6866" s="167">
        <f>F6866*E6866</f>
        <v>43.526780629999998</v>
      </c>
      <c r="H6866" s="161" t="s">
        <v>414</v>
      </c>
      <c r="I6866" s="165"/>
      <c r="J6866" s="166"/>
    </row>
    <row r="6867" spans="1:10" customFormat="1" x14ac:dyDescent="0.2">
      <c r="A6867" s="161" t="s">
        <v>382</v>
      </c>
      <c r="B6867" s="162" t="s">
        <v>8850</v>
      </c>
      <c r="C6867" s="163" t="s">
        <v>8851</v>
      </c>
      <c r="D6867" s="164" t="s">
        <v>599</v>
      </c>
      <c r="E6867" s="164">
        <v>1</v>
      </c>
      <c r="F6867" s="167"/>
      <c r="G6867" s="167" t="str">
        <f>""</f>
        <v/>
      </c>
      <c r="H6867" s="161"/>
      <c r="I6867" s="165"/>
      <c r="J6867" s="166"/>
    </row>
    <row r="6868" spans="1:10" customFormat="1" outlineLevel="1" x14ac:dyDescent="0.2">
      <c r="A6868" s="161" t="s">
        <v>386</v>
      </c>
      <c r="B6868" s="162" t="s">
        <v>8852</v>
      </c>
      <c r="C6868" s="168" t="s">
        <v>8853</v>
      </c>
      <c r="D6868" s="169" t="s">
        <v>8849</v>
      </c>
      <c r="E6868" s="169">
        <f>1*1</f>
        <v>1</v>
      </c>
      <c r="F6868" s="170">
        <v>43.53</v>
      </c>
      <c r="G6868" s="170">
        <f t="shared" ref="G6868:G6876" si="230">F6868*E6868</f>
        <v>43.53</v>
      </c>
      <c r="H6868" s="171" t="s">
        <v>414</v>
      </c>
      <c r="I6868" s="172"/>
      <c r="J6868" s="173"/>
    </row>
    <row r="6869" spans="1:10" customFormat="1" outlineLevel="1" x14ac:dyDescent="0.2">
      <c r="A6869" s="161" t="s">
        <v>403</v>
      </c>
      <c r="B6869" s="162" t="s">
        <v>8854</v>
      </c>
      <c r="C6869" s="174" t="s">
        <v>8855</v>
      </c>
      <c r="D6869" s="175" t="s">
        <v>3187</v>
      </c>
      <c r="E6869" s="175">
        <f>1*1</f>
        <v>1</v>
      </c>
      <c r="F6869" s="176">
        <v>0.02</v>
      </c>
      <c r="G6869" s="176">
        <f t="shared" si="230"/>
        <v>0.02</v>
      </c>
      <c r="H6869" s="177" t="s">
        <v>5527</v>
      </c>
      <c r="I6869" s="178"/>
      <c r="J6869" s="179"/>
    </row>
    <row r="6870" spans="1:10" customFormat="1" x14ac:dyDescent="0.2">
      <c r="A6870" s="161" t="s">
        <v>382</v>
      </c>
      <c r="B6870" s="162" t="s">
        <v>8856</v>
      </c>
      <c r="C6870" s="163" t="s">
        <v>8857</v>
      </c>
      <c r="D6870" s="164" t="s">
        <v>8849</v>
      </c>
      <c r="E6870" s="164">
        <v>6</v>
      </c>
      <c r="F6870" s="167">
        <v>44.837542280000001</v>
      </c>
      <c r="G6870" s="167">
        <f t="shared" si="230"/>
        <v>269.02525367999999</v>
      </c>
      <c r="H6870" s="161" t="s">
        <v>414</v>
      </c>
      <c r="I6870" s="165"/>
      <c r="J6870" s="166"/>
    </row>
    <row r="6871" spans="1:10" customFormat="1" x14ac:dyDescent="0.2">
      <c r="A6871" s="161" t="s">
        <v>382</v>
      </c>
      <c r="B6871" s="162" t="s">
        <v>8858</v>
      </c>
      <c r="C6871" s="163" t="s">
        <v>2642</v>
      </c>
      <c r="D6871" s="164" t="s">
        <v>2643</v>
      </c>
      <c r="E6871" s="164">
        <v>1</v>
      </c>
      <c r="F6871" s="167">
        <v>5.9415136200000003</v>
      </c>
      <c r="G6871" s="167">
        <f t="shared" si="230"/>
        <v>5.9415136200000003</v>
      </c>
      <c r="H6871" s="161" t="s">
        <v>414</v>
      </c>
      <c r="I6871" s="165"/>
      <c r="J6871" s="166"/>
    </row>
    <row r="6872" spans="1:10" customFormat="1" x14ac:dyDescent="0.2">
      <c r="A6872" s="161" t="s">
        <v>382</v>
      </c>
      <c r="B6872" s="162" t="s">
        <v>8859</v>
      </c>
      <c r="C6872" s="163" t="s">
        <v>2645</v>
      </c>
      <c r="D6872" s="164" t="s">
        <v>2646</v>
      </c>
      <c r="E6872" s="164">
        <v>1</v>
      </c>
      <c r="F6872" s="167">
        <v>1.58289619</v>
      </c>
      <c r="G6872" s="167">
        <f t="shared" si="230"/>
        <v>1.58289619</v>
      </c>
      <c r="H6872" s="161" t="s">
        <v>414</v>
      </c>
      <c r="I6872" s="165"/>
      <c r="J6872" s="166"/>
    </row>
    <row r="6873" spans="1:10" customFormat="1" x14ac:dyDescent="0.2">
      <c r="A6873" s="161" t="s">
        <v>382</v>
      </c>
      <c r="B6873" s="162" t="s">
        <v>8860</v>
      </c>
      <c r="C6873" s="163" t="s">
        <v>614</v>
      </c>
      <c r="D6873" s="164" t="s">
        <v>615</v>
      </c>
      <c r="E6873" s="164">
        <v>2</v>
      </c>
      <c r="F6873" s="167">
        <v>0.153006</v>
      </c>
      <c r="G6873" s="167">
        <f t="shared" si="230"/>
        <v>0.30601200000000001</v>
      </c>
      <c r="H6873" s="161" t="s">
        <v>414</v>
      </c>
      <c r="I6873" s="165"/>
      <c r="J6873" s="166"/>
    </row>
    <row r="6874" spans="1:10" customFormat="1" x14ac:dyDescent="0.2">
      <c r="A6874" s="161" t="s">
        <v>403</v>
      </c>
      <c r="B6874" s="162" t="s">
        <v>8861</v>
      </c>
      <c r="C6874" s="174" t="s">
        <v>617</v>
      </c>
      <c r="D6874" s="175" t="s">
        <v>618</v>
      </c>
      <c r="E6874" s="175">
        <v>2</v>
      </c>
      <c r="F6874" s="176">
        <v>0.16417498</v>
      </c>
      <c r="G6874" s="176">
        <f t="shared" si="230"/>
        <v>0.32834996</v>
      </c>
      <c r="H6874" s="177" t="s">
        <v>414</v>
      </c>
      <c r="I6874" s="178"/>
      <c r="J6874" s="179"/>
    </row>
    <row r="6875" spans="1:10" customFormat="1" x14ac:dyDescent="0.2">
      <c r="A6875" s="161" t="s">
        <v>403</v>
      </c>
      <c r="B6875" s="162" t="s">
        <v>8862</v>
      </c>
      <c r="C6875" s="174" t="s">
        <v>2651</v>
      </c>
      <c r="D6875" s="175" t="s">
        <v>2652</v>
      </c>
      <c r="E6875" s="175">
        <v>1</v>
      </c>
      <c r="F6875" s="176">
        <v>3.1346349600000001</v>
      </c>
      <c r="G6875" s="176">
        <f t="shared" si="230"/>
        <v>3.1346349600000001</v>
      </c>
      <c r="H6875" s="177" t="s">
        <v>625</v>
      </c>
      <c r="I6875" s="178"/>
      <c r="J6875" s="179"/>
    </row>
    <row r="6876" spans="1:10" customFormat="1" x14ac:dyDescent="0.2">
      <c r="A6876" s="161" t="s">
        <v>382</v>
      </c>
      <c r="B6876" s="162" t="s">
        <v>8863</v>
      </c>
      <c r="C6876" s="163" t="s">
        <v>627</v>
      </c>
      <c r="D6876" s="164" t="s">
        <v>628</v>
      </c>
      <c r="E6876" s="164">
        <v>10</v>
      </c>
      <c r="F6876" s="167">
        <v>0.41937333999999998</v>
      </c>
      <c r="G6876" s="167">
        <f t="shared" si="230"/>
        <v>4.1937334000000002</v>
      </c>
      <c r="H6876" s="161" t="s">
        <v>414</v>
      </c>
      <c r="I6876" s="165"/>
      <c r="J6876" s="166"/>
    </row>
    <row r="6877" spans="1:10" customFormat="1" x14ac:dyDescent="0.2">
      <c r="A6877" s="161" t="s">
        <v>382</v>
      </c>
      <c r="B6877" s="162" t="s">
        <v>8864</v>
      </c>
      <c r="C6877" s="163" t="s">
        <v>8865</v>
      </c>
      <c r="D6877" s="164" t="s">
        <v>5562</v>
      </c>
      <c r="E6877" s="164">
        <v>1</v>
      </c>
      <c r="F6877" s="167"/>
      <c r="G6877" s="167" t="str">
        <f>""</f>
        <v/>
      </c>
      <c r="H6877" s="161"/>
      <c r="I6877" s="165"/>
      <c r="J6877" s="166"/>
    </row>
    <row r="6878" spans="1:10" customFormat="1" outlineLevel="1" x14ac:dyDescent="0.2">
      <c r="A6878" s="161" t="s">
        <v>386</v>
      </c>
      <c r="B6878" s="162" t="s">
        <v>8866</v>
      </c>
      <c r="C6878" s="168" t="s">
        <v>8867</v>
      </c>
      <c r="D6878" s="169" t="s">
        <v>8868</v>
      </c>
      <c r="E6878" s="169">
        <f>1*1</f>
        <v>1</v>
      </c>
      <c r="F6878" s="170">
        <v>82.24</v>
      </c>
      <c r="G6878" s="170">
        <f>F6878*E6878</f>
        <v>82.24</v>
      </c>
      <c r="H6878" s="171" t="s">
        <v>414</v>
      </c>
      <c r="I6878" s="172"/>
      <c r="J6878" s="173"/>
    </row>
    <row r="6879" spans="1:10" customFormat="1" outlineLevel="1" x14ac:dyDescent="0.2">
      <c r="A6879" s="161" t="s">
        <v>386</v>
      </c>
      <c r="B6879" s="162" t="s">
        <v>8869</v>
      </c>
      <c r="C6879" s="168" t="s">
        <v>8870</v>
      </c>
      <c r="D6879" s="169" t="s">
        <v>8871</v>
      </c>
      <c r="E6879" s="169">
        <f>1*1</f>
        <v>1</v>
      </c>
      <c r="F6879" s="170">
        <v>2.44</v>
      </c>
      <c r="G6879" s="170">
        <f>F6879*E6879</f>
        <v>2.44</v>
      </c>
      <c r="H6879" s="171" t="s">
        <v>414</v>
      </c>
      <c r="I6879" s="172"/>
      <c r="J6879" s="173"/>
    </row>
    <row r="6880" spans="1:10" customFormat="1" x14ac:dyDescent="0.2">
      <c r="A6880" s="161" t="s">
        <v>382</v>
      </c>
      <c r="B6880" s="162" t="s">
        <v>8872</v>
      </c>
      <c r="C6880" s="163" t="s">
        <v>8873</v>
      </c>
      <c r="D6880" s="164" t="s">
        <v>5562</v>
      </c>
      <c r="E6880" s="164">
        <v>1</v>
      </c>
      <c r="F6880" s="167"/>
      <c r="G6880" s="167" t="str">
        <f>""</f>
        <v/>
      </c>
      <c r="H6880" s="161"/>
      <c r="I6880" s="165"/>
      <c r="J6880" s="166"/>
    </row>
    <row r="6881" spans="1:10" customFormat="1" outlineLevel="1" x14ac:dyDescent="0.2">
      <c r="A6881" s="161" t="s">
        <v>386</v>
      </c>
      <c r="B6881" s="162" t="s">
        <v>8874</v>
      </c>
      <c r="C6881" s="168" t="s">
        <v>8875</v>
      </c>
      <c r="D6881" s="169" t="s">
        <v>8876</v>
      </c>
      <c r="E6881" s="169">
        <f>1*1</f>
        <v>1</v>
      </c>
      <c r="F6881" s="170">
        <v>66.239999999999995</v>
      </c>
      <c r="G6881" s="170">
        <f>F6881*E6881</f>
        <v>66.239999999999995</v>
      </c>
      <c r="H6881" s="171" t="s">
        <v>414</v>
      </c>
      <c r="I6881" s="172"/>
      <c r="J6881" s="173"/>
    </row>
    <row r="6882" spans="1:10" customFormat="1" outlineLevel="1" x14ac:dyDescent="0.2">
      <c r="A6882" s="161" t="s">
        <v>386</v>
      </c>
      <c r="B6882" s="162" t="s">
        <v>8877</v>
      </c>
      <c r="C6882" s="168" t="s">
        <v>8878</v>
      </c>
      <c r="D6882" s="169" t="s">
        <v>8879</v>
      </c>
      <c r="E6882" s="169">
        <f>1*1</f>
        <v>1</v>
      </c>
      <c r="F6882" s="170">
        <v>2.4900000000000002</v>
      </c>
      <c r="G6882" s="170">
        <f>F6882*E6882</f>
        <v>2.4900000000000002</v>
      </c>
      <c r="H6882" s="171" t="s">
        <v>414</v>
      </c>
      <c r="I6882" s="172"/>
      <c r="J6882" s="173"/>
    </row>
    <row r="6883" spans="1:10" customFormat="1" x14ac:dyDescent="0.2">
      <c r="A6883" s="161" t="s">
        <v>382</v>
      </c>
      <c r="B6883" s="162" t="s">
        <v>8880</v>
      </c>
      <c r="C6883" s="163" t="s">
        <v>8881</v>
      </c>
      <c r="D6883" s="164" t="s">
        <v>5562</v>
      </c>
      <c r="E6883" s="164">
        <v>2</v>
      </c>
      <c r="F6883" s="167"/>
      <c r="G6883" s="167" t="str">
        <f>""</f>
        <v/>
      </c>
      <c r="H6883" s="161"/>
      <c r="I6883" s="165"/>
      <c r="J6883" s="166"/>
    </row>
    <row r="6884" spans="1:10" customFormat="1" outlineLevel="1" x14ac:dyDescent="0.2">
      <c r="A6884" s="161" t="s">
        <v>386</v>
      </c>
      <c r="B6884" s="162" t="s">
        <v>8882</v>
      </c>
      <c r="C6884" s="168" t="s">
        <v>8883</v>
      </c>
      <c r="D6884" s="169" t="s">
        <v>8884</v>
      </c>
      <c r="E6884" s="169">
        <f>1*2</f>
        <v>2</v>
      </c>
      <c r="F6884" s="170">
        <v>65.41</v>
      </c>
      <c r="G6884" s="170">
        <f>F6884*E6884</f>
        <v>130.82</v>
      </c>
      <c r="H6884" s="171" t="s">
        <v>414</v>
      </c>
      <c r="I6884" s="172"/>
      <c r="J6884" s="173"/>
    </row>
    <row r="6885" spans="1:10" customFormat="1" outlineLevel="1" x14ac:dyDescent="0.2">
      <c r="A6885" s="161" t="s">
        <v>386</v>
      </c>
      <c r="B6885" s="162" t="s">
        <v>8885</v>
      </c>
      <c r="C6885" s="168" t="s">
        <v>8878</v>
      </c>
      <c r="D6885" s="169" t="s">
        <v>8879</v>
      </c>
      <c r="E6885" s="169">
        <f>1*2</f>
        <v>2</v>
      </c>
      <c r="F6885" s="170">
        <v>2.4900000000000002</v>
      </c>
      <c r="G6885" s="170">
        <f>F6885*E6885</f>
        <v>4.9800000000000004</v>
      </c>
      <c r="H6885" s="171" t="s">
        <v>414</v>
      </c>
      <c r="I6885" s="172"/>
      <c r="J6885" s="173"/>
    </row>
    <row r="6886" spans="1:10" customFormat="1" x14ac:dyDescent="0.2">
      <c r="A6886" s="161" t="s">
        <v>382</v>
      </c>
      <c r="B6886" s="162" t="s">
        <v>8886</v>
      </c>
      <c r="C6886" s="163" t="s">
        <v>642</v>
      </c>
      <c r="D6886" s="164" t="s">
        <v>643</v>
      </c>
      <c r="E6886" s="164">
        <v>2</v>
      </c>
      <c r="F6886" s="167">
        <v>1.20161546</v>
      </c>
      <c r="G6886" s="167">
        <f>F6886*E6886</f>
        <v>2.4032309199999999</v>
      </c>
      <c r="H6886" s="161" t="s">
        <v>414</v>
      </c>
      <c r="I6886" s="165"/>
      <c r="J6886" s="166"/>
    </row>
    <row r="6887" spans="1:10" customFormat="1" x14ac:dyDescent="0.2">
      <c r="A6887" s="161" t="s">
        <v>382</v>
      </c>
      <c r="B6887" s="162" t="s">
        <v>8887</v>
      </c>
      <c r="C6887" s="163" t="s">
        <v>8888</v>
      </c>
      <c r="D6887" s="164" t="s">
        <v>8889</v>
      </c>
      <c r="E6887" s="164">
        <v>2</v>
      </c>
      <c r="F6887" s="167">
        <v>1.4713543200000001</v>
      </c>
      <c r="G6887" s="167">
        <f>F6887*E6887</f>
        <v>2.9427086400000002</v>
      </c>
      <c r="H6887" s="161" t="s">
        <v>414</v>
      </c>
      <c r="I6887" s="165"/>
      <c r="J6887" s="166"/>
    </row>
    <row r="6888" spans="1:10" customFormat="1" x14ac:dyDescent="0.2">
      <c r="A6888" s="161" t="s">
        <v>382</v>
      </c>
      <c r="B6888" s="162" t="s">
        <v>8890</v>
      </c>
      <c r="C6888" s="163" t="s">
        <v>648</v>
      </c>
      <c r="D6888" s="164" t="s">
        <v>649</v>
      </c>
      <c r="E6888" s="164">
        <v>8</v>
      </c>
      <c r="F6888" s="167">
        <v>2.00912837</v>
      </c>
      <c r="G6888" s="167">
        <f>F6888*E6888</f>
        <v>16.07302696</v>
      </c>
      <c r="H6888" s="161" t="s">
        <v>414</v>
      </c>
      <c r="I6888" s="165"/>
      <c r="J6888" s="166"/>
    </row>
    <row r="6889" spans="1:10" customFormat="1" x14ac:dyDescent="0.2">
      <c r="A6889" s="161" t="s">
        <v>382</v>
      </c>
      <c r="B6889" s="162" t="s">
        <v>8891</v>
      </c>
      <c r="C6889" s="163" t="s">
        <v>8892</v>
      </c>
      <c r="D6889" s="164" t="s">
        <v>8893</v>
      </c>
      <c r="E6889" s="164">
        <v>2</v>
      </c>
      <c r="F6889" s="167"/>
      <c r="G6889" s="167" t="str">
        <f>""</f>
        <v/>
      </c>
      <c r="H6889" s="161"/>
      <c r="I6889" s="165"/>
      <c r="J6889" s="166"/>
    </row>
    <row r="6890" spans="1:10" customFormat="1" outlineLevel="1" x14ac:dyDescent="0.2">
      <c r="A6890" s="161" t="s">
        <v>386</v>
      </c>
      <c r="B6890" s="162" t="s">
        <v>8894</v>
      </c>
      <c r="C6890" s="168" t="s">
        <v>8895</v>
      </c>
      <c r="D6890" s="169" t="s">
        <v>8896</v>
      </c>
      <c r="E6890" s="169">
        <f>1*2</f>
        <v>2</v>
      </c>
      <c r="F6890" s="170">
        <v>4.3499999999999996</v>
      </c>
      <c r="G6890" s="170">
        <f>F6890*E6890</f>
        <v>8.6999999999999993</v>
      </c>
      <c r="H6890" s="171" t="s">
        <v>414</v>
      </c>
      <c r="I6890" s="172"/>
      <c r="J6890" s="173"/>
    </row>
    <row r="6891" spans="1:10" customFormat="1" outlineLevel="1" x14ac:dyDescent="0.2">
      <c r="A6891" s="161" t="s">
        <v>386</v>
      </c>
      <c r="B6891" s="162" t="s">
        <v>8897</v>
      </c>
      <c r="C6891" s="168" t="s">
        <v>8898</v>
      </c>
      <c r="D6891" s="169" t="s">
        <v>8899</v>
      </c>
      <c r="E6891" s="169">
        <f>4*2</f>
        <v>8</v>
      </c>
      <c r="F6891" s="170">
        <v>7.0000000000000007E-2</v>
      </c>
      <c r="G6891" s="170">
        <f>F6891*E6891</f>
        <v>0.56000000000000005</v>
      </c>
      <c r="H6891" s="171" t="s">
        <v>414</v>
      </c>
      <c r="I6891" s="172"/>
      <c r="J6891" s="173"/>
    </row>
    <row r="6892" spans="1:10" customFormat="1" x14ac:dyDescent="0.2">
      <c r="A6892" s="161" t="s">
        <v>382</v>
      </c>
      <c r="B6892" s="162" t="s">
        <v>8900</v>
      </c>
      <c r="C6892" s="163" t="s">
        <v>8901</v>
      </c>
      <c r="D6892" s="164" t="s">
        <v>8902</v>
      </c>
      <c r="E6892" s="164">
        <v>8</v>
      </c>
      <c r="F6892" s="167"/>
      <c r="G6892" s="167" t="str">
        <f>""</f>
        <v/>
      </c>
      <c r="H6892" s="161"/>
      <c r="I6892" s="165"/>
      <c r="J6892" s="166"/>
    </row>
    <row r="6893" spans="1:10" customFormat="1" outlineLevel="1" x14ac:dyDescent="0.2">
      <c r="A6893" s="161" t="s">
        <v>386</v>
      </c>
      <c r="B6893" s="162" t="s">
        <v>8903</v>
      </c>
      <c r="C6893" s="168" t="s">
        <v>8904</v>
      </c>
      <c r="D6893" s="169" t="s">
        <v>8905</v>
      </c>
      <c r="E6893" s="169">
        <f>1*8</f>
        <v>8</v>
      </c>
      <c r="F6893" s="170">
        <v>7.29</v>
      </c>
      <c r="G6893" s="170">
        <f>F6893*E6893</f>
        <v>58.32</v>
      </c>
      <c r="H6893" s="171" t="s">
        <v>414</v>
      </c>
      <c r="I6893" s="172"/>
      <c r="J6893" s="173"/>
    </row>
    <row r="6894" spans="1:10" customFormat="1" outlineLevel="1" x14ac:dyDescent="0.2">
      <c r="A6894" s="161" t="s">
        <v>386</v>
      </c>
      <c r="B6894" s="162" t="s">
        <v>8906</v>
      </c>
      <c r="C6894" s="168" t="s">
        <v>8898</v>
      </c>
      <c r="D6894" s="169" t="s">
        <v>8899</v>
      </c>
      <c r="E6894" s="169">
        <f>6*8</f>
        <v>48</v>
      </c>
      <c r="F6894" s="170">
        <v>7.0000000000000007E-2</v>
      </c>
      <c r="G6894" s="170">
        <f>F6894*E6894</f>
        <v>3.3600000000000003</v>
      </c>
      <c r="H6894" s="171" t="s">
        <v>414</v>
      </c>
      <c r="I6894" s="172"/>
      <c r="J6894" s="173"/>
    </row>
    <row r="6895" spans="1:10" customFormat="1" x14ac:dyDescent="0.2">
      <c r="A6895" s="161" t="s">
        <v>382</v>
      </c>
      <c r="B6895" s="162" t="s">
        <v>8907</v>
      </c>
      <c r="C6895" s="163" t="s">
        <v>8908</v>
      </c>
      <c r="D6895" s="164" t="s">
        <v>8909</v>
      </c>
      <c r="E6895" s="164">
        <v>2</v>
      </c>
      <c r="F6895" s="167"/>
      <c r="G6895" s="167" t="str">
        <f>""</f>
        <v/>
      </c>
      <c r="H6895" s="161"/>
      <c r="I6895" s="165"/>
      <c r="J6895" s="166"/>
    </row>
    <row r="6896" spans="1:10" customFormat="1" outlineLevel="1" x14ac:dyDescent="0.2">
      <c r="A6896" s="161" t="s">
        <v>386</v>
      </c>
      <c r="B6896" s="162" t="s">
        <v>8910</v>
      </c>
      <c r="C6896" s="168" t="s">
        <v>8911</v>
      </c>
      <c r="D6896" s="169" t="s">
        <v>8912</v>
      </c>
      <c r="E6896" s="169">
        <f>1*2</f>
        <v>2</v>
      </c>
      <c r="F6896" s="170">
        <v>5.34</v>
      </c>
      <c r="G6896" s="170">
        <f>F6896*E6896</f>
        <v>10.68</v>
      </c>
      <c r="H6896" s="171" t="s">
        <v>414</v>
      </c>
      <c r="I6896" s="172"/>
      <c r="J6896" s="173"/>
    </row>
    <row r="6897" spans="1:10" customFormat="1" outlineLevel="1" x14ac:dyDescent="0.2">
      <c r="A6897" s="161" t="s">
        <v>386</v>
      </c>
      <c r="B6897" s="162" t="s">
        <v>8913</v>
      </c>
      <c r="C6897" s="168" t="s">
        <v>8898</v>
      </c>
      <c r="D6897" s="169" t="s">
        <v>8899</v>
      </c>
      <c r="E6897" s="169">
        <f>5*2</f>
        <v>10</v>
      </c>
      <c r="F6897" s="170">
        <v>7.0000000000000007E-2</v>
      </c>
      <c r="G6897" s="170">
        <f>F6897*E6897</f>
        <v>0.70000000000000007</v>
      </c>
      <c r="H6897" s="171" t="s">
        <v>414</v>
      </c>
      <c r="I6897" s="172"/>
      <c r="J6897" s="173"/>
    </row>
    <row r="6898" spans="1:10" customFormat="1" ht="25.5" x14ac:dyDescent="0.2">
      <c r="A6898" s="148" t="s">
        <v>379</v>
      </c>
      <c r="B6898" s="162" t="s">
        <v>8914</v>
      </c>
      <c r="C6898" s="181" t="s">
        <v>8915</v>
      </c>
      <c r="D6898" s="182" t="s">
        <v>676</v>
      </c>
      <c r="E6898" s="182">
        <v>6</v>
      </c>
      <c r="F6898" s="183"/>
      <c r="G6898" s="183" t="str">
        <f>""</f>
        <v/>
      </c>
      <c r="H6898" s="184"/>
      <c r="I6898" s="185"/>
      <c r="J6898" s="180"/>
    </row>
    <row r="6899" spans="1:10" customFormat="1" ht="25.5" x14ac:dyDescent="0.2">
      <c r="A6899" s="148" t="s">
        <v>379</v>
      </c>
      <c r="B6899" s="162" t="s">
        <v>8916</v>
      </c>
      <c r="C6899" s="181" t="s">
        <v>8917</v>
      </c>
      <c r="D6899" s="182" t="s">
        <v>8918</v>
      </c>
      <c r="E6899" s="182">
        <v>1</v>
      </c>
      <c r="F6899" s="183">
        <v>1270.30871505</v>
      </c>
      <c r="G6899" s="183">
        <f>F6899*E6899</f>
        <v>1270.30871505</v>
      </c>
      <c r="H6899" s="184"/>
      <c r="I6899" s="185"/>
      <c r="J6899" s="180"/>
    </row>
    <row r="6900" spans="1:10" customFormat="1" ht="25.5" x14ac:dyDescent="0.2">
      <c r="A6900" s="148" t="s">
        <v>379</v>
      </c>
      <c r="B6900" s="162" t="s">
        <v>8919</v>
      </c>
      <c r="C6900" s="181" t="s">
        <v>8920</v>
      </c>
      <c r="D6900" s="182" t="s">
        <v>8921</v>
      </c>
      <c r="E6900" s="182">
        <v>1</v>
      </c>
      <c r="F6900" s="183"/>
      <c r="G6900" s="183" t="str">
        <f>""</f>
        <v/>
      </c>
      <c r="H6900" s="184"/>
      <c r="I6900" s="185"/>
      <c r="J6900" s="180"/>
    </row>
    <row r="6901" spans="1:10" customFormat="1" ht="25.5" x14ac:dyDescent="0.2">
      <c r="A6901" s="148" t="s">
        <v>379</v>
      </c>
      <c r="B6901" s="162" t="s">
        <v>8922</v>
      </c>
      <c r="C6901" s="181" t="s">
        <v>8923</v>
      </c>
      <c r="D6901" s="182" t="s">
        <v>8924</v>
      </c>
      <c r="E6901" s="182">
        <v>1</v>
      </c>
      <c r="F6901" s="183"/>
      <c r="G6901" s="183" t="str">
        <f>""</f>
        <v/>
      </c>
      <c r="H6901" s="184"/>
      <c r="I6901" s="185"/>
      <c r="J6901" s="180"/>
    </row>
    <row r="6902" spans="1:10" customFormat="1" x14ac:dyDescent="0.2">
      <c r="A6902" s="161" t="s">
        <v>403</v>
      </c>
      <c r="B6902" s="162" t="s">
        <v>8925</v>
      </c>
      <c r="C6902" s="174" t="s">
        <v>708</v>
      </c>
      <c r="D6902" s="175" t="s">
        <v>709</v>
      </c>
      <c r="E6902" s="175">
        <v>4</v>
      </c>
      <c r="F6902" s="176">
        <v>1.9</v>
      </c>
      <c r="G6902" s="176">
        <f t="shared" ref="G6902:G6933" si="231">F6902*E6902</f>
        <v>7.6</v>
      </c>
      <c r="H6902" s="177"/>
      <c r="I6902" s="178"/>
      <c r="J6902" s="179"/>
    </row>
    <row r="6903" spans="1:10" customFormat="1" ht="25.5" x14ac:dyDescent="0.2">
      <c r="A6903" s="161" t="s">
        <v>403</v>
      </c>
      <c r="B6903" s="162" t="s">
        <v>8926</v>
      </c>
      <c r="C6903" s="174" t="s">
        <v>8927</v>
      </c>
      <c r="D6903" s="175" t="s">
        <v>8928</v>
      </c>
      <c r="E6903" s="175">
        <v>5</v>
      </c>
      <c r="F6903" s="176">
        <v>60.624854290000002</v>
      </c>
      <c r="G6903" s="176">
        <f t="shared" si="231"/>
        <v>303.12427145000004</v>
      </c>
      <c r="H6903" s="177"/>
      <c r="I6903" s="178"/>
      <c r="J6903" s="179"/>
    </row>
    <row r="6904" spans="1:10" customFormat="1" ht="38.25" x14ac:dyDescent="0.2">
      <c r="A6904" s="161" t="s">
        <v>403</v>
      </c>
      <c r="B6904" s="162" t="s">
        <v>8929</v>
      </c>
      <c r="C6904" s="174" t="s">
        <v>8930</v>
      </c>
      <c r="D6904" s="175" t="s">
        <v>8931</v>
      </c>
      <c r="E6904" s="175">
        <v>1</v>
      </c>
      <c r="F6904" s="176">
        <v>163.96402513000001</v>
      </c>
      <c r="G6904" s="176">
        <f t="shared" si="231"/>
        <v>163.96402513000001</v>
      </c>
      <c r="H6904" s="177"/>
      <c r="I6904" s="178"/>
      <c r="J6904" s="179"/>
    </row>
    <row r="6905" spans="1:10" customFormat="1" ht="25.5" x14ac:dyDescent="0.2">
      <c r="A6905" s="148" t="s">
        <v>379</v>
      </c>
      <c r="B6905" s="162" t="s">
        <v>8932</v>
      </c>
      <c r="C6905" s="181" t="s">
        <v>8933</v>
      </c>
      <c r="D6905" s="182" t="s">
        <v>8934</v>
      </c>
      <c r="E6905" s="182">
        <v>1</v>
      </c>
      <c r="F6905" s="183">
        <v>144</v>
      </c>
      <c r="G6905" s="183">
        <f t="shared" si="231"/>
        <v>144</v>
      </c>
      <c r="H6905" s="184"/>
      <c r="I6905" s="185"/>
      <c r="J6905" s="180"/>
    </row>
    <row r="6906" spans="1:10" customFormat="1" x14ac:dyDescent="0.2">
      <c r="A6906" s="161" t="s">
        <v>403</v>
      </c>
      <c r="B6906" s="162" t="s">
        <v>8935</v>
      </c>
      <c r="C6906" s="174"/>
      <c r="D6906" s="175" t="s">
        <v>8936</v>
      </c>
      <c r="E6906" s="175">
        <v>2</v>
      </c>
      <c r="F6906" s="176">
        <v>2.4800856599999999</v>
      </c>
      <c r="G6906" s="176">
        <f t="shared" si="231"/>
        <v>4.9601713199999997</v>
      </c>
      <c r="H6906" s="177"/>
      <c r="I6906" s="178"/>
      <c r="J6906" s="179"/>
    </row>
    <row r="6907" spans="1:10" customFormat="1" x14ac:dyDescent="0.2">
      <c r="A6907" s="161" t="s">
        <v>403</v>
      </c>
      <c r="B6907" s="162" t="s">
        <v>8937</v>
      </c>
      <c r="C6907" s="174" t="s">
        <v>1125</v>
      </c>
      <c r="D6907" s="175" t="s">
        <v>700</v>
      </c>
      <c r="E6907" s="175">
        <v>4</v>
      </c>
      <c r="F6907" s="176">
        <v>0.32693049000000002</v>
      </c>
      <c r="G6907" s="176">
        <f t="shared" si="231"/>
        <v>1.3077219600000001</v>
      </c>
      <c r="H6907" s="177"/>
      <c r="I6907" s="178"/>
      <c r="J6907" s="179"/>
    </row>
    <row r="6908" spans="1:10" customFormat="1" x14ac:dyDescent="0.2">
      <c r="A6908" s="161" t="s">
        <v>403</v>
      </c>
      <c r="B6908" s="162" t="s">
        <v>8938</v>
      </c>
      <c r="C6908" s="174">
        <v>12629</v>
      </c>
      <c r="D6908" s="175" t="s">
        <v>718</v>
      </c>
      <c r="E6908" s="175">
        <v>4</v>
      </c>
      <c r="F6908" s="176">
        <v>2.9523020000000001E-2</v>
      </c>
      <c r="G6908" s="176">
        <f t="shared" si="231"/>
        <v>0.11809208</v>
      </c>
      <c r="H6908" s="177"/>
      <c r="I6908" s="178"/>
      <c r="J6908" s="179"/>
    </row>
    <row r="6909" spans="1:10" customFormat="1" x14ac:dyDescent="0.2">
      <c r="A6909" s="161" t="s">
        <v>403</v>
      </c>
      <c r="B6909" s="162" t="s">
        <v>8939</v>
      </c>
      <c r="C6909" s="174">
        <v>111203</v>
      </c>
      <c r="D6909" s="175" t="s">
        <v>720</v>
      </c>
      <c r="E6909" s="175">
        <v>2</v>
      </c>
      <c r="F6909" s="176">
        <v>9.6445200000000002E-3</v>
      </c>
      <c r="G6909" s="176">
        <f t="shared" si="231"/>
        <v>1.928904E-2</v>
      </c>
      <c r="H6909" s="177"/>
      <c r="I6909" s="178"/>
      <c r="J6909" s="179"/>
    </row>
    <row r="6910" spans="1:10" customFormat="1" x14ac:dyDescent="0.2">
      <c r="A6910" s="148" t="s">
        <v>379</v>
      </c>
      <c r="B6910" s="162" t="s">
        <v>8940</v>
      </c>
      <c r="C6910" s="181" t="s">
        <v>5840</v>
      </c>
      <c r="D6910" s="182" t="s">
        <v>5841</v>
      </c>
      <c r="E6910" s="182">
        <v>2</v>
      </c>
      <c r="F6910" s="183">
        <v>6.0206994500000004</v>
      </c>
      <c r="G6910" s="183">
        <f t="shared" si="231"/>
        <v>12.041398900000001</v>
      </c>
      <c r="H6910" s="184"/>
      <c r="I6910" s="185"/>
      <c r="J6910" s="180"/>
    </row>
    <row r="6911" spans="1:10" customFormat="1" x14ac:dyDescent="0.2">
      <c r="A6911" s="161" t="s">
        <v>403</v>
      </c>
      <c r="B6911" s="162" t="s">
        <v>8941</v>
      </c>
      <c r="C6911" s="174" t="s">
        <v>1127</v>
      </c>
      <c r="D6911" s="175" t="s">
        <v>698</v>
      </c>
      <c r="E6911" s="175">
        <v>2</v>
      </c>
      <c r="F6911" s="176">
        <v>3.9519828000000001</v>
      </c>
      <c r="G6911" s="176">
        <f t="shared" si="231"/>
        <v>7.9039656000000003</v>
      </c>
      <c r="H6911" s="177"/>
      <c r="I6911" s="178"/>
      <c r="J6911" s="179"/>
    </row>
    <row r="6912" spans="1:10" customFormat="1" x14ac:dyDescent="0.2">
      <c r="A6912" s="148" t="s">
        <v>379</v>
      </c>
      <c r="B6912" s="162" t="s">
        <v>8942</v>
      </c>
      <c r="C6912" s="181" t="s">
        <v>722</v>
      </c>
      <c r="D6912" s="182" t="s">
        <v>5859</v>
      </c>
      <c r="E6912" s="182">
        <v>1</v>
      </c>
      <c r="F6912" s="183">
        <v>0.24033806999999999</v>
      </c>
      <c r="G6912" s="183">
        <f t="shared" si="231"/>
        <v>0.24033806999999999</v>
      </c>
      <c r="H6912" s="184"/>
      <c r="I6912" s="185"/>
      <c r="J6912" s="180"/>
    </row>
    <row r="6913" spans="1:10" customFormat="1" x14ac:dyDescent="0.2">
      <c r="A6913" s="161" t="s">
        <v>403</v>
      </c>
      <c r="B6913" s="162" t="s">
        <v>8943</v>
      </c>
      <c r="C6913" s="174" t="s">
        <v>684</v>
      </c>
      <c r="D6913" s="175" t="s">
        <v>5861</v>
      </c>
      <c r="E6913" s="175">
        <v>1</v>
      </c>
      <c r="F6913" s="176">
        <v>0.62886872999999999</v>
      </c>
      <c r="G6913" s="176">
        <f t="shared" si="231"/>
        <v>0.62886872999999999</v>
      </c>
      <c r="H6913" s="177"/>
      <c r="I6913" s="178"/>
      <c r="J6913" s="179"/>
    </row>
    <row r="6914" spans="1:10" customFormat="1" x14ac:dyDescent="0.2">
      <c r="A6914" s="161" t="s">
        <v>403</v>
      </c>
      <c r="B6914" s="162" t="s">
        <v>8944</v>
      </c>
      <c r="C6914" s="174" t="s">
        <v>677</v>
      </c>
      <c r="D6914" s="175" t="s">
        <v>5863</v>
      </c>
      <c r="E6914" s="175">
        <v>4</v>
      </c>
      <c r="F6914" s="176">
        <v>0.1336598</v>
      </c>
      <c r="G6914" s="176">
        <f t="shared" si="231"/>
        <v>0.53463919999999998</v>
      </c>
      <c r="H6914" s="177"/>
      <c r="I6914" s="178"/>
      <c r="J6914" s="179"/>
    </row>
    <row r="6915" spans="1:10" customFormat="1" x14ac:dyDescent="0.2">
      <c r="A6915" s="161" t="s">
        <v>403</v>
      </c>
      <c r="B6915" s="162" t="s">
        <v>8945</v>
      </c>
      <c r="C6915" s="174" t="s">
        <v>677</v>
      </c>
      <c r="D6915" s="175" t="s">
        <v>732</v>
      </c>
      <c r="E6915" s="175">
        <v>8</v>
      </c>
      <c r="F6915" s="176">
        <v>0.12559807000000001</v>
      </c>
      <c r="G6915" s="176">
        <f t="shared" si="231"/>
        <v>1.00478456</v>
      </c>
      <c r="H6915" s="177"/>
      <c r="I6915" s="178"/>
      <c r="J6915" s="179"/>
    </row>
    <row r="6916" spans="1:10" customFormat="1" x14ac:dyDescent="0.2">
      <c r="A6916" s="161" t="s">
        <v>403</v>
      </c>
      <c r="B6916" s="162" t="s">
        <v>8946</v>
      </c>
      <c r="C6916" s="174" t="s">
        <v>677</v>
      </c>
      <c r="D6916" s="175" t="s">
        <v>5866</v>
      </c>
      <c r="E6916" s="175">
        <v>4</v>
      </c>
      <c r="F6916" s="176">
        <v>0.11770638999999999</v>
      </c>
      <c r="G6916" s="176">
        <f t="shared" si="231"/>
        <v>0.47082555999999998</v>
      </c>
      <c r="H6916" s="177"/>
      <c r="I6916" s="178"/>
      <c r="J6916" s="179"/>
    </row>
    <row r="6917" spans="1:10" customFormat="1" x14ac:dyDescent="0.2">
      <c r="A6917" s="161" t="s">
        <v>403</v>
      </c>
      <c r="B6917" s="162" t="s">
        <v>8947</v>
      </c>
      <c r="C6917" s="174" t="s">
        <v>677</v>
      </c>
      <c r="D6917" s="175" t="s">
        <v>734</v>
      </c>
      <c r="E6917" s="175">
        <v>2</v>
      </c>
      <c r="F6917" s="176">
        <v>0.10981471</v>
      </c>
      <c r="G6917" s="176">
        <f t="shared" si="231"/>
        <v>0.21962941999999999</v>
      </c>
      <c r="H6917" s="177"/>
      <c r="I6917" s="178"/>
      <c r="J6917" s="179"/>
    </row>
    <row r="6918" spans="1:10" customFormat="1" x14ac:dyDescent="0.2">
      <c r="A6918" s="161" t="s">
        <v>403</v>
      </c>
      <c r="B6918" s="162" t="s">
        <v>8948</v>
      </c>
      <c r="C6918" s="174" t="s">
        <v>677</v>
      </c>
      <c r="D6918" s="175" t="s">
        <v>736</v>
      </c>
      <c r="E6918" s="175">
        <v>2</v>
      </c>
      <c r="F6918" s="176">
        <v>7.4135400000000004E-2</v>
      </c>
      <c r="G6918" s="176">
        <f t="shared" si="231"/>
        <v>0.14827080000000001</v>
      </c>
      <c r="H6918" s="177"/>
      <c r="I6918" s="178"/>
      <c r="J6918" s="179"/>
    </row>
    <row r="6919" spans="1:10" customFormat="1" x14ac:dyDescent="0.2">
      <c r="A6919" s="161" t="s">
        <v>403</v>
      </c>
      <c r="B6919" s="162" t="s">
        <v>8949</v>
      </c>
      <c r="C6919" s="174" t="s">
        <v>677</v>
      </c>
      <c r="D6919" s="175" t="s">
        <v>678</v>
      </c>
      <c r="E6919" s="175">
        <v>8</v>
      </c>
      <c r="F6919" s="176">
        <v>4.296759E-2</v>
      </c>
      <c r="G6919" s="176">
        <f t="shared" si="231"/>
        <v>0.34374072</v>
      </c>
      <c r="H6919" s="177"/>
      <c r="I6919" s="178"/>
      <c r="J6919" s="179"/>
    </row>
    <row r="6920" spans="1:10" customFormat="1" x14ac:dyDescent="0.2">
      <c r="A6920" s="161" t="s">
        <v>403</v>
      </c>
      <c r="B6920" s="162" t="s">
        <v>8950</v>
      </c>
      <c r="C6920" s="174" t="s">
        <v>677</v>
      </c>
      <c r="D6920" s="175" t="s">
        <v>739</v>
      </c>
      <c r="E6920" s="175">
        <v>4</v>
      </c>
      <c r="F6920" s="176">
        <v>5.4240669999999998E-2</v>
      </c>
      <c r="G6920" s="176">
        <f t="shared" si="231"/>
        <v>0.21696267999999999</v>
      </c>
      <c r="H6920" s="177"/>
      <c r="I6920" s="178"/>
      <c r="J6920" s="179"/>
    </row>
    <row r="6921" spans="1:10" customFormat="1" x14ac:dyDescent="0.2">
      <c r="A6921" s="161" t="s">
        <v>403</v>
      </c>
      <c r="B6921" s="162" t="s">
        <v>8951</v>
      </c>
      <c r="C6921" s="174" t="s">
        <v>677</v>
      </c>
      <c r="D6921" s="175" t="s">
        <v>8952</v>
      </c>
      <c r="E6921" s="175">
        <v>12</v>
      </c>
      <c r="F6921" s="176">
        <v>2.8313109999999999E-2</v>
      </c>
      <c r="G6921" s="176">
        <f t="shared" si="231"/>
        <v>0.33975731999999997</v>
      </c>
      <c r="H6921" s="177"/>
      <c r="I6921" s="178"/>
      <c r="J6921" s="179"/>
    </row>
    <row r="6922" spans="1:10" customFormat="1" x14ac:dyDescent="0.2">
      <c r="A6922" s="161" t="s">
        <v>403</v>
      </c>
      <c r="B6922" s="162" t="s">
        <v>8953</v>
      </c>
      <c r="C6922" s="174" t="s">
        <v>677</v>
      </c>
      <c r="D6922" s="175" t="s">
        <v>741</v>
      </c>
      <c r="E6922" s="175">
        <v>4</v>
      </c>
      <c r="F6922" s="176">
        <v>2.6461140000000001E-2</v>
      </c>
      <c r="G6922" s="176">
        <f t="shared" si="231"/>
        <v>0.10584456</v>
      </c>
      <c r="H6922" s="177"/>
      <c r="I6922" s="178"/>
      <c r="J6922" s="179"/>
    </row>
    <row r="6923" spans="1:10" customFormat="1" x14ac:dyDescent="0.2">
      <c r="A6923" s="161" t="s">
        <v>403</v>
      </c>
      <c r="B6923" s="162" t="s">
        <v>8954</v>
      </c>
      <c r="C6923" s="174" t="s">
        <v>684</v>
      </c>
      <c r="D6923" s="175" t="s">
        <v>728</v>
      </c>
      <c r="E6923" s="175">
        <v>6</v>
      </c>
      <c r="F6923" s="176">
        <v>3.5662310000000003E-2</v>
      </c>
      <c r="G6923" s="176">
        <f t="shared" si="231"/>
        <v>0.21397386000000002</v>
      </c>
      <c r="H6923" s="177"/>
      <c r="I6923" s="178"/>
      <c r="J6923" s="179"/>
    </row>
    <row r="6924" spans="1:10" customFormat="1" x14ac:dyDescent="0.2">
      <c r="A6924" s="161" t="s">
        <v>403</v>
      </c>
      <c r="B6924" s="162" t="s">
        <v>8955</v>
      </c>
      <c r="C6924" s="174" t="s">
        <v>684</v>
      </c>
      <c r="D6924" s="175" t="s">
        <v>730</v>
      </c>
      <c r="E6924" s="175">
        <v>4</v>
      </c>
      <c r="F6924" s="176">
        <v>3.3686880000000002E-2</v>
      </c>
      <c r="G6924" s="176">
        <f t="shared" si="231"/>
        <v>0.13474752000000001</v>
      </c>
      <c r="H6924" s="177"/>
      <c r="I6924" s="178"/>
      <c r="J6924" s="179"/>
    </row>
    <row r="6925" spans="1:10" customFormat="1" x14ac:dyDescent="0.2">
      <c r="A6925" s="161" t="s">
        <v>403</v>
      </c>
      <c r="B6925" s="162" t="s">
        <v>8956</v>
      </c>
      <c r="C6925" s="174" t="s">
        <v>677</v>
      </c>
      <c r="D6925" s="175" t="s">
        <v>8608</v>
      </c>
      <c r="E6925" s="175">
        <v>8</v>
      </c>
      <c r="F6925" s="176">
        <v>1.5907979999999999E-2</v>
      </c>
      <c r="G6925" s="176">
        <f t="shared" si="231"/>
        <v>0.12726383999999999</v>
      </c>
      <c r="H6925" s="177"/>
      <c r="I6925" s="178"/>
      <c r="J6925" s="179"/>
    </row>
    <row r="6926" spans="1:10" customFormat="1" x14ac:dyDescent="0.2">
      <c r="A6926" s="161" t="s">
        <v>403</v>
      </c>
      <c r="B6926" s="162" t="s">
        <v>8957</v>
      </c>
      <c r="C6926" s="174" t="s">
        <v>677</v>
      </c>
      <c r="D6926" s="175" t="s">
        <v>8958</v>
      </c>
      <c r="E6926" s="175">
        <v>44</v>
      </c>
      <c r="F6926" s="176">
        <v>1.7093239999999999E-2</v>
      </c>
      <c r="G6926" s="176">
        <f t="shared" si="231"/>
        <v>0.75210255999999998</v>
      </c>
      <c r="H6926" s="177"/>
      <c r="I6926" s="178"/>
      <c r="J6926" s="179"/>
    </row>
    <row r="6927" spans="1:10" customFormat="1" x14ac:dyDescent="0.2">
      <c r="A6927" s="161" t="s">
        <v>403</v>
      </c>
      <c r="B6927" s="162" t="s">
        <v>8959</v>
      </c>
      <c r="C6927" s="174" t="s">
        <v>677</v>
      </c>
      <c r="D6927" s="175" t="s">
        <v>743</v>
      </c>
      <c r="E6927" s="175">
        <v>18</v>
      </c>
      <c r="F6927" s="176">
        <v>1.393254E-2</v>
      </c>
      <c r="G6927" s="176">
        <f t="shared" si="231"/>
        <v>0.25078571999999999</v>
      </c>
      <c r="H6927" s="177"/>
      <c r="I6927" s="178"/>
      <c r="J6927" s="179"/>
    </row>
    <row r="6928" spans="1:10" customFormat="1" x14ac:dyDescent="0.2">
      <c r="A6928" s="161" t="s">
        <v>403</v>
      </c>
      <c r="B6928" s="162" t="s">
        <v>8960</v>
      </c>
      <c r="C6928" s="174" t="s">
        <v>677</v>
      </c>
      <c r="D6928" s="175" t="s">
        <v>745</v>
      </c>
      <c r="E6928" s="175">
        <v>8</v>
      </c>
      <c r="F6928" s="176">
        <v>1.1562019999999999E-2</v>
      </c>
      <c r="G6928" s="176">
        <f t="shared" si="231"/>
        <v>9.2496159999999994E-2</v>
      </c>
      <c r="H6928" s="177"/>
      <c r="I6928" s="178"/>
      <c r="J6928" s="179"/>
    </row>
    <row r="6929" spans="1:10" customFormat="1" ht="25.5" x14ac:dyDescent="0.2">
      <c r="A6929" s="161" t="s">
        <v>403</v>
      </c>
      <c r="B6929" s="162" t="s">
        <v>8961</v>
      </c>
      <c r="C6929" s="174" t="s">
        <v>8962</v>
      </c>
      <c r="D6929" s="175" t="s">
        <v>8963</v>
      </c>
      <c r="E6929" s="175">
        <v>48</v>
      </c>
      <c r="F6929" s="176">
        <v>7.0936330000000006E-2</v>
      </c>
      <c r="G6929" s="176">
        <f t="shared" si="231"/>
        <v>3.4049438400000005</v>
      </c>
      <c r="H6929" s="177"/>
      <c r="I6929" s="178"/>
      <c r="J6929" s="179"/>
    </row>
    <row r="6930" spans="1:10" customFormat="1" ht="25.5" x14ac:dyDescent="0.2">
      <c r="A6930" s="161" t="s">
        <v>403</v>
      </c>
      <c r="B6930" s="162" t="s">
        <v>8964</v>
      </c>
      <c r="C6930" s="174" t="s">
        <v>8965</v>
      </c>
      <c r="D6930" s="175" t="s">
        <v>8966</v>
      </c>
      <c r="E6930" s="175">
        <v>40</v>
      </c>
      <c r="F6930" s="176">
        <v>6.6407010000000002E-2</v>
      </c>
      <c r="G6930" s="176">
        <f t="shared" si="231"/>
        <v>2.6562804</v>
      </c>
      <c r="H6930" s="177"/>
      <c r="I6930" s="178"/>
      <c r="J6930" s="179"/>
    </row>
    <row r="6931" spans="1:10" customFormat="1" ht="25.5" x14ac:dyDescent="0.2">
      <c r="A6931" s="161" t="s">
        <v>403</v>
      </c>
      <c r="B6931" s="162" t="s">
        <v>8967</v>
      </c>
      <c r="C6931" s="174" t="s">
        <v>8968</v>
      </c>
      <c r="D6931" s="175" t="s">
        <v>8969</v>
      </c>
      <c r="E6931" s="175">
        <v>8</v>
      </c>
      <c r="F6931" s="176">
        <v>6.2046900000000002E-2</v>
      </c>
      <c r="G6931" s="176">
        <f t="shared" si="231"/>
        <v>0.49637520000000002</v>
      </c>
      <c r="H6931" s="177"/>
      <c r="I6931" s="178"/>
      <c r="J6931" s="179"/>
    </row>
    <row r="6932" spans="1:10" customFormat="1" ht="25.5" x14ac:dyDescent="0.2">
      <c r="A6932" s="161" t="s">
        <v>403</v>
      </c>
      <c r="B6932" s="162" t="s">
        <v>8970</v>
      </c>
      <c r="C6932" s="174" t="s">
        <v>1129</v>
      </c>
      <c r="D6932" s="175" t="s">
        <v>749</v>
      </c>
      <c r="E6932" s="175">
        <v>28</v>
      </c>
      <c r="F6932" s="176">
        <v>5.7602159999999999E-2</v>
      </c>
      <c r="G6932" s="176">
        <f t="shared" si="231"/>
        <v>1.6128604799999999</v>
      </c>
      <c r="H6932" s="177"/>
      <c r="I6932" s="178"/>
      <c r="J6932" s="179"/>
    </row>
    <row r="6933" spans="1:10" customFormat="1" ht="25.5" x14ac:dyDescent="0.2">
      <c r="A6933" s="161" t="s">
        <v>403</v>
      </c>
      <c r="B6933" s="162" t="s">
        <v>8971</v>
      </c>
      <c r="C6933" s="174" t="s">
        <v>1130</v>
      </c>
      <c r="D6933" s="175" t="s">
        <v>751</v>
      </c>
      <c r="E6933" s="175">
        <v>8</v>
      </c>
      <c r="F6933" s="176">
        <v>2.8221969999999999E-2</v>
      </c>
      <c r="G6933" s="176">
        <f t="shared" si="231"/>
        <v>0.22577575999999999</v>
      </c>
      <c r="H6933" s="177"/>
      <c r="I6933" s="178"/>
      <c r="J6933" s="179"/>
    </row>
    <row r="6934" spans="1:10" customFormat="1" ht="25.5" x14ac:dyDescent="0.2">
      <c r="A6934" s="161" t="s">
        <v>403</v>
      </c>
      <c r="B6934" s="162" t="s">
        <v>8972</v>
      </c>
      <c r="C6934" s="174" t="s">
        <v>8973</v>
      </c>
      <c r="D6934" s="175" t="s">
        <v>8974</v>
      </c>
      <c r="E6934" s="175">
        <v>4</v>
      </c>
      <c r="F6934" s="176">
        <v>2.4240230000000001E-2</v>
      </c>
      <c r="G6934" s="176">
        <f t="shared" ref="G6934:G6954" si="232">F6934*E6934</f>
        <v>9.6960920000000006E-2</v>
      </c>
      <c r="H6934" s="177"/>
      <c r="I6934" s="178"/>
      <c r="J6934" s="179"/>
    </row>
    <row r="6935" spans="1:10" customFormat="1" ht="25.5" x14ac:dyDescent="0.2">
      <c r="A6935" s="161" t="s">
        <v>403</v>
      </c>
      <c r="B6935" s="162" t="s">
        <v>8975</v>
      </c>
      <c r="C6935" s="174" t="s">
        <v>1131</v>
      </c>
      <c r="D6935" s="175" t="s">
        <v>753</v>
      </c>
      <c r="E6935" s="175">
        <v>12</v>
      </c>
      <c r="F6935" s="176">
        <v>2.2449110000000001E-2</v>
      </c>
      <c r="G6935" s="176">
        <f t="shared" si="232"/>
        <v>0.26938932000000004</v>
      </c>
      <c r="H6935" s="177"/>
      <c r="I6935" s="178"/>
      <c r="J6935" s="179"/>
    </row>
    <row r="6936" spans="1:10" customFormat="1" ht="25.5" x14ac:dyDescent="0.2">
      <c r="A6936" s="161" t="s">
        <v>403</v>
      </c>
      <c r="B6936" s="162" t="s">
        <v>8976</v>
      </c>
      <c r="C6936" s="174" t="s">
        <v>725</v>
      </c>
      <c r="D6936" s="175" t="s">
        <v>726</v>
      </c>
      <c r="E6936" s="175">
        <v>67</v>
      </c>
      <c r="F6936" s="176">
        <v>2.0473680000000001E-2</v>
      </c>
      <c r="G6936" s="176">
        <f t="shared" si="232"/>
        <v>1.37173656</v>
      </c>
      <c r="H6936" s="177"/>
      <c r="I6936" s="178"/>
      <c r="J6936" s="179"/>
    </row>
    <row r="6937" spans="1:10" customFormat="1" ht="25.5" x14ac:dyDescent="0.2">
      <c r="A6937" s="161" t="s">
        <v>403</v>
      </c>
      <c r="B6937" s="162" t="s">
        <v>8977</v>
      </c>
      <c r="C6937" s="174" t="s">
        <v>1133</v>
      </c>
      <c r="D6937" s="175" t="s">
        <v>1134</v>
      </c>
      <c r="E6937" s="175">
        <v>78</v>
      </c>
      <c r="F6937" s="176">
        <v>1.6348540000000002E-2</v>
      </c>
      <c r="G6937" s="176">
        <f t="shared" si="232"/>
        <v>1.2751861200000001</v>
      </c>
      <c r="H6937" s="177"/>
      <c r="I6937" s="178"/>
      <c r="J6937" s="179"/>
    </row>
    <row r="6938" spans="1:10" customFormat="1" ht="25.5" x14ac:dyDescent="0.2">
      <c r="A6938" s="161" t="s">
        <v>403</v>
      </c>
      <c r="B6938" s="162" t="s">
        <v>8978</v>
      </c>
      <c r="C6938" s="174" t="s">
        <v>8979</v>
      </c>
      <c r="D6938" s="175" t="s">
        <v>8980</v>
      </c>
      <c r="E6938" s="175">
        <v>57</v>
      </c>
      <c r="F6938" s="176">
        <v>1.186576E-2</v>
      </c>
      <c r="G6938" s="176">
        <f t="shared" si="232"/>
        <v>0.67634832</v>
      </c>
      <c r="H6938" s="177"/>
      <c r="I6938" s="178"/>
      <c r="J6938" s="179"/>
    </row>
    <row r="6939" spans="1:10" customFormat="1" x14ac:dyDescent="0.2">
      <c r="A6939" s="161" t="s">
        <v>403</v>
      </c>
      <c r="B6939" s="162" t="s">
        <v>8981</v>
      </c>
      <c r="C6939" s="174" t="s">
        <v>525</v>
      </c>
      <c r="D6939" s="175" t="s">
        <v>5904</v>
      </c>
      <c r="E6939" s="175">
        <v>1</v>
      </c>
      <c r="F6939" s="176">
        <v>0.13089501000000001</v>
      </c>
      <c r="G6939" s="176">
        <f t="shared" si="232"/>
        <v>0.13089501000000001</v>
      </c>
      <c r="H6939" s="177"/>
      <c r="I6939" s="178"/>
      <c r="J6939" s="179"/>
    </row>
    <row r="6940" spans="1:10" customFormat="1" x14ac:dyDescent="0.2">
      <c r="A6940" s="161" t="s">
        <v>403</v>
      </c>
      <c r="B6940" s="162" t="s">
        <v>8982</v>
      </c>
      <c r="C6940" s="174" t="s">
        <v>525</v>
      </c>
      <c r="D6940" s="175" t="s">
        <v>762</v>
      </c>
      <c r="E6940" s="175">
        <v>12</v>
      </c>
      <c r="F6940" s="176">
        <v>7.6006699999999996E-2</v>
      </c>
      <c r="G6940" s="176">
        <f t="shared" si="232"/>
        <v>0.91208040000000001</v>
      </c>
      <c r="H6940" s="177"/>
      <c r="I6940" s="178"/>
      <c r="J6940" s="179"/>
    </row>
    <row r="6941" spans="1:10" customFormat="1" x14ac:dyDescent="0.2">
      <c r="A6941" s="161" t="s">
        <v>403</v>
      </c>
      <c r="B6941" s="162" t="s">
        <v>8983</v>
      </c>
      <c r="C6941" s="174" t="s">
        <v>525</v>
      </c>
      <c r="D6941" s="175" t="s">
        <v>764</v>
      </c>
      <c r="E6941" s="175">
        <v>18</v>
      </c>
      <c r="F6941" s="176">
        <v>4.0010209999999997E-2</v>
      </c>
      <c r="G6941" s="176">
        <f t="shared" si="232"/>
        <v>0.72018377999999994</v>
      </c>
      <c r="H6941" s="177"/>
      <c r="I6941" s="178"/>
      <c r="J6941" s="179"/>
    </row>
    <row r="6942" spans="1:10" customFormat="1" x14ac:dyDescent="0.2">
      <c r="A6942" s="161" t="s">
        <v>403</v>
      </c>
      <c r="B6942" s="162" t="s">
        <v>8984</v>
      </c>
      <c r="C6942" s="174" t="s">
        <v>525</v>
      </c>
      <c r="D6942" s="175" t="s">
        <v>679</v>
      </c>
      <c r="E6942" s="175">
        <v>140</v>
      </c>
      <c r="F6942" s="176">
        <v>1.6751530000000001E-2</v>
      </c>
      <c r="G6942" s="176">
        <f t="shared" si="232"/>
        <v>2.3452142</v>
      </c>
      <c r="H6942" s="177"/>
      <c r="I6942" s="178"/>
      <c r="J6942" s="179"/>
    </row>
    <row r="6943" spans="1:10" customFormat="1" x14ac:dyDescent="0.2">
      <c r="A6943" s="161" t="s">
        <v>403</v>
      </c>
      <c r="B6943" s="162" t="s">
        <v>8985</v>
      </c>
      <c r="C6943" s="174" t="s">
        <v>525</v>
      </c>
      <c r="D6943" s="175" t="s">
        <v>767</v>
      </c>
      <c r="E6943" s="175">
        <v>20</v>
      </c>
      <c r="F6943" s="176">
        <v>1.084597E-2</v>
      </c>
      <c r="G6943" s="176">
        <f t="shared" si="232"/>
        <v>0.21691939999999998</v>
      </c>
      <c r="H6943" s="177"/>
      <c r="I6943" s="178"/>
      <c r="J6943" s="179"/>
    </row>
    <row r="6944" spans="1:10" customFormat="1" x14ac:dyDescent="0.2">
      <c r="A6944" s="161" t="s">
        <v>403</v>
      </c>
      <c r="B6944" s="162" t="s">
        <v>8986</v>
      </c>
      <c r="C6944" s="174" t="s">
        <v>525</v>
      </c>
      <c r="D6944" s="175" t="s">
        <v>526</v>
      </c>
      <c r="E6944" s="175">
        <v>307</v>
      </c>
      <c r="F6944" s="176">
        <v>5.88405E-3</v>
      </c>
      <c r="G6944" s="176">
        <f t="shared" si="232"/>
        <v>1.8064033500000001</v>
      </c>
      <c r="H6944" s="177"/>
      <c r="I6944" s="178"/>
      <c r="J6944" s="179"/>
    </row>
    <row r="6945" spans="1:39" customFormat="1" x14ac:dyDescent="0.2">
      <c r="A6945" s="161" t="s">
        <v>403</v>
      </c>
      <c r="B6945" s="162" t="s">
        <v>8987</v>
      </c>
      <c r="C6945" s="174" t="s">
        <v>528</v>
      </c>
      <c r="D6945" s="175" t="s">
        <v>5912</v>
      </c>
      <c r="E6945" s="175">
        <v>1</v>
      </c>
      <c r="F6945" s="176">
        <v>2.4834950000000001E-2</v>
      </c>
      <c r="G6945" s="176">
        <f t="shared" si="232"/>
        <v>2.4834950000000001E-2</v>
      </c>
      <c r="H6945" s="177"/>
      <c r="I6945" s="178"/>
      <c r="J6945" s="179"/>
    </row>
    <row r="6946" spans="1:39" customFormat="1" x14ac:dyDescent="0.2">
      <c r="A6946" s="161" t="s">
        <v>403</v>
      </c>
      <c r="B6946" s="162" t="s">
        <v>8988</v>
      </c>
      <c r="C6946" s="174" t="s">
        <v>528</v>
      </c>
      <c r="D6946" s="175" t="s">
        <v>772</v>
      </c>
      <c r="E6946" s="175">
        <v>18</v>
      </c>
      <c r="F6946" s="176">
        <v>6.9577099999999998E-3</v>
      </c>
      <c r="G6946" s="176">
        <f t="shared" si="232"/>
        <v>0.12523877999999999</v>
      </c>
      <c r="H6946" s="177"/>
      <c r="I6946" s="178"/>
      <c r="J6946" s="179"/>
    </row>
    <row r="6947" spans="1:39" customFormat="1" x14ac:dyDescent="0.2">
      <c r="A6947" s="161" t="s">
        <v>403</v>
      </c>
      <c r="B6947" s="162" t="s">
        <v>8989</v>
      </c>
      <c r="C6947" s="174" t="s">
        <v>528</v>
      </c>
      <c r="D6947" s="175" t="s">
        <v>680</v>
      </c>
      <c r="E6947" s="175">
        <v>132</v>
      </c>
      <c r="F6947" s="176">
        <v>3.9662300000000003E-3</v>
      </c>
      <c r="G6947" s="176">
        <f t="shared" si="232"/>
        <v>0.52354235999999998</v>
      </c>
      <c r="H6947" s="177"/>
      <c r="I6947" s="178"/>
      <c r="J6947" s="179"/>
    </row>
    <row r="6948" spans="1:39" customFormat="1" x14ac:dyDescent="0.2">
      <c r="A6948" s="161" t="s">
        <v>403</v>
      </c>
      <c r="B6948" s="162" t="s">
        <v>8990</v>
      </c>
      <c r="C6948" s="174" t="s">
        <v>528</v>
      </c>
      <c r="D6948" s="175" t="s">
        <v>775</v>
      </c>
      <c r="E6948" s="175">
        <v>16</v>
      </c>
      <c r="F6948" s="176">
        <v>2.3824300000000001E-3</v>
      </c>
      <c r="G6948" s="176">
        <f t="shared" si="232"/>
        <v>3.8118880000000001E-2</v>
      </c>
      <c r="H6948" s="177"/>
      <c r="I6948" s="178"/>
      <c r="J6948" s="179"/>
    </row>
    <row r="6949" spans="1:39" customFormat="1" x14ac:dyDescent="0.2">
      <c r="A6949" s="161" t="s">
        <v>403</v>
      </c>
      <c r="B6949" s="162" t="s">
        <v>8991</v>
      </c>
      <c r="C6949" s="174" t="s">
        <v>528</v>
      </c>
      <c r="D6949" s="175" t="s">
        <v>529</v>
      </c>
      <c r="E6949" s="175">
        <v>306</v>
      </c>
      <c r="F6949" s="176">
        <v>1.25136E-3</v>
      </c>
      <c r="G6949" s="176">
        <f t="shared" si="232"/>
        <v>0.38291616000000001</v>
      </c>
      <c r="H6949" s="177"/>
      <c r="I6949" s="178"/>
      <c r="J6949" s="179"/>
    </row>
    <row r="6950" spans="1:39" customFormat="1" x14ac:dyDescent="0.2">
      <c r="A6950" s="161" t="s">
        <v>403</v>
      </c>
      <c r="B6950" s="162" t="s">
        <v>8992</v>
      </c>
      <c r="C6950" s="174" t="s">
        <v>681</v>
      </c>
      <c r="D6950" s="175" t="s">
        <v>780</v>
      </c>
      <c r="E6950" s="175">
        <v>4</v>
      </c>
      <c r="F6950" s="176">
        <v>1.7164410000000001E-2</v>
      </c>
      <c r="G6950" s="176">
        <f t="shared" si="232"/>
        <v>6.8657640000000006E-2</v>
      </c>
      <c r="H6950" s="177"/>
      <c r="I6950" s="178"/>
      <c r="J6950" s="179"/>
    </row>
    <row r="6951" spans="1:39" customFormat="1" x14ac:dyDescent="0.2">
      <c r="A6951" s="161" t="s">
        <v>403</v>
      </c>
      <c r="B6951" s="162" t="s">
        <v>8993</v>
      </c>
      <c r="C6951" s="174" t="s">
        <v>681</v>
      </c>
      <c r="D6951" s="175" t="s">
        <v>782</v>
      </c>
      <c r="E6951" s="175">
        <v>8</v>
      </c>
      <c r="F6951" s="176">
        <v>1.130113E-2</v>
      </c>
      <c r="G6951" s="176">
        <f t="shared" si="232"/>
        <v>9.0409039999999996E-2</v>
      </c>
      <c r="H6951" s="177"/>
      <c r="I6951" s="178"/>
      <c r="J6951" s="179"/>
    </row>
    <row r="6952" spans="1:39" customFormat="1" x14ac:dyDescent="0.2">
      <c r="A6952" s="161" t="s">
        <v>403</v>
      </c>
      <c r="B6952" s="162" t="s">
        <v>8994</v>
      </c>
      <c r="C6952" s="174" t="s">
        <v>681</v>
      </c>
      <c r="D6952" s="175" t="s">
        <v>8995</v>
      </c>
      <c r="E6952" s="175">
        <v>96</v>
      </c>
      <c r="F6952" s="176">
        <v>6.2812600000000003E-3</v>
      </c>
      <c r="G6952" s="176">
        <f t="shared" si="232"/>
        <v>0.60300096000000003</v>
      </c>
      <c r="H6952" s="177"/>
      <c r="I6952" s="178"/>
      <c r="J6952" s="179"/>
    </row>
    <row r="6953" spans="1:39" customFormat="1" x14ac:dyDescent="0.2">
      <c r="A6953" s="161" t="s">
        <v>403</v>
      </c>
      <c r="B6953" s="162" t="s">
        <v>8996</v>
      </c>
      <c r="C6953" s="174" t="s">
        <v>681</v>
      </c>
      <c r="D6953" s="175" t="s">
        <v>786</v>
      </c>
      <c r="E6953" s="175">
        <v>116</v>
      </c>
      <c r="F6953" s="176">
        <v>2.1575700000000001E-3</v>
      </c>
      <c r="G6953" s="176">
        <f t="shared" si="232"/>
        <v>0.25027811999999999</v>
      </c>
      <c r="H6953" s="177"/>
      <c r="I6953" s="178"/>
      <c r="J6953" s="179"/>
    </row>
    <row r="6954" spans="1:39" customFormat="1" ht="25.5" x14ac:dyDescent="0.2">
      <c r="A6954" s="161" t="s">
        <v>403</v>
      </c>
      <c r="B6954" s="162" t="s">
        <v>8997</v>
      </c>
      <c r="C6954" s="174" t="s">
        <v>2509</v>
      </c>
      <c r="D6954" s="175" t="s">
        <v>713</v>
      </c>
      <c r="E6954" s="175">
        <v>2</v>
      </c>
      <c r="F6954" s="176">
        <v>1.413823E-2</v>
      </c>
      <c r="G6954" s="176">
        <f t="shared" si="232"/>
        <v>2.827646E-2</v>
      </c>
      <c r="H6954" s="177"/>
      <c r="I6954" s="178"/>
      <c r="J6954" s="179"/>
    </row>
    <row r="6955" spans="1:39" ht="25.5" x14ac:dyDescent="0.2">
      <c r="A6955" s="148" t="s">
        <v>379</v>
      </c>
      <c r="B6955" s="150">
        <v>107</v>
      </c>
      <c r="C6955" s="151" t="s">
        <v>343</v>
      </c>
      <c r="D6955" s="152" t="s">
        <v>342</v>
      </c>
      <c r="E6955" s="105">
        <v>1</v>
      </c>
      <c r="F6955" s="153"/>
      <c r="G6955" s="110"/>
      <c r="H6955" s="154"/>
      <c r="I6955" s="111"/>
      <c r="J6955" s="155"/>
      <c r="K6955" s="124"/>
      <c r="L6955" s="125"/>
      <c r="M6955" s="126"/>
      <c r="N6955" s="127"/>
      <c r="O6955" s="128"/>
      <c r="P6955" s="128"/>
      <c r="Q6955" s="126"/>
      <c r="R6955" s="55"/>
      <c r="S6955" s="129"/>
      <c r="T6955" s="156"/>
      <c r="U6955" s="126"/>
      <c r="AF6955" s="8"/>
      <c r="AG6955" s="8"/>
      <c r="AH6955" s="8"/>
      <c r="AI6955" s="8"/>
      <c r="AJ6955" s="8"/>
      <c r="AK6955" s="8"/>
      <c r="AL6955" s="8"/>
      <c r="AM6955" s="8"/>
    </row>
    <row r="6956" spans="1:39" customFormat="1" x14ac:dyDescent="0.2">
      <c r="A6956" s="148" t="s">
        <v>379</v>
      </c>
      <c r="B6956" s="162" t="s">
        <v>8998</v>
      </c>
      <c r="C6956" s="181" t="s">
        <v>8672</v>
      </c>
      <c r="D6956" s="182" t="s">
        <v>8673</v>
      </c>
      <c r="E6956" s="182">
        <v>1</v>
      </c>
      <c r="F6956" s="183"/>
      <c r="G6956" s="183" t="str">
        <f>""</f>
        <v/>
      </c>
      <c r="H6956" s="184"/>
      <c r="I6956" s="185"/>
      <c r="J6956" s="180"/>
    </row>
    <row r="6957" spans="1:39" customFormat="1" outlineLevel="1" x14ac:dyDescent="0.2">
      <c r="A6957" s="148" t="s">
        <v>379</v>
      </c>
      <c r="B6957" s="162" t="s">
        <v>8999</v>
      </c>
      <c r="C6957" s="181" t="s">
        <v>8675</v>
      </c>
      <c r="D6957" s="182" t="s">
        <v>8676</v>
      </c>
      <c r="E6957" s="182">
        <f>1*1</f>
        <v>1</v>
      </c>
      <c r="F6957" s="183">
        <v>68.88</v>
      </c>
      <c r="G6957" s="183">
        <f>F6957*E6957</f>
        <v>68.88</v>
      </c>
      <c r="H6957" s="184" t="s">
        <v>390</v>
      </c>
      <c r="I6957" s="185"/>
      <c r="J6957" s="180"/>
    </row>
    <row r="6958" spans="1:39" customFormat="1" outlineLevel="1" x14ac:dyDescent="0.2">
      <c r="A6958" s="148" t="s">
        <v>379</v>
      </c>
      <c r="B6958" s="162" t="s">
        <v>9000</v>
      </c>
      <c r="C6958" s="181" t="s">
        <v>2603</v>
      </c>
      <c r="D6958" s="182" t="s">
        <v>2604</v>
      </c>
      <c r="E6958" s="182">
        <f>1*1</f>
        <v>1</v>
      </c>
      <c r="F6958" s="183">
        <v>52.78</v>
      </c>
      <c r="G6958" s="183">
        <f>F6958*E6958</f>
        <v>52.78</v>
      </c>
      <c r="H6958" s="184" t="s">
        <v>390</v>
      </c>
      <c r="I6958" s="185"/>
      <c r="J6958" s="180"/>
    </row>
    <row r="6959" spans="1:39" customFormat="1" outlineLevel="1" x14ac:dyDescent="0.2">
      <c r="A6959" s="148" t="s">
        <v>379</v>
      </c>
      <c r="B6959" s="162" t="s">
        <v>9001</v>
      </c>
      <c r="C6959" s="181" t="s">
        <v>8679</v>
      </c>
      <c r="D6959" s="182" t="s">
        <v>402</v>
      </c>
      <c r="E6959" s="182">
        <f>2*1</f>
        <v>2</v>
      </c>
      <c r="F6959" s="183">
        <v>1.84</v>
      </c>
      <c r="G6959" s="183">
        <f>F6959*E6959</f>
        <v>3.68</v>
      </c>
      <c r="H6959" s="184" t="s">
        <v>390</v>
      </c>
      <c r="I6959" s="185"/>
      <c r="J6959" s="180"/>
    </row>
    <row r="6960" spans="1:39" customFormat="1" outlineLevel="1" x14ac:dyDescent="0.2">
      <c r="A6960" s="148" t="s">
        <v>379</v>
      </c>
      <c r="B6960" s="162" t="s">
        <v>9002</v>
      </c>
      <c r="C6960" s="181" t="s">
        <v>8681</v>
      </c>
      <c r="D6960" s="182" t="s">
        <v>8682</v>
      </c>
      <c r="E6960" s="182">
        <f>1*1</f>
        <v>1</v>
      </c>
      <c r="F6960" s="183">
        <v>10.74</v>
      </c>
      <c r="G6960" s="183">
        <f>F6960*E6960</f>
        <v>10.74</v>
      </c>
      <c r="H6960" s="184"/>
      <c r="I6960" s="185"/>
      <c r="J6960" s="180"/>
    </row>
    <row r="6961" spans="1:11" customFormat="1" x14ac:dyDescent="0.2">
      <c r="A6961" s="148" t="s">
        <v>379</v>
      </c>
      <c r="B6961" s="162" t="s">
        <v>9003</v>
      </c>
      <c r="C6961" s="181" t="s">
        <v>8684</v>
      </c>
      <c r="D6961" s="182" t="s">
        <v>409</v>
      </c>
      <c r="E6961" s="182" t="s">
        <v>410</v>
      </c>
      <c r="F6961" s="183"/>
      <c r="G6961" s="183" t="str">
        <f>""</f>
        <v/>
      </c>
      <c r="H6961" s="184"/>
      <c r="I6961" s="185"/>
      <c r="J6961" s="180"/>
      <c r="K6961" s="200"/>
    </row>
    <row r="6962" spans="1:11" customFormat="1" outlineLevel="1" x14ac:dyDescent="0.2">
      <c r="A6962" s="148" t="s">
        <v>379</v>
      </c>
      <c r="B6962" s="162" t="s">
        <v>9004</v>
      </c>
      <c r="C6962" s="181" t="s">
        <v>8686</v>
      </c>
      <c r="D6962" s="182" t="s">
        <v>8687</v>
      </c>
      <c r="E6962" s="182" t="s">
        <v>410</v>
      </c>
      <c r="F6962" s="183">
        <v>22.71</v>
      </c>
      <c r="G6962" s="183">
        <f>F6962*2</f>
        <v>45.42</v>
      </c>
      <c r="H6962" s="184" t="s">
        <v>414</v>
      </c>
      <c r="I6962" s="185"/>
      <c r="J6962" s="180"/>
      <c r="K6962" s="200"/>
    </row>
    <row r="6963" spans="1:11" customFormat="1" outlineLevel="1" x14ac:dyDescent="0.2">
      <c r="A6963" s="148" t="s">
        <v>379</v>
      </c>
      <c r="B6963" s="162" t="s">
        <v>9005</v>
      </c>
      <c r="C6963" s="181" t="s">
        <v>416</v>
      </c>
      <c r="D6963" s="182" t="s">
        <v>417</v>
      </c>
      <c r="E6963" s="182" t="s">
        <v>410</v>
      </c>
      <c r="F6963" s="183">
        <v>4.05</v>
      </c>
      <c r="G6963" s="183">
        <f>F6963*2</f>
        <v>8.1</v>
      </c>
      <c r="H6963" s="184" t="s">
        <v>414</v>
      </c>
      <c r="I6963" s="185"/>
      <c r="J6963" s="180"/>
      <c r="K6963" s="200"/>
    </row>
    <row r="6964" spans="1:11" customFormat="1" outlineLevel="1" x14ac:dyDescent="0.2">
      <c r="A6964" s="148" t="s">
        <v>379</v>
      </c>
      <c r="B6964" s="162" t="s">
        <v>9006</v>
      </c>
      <c r="C6964" s="181" t="s">
        <v>419</v>
      </c>
      <c r="D6964" s="182" t="s">
        <v>420</v>
      </c>
      <c r="E6964" s="182">
        <v>2</v>
      </c>
      <c r="F6964" s="183">
        <v>0.37</v>
      </c>
      <c r="G6964" s="183">
        <f>F6964*E6964</f>
        <v>0.74</v>
      </c>
      <c r="H6964" s="184" t="s">
        <v>414</v>
      </c>
      <c r="I6964" s="185"/>
      <c r="J6964" s="180"/>
      <c r="K6964" s="200"/>
    </row>
    <row r="6965" spans="1:11" customFormat="1" outlineLevel="1" x14ac:dyDescent="0.2">
      <c r="A6965" s="148" t="s">
        <v>379</v>
      </c>
      <c r="B6965" s="162" t="s">
        <v>9007</v>
      </c>
      <c r="C6965" s="181" t="s">
        <v>422</v>
      </c>
      <c r="D6965" s="182" t="s">
        <v>423</v>
      </c>
      <c r="E6965" s="182">
        <v>2</v>
      </c>
      <c r="F6965" s="183">
        <v>0.04</v>
      </c>
      <c r="G6965" s="183">
        <f>F6965*E6965</f>
        <v>0.08</v>
      </c>
      <c r="H6965" s="184" t="s">
        <v>414</v>
      </c>
      <c r="I6965" s="185"/>
      <c r="J6965" s="180"/>
      <c r="K6965" s="200"/>
    </row>
    <row r="6966" spans="1:11" customFormat="1" outlineLevel="1" x14ac:dyDescent="0.2">
      <c r="A6966" s="148" t="s">
        <v>379</v>
      </c>
      <c r="B6966" s="162" t="s">
        <v>9008</v>
      </c>
      <c r="C6966" s="181" t="s">
        <v>8692</v>
      </c>
      <c r="D6966" s="182" t="s">
        <v>8693</v>
      </c>
      <c r="E6966" s="182">
        <v>2</v>
      </c>
      <c r="F6966" s="183">
        <v>0.91</v>
      </c>
      <c r="G6966" s="183">
        <f>F6966*E6966</f>
        <v>1.82</v>
      </c>
      <c r="H6966" s="184" t="s">
        <v>414</v>
      </c>
      <c r="I6966" s="185"/>
      <c r="J6966" s="180"/>
      <c r="K6966" s="200"/>
    </row>
    <row r="6967" spans="1:11" customFormat="1" outlineLevel="1" x14ac:dyDescent="0.2">
      <c r="A6967" s="148" t="s">
        <v>379</v>
      </c>
      <c r="B6967" s="162" t="s">
        <v>9009</v>
      </c>
      <c r="C6967" s="181" t="s">
        <v>425</v>
      </c>
      <c r="D6967" s="182" t="s">
        <v>6106</v>
      </c>
      <c r="E6967" s="182">
        <v>2</v>
      </c>
      <c r="F6967" s="183">
        <v>0.01</v>
      </c>
      <c r="G6967" s="183">
        <f>F6967*E6967</f>
        <v>0.02</v>
      </c>
      <c r="H6967" s="184"/>
      <c r="I6967" s="185"/>
      <c r="J6967" s="180"/>
      <c r="K6967" s="200"/>
    </row>
    <row r="6968" spans="1:11" customFormat="1" ht="25.5" x14ac:dyDescent="0.2">
      <c r="A6968" s="148" t="s">
        <v>379</v>
      </c>
      <c r="B6968" s="162" t="s">
        <v>9010</v>
      </c>
      <c r="C6968" s="181" t="s">
        <v>8696</v>
      </c>
      <c r="D6968" s="182" t="s">
        <v>8697</v>
      </c>
      <c r="E6968" s="182">
        <v>1</v>
      </c>
      <c r="F6968" s="183"/>
      <c r="G6968" s="183" t="str">
        <f>""</f>
        <v/>
      </c>
      <c r="H6968" s="184" t="s">
        <v>414</v>
      </c>
      <c r="I6968" s="185"/>
      <c r="J6968" s="180"/>
    </row>
    <row r="6969" spans="1:11" customFormat="1" outlineLevel="1" x14ac:dyDescent="0.2">
      <c r="A6969" s="148" t="s">
        <v>379</v>
      </c>
      <c r="B6969" s="162" t="s">
        <v>9011</v>
      </c>
      <c r="C6969" s="181" t="s">
        <v>8699</v>
      </c>
      <c r="D6969" s="182" t="s">
        <v>432</v>
      </c>
      <c r="E6969" s="182">
        <f>1*1</f>
        <v>1</v>
      </c>
      <c r="F6969" s="183">
        <v>11.05</v>
      </c>
      <c r="G6969" s="183">
        <f>F6969*E6969</f>
        <v>11.05</v>
      </c>
      <c r="H6969" s="184" t="s">
        <v>390</v>
      </c>
      <c r="I6969" s="185"/>
      <c r="J6969" s="180"/>
    </row>
    <row r="6970" spans="1:11" customFormat="1" outlineLevel="1" x14ac:dyDescent="0.2">
      <c r="A6970" s="148" t="s">
        <v>379</v>
      </c>
      <c r="B6970" s="162" t="s">
        <v>9012</v>
      </c>
      <c r="C6970" s="181" t="s">
        <v>434</v>
      </c>
      <c r="D6970" s="182" t="s">
        <v>435</v>
      </c>
      <c r="E6970" s="182">
        <f>2*1</f>
        <v>2</v>
      </c>
      <c r="F6970" s="183">
        <v>0.03</v>
      </c>
      <c r="G6970" s="183">
        <f>F6970*E6970</f>
        <v>0.06</v>
      </c>
      <c r="H6970" s="184" t="s">
        <v>414</v>
      </c>
      <c r="I6970" s="185"/>
      <c r="J6970" s="180"/>
    </row>
    <row r="6971" spans="1:11" customFormat="1" outlineLevel="1" x14ac:dyDescent="0.2">
      <c r="A6971" s="148" t="s">
        <v>379</v>
      </c>
      <c r="B6971" s="162" t="s">
        <v>9013</v>
      </c>
      <c r="C6971" s="181" t="s">
        <v>8702</v>
      </c>
      <c r="D6971" s="182" t="s">
        <v>437</v>
      </c>
      <c r="E6971" s="182">
        <f>1*1</f>
        <v>1</v>
      </c>
      <c r="F6971" s="183">
        <v>0.02</v>
      </c>
      <c r="G6971" s="183">
        <f>F6971*E6971</f>
        <v>0.02</v>
      </c>
      <c r="H6971" s="184" t="s">
        <v>5527</v>
      </c>
      <c r="I6971" s="185"/>
      <c r="J6971" s="180"/>
    </row>
    <row r="6972" spans="1:11" customFormat="1" x14ac:dyDescent="0.2">
      <c r="A6972" s="148" t="s">
        <v>379</v>
      </c>
      <c r="B6972" s="162" t="s">
        <v>9014</v>
      </c>
      <c r="C6972" s="181" t="s">
        <v>8704</v>
      </c>
      <c r="D6972" s="182" t="s">
        <v>429</v>
      </c>
      <c r="E6972" s="182">
        <v>1</v>
      </c>
      <c r="F6972" s="183"/>
      <c r="G6972" s="183" t="str">
        <f>""</f>
        <v/>
      </c>
      <c r="H6972" s="184"/>
      <c r="I6972" s="185"/>
      <c r="J6972" s="180"/>
    </row>
    <row r="6973" spans="1:11" customFormat="1" outlineLevel="1" x14ac:dyDescent="0.2">
      <c r="A6973" s="148" t="s">
        <v>379</v>
      </c>
      <c r="B6973" s="162" t="s">
        <v>9015</v>
      </c>
      <c r="C6973" s="181" t="s">
        <v>8706</v>
      </c>
      <c r="D6973" s="182" t="s">
        <v>8707</v>
      </c>
      <c r="E6973" s="182">
        <f>1*1</f>
        <v>1</v>
      </c>
      <c r="F6973" s="183">
        <v>11.05</v>
      </c>
      <c r="G6973" s="183">
        <f>F6973*E6973</f>
        <v>11.05</v>
      </c>
      <c r="H6973" s="184" t="s">
        <v>390</v>
      </c>
      <c r="I6973" s="185"/>
      <c r="J6973" s="180"/>
    </row>
    <row r="6974" spans="1:11" customFormat="1" outlineLevel="1" x14ac:dyDescent="0.2">
      <c r="A6974" s="148" t="s">
        <v>379</v>
      </c>
      <c r="B6974" s="162" t="s">
        <v>9016</v>
      </c>
      <c r="C6974" s="181" t="s">
        <v>434</v>
      </c>
      <c r="D6974" s="182" t="s">
        <v>435</v>
      </c>
      <c r="E6974" s="182">
        <f>2*1</f>
        <v>2</v>
      </c>
      <c r="F6974" s="183">
        <v>0.03</v>
      </c>
      <c r="G6974" s="183">
        <f>F6974*E6974</f>
        <v>0.06</v>
      </c>
      <c r="H6974" s="184" t="s">
        <v>414</v>
      </c>
      <c r="I6974" s="185"/>
      <c r="J6974" s="180"/>
    </row>
    <row r="6975" spans="1:11" customFormat="1" outlineLevel="1" x14ac:dyDescent="0.2">
      <c r="A6975" s="148" t="s">
        <v>379</v>
      </c>
      <c r="B6975" s="162" t="s">
        <v>9017</v>
      </c>
      <c r="C6975" s="181" t="s">
        <v>425</v>
      </c>
      <c r="D6975" s="182" t="s">
        <v>3187</v>
      </c>
      <c r="E6975" s="182">
        <f>1*1</f>
        <v>1</v>
      </c>
      <c r="F6975" s="183">
        <v>0.02</v>
      </c>
      <c r="G6975" s="183">
        <f>F6975*E6975</f>
        <v>0.02</v>
      </c>
      <c r="H6975" s="184"/>
      <c r="I6975" s="185"/>
      <c r="J6975" s="180"/>
    </row>
    <row r="6976" spans="1:11" customFormat="1" x14ac:dyDescent="0.2">
      <c r="A6976" s="161" t="s">
        <v>382</v>
      </c>
      <c r="B6976" s="162" t="s">
        <v>9018</v>
      </c>
      <c r="C6976" s="163" t="s">
        <v>2544</v>
      </c>
      <c r="D6976" s="164" t="s">
        <v>2545</v>
      </c>
      <c r="E6976" s="164">
        <v>1</v>
      </c>
      <c r="F6976" s="167"/>
      <c r="G6976" s="167" t="str">
        <f>""</f>
        <v/>
      </c>
      <c r="H6976" s="161"/>
      <c r="I6976" s="165"/>
      <c r="J6976" s="166"/>
    </row>
    <row r="6977" spans="1:11" customFormat="1" outlineLevel="1" x14ac:dyDescent="0.2">
      <c r="A6977" s="161" t="s">
        <v>386</v>
      </c>
      <c r="B6977" s="162" t="s">
        <v>9019</v>
      </c>
      <c r="C6977" s="168" t="s">
        <v>2547</v>
      </c>
      <c r="D6977" s="169" t="s">
        <v>2548</v>
      </c>
      <c r="E6977" s="169">
        <f>1*1</f>
        <v>1</v>
      </c>
      <c r="F6977" s="170">
        <v>12.89</v>
      </c>
      <c r="G6977" s="170">
        <f>F6977*E6977</f>
        <v>12.89</v>
      </c>
      <c r="H6977" s="171" t="s">
        <v>414</v>
      </c>
      <c r="I6977" s="172"/>
      <c r="J6977" s="173"/>
    </row>
    <row r="6978" spans="1:11" customFormat="1" outlineLevel="1" x14ac:dyDescent="0.2">
      <c r="A6978" s="161" t="s">
        <v>386</v>
      </c>
      <c r="B6978" s="162" t="s">
        <v>9020</v>
      </c>
      <c r="C6978" s="168" t="s">
        <v>445</v>
      </c>
      <c r="D6978" s="169" t="s">
        <v>446</v>
      </c>
      <c r="E6978" s="169">
        <f>2*1</f>
        <v>2</v>
      </c>
      <c r="F6978" s="170">
        <v>2.2200000000000002</v>
      </c>
      <c r="G6978" s="170">
        <f>F6978*E6978</f>
        <v>4.4400000000000004</v>
      </c>
      <c r="H6978" s="171" t="s">
        <v>414</v>
      </c>
      <c r="I6978" s="172"/>
      <c r="J6978" s="173"/>
    </row>
    <row r="6979" spans="1:11" customFormat="1" outlineLevel="1" x14ac:dyDescent="0.2">
      <c r="A6979" s="161" t="s">
        <v>403</v>
      </c>
      <c r="B6979" s="162" t="s">
        <v>9021</v>
      </c>
      <c r="C6979" s="174" t="s">
        <v>425</v>
      </c>
      <c r="D6979" s="175" t="s">
        <v>448</v>
      </c>
      <c r="E6979" s="175">
        <f>4*1</f>
        <v>4</v>
      </c>
      <c r="F6979" s="176">
        <v>0.01</v>
      </c>
      <c r="G6979" s="176">
        <f>F6979*E6979</f>
        <v>0.04</v>
      </c>
      <c r="H6979" s="177"/>
      <c r="I6979" s="178"/>
      <c r="J6979" s="179"/>
    </row>
    <row r="6980" spans="1:11" customFormat="1" outlineLevel="1" x14ac:dyDescent="0.2">
      <c r="A6980" s="161" t="s">
        <v>403</v>
      </c>
      <c r="B6980" s="162" t="s">
        <v>9022</v>
      </c>
      <c r="C6980" s="174" t="s">
        <v>425</v>
      </c>
      <c r="D6980" s="175" t="s">
        <v>450</v>
      </c>
      <c r="E6980" s="175">
        <f>8*1</f>
        <v>8</v>
      </c>
      <c r="F6980" s="176">
        <v>0.04</v>
      </c>
      <c r="G6980" s="176">
        <f>F6980*E6980</f>
        <v>0.32</v>
      </c>
      <c r="H6980" s="177"/>
      <c r="I6980" s="178"/>
      <c r="J6980" s="179"/>
    </row>
    <row r="6981" spans="1:11" customFormat="1" x14ac:dyDescent="0.2">
      <c r="A6981" s="161" t="s">
        <v>382</v>
      </c>
      <c r="B6981" s="162" t="s">
        <v>9023</v>
      </c>
      <c r="C6981" s="163" t="s">
        <v>2553</v>
      </c>
      <c r="D6981" s="164" t="s">
        <v>2554</v>
      </c>
      <c r="E6981" s="164">
        <v>5</v>
      </c>
      <c r="F6981" s="167"/>
      <c r="G6981" s="167" t="str">
        <f>""</f>
        <v/>
      </c>
      <c r="H6981" s="161"/>
      <c r="I6981" s="165"/>
      <c r="J6981" s="166"/>
    </row>
    <row r="6982" spans="1:11" customFormat="1" outlineLevel="1" x14ac:dyDescent="0.2">
      <c r="A6982" s="161" t="s">
        <v>386</v>
      </c>
      <c r="B6982" s="162" t="s">
        <v>9024</v>
      </c>
      <c r="C6982" s="168" t="s">
        <v>2547</v>
      </c>
      <c r="D6982" s="169" t="s">
        <v>2548</v>
      </c>
      <c r="E6982" s="169">
        <f>1*5</f>
        <v>5</v>
      </c>
      <c r="F6982" s="170">
        <v>12.89</v>
      </c>
      <c r="G6982" s="170">
        <f>F6982*E6982</f>
        <v>64.45</v>
      </c>
      <c r="H6982" s="171" t="s">
        <v>414</v>
      </c>
      <c r="I6982" s="172"/>
      <c r="J6982" s="173"/>
    </row>
    <row r="6983" spans="1:11" customFormat="1" outlineLevel="1" x14ac:dyDescent="0.2">
      <c r="A6983" s="161" t="s">
        <v>386</v>
      </c>
      <c r="B6983" s="162" t="s">
        <v>9025</v>
      </c>
      <c r="C6983" s="168" t="s">
        <v>456</v>
      </c>
      <c r="D6983" s="169" t="s">
        <v>457</v>
      </c>
      <c r="E6983" s="169">
        <f>2*5</f>
        <v>10</v>
      </c>
      <c r="F6983" s="170">
        <v>1.28</v>
      </c>
      <c r="G6983" s="170">
        <f>F6983*E6983</f>
        <v>12.8</v>
      </c>
      <c r="H6983" s="171" t="s">
        <v>414</v>
      </c>
      <c r="I6983" s="172"/>
      <c r="J6983" s="173"/>
    </row>
    <row r="6984" spans="1:11" customFormat="1" x14ac:dyDescent="0.2">
      <c r="A6984" s="148" t="s">
        <v>379</v>
      </c>
      <c r="B6984" s="162" t="s">
        <v>9026</v>
      </c>
      <c r="C6984" s="181" t="s">
        <v>5512</v>
      </c>
      <c r="D6984" s="182" t="s">
        <v>5513</v>
      </c>
      <c r="E6984" s="182">
        <v>1</v>
      </c>
      <c r="F6984" s="183">
        <v>12.299064359999999</v>
      </c>
      <c r="G6984" s="183">
        <f>F6984*E6984</f>
        <v>12.299064359999999</v>
      </c>
      <c r="H6984" s="184" t="s">
        <v>390</v>
      </c>
      <c r="I6984" s="185"/>
      <c r="J6984" s="180"/>
    </row>
    <row r="6985" spans="1:11" customFormat="1" x14ac:dyDescent="0.2">
      <c r="A6985" s="148" t="s">
        <v>379</v>
      </c>
      <c r="B6985" s="162" t="s">
        <v>9027</v>
      </c>
      <c r="C6985" s="181" t="s">
        <v>5515</v>
      </c>
      <c r="D6985" s="182" t="s">
        <v>5516</v>
      </c>
      <c r="E6985" s="182">
        <v>1</v>
      </c>
      <c r="F6985" s="183">
        <v>1.7719923799999999</v>
      </c>
      <c r="G6985" s="183">
        <f>F6985*E6985</f>
        <v>1.7719923799999999</v>
      </c>
      <c r="H6985" s="184" t="s">
        <v>414</v>
      </c>
      <c r="I6985" s="185"/>
      <c r="J6985" s="180"/>
    </row>
    <row r="6986" spans="1:11" customFormat="1" x14ac:dyDescent="0.2">
      <c r="A6986" s="161" t="s">
        <v>382</v>
      </c>
      <c r="B6986" s="162" t="s">
        <v>9028</v>
      </c>
      <c r="C6986" s="163" t="s">
        <v>465</v>
      </c>
      <c r="D6986" s="164" t="s">
        <v>466</v>
      </c>
      <c r="E6986" s="164" t="s">
        <v>8721</v>
      </c>
      <c r="F6986" s="167"/>
      <c r="G6986" s="167" t="str">
        <f>""</f>
        <v/>
      </c>
      <c r="H6986" s="161"/>
      <c r="I6986" s="165"/>
      <c r="J6986" s="166"/>
      <c r="K6986" s="200"/>
    </row>
    <row r="6987" spans="1:11" customFormat="1" outlineLevel="1" x14ac:dyDescent="0.2">
      <c r="A6987" s="161" t="s">
        <v>386</v>
      </c>
      <c r="B6987" s="162" t="s">
        <v>9029</v>
      </c>
      <c r="C6987" s="168" t="s">
        <v>468</v>
      </c>
      <c r="D6987" s="169" t="s">
        <v>469</v>
      </c>
      <c r="E6987" s="169" t="s">
        <v>8721</v>
      </c>
      <c r="F6987" s="170">
        <v>0.5</v>
      </c>
      <c r="G6987" s="170">
        <f>F6987*4</f>
        <v>2</v>
      </c>
      <c r="H6987" s="171" t="s">
        <v>414</v>
      </c>
      <c r="I6987" s="172"/>
      <c r="J6987" s="173"/>
      <c r="K6987" s="200"/>
    </row>
    <row r="6988" spans="1:11" customFormat="1" outlineLevel="1" x14ac:dyDescent="0.2">
      <c r="A6988" s="161" t="s">
        <v>386</v>
      </c>
      <c r="B6988" s="162" t="s">
        <v>9030</v>
      </c>
      <c r="C6988" s="168" t="s">
        <v>471</v>
      </c>
      <c r="D6988" s="169" t="s">
        <v>472</v>
      </c>
      <c r="E6988" s="169">
        <v>4</v>
      </c>
      <c r="F6988" s="170">
        <v>0.01</v>
      </c>
      <c r="G6988" s="170">
        <f>F6988*E6988</f>
        <v>0.04</v>
      </c>
      <c r="H6988" s="171" t="s">
        <v>414</v>
      </c>
      <c r="I6988" s="172"/>
      <c r="J6988" s="173"/>
      <c r="K6988" s="200"/>
    </row>
    <row r="6989" spans="1:11" customFormat="1" x14ac:dyDescent="0.2">
      <c r="A6989" s="161" t="s">
        <v>382</v>
      </c>
      <c r="B6989" s="162" t="s">
        <v>9031</v>
      </c>
      <c r="C6989" s="163" t="s">
        <v>474</v>
      </c>
      <c r="D6989" s="164" t="s">
        <v>475</v>
      </c>
      <c r="E6989" s="164">
        <v>2</v>
      </c>
      <c r="F6989" s="167">
        <v>0.59990093</v>
      </c>
      <c r="G6989" s="167">
        <f>F6989*E6989</f>
        <v>1.19980186</v>
      </c>
      <c r="H6989" s="161" t="s">
        <v>414</v>
      </c>
      <c r="I6989" s="165"/>
      <c r="J6989" s="166"/>
    </row>
    <row r="6990" spans="1:11" customFormat="1" x14ac:dyDescent="0.2">
      <c r="A6990" s="161" t="s">
        <v>382</v>
      </c>
      <c r="B6990" s="162" t="s">
        <v>9032</v>
      </c>
      <c r="C6990" s="163" t="s">
        <v>8726</v>
      </c>
      <c r="D6990" s="164" t="s">
        <v>8727</v>
      </c>
      <c r="E6990" s="164" t="s">
        <v>410</v>
      </c>
      <c r="F6990" s="167"/>
      <c r="G6990" s="167" t="str">
        <f>""</f>
        <v/>
      </c>
      <c r="H6990" s="161"/>
      <c r="I6990" s="165"/>
      <c r="J6990" s="166"/>
      <c r="K6990" s="200"/>
    </row>
    <row r="6991" spans="1:11" customFormat="1" outlineLevel="1" x14ac:dyDescent="0.2">
      <c r="A6991" s="161" t="s">
        <v>386</v>
      </c>
      <c r="B6991" s="162" t="s">
        <v>9033</v>
      </c>
      <c r="C6991" s="168" t="s">
        <v>8729</v>
      </c>
      <c r="D6991" s="169" t="s">
        <v>8730</v>
      </c>
      <c r="E6991" s="169" t="s">
        <v>410</v>
      </c>
      <c r="F6991" s="170">
        <v>0.5</v>
      </c>
      <c r="G6991" s="170">
        <f>F6991*2</f>
        <v>1</v>
      </c>
      <c r="H6991" s="171" t="s">
        <v>414</v>
      </c>
      <c r="I6991" s="172"/>
      <c r="J6991" s="173"/>
      <c r="K6991" s="200"/>
    </row>
    <row r="6992" spans="1:11" customFormat="1" outlineLevel="1" x14ac:dyDescent="0.2">
      <c r="A6992" s="161" t="s">
        <v>386</v>
      </c>
      <c r="B6992" s="162" t="s">
        <v>9034</v>
      </c>
      <c r="C6992" s="168" t="s">
        <v>8732</v>
      </c>
      <c r="D6992" s="169" t="s">
        <v>8733</v>
      </c>
      <c r="E6992" s="169">
        <v>2</v>
      </c>
      <c r="F6992" s="170">
        <v>0.52</v>
      </c>
      <c r="G6992" s="170">
        <f>F6992*E6992</f>
        <v>1.04</v>
      </c>
      <c r="H6992" s="171" t="s">
        <v>414</v>
      </c>
      <c r="I6992" s="172"/>
      <c r="J6992" s="173"/>
      <c r="K6992" s="200"/>
    </row>
    <row r="6993" spans="1:11" customFormat="1" outlineLevel="1" x14ac:dyDescent="0.2">
      <c r="A6993" s="161" t="s">
        <v>386</v>
      </c>
      <c r="B6993" s="162" t="s">
        <v>9035</v>
      </c>
      <c r="C6993" s="168" t="s">
        <v>8735</v>
      </c>
      <c r="D6993" s="169" t="s">
        <v>8736</v>
      </c>
      <c r="E6993" s="169">
        <v>2</v>
      </c>
      <c r="F6993" s="170">
        <v>0.04</v>
      </c>
      <c r="G6993" s="170">
        <f>F6993*E6993</f>
        <v>0.08</v>
      </c>
      <c r="H6993" s="171" t="s">
        <v>414</v>
      </c>
      <c r="I6993" s="172"/>
      <c r="J6993" s="173"/>
      <c r="K6993" s="200"/>
    </row>
    <row r="6994" spans="1:11" customFormat="1" x14ac:dyDescent="0.2">
      <c r="A6994" s="161" t="s">
        <v>382</v>
      </c>
      <c r="B6994" s="162" t="s">
        <v>9036</v>
      </c>
      <c r="C6994" s="163" t="s">
        <v>8738</v>
      </c>
      <c r="D6994" s="164" t="s">
        <v>8739</v>
      </c>
      <c r="E6994" s="164">
        <v>1</v>
      </c>
      <c r="F6994" s="167"/>
      <c r="G6994" s="167" t="str">
        <f>""</f>
        <v/>
      </c>
      <c r="H6994" s="161"/>
      <c r="I6994" s="165"/>
      <c r="J6994" s="166"/>
    </row>
    <row r="6995" spans="1:11" customFormat="1" outlineLevel="1" x14ac:dyDescent="0.2">
      <c r="A6995" s="161" t="s">
        <v>382</v>
      </c>
      <c r="B6995" s="162" t="s">
        <v>9037</v>
      </c>
      <c r="C6995" s="163" t="s">
        <v>8741</v>
      </c>
      <c r="D6995" s="164" t="s">
        <v>8742</v>
      </c>
      <c r="E6995" s="164">
        <f>1*1</f>
        <v>1</v>
      </c>
      <c r="F6995" s="167"/>
      <c r="G6995" s="167" t="str">
        <f>""</f>
        <v/>
      </c>
      <c r="H6995" s="161"/>
      <c r="I6995" s="165"/>
      <c r="J6995" s="166"/>
    </row>
    <row r="6996" spans="1:11" customFormat="1" outlineLevel="2" x14ac:dyDescent="0.2">
      <c r="A6996" s="161" t="s">
        <v>386</v>
      </c>
      <c r="B6996" s="162" t="s">
        <v>9038</v>
      </c>
      <c r="C6996" s="168" t="s">
        <v>8744</v>
      </c>
      <c r="D6996" s="169" t="s">
        <v>8745</v>
      </c>
      <c r="E6996" s="169">
        <f>1*1</f>
        <v>1</v>
      </c>
      <c r="F6996" s="170">
        <v>7.73</v>
      </c>
      <c r="G6996" s="170">
        <f t="shared" ref="G6996:G7002" si="233">F6996*E6996</f>
        <v>7.73</v>
      </c>
      <c r="H6996" s="171" t="s">
        <v>414</v>
      </c>
      <c r="I6996" s="172"/>
      <c r="J6996" s="173"/>
    </row>
    <row r="6997" spans="1:11" customFormat="1" outlineLevel="2" x14ac:dyDescent="0.2">
      <c r="A6997" s="161" t="s">
        <v>386</v>
      </c>
      <c r="B6997" s="162" t="s">
        <v>9039</v>
      </c>
      <c r="C6997" s="168" t="s">
        <v>830</v>
      </c>
      <c r="D6997" s="169" t="s">
        <v>831</v>
      </c>
      <c r="E6997" s="169">
        <f>2*1</f>
        <v>2</v>
      </c>
      <c r="F6997" s="170">
        <v>0.28000000000000003</v>
      </c>
      <c r="G6997" s="170">
        <f t="shared" si="233"/>
        <v>0.56000000000000005</v>
      </c>
      <c r="H6997" s="171" t="s">
        <v>414</v>
      </c>
      <c r="I6997" s="172"/>
      <c r="J6997" s="173"/>
    </row>
    <row r="6998" spans="1:11" customFormat="1" outlineLevel="1" x14ac:dyDescent="0.2">
      <c r="A6998" s="161" t="s">
        <v>382</v>
      </c>
      <c r="B6998" s="162" t="s">
        <v>9040</v>
      </c>
      <c r="C6998" s="163" t="s">
        <v>2581</v>
      </c>
      <c r="D6998" s="164" t="s">
        <v>2582</v>
      </c>
      <c r="E6998" s="164">
        <f>1*1</f>
        <v>1</v>
      </c>
      <c r="F6998" s="167">
        <v>3.69</v>
      </c>
      <c r="G6998" s="167">
        <f t="shared" si="233"/>
        <v>3.69</v>
      </c>
      <c r="H6998" s="161" t="s">
        <v>414</v>
      </c>
      <c r="I6998" s="165"/>
      <c r="J6998" s="166"/>
    </row>
    <row r="6999" spans="1:11" customFormat="1" outlineLevel="1" x14ac:dyDescent="0.2">
      <c r="A6999" s="161" t="s">
        <v>403</v>
      </c>
      <c r="B6999" s="162" t="s">
        <v>9041</v>
      </c>
      <c r="C6999" s="174" t="s">
        <v>8749</v>
      </c>
      <c r="D6999" s="175" t="s">
        <v>8750</v>
      </c>
      <c r="E6999" s="175">
        <f>1*1</f>
        <v>1</v>
      </c>
      <c r="F6999" s="176">
        <v>2.0699999999999998</v>
      </c>
      <c r="G6999" s="176">
        <f t="shared" si="233"/>
        <v>2.0699999999999998</v>
      </c>
      <c r="H6999" s="177"/>
      <c r="I6999" s="178"/>
      <c r="J6999" s="179"/>
    </row>
    <row r="7000" spans="1:11" customFormat="1" outlineLevel="1" x14ac:dyDescent="0.2">
      <c r="A7000" s="161" t="s">
        <v>403</v>
      </c>
      <c r="B7000" s="162" t="s">
        <v>9042</v>
      </c>
      <c r="C7000" s="174" t="s">
        <v>677</v>
      </c>
      <c r="D7000" s="175" t="s">
        <v>837</v>
      </c>
      <c r="E7000" s="175">
        <f>6*1</f>
        <v>6</v>
      </c>
      <c r="F7000" s="176">
        <v>0.02</v>
      </c>
      <c r="G7000" s="176">
        <f t="shared" si="233"/>
        <v>0.12</v>
      </c>
      <c r="H7000" s="177"/>
      <c r="I7000" s="178"/>
      <c r="J7000" s="179"/>
    </row>
    <row r="7001" spans="1:11" customFormat="1" outlineLevel="1" x14ac:dyDescent="0.2">
      <c r="A7001" s="161" t="s">
        <v>403</v>
      </c>
      <c r="B7001" s="162" t="s">
        <v>9043</v>
      </c>
      <c r="C7001" s="174" t="s">
        <v>525</v>
      </c>
      <c r="D7001" s="175" t="s">
        <v>526</v>
      </c>
      <c r="E7001" s="175">
        <f>6*1</f>
        <v>6</v>
      </c>
      <c r="F7001" s="176">
        <v>0.01</v>
      </c>
      <c r="G7001" s="176">
        <f t="shared" si="233"/>
        <v>0.06</v>
      </c>
      <c r="H7001" s="177"/>
      <c r="I7001" s="178"/>
      <c r="J7001" s="179"/>
    </row>
    <row r="7002" spans="1:11" customFormat="1" outlineLevel="1" x14ac:dyDescent="0.2">
      <c r="A7002" s="161" t="s">
        <v>403</v>
      </c>
      <c r="B7002" s="162" t="s">
        <v>9044</v>
      </c>
      <c r="C7002" s="174" t="s">
        <v>528</v>
      </c>
      <c r="D7002" s="175" t="s">
        <v>529</v>
      </c>
      <c r="E7002" s="175">
        <f>6*1</f>
        <v>6</v>
      </c>
      <c r="F7002" s="176">
        <v>0</v>
      </c>
      <c r="G7002" s="176">
        <f t="shared" si="233"/>
        <v>0</v>
      </c>
      <c r="H7002" s="177"/>
      <c r="I7002" s="178"/>
      <c r="J7002" s="179"/>
    </row>
    <row r="7003" spans="1:11" customFormat="1" x14ac:dyDescent="0.2">
      <c r="A7003" s="161" t="s">
        <v>382</v>
      </c>
      <c r="B7003" s="162" t="s">
        <v>9045</v>
      </c>
      <c r="C7003" s="163" t="s">
        <v>8755</v>
      </c>
      <c r="D7003" s="164" t="s">
        <v>8739</v>
      </c>
      <c r="E7003" s="164">
        <v>1</v>
      </c>
      <c r="F7003" s="167"/>
      <c r="G7003" s="167" t="str">
        <f>""</f>
        <v/>
      </c>
      <c r="H7003" s="161"/>
      <c r="I7003" s="165"/>
      <c r="J7003" s="166"/>
    </row>
    <row r="7004" spans="1:11" customFormat="1" outlineLevel="1" x14ac:dyDescent="0.2">
      <c r="A7004" s="161" t="s">
        <v>382</v>
      </c>
      <c r="B7004" s="162" t="s">
        <v>9046</v>
      </c>
      <c r="C7004" s="163" t="s">
        <v>8757</v>
      </c>
      <c r="D7004" s="164" t="s">
        <v>8742</v>
      </c>
      <c r="E7004" s="164">
        <f>1*1</f>
        <v>1</v>
      </c>
      <c r="F7004" s="167"/>
      <c r="G7004" s="167" t="str">
        <f>""</f>
        <v/>
      </c>
      <c r="H7004" s="161"/>
      <c r="I7004" s="165"/>
      <c r="J7004" s="166"/>
    </row>
    <row r="7005" spans="1:11" customFormat="1" outlineLevel="2" x14ac:dyDescent="0.2">
      <c r="A7005" s="161" t="s">
        <v>386</v>
      </c>
      <c r="B7005" s="162" t="s">
        <v>9047</v>
      </c>
      <c r="C7005" s="168" t="s">
        <v>8759</v>
      </c>
      <c r="D7005" s="169" t="s">
        <v>8760</v>
      </c>
      <c r="E7005" s="169">
        <f>1*1</f>
        <v>1</v>
      </c>
      <c r="F7005" s="170">
        <v>12.03</v>
      </c>
      <c r="G7005" s="170">
        <f t="shared" ref="G7005:G7012" si="234">F7005*E7005</f>
        <v>12.03</v>
      </c>
      <c r="H7005" s="171" t="s">
        <v>414</v>
      </c>
      <c r="I7005" s="172"/>
      <c r="J7005" s="173"/>
    </row>
    <row r="7006" spans="1:11" customFormat="1" outlineLevel="2" x14ac:dyDescent="0.2">
      <c r="A7006" s="161" t="s">
        <v>386</v>
      </c>
      <c r="B7006" s="162" t="s">
        <v>9048</v>
      </c>
      <c r="C7006" s="168" t="s">
        <v>830</v>
      </c>
      <c r="D7006" s="169" t="s">
        <v>831</v>
      </c>
      <c r="E7006" s="169">
        <f>2*1</f>
        <v>2</v>
      </c>
      <c r="F7006" s="170">
        <v>0.28000000000000003</v>
      </c>
      <c r="G7006" s="170">
        <f t="shared" si="234"/>
        <v>0.56000000000000005</v>
      </c>
      <c r="H7006" s="171" t="s">
        <v>414</v>
      </c>
      <c r="I7006" s="172"/>
      <c r="J7006" s="173"/>
    </row>
    <row r="7007" spans="1:11" customFormat="1" outlineLevel="1" x14ac:dyDescent="0.2">
      <c r="A7007" s="161" t="s">
        <v>382</v>
      </c>
      <c r="B7007" s="162" t="s">
        <v>9049</v>
      </c>
      <c r="C7007" s="163" t="s">
        <v>8763</v>
      </c>
      <c r="D7007" s="164" t="s">
        <v>8764</v>
      </c>
      <c r="E7007" s="164">
        <f>1*1</f>
        <v>1</v>
      </c>
      <c r="F7007" s="167">
        <v>6.14</v>
      </c>
      <c r="G7007" s="167">
        <f t="shared" si="234"/>
        <v>6.14</v>
      </c>
      <c r="H7007" s="161" t="s">
        <v>414</v>
      </c>
      <c r="I7007" s="165"/>
      <c r="J7007" s="166"/>
    </row>
    <row r="7008" spans="1:11" customFormat="1" outlineLevel="1" x14ac:dyDescent="0.2">
      <c r="A7008" s="161" t="s">
        <v>403</v>
      </c>
      <c r="B7008" s="162" t="s">
        <v>9050</v>
      </c>
      <c r="C7008" s="174" t="s">
        <v>8766</v>
      </c>
      <c r="D7008" s="175" t="s">
        <v>8767</v>
      </c>
      <c r="E7008" s="175">
        <f>1*1</f>
        <v>1</v>
      </c>
      <c r="F7008" s="176">
        <v>3.71</v>
      </c>
      <c r="G7008" s="176">
        <f t="shared" si="234"/>
        <v>3.71</v>
      </c>
      <c r="H7008" s="177"/>
      <c r="I7008" s="178"/>
      <c r="J7008" s="179"/>
    </row>
    <row r="7009" spans="1:10" customFormat="1" outlineLevel="1" x14ac:dyDescent="0.2">
      <c r="A7009" s="161" t="s">
        <v>403</v>
      </c>
      <c r="B7009" s="162" t="s">
        <v>9051</v>
      </c>
      <c r="C7009" s="174" t="s">
        <v>677</v>
      </c>
      <c r="D7009" s="175" t="s">
        <v>837</v>
      </c>
      <c r="E7009" s="175">
        <f>6*1</f>
        <v>6</v>
      </c>
      <c r="F7009" s="176">
        <v>0.02</v>
      </c>
      <c r="G7009" s="176">
        <f t="shared" si="234"/>
        <v>0.12</v>
      </c>
      <c r="H7009" s="177"/>
      <c r="I7009" s="178"/>
      <c r="J7009" s="179"/>
    </row>
    <row r="7010" spans="1:10" customFormat="1" outlineLevel="1" x14ac:dyDescent="0.2">
      <c r="A7010" s="161" t="s">
        <v>403</v>
      </c>
      <c r="B7010" s="162" t="s">
        <v>9052</v>
      </c>
      <c r="C7010" s="174" t="s">
        <v>525</v>
      </c>
      <c r="D7010" s="175" t="s">
        <v>526</v>
      </c>
      <c r="E7010" s="175">
        <f>6*1</f>
        <v>6</v>
      </c>
      <c r="F7010" s="176">
        <v>0.01</v>
      </c>
      <c r="G7010" s="176">
        <f t="shared" si="234"/>
        <v>0.06</v>
      </c>
      <c r="H7010" s="177"/>
      <c r="I7010" s="178"/>
      <c r="J7010" s="179"/>
    </row>
    <row r="7011" spans="1:10" customFormat="1" outlineLevel="1" x14ac:dyDescent="0.2">
      <c r="A7011" s="161" t="s">
        <v>403</v>
      </c>
      <c r="B7011" s="162" t="s">
        <v>9053</v>
      </c>
      <c r="C7011" s="174" t="s">
        <v>528</v>
      </c>
      <c r="D7011" s="175" t="s">
        <v>529</v>
      </c>
      <c r="E7011" s="175">
        <f>6*1</f>
        <v>6</v>
      </c>
      <c r="F7011" s="176">
        <v>0</v>
      </c>
      <c r="G7011" s="176">
        <f t="shared" si="234"/>
        <v>0</v>
      </c>
      <c r="H7011" s="177"/>
      <c r="I7011" s="178"/>
      <c r="J7011" s="179"/>
    </row>
    <row r="7012" spans="1:10" customFormat="1" x14ac:dyDescent="0.2">
      <c r="A7012" s="161" t="s">
        <v>382</v>
      </c>
      <c r="B7012" s="162" t="s">
        <v>9054</v>
      </c>
      <c r="C7012" s="163" t="s">
        <v>477</v>
      </c>
      <c r="D7012" s="164" t="s">
        <v>478</v>
      </c>
      <c r="E7012" s="164">
        <v>10</v>
      </c>
      <c r="F7012" s="167">
        <v>2.8096894699999999</v>
      </c>
      <c r="G7012" s="167">
        <f t="shared" si="234"/>
        <v>28.0968947</v>
      </c>
      <c r="H7012" s="161" t="s">
        <v>414</v>
      </c>
      <c r="I7012" s="165"/>
      <c r="J7012" s="166"/>
    </row>
    <row r="7013" spans="1:10" customFormat="1" ht="25.5" x14ac:dyDescent="0.2">
      <c r="A7013" s="161" t="s">
        <v>382</v>
      </c>
      <c r="B7013" s="162" t="s">
        <v>9055</v>
      </c>
      <c r="C7013" s="163" t="s">
        <v>8773</v>
      </c>
      <c r="D7013" s="164" t="s">
        <v>8774</v>
      </c>
      <c r="E7013" s="164">
        <v>10</v>
      </c>
      <c r="F7013" s="167"/>
      <c r="G7013" s="167" t="str">
        <f>""</f>
        <v/>
      </c>
      <c r="H7013" s="161"/>
      <c r="I7013" s="165"/>
      <c r="J7013" s="166"/>
    </row>
    <row r="7014" spans="1:10" customFormat="1" ht="25.5" outlineLevel="1" x14ac:dyDescent="0.2">
      <c r="A7014" s="161" t="s">
        <v>386</v>
      </c>
      <c r="B7014" s="162" t="s">
        <v>9056</v>
      </c>
      <c r="C7014" s="168" t="s">
        <v>8776</v>
      </c>
      <c r="D7014" s="169" t="s">
        <v>8777</v>
      </c>
      <c r="E7014" s="169">
        <f>1*10</f>
        <v>10</v>
      </c>
      <c r="F7014" s="170">
        <v>2.66291426</v>
      </c>
      <c r="G7014" s="170">
        <f>F7014*E7014</f>
        <v>26.629142600000002</v>
      </c>
      <c r="H7014" s="171" t="s">
        <v>414</v>
      </c>
      <c r="I7014" s="172"/>
      <c r="J7014" s="173"/>
    </row>
    <row r="7015" spans="1:10" customFormat="1" ht="25.5" outlineLevel="1" x14ac:dyDescent="0.2">
      <c r="A7015" s="161" t="s">
        <v>386</v>
      </c>
      <c r="B7015" s="162" t="s">
        <v>9057</v>
      </c>
      <c r="C7015" s="168" t="s">
        <v>8779</v>
      </c>
      <c r="D7015" s="169" t="s">
        <v>8780</v>
      </c>
      <c r="E7015" s="169">
        <f>1*10</f>
        <v>10</v>
      </c>
      <c r="F7015" s="170">
        <v>0.97347307000000005</v>
      </c>
      <c r="G7015" s="170">
        <f>F7015*E7015</f>
        <v>9.7347307000000001</v>
      </c>
      <c r="H7015" s="171" t="s">
        <v>414</v>
      </c>
      <c r="I7015" s="172"/>
      <c r="J7015" s="173"/>
    </row>
    <row r="7016" spans="1:10" customFormat="1" x14ac:dyDescent="0.2">
      <c r="A7016" s="161" t="s">
        <v>382</v>
      </c>
      <c r="B7016" s="162" t="s">
        <v>9058</v>
      </c>
      <c r="C7016" s="163" t="s">
        <v>486</v>
      </c>
      <c r="D7016" s="164" t="s">
        <v>487</v>
      </c>
      <c r="E7016" s="164" t="s">
        <v>410</v>
      </c>
      <c r="F7016" s="167">
        <v>1.75006756</v>
      </c>
      <c r="G7016" s="167">
        <f>F7016*2</f>
        <v>3.5001351199999999</v>
      </c>
      <c r="H7016" s="161" t="s">
        <v>414</v>
      </c>
      <c r="I7016" s="165"/>
      <c r="J7016" s="166"/>
    </row>
    <row r="7017" spans="1:10" customFormat="1" x14ac:dyDescent="0.2">
      <c r="A7017" s="161" t="s">
        <v>382</v>
      </c>
      <c r="B7017" s="162" t="s">
        <v>9059</v>
      </c>
      <c r="C7017" s="163" t="s">
        <v>489</v>
      </c>
      <c r="D7017" s="164" t="s">
        <v>490</v>
      </c>
      <c r="E7017" s="164">
        <v>4</v>
      </c>
      <c r="F7017" s="167"/>
      <c r="G7017" s="167" t="str">
        <f>""</f>
        <v/>
      </c>
      <c r="H7017" s="161"/>
      <c r="I7017" s="165"/>
      <c r="J7017" s="166"/>
    </row>
    <row r="7018" spans="1:10" customFormat="1" outlineLevel="1" x14ac:dyDescent="0.2">
      <c r="A7018" s="161" t="s">
        <v>386</v>
      </c>
      <c r="B7018" s="162" t="s">
        <v>9060</v>
      </c>
      <c r="C7018" s="168" t="s">
        <v>492</v>
      </c>
      <c r="D7018" s="169" t="s">
        <v>493</v>
      </c>
      <c r="E7018" s="169">
        <f>1*4</f>
        <v>4</v>
      </c>
      <c r="F7018" s="170">
        <v>0.38</v>
      </c>
      <c r="G7018" s="170">
        <f>F7018*E7018</f>
        <v>1.52</v>
      </c>
      <c r="H7018" s="171" t="s">
        <v>414</v>
      </c>
      <c r="I7018" s="172"/>
      <c r="J7018" s="173"/>
    </row>
    <row r="7019" spans="1:10" customFormat="1" outlineLevel="1" x14ac:dyDescent="0.2">
      <c r="A7019" s="161" t="s">
        <v>386</v>
      </c>
      <c r="B7019" s="162" t="s">
        <v>9061</v>
      </c>
      <c r="C7019" s="168" t="s">
        <v>495</v>
      </c>
      <c r="D7019" s="169" t="s">
        <v>496</v>
      </c>
      <c r="E7019" s="169">
        <f>1*4</f>
        <v>4</v>
      </c>
      <c r="F7019" s="170">
        <v>0.25</v>
      </c>
      <c r="G7019" s="170">
        <f>F7019*E7019</f>
        <v>1</v>
      </c>
      <c r="H7019" s="171" t="s">
        <v>414</v>
      </c>
      <c r="I7019" s="172"/>
      <c r="J7019" s="173"/>
    </row>
    <row r="7020" spans="1:10" customFormat="1" x14ac:dyDescent="0.2">
      <c r="A7020" s="161" t="s">
        <v>382</v>
      </c>
      <c r="B7020" s="162" t="s">
        <v>9062</v>
      </c>
      <c r="C7020" s="163" t="s">
        <v>8786</v>
      </c>
      <c r="D7020" s="164" t="s">
        <v>8787</v>
      </c>
      <c r="E7020" s="164">
        <v>1</v>
      </c>
      <c r="F7020" s="167"/>
      <c r="G7020" s="167" t="str">
        <f>""</f>
        <v/>
      </c>
      <c r="H7020" s="161"/>
      <c r="I7020" s="165"/>
      <c r="J7020" s="166"/>
    </row>
    <row r="7021" spans="1:10" customFormat="1" outlineLevel="1" x14ac:dyDescent="0.2">
      <c r="A7021" s="161" t="s">
        <v>386</v>
      </c>
      <c r="B7021" s="162" t="s">
        <v>9063</v>
      </c>
      <c r="C7021" s="168" t="s">
        <v>8789</v>
      </c>
      <c r="D7021" s="169" t="s">
        <v>8790</v>
      </c>
      <c r="E7021" s="169">
        <f>1*1</f>
        <v>1</v>
      </c>
      <c r="F7021" s="170">
        <v>6.1</v>
      </c>
      <c r="G7021" s="170">
        <f>F7021*E7021</f>
        <v>6.1</v>
      </c>
      <c r="H7021" s="171" t="s">
        <v>414</v>
      </c>
      <c r="I7021" s="172"/>
      <c r="J7021" s="173"/>
    </row>
    <row r="7022" spans="1:10" customFormat="1" outlineLevel="1" x14ac:dyDescent="0.2">
      <c r="A7022" s="161" t="s">
        <v>403</v>
      </c>
      <c r="B7022" s="162" t="s">
        <v>9064</v>
      </c>
      <c r="C7022" s="174" t="s">
        <v>425</v>
      </c>
      <c r="D7022" s="175" t="s">
        <v>426</v>
      </c>
      <c r="E7022" s="175">
        <f>4*1</f>
        <v>4</v>
      </c>
      <c r="F7022" s="176">
        <v>0.01</v>
      </c>
      <c r="G7022" s="176">
        <f>F7022*E7022</f>
        <v>0.04</v>
      </c>
      <c r="H7022" s="177"/>
      <c r="I7022" s="178"/>
      <c r="J7022" s="179"/>
    </row>
    <row r="7023" spans="1:10" customFormat="1" x14ac:dyDescent="0.2">
      <c r="A7023" s="161" t="s">
        <v>382</v>
      </c>
      <c r="B7023" s="162" t="s">
        <v>9065</v>
      </c>
      <c r="C7023" s="163" t="s">
        <v>8793</v>
      </c>
      <c r="D7023" s="164" t="s">
        <v>5562</v>
      </c>
      <c r="E7023" s="164">
        <v>1</v>
      </c>
      <c r="F7023" s="167"/>
      <c r="G7023" s="167" t="str">
        <f>""</f>
        <v/>
      </c>
      <c r="H7023" s="161"/>
      <c r="I7023" s="165"/>
      <c r="J7023" s="166"/>
    </row>
    <row r="7024" spans="1:10" customFormat="1" outlineLevel="1" x14ac:dyDescent="0.2">
      <c r="A7024" s="161" t="s">
        <v>386</v>
      </c>
      <c r="B7024" s="162" t="s">
        <v>9066</v>
      </c>
      <c r="C7024" s="168" t="s">
        <v>8795</v>
      </c>
      <c r="D7024" s="169" t="s">
        <v>8796</v>
      </c>
      <c r="E7024" s="169">
        <f>1*1</f>
        <v>1</v>
      </c>
      <c r="F7024" s="170">
        <v>28.38</v>
      </c>
      <c r="G7024" s="170">
        <f>F7024*E7024</f>
        <v>28.38</v>
      </c>
      <c r="H7024" s="171" t="s">
        <v>414</v>
      </c>
      <c r="I7024" s="172"/>
      <c r="J7024" s="173"/>
    </row>
    <row r="7025" spans="1:11" customFormat="1" outlineLevel="1" x14ac:dyDescent="0.2">
      <c r="A7025" s="161" t="s">
        <v>386</v>
      </c>
      <c r="B7025" s="162" t="s">
        <v>9067</v>
      </c>
      <c r="C7025" s="168" t="s">
        <v>8798</v>
      </c>
      <c r="D7025" s="169" t="s">
        <v>8799</v>
      </c>
      <c r="E7025" s="169">
        <f>2*1</f>
        <v>2</v>
      </c>
      <c r="F7025" s="170">
        <v>2.13</v>
      </c>
      <c r="G7025" s="170">
        <f>F7025*E7025</f>
        <v>4.26</v>
      </c>
      <c r="H7025" s="171" t="s">
        <v>414</v>
      </c>
      <c r="I7025" s="172"/>
      <c r="J7025" s="173"/>
    </row>
    <row r="7026" spans="1:11" customFormat="1" outlineLevel="1" x14ac:dyDescent="0.2">
      <c r="A7026" s="161" t="s">
        <v>386</v>
      </c>
      <c r="B7026" s="162" t="s">
        <v>9068</v>
      </c>
      <c r="C7026" s="168" t="s">
        <v>8444</v>
      </c>
      <c r="D7026" s="169" t="s">
        <v>8445</v>
      </c>
      <c r="E7026" s="169">
        <f>2*1</f>
        <v>2</v>
      </c>
      <c r="F7026" s="170">
        <v>0.94</v>
      </c>
      <c r="G7026" s="170">
        <f>F7026*E7026</f>
        <v>1.88</v>
      </c>
      <c r="H7026" s="171" t="s">
        <v>414</v>
      </c>
      <c r="I7026" s="172"/>
      <c r="J7026" s="173"/>
    </row>
    <row r="7027" spans="1:11" customFormat="1" ht="25.5" x14ac:dyDescent="0.2">
      <c r="A7027" s="161" t="s">
        <v>382</v>
      </c>
      <c r="B7027" s="162" t="s">
        <v>9069</v>
      </c>
      <c r="C7027" s="163" t="s">
        <v>8802</v>
      </c>
      <c r="D7027" s="164" t="s">
        <v>8803</v>
      </c>
      <c r="E7027" s="164">
        <v>4</v>
      </c>
      <c r="F7027" s="167"/>
      <c r="G7027" s="167" t="str">
        <f>""</f>
        <v/>
      </c>
      <c r="H7027" s="161"/>
      <c r="I7027" s="165"/>
      <c r="J7027" s="166"/>
    </row>
    <row r="7028" spans="1:11" customFormat="1" ht="25.5" outlineLevel="1" x14ac:dyDescent="0.2">
      <c r="A7028" s="161" t="s">
        <v>386</v>
      </c>
      <c r="B7028" s="162" t="s">
        <v>9070</v>
      </c>
      <c r="C7028" s="168" t="s">
        <v>8805</v>
      </c>
      <c r="D7028" s="169" t="s">
        <v>8806</v>
      </c>
      <c r="E7028" s="169">
        <f>1*4</f>
        <v>4</v>
      </c>
      <c r="F7028" s="170">
        <v>0.55000000000000004</v>
      </c>
      <c r="G7028" s="170">
        <f>F7028*E7028</f>
        <v>2.2000000000000002</v>
      </c>
      <c r="H7028" s="171" t="s">
        <v>414</v>
      </c>
      <c r="I7028" s="172"/>
      <c r="J7028" s="173"/>
    </row>
    <row r="7029" spans="1:11" customFormat="1" ht="25.5" outlineLevel="1" x14ac:dyDescent="0.2">
      <c r="A7029" s="161" t="s">
        <v>386</v>
      </c>
      <c r="B7029" s="162" t="s">
        <v>9071</v>
      </c>
      <c r="C7029" s="168" t="s">
        <v>8808</v>
      </c>
      <c r="D7029" s="169" t="s">
        <v>8809</v>
      </c>
      <c r="E7029" s="169">
        <f>2*4</f>
        <v>8</v>
      </c>
      <c r="F7029" s="170">
        <v>0.26</v>
      </c>
      <c r="G7029" s="170">
        <f>F7029*E7029</f>
        <v>2.08</v>
      </c>
      <c r="H7029" s="171" t="s">
        <v>414</v>
      </c>
      <c r="I7029" s="172"/>
      <c r="J7029" s="173"/>
    </row>
    <row r="7030" spans="1:11" customFormat="1" x14ac:dyDescent="0.2">
      <c r="A7030" s="161" t="s">
        <v>382</v>
      </c>
      <c r="B7030" s="162" t="s">
        <v>9072</v>
      </c>
      <c r="C7030" s="163" t="s">
        <v>8811</v>
      </c>
      <c r="D7030" s="164" t="s">
        <v>2597</v>
      </c>
      <c r="E7030" s="164">
        <v>1</v>
      </c>
      <c r="F7030" s="167"/>
      <c r="G7030" s="167" t="str">
        <f>""</f>
        <v/>
      </c>
      <c r="H7030" s="161"/>
      <c r="I7030" s="165"/>
      <c r="J7030" s="166"/>
    </row>
    <row r="7031" spans="1:11" customFormat="1" outlineLevel="1" x14ac:dyDescent="0.2">
      <c r="A7031" s="161" t="s">
        <v>386</v>
      </c>
      <c r="B7031" s="162" t="s">
        <v>9073</v>
      </c>
      <c r="C7031" s="168" t="s">
        <v>534</v>
      </c>
      <c r="D7031" s="169" t="s">
        <v>535</v>
      </c>
      <c r="E7031" s="169">
        <f>2*1</f>
        <v>2</v>
      </c>
      <c r="F7031" s="170">
        <v>2.2200000000000002</v>
      </c>
      <c r="G7031" s="170">
        <f>F7031*E7031</f>
        <v>4.4400000000000004</v>
      </c>
      <c r="H7031" s="171" t="s">
        <v>390</v>
      </c>
      <c r="I7031" s="172"/>
      <c r="J7031" s="173"/>
    </row>
    <row r="7032" spans="1:11" customFormat="1" outlineLevel="1" x14ac:dyDescent="0.2">
      <c r="A7032" s="161" t="s">
        <v>386</v>
      </c>
      <c r="B7032" s="162" t="s">
        <v>9074</v>
      </c>
      <c r="C7032" s="168" t="s">
        <v>2600</v>
      </c>
      <c r="D7032" s="169" t="s">
        <v>2601</v>
      </c>
      <c r="E7032" s="169">
        <f>1*1</f>
        <v>1</v>
      </c>
      <c r="F7032" s="170">
        <v>7.31</v>
      </c>
      <c r="G7032" s="170">
        <f>F7032*E7032</f>
        <v>7.31</v>
      </c>
      <c r="H7032" s="171" t="s">
        <v>390</v>
      </c>
      <c r="I7032" s="172"/>
      <c r="J7032" s="173"/>
    </row>
    <row r="7033" spans="1:11" customFormat="1" outlineLevel="1" x14ac:dyDescent="0.2">
      <c r="A7033" s="161" t="s">
        <v>386</v>
      </c>
      <c r="B7033" s="162" t="s">
        <v>9075</v>
      </c>
      <c r="C7033" s="168" t="s">
        <v>2603</v>
      </c>
      <c r="D7033" s="169" t="s">
        <v>2604</v>
      </c>
      <c r="E7033" s="169">
        <f>1*1</f>
        <v>1</v>
      </c>
      <c r="F7033" s="170">
        <v>52.78</v>
      </c>
      <c r="G7033" s="170">
        <f>F7033*E7033</f>
        <v>52.78</v>
      </c>
      <c r="H7033" s="171" t="s">
        <v>390</v>
      </c>
      <c r="I7033" s="172"/>
      <c r="J7033" s="173"/>
    </row>
    <row r="7034" spans="1:11" customFormat="1" outlineLevel="1" x14ac:dyDescent="0.2">
      <c r="A7034" s="161" t="s">
        <v>386</v>
      </c>
      <c r="B7034" s="162" t="s">
        <v>9076</v>
      </c>
      <c r="C7034" s="168" t="s">
        <v>401</v>
      </c>
      <c r="D7034" s="169" t="s">
        <v>402</v>
      </c>
      <c r="E7034" s="169">
        <f>2*1</f>
        <v>2</v>
      </c>
      <c r="F7034" s="170">
        <v>1.97</v>
      </c>
      <c r="G7034" s="170">
        <f>F7034*E7034</f>
        <v>3.94</v>
      </c>
      <c r="H7034" s="171" t="s">
        <v>390</v>
      </c>
      <c r="I7034" s="172"/>
      <c r="J7034" s="173"/>
    </row>
    <row r="7035" spans="1:11" customFormat="1" outlineLevel="1" x14ac:dyDescent="0.2">
      <c r="A7035" s="161" t="s">
        <v>403</v>
      </c>
      <c r="B7035" s="162" t="s">
        <v>9077</v>
      </c>
      <c r="C7035" s="174" t="s">
        <v>8681</v>
      </c>
      <c r="D7035" s="175" t="s">
        <v>8682</v>
      </c>
      <c r="E7035" s="175">
        <f>1*1</f>
        <v>1</v>
      </c>
      <c r="F7035" s="176">
        <v>10.74</v>
      </c>
      <c r="G7035" s="176">
        <f>F7035*E7035</f>
        <v>10.74</v>
      </c>
      <c r="H7035" s="177" t="s">
        <v>625</v>
      </c>
      <c r="I7035" s="178"/>
      <c r="J7035" s="179"/>
    </row>
    <row r="7036" spans="1:11" customFormat="1" x14ac:dyDescent="0.2">
      <c r="A7036" s="148" t="s">
        <v>379</v>
      </c>
      <c r="B7036" s="162" t="s">
        <v>9078</v>
      </c>
      <c r="C7036" s="181" t="s">
        <v>8818</v>
      </c>
      <c r="D7036" s="182" t="s">
        <v>545</v>
      </c>
      <c r="E7036" s="182" t="s">
        <v>410</v>
      </c>
      <c r="F7036" s="183"/>
      <c r="G7036" s="183" t="str">
        <f>""</f>
        <v/>
      </c>
      <c r="H7036" s="184"/>
      <c r="I7036" s="185"/>
      <c r="J7036" s="180"/>
      <c r="K7036" s="200"/>
    </row>
    <row r="7037" spans="1:11" customFormat="1" outlineLevel="1" x14ac:dyDescent="0.2">
      <c r="A7037" s="148" t="s">
        <v>379</v>
      </c>
      <c r="B7037" s="162" t="s">
        <v>9079</v>
      </c>
      <c r="C7037" s="181" t="s">
        <v>8820</v>
      </c>
      <c r="D7037" s="182" t="s">
        <v>8821</v>
      </c>
      <c r="E7037" s="182" t="s">
        <v>410</v>
      </c>
      <c r="F7037" s="183">
        <v>33.409999999999997</v>
      </c>
      <c r="G7037" s="183">
        <f>F7037*2</f>
        <v>66.819999999999993</v>
      </c>
      <c r="H7037" s="184" t="s">
        <v>414</v>
      </c>
      <c r="I7037" s="185"/>
      <c r="J7037" s="180"/>
      <c r="K7037" s="200"/>
    </row>
    <row r="7038" spans="1:11" customFormat="1" outlineLevel="1" x14ac:dyDescent="0.2">
      <c r="A7038" s="148" t="s">
        <v>379</v>
      </c>
      <c r="B7038" s="162" t="s">
        <v>9080</v>
      </c>
      <c r="C7038" s="181" t="s">
        <v>419</v>
      </c>
      <c r="D7038" s="182" t="s">
        <v>420</v>
      </c>
      <c r="E7038" s="182">
        <v>2</v>
      </c>
      <c r="F7038" s="183">
        <v>0.37</v>
      </c>
      <c r="G7038" s="183">
        <f>F7038*E7038</f>
        <v>0.74</v>
      </c>
      <c r="H7038" s="184" t="s">
        <v>414</v>
      </c>
      <c r="I7038" s="185"/>
      <c r="J7038" s="180"/>
      <c r="K7038" s="200"/>
    </row>
    <row r="7039" spans="1:11" customFormat="1" outlineLevel="1" x14ac:dyDescent="0.2">
      <c r="A7039" s="148" t="s">
        <v>379</v>
      </c>
      <c r="B7039" s="162" t="s">
        <v>9081</v>
      </c>
      <c r="C7039" s="181" t="s">
        <v>8692</v>
      </c>
      <c r="D7039" s="182" t="s">
        <v>8693</v>
      </c>
      <c r="E7039" s="182">
        <v>2</v>
      </c>
      <c r="F7039" s="183">
        <v>0.91</v>
      </c>
      <c r="G7039" s="183">
        <f>F7039*E7039</f>
        <v>1.82</v>
      </c>
      <c r="H7039" s="184" t="s">
        <v>414</v>
      </c>
      <c r="I7039" s="185"/>
      <c r="J7039" s="180"/>
      <c r="K7039" s="200"/>
    </row>
    <row r="7040" spans="1:11" customFormat="1" outlineLevel="1" x14ac:dyDescent="0.2">
      <c r="A7040" s="148" t="s">
        <v>379</v>
      </c>
      <c r="B7040" s="162" t="s">
        <v>9082</v>
      </c>
      <c r="C7040" s="181" t="s">
        <v>425</v>
      </c>
      <c r="D7040" s="182" t="s">
        <v>6106</v>
      </c>
      <c r="E7040" s="182">
        <v>2</v>
      </c>
      <c r="F7040" s="183">
        <v>0.01</v>
      </c>
      <c r="G7040" s="183">
        <f>F7040*E7040</f>
        <v>0.02</v>
      </c>
      <c r="H7040" s="184"/>
      <c r="I7040" s="185"/>
      <c r="J7040" s="180"/>
      <c r="K7040" s="200"/>
    </row>
    <row r="7041" spans="1:10" customFormat="1" x14ac:dyDescent="0.2">
      <c r="A7041" s="161" t="s">
        <v>382</v>
      </c>
      <c r="B7041" s="162" t="s">
        <v>9083</v>
      </c>
      <c r="C7041" s="163" t="s">
        <v>2614</v>
      </c>
      <c r="D7041" s="164" t="s">
        <v>2615</v>
      </c>
      <c r="E7041" s="164">
        <v>1</v>
      </c>
      <c r="F7041" s="167"/>
      <c r="G7041" s="167" t="str">
        <f>""</f>
        <v/>
      </c>
      <c r="H7041" s="161"/>
      <c r="I7041" s="165"/>
      <c r="J7041" s="166"/>
    </row>
    <row r="7042" spans="1:10" customFormat="1" outlineLevel="1" x14ac:dyDescent="0.2">
      <c r="A7042" s="161" t="s">
        <v>386</v>
      </c>
      <c r="B7042" s="162" t="s">
        <v>9084</v>
      </c>
      <c r="C7042" s="168" t="s">
        <v>2547</v>
      </c>
      <c r="D7042" s="169" t="s">
        <v>2548</v>
      </c>
      <c r="E7042" s="169">
        <f>1*1</f>
        <v>1</v>
      </c>
      <c r="F7042" s="170">
        <v>12.89</v>
      </c>
      <c r="G7042" s="170">
        <f>F7042*E7042</f>
        <v>12.89</v>
      </c>
      <c r="H7042" s="171" t="s">
        <v>414</v>
      </c>
      <c r="I7042" s="172"/>
      <c r="J7042" s="173"/>
    </row>
    <row r="7043" spans="1:10" customFormat="1" outlineLevel="1" x14ac:dyDescent="0.2">
      <c r="A7043" s="161" t="s">
        <v>386</v>
      </c>
      <c r="B7043" s="162" t="s">
        <v>9085</v>
      </c>
      <c r="C7043" s="168" t="s">
        <v>559</v>
      </c>
      <c r="D7043" s="169" t="s">
        <v>560</v>
      </c>
      <c r="E7043" s="169">
        <f>2*1</f>
        <v>2</v>
      </c>
      <c r="F7043" s="170">
        <v>1.39</v>
      </c>
      <c r="G7043" s="170">
        <f>F7043*E7043</f>
        <v>2.78</v>
      </c>
      <c r="H7043" s="171" t="s">
        <v>414</v>
      </c>
      <c r="I7043" s="172"/>
      <c r="J7043" s="173"/>
    </row>
    <row r="7044" spans="1:10" customFormat="1" x14ac:dyDescent="0.2">
      <c r="A7044" s="161" t="s">
        <v>382</v>
      </c>
      <c r="B7044" s="162" t="s">
        <v>9086</v>
      </c>
      <c r="C7044" s="163" t="s">
        <v>562</v>
      </c>
      <c r="D7044" s="164" t="s">
        <v>563</v>
      </c>
      <c r="E7044" s="164">
        <v>4</v>
      </c>
      <c r="F7044" s="167">
        <v>3.3256407800000001</v>
      </c>
      <c r="G7044" s="167">
        <f>F7044*E7044</f>
        <v>13.30256312</v>
      </c>
      <c r="H7044" s="161" t="s">
        <v>414</v>
      </c>
      <c r="I7044" s="165"/>
      <c r="J7044" s="166"/>
    </row>
    <row r="7045" spans="1:10" customFormat="1" x14ac:dyDescent="0.2">
      <c r="A7045" s="161" t="s">
        <v>382</v>
      </c>
      <c r="B7045" s="162" t="s">
        <v>9087</v>
      </c>
      <c r="C7045" s="163" t="s">
        <v>565</v>
      </c>
      <c r="D7045" s="164" t="s">
        <v>566</v>
      </c>
      <c r="E7045" s="164">
        <v>4</v>
      </c>
      <c r="F7045" s="167">
        <v>0.61767559999999999</v>
      </c>
      <c r="G7045" s="167">
        <f>F7045*E7045</f>
        <v>2.4707024</v>
      </c>
      <c r="H7045" s="161" t="s">
        <v>414</v>
      </c>
      <c r="I7045" s="165"/>
      <c r="J7045" s="166"/>
    </row>
    <row r="7046" spans="1:10" customFormat="1" x14ac:dyDescent="0.2">
      <c r="A7046" s="161" t="s">
        <v>382</v>
      </c>
      <c r="B7046" s="162" t="s">
        <v>9088</v>
      </c>
      <c r="C7046" s="163" t="s">
        <v>568</v>
      </c>
      <c r="D7046" s="164" t="s">
        <v>569</v>
      </c>
      <c r="E7046" s="164">
        <v>2</v>
      </c>
      <c r="F7046" s="167"/>
      <c r="G7046" s="167" t="str">
        <f>""</f>
        <v/>
      </c>
      <c r="H7046" s="161"/>
      <c r="I7046" s="165"/>
      <c r="J7046" s="166"/>
    </row>
    <row r="7047" spans="1:10" customFormat="1" outlineLevel="1" x14ac:dyDescent="0.2">
      <c r="A7047" s="161" t="s">
        <v>386</v>
      </c>
      <c r="B7047" s="162" t="s">
        <v>9089</v>
      </c>
      <c r="C7047" s="168" t="s">
        <v>571</v>
      </c>
      <c r="D7047" s="169" t="s">
        <v>572</v>
      </c>
      <c r="E7047" s="169">
        <f>1*2</f>
        <v>2</v>
      </c>
      <c r="F7047" s="170">
        <v>0.89</v>
      </c>
      <c r="G7047" s="170">
        <f>F7047*E7047</f>
        <v>1.78</v>
      </c>
      <c r="H7047" s="171" t="s">
        <v>414</v>
      </c>
      <c r="I7047" s="172"/>
      <c r="J7047" s="173"/>
    </row>
    <row r="7048" spans="1:10" customFormat="1" outlineLevel="1" x14ac:dyDescent="0.2">
      <c r="A7048" s="161" t="s">
        <v>386</v>
      </c>
      <c r="B7048" s="162" t="s">
        <v>9090</v>
      </c>
      <c r="C7048" s="168" t="s">
        <v>574</v>
      </c>
      <c r="D7048" s="169" t="s">
        <v>575</v>
      </c>
      <c r="E7048" s="169">
        <f>2*2</f>
        <v>4</v>
      </c>
      <c r="F7048" s="170">
        <v>0.09</v>
      </c>
      <c r="G7048" s="170">
        <f>F7048*E7048</f>
        <v>0.36</v>
      </c>
      <c r="H7048" s="171" t="s">
        <v>414</v>
      </c>
      <c r="I7048" s="172"/>
      <c r="J7048" s="173"/>
    </row>
    <row r="7049" spans="1:10" customFormat="1" x14ac:dyDescent="0.2">
      <c r="A7049" s="161" t="s">
        <v>382</v>
      </c>
      <c r="B7049" s="162" t="s">
        <v>9091</v>
      </c>
      <c r="C7049" s="163" t="s">
        <v>2624</v>
      </c>
      <c r="D7049" s="164" t="s">
        <v>2625</v>
      </c>
      <c r="E7049" s="164">
        <v>1</v>
      </c>
      <c r="F7049" s="167">
        <v>7.2122313299999998</v>
      </c>
      <c r="G7049" s="167">
        <f>F7049*E7049</f>
        <v>7.2122313299999998</v>
      </c>
      <c r="H7049" s="161" t="s">
        <v>414</v>
      </c>
      <c r="I7049" s="165"/>
      <c r="J7049" s="166"/>
    </row>
    <row r="7050" spans="1:10" customFormat="1" x14ac:dyDescent="0.2">
      <c r="A7050" s="161" t="s">
        <v>382</v>
      </c>
      <c r="B7050" s="162" t="s">
        <v>9092</v>
      </c>
      <c r="C7050" s="163" t="s">
        <v>583</v>
      </c>
      <c r="D7050" s="164" t="s">
        <v>584</v>
      </c>
      <c r="E7050" s="164" t="s">
        <v>410</v>
      </c>
      <c r="F7050" s="167">
        <v>5.3824199999999998</v>
      </c>
      <c r="G7050" s="167">
        <f>F7050*2</f>
        <v>10.76484</v>
      </c>
      <c r="H7050" s="161" t="s">
        <v>414</v>
      </c>
      <c r="I7050" s="165"/>
      <c r="J7050" s="166"/>
    </row>
    <row r="7051" spans="1:10" customFormat="1" x14ac:dyDescent="0.2">
      <c r="A7051" s="161" t="s">
        <v>403</v>
      </c>
      <c r="B7051" s="162" t="s">
        <v>9093</v>
      </c>
      <c r="C7051" s="174" t="s">
        <v>586</v>
      </c>
      <c r="D7051" s="175" t="s">
        <v>587</v>
      </c>
      <c r="E7051" s="175">
        <v>2</v>
      </c>
      <c r="F7051" s="176">
        <v>1.23280217</v>
      </c>
      <c r="G7051" s="176">
        <f>F7051*E7051</f>
        <v>2.4656043400000001</v>
      </c>
      <c r="H7051" s="177" t="s">
        <v>414</v>
      </c>
      <c r="I7051" s="178"/>
      <c r="J7051" s="179"/>
    </row>
    <row r="7052" spans="1:10" customFormat="1" x14ac:dyDescent="0.2">
      <c r="A7052" s="161" t="s">
        <v>382</v>
      </c>
      <c r="B7052" s="162" t="s">
        <v>9094</v>
      </c>
      <c r="C7052" s="163" t="s">
        <v>8837</v>
      </c>
      <c r="D7052" s="164" t="s">
        <v>5562</v>
      </c>
      <c r="E7052" s="164">
        <v>1</v>
      </c>
      <c r="F7052" s="167"/>
      <c r="G7052" s="167" t="str">
        <f>""</f>
        <v/>
      </c>
      <c r="H7052" s="161"/>
      <c r="I7052" s="165"/>
      <c r="J7052" s="166"/>
    </row>
    <row r="7053" spans="1:10" customFormat="1" outlineLevel="1" x14ac:dyDescent="0.2">
      <c r="A7053" s="161" t="s">
        <v>386</v>
      </c>
      <c r="B7053" s="162" t="s">
        <v>9095</v>
      </c>
      <c r="C7053" s="168" t="s">
        <v>8839</v>
      </c>
      <c r="D7053" s="169" t="s">
        <v>8840</v>
      </c>
      <c r="E7053" s="169">
        <f>1*1</f>
        <v>1</v>
      </c>
      <c r="F7053" s="170">
        <v>37.6</v>
      </c>
      <c r="G7053" s="170">
        <f>F7053*E7053</f>
        <v>37.6</v>
      </c>
      <c r="H7053" s="171" t="s">
        <v>414</v>
      </c>
      <c r="I7053" s="172"/>
      <c r="J7053" s="173"/>
    </row>
    <row r="7054" spans="1:10" customFormat="1" outlineLevel="1" x14ac:dyDescent="0.2">
      <c r="A7054" s="161" t="s">
        <v>386</v>
      </c>
      <c r="B7054" s="162" t="s">
        <v>9096</v>
      </c>
      <c r="C7054" s="168" t="s">
        <v>8842</v>
      </c>
      <c r="D7054" s="169" t="s">
        <v>8843</v>
      </c>
      <c r="E7054" s="169">
        <f>2*1</f>
        <v>2</v>
      </c>
      <c r="F7054" s="170">
        <v>2.08</v>
      </c>
      <c r="G7054" s="170">
        <f>F7054*E7054</f>
        <v>4.16</v>
      </c>
      <c r="H7054" s="171" t="s">
        <v>414</v>
      </c>
      <c r="I7054" s="172"/>
      <c r="J7054" s="173"/>
    </row>
    <row r="7055" spans="1:10" customFormat="1" outlineLevel="1" x14ac:dyDescent="0.2">
      <c r="A7055" s="161" t="s">
        <v>386</v>
      </c>
      <c r="B7055" s="162" t="s">
        <v>9097</v>
      </c>
      <c r="C7055" s="168" t="s">
        <v>8845</v>
      </c>
      <c r="D7055" s="169" t="s">
        <v>8846</v>
      </c>
      <c r="E7055" s="169">
        <f>2*1</f>
        <v>2</v>
      </c>
      <c r="F7055" s="170">
        <v>0.91</v>
      </c>
      <c r="G7055" s="170">
        <f>F7055*E7055</f>
        <v>1.82</v>
      </c>
      <c r="H7055" s="171" t="s">
        <v>414</v>
      </c>
      <c r="I7055" s="172"/>
      <c r="J7055" s="173"/>
    </row>
    <row r="7056" spans="1:10" customFormat="1" x14ac:dyDescent="0.2">
      <c r="A7056" s="161" t="s">
        <v>382</v>
      </c>
      <c r="B7056" s="162" t="s">
        <v>9098</v>
      </c>
      <c r="C7056" s="163" t="s">
        <v>8848</v>
      </c>
      <c r="D7056" s="164" t="s">
        <v>8849</v>
      </c>
      <c r="E7056" s="164">
        <v>1</v>
      </c>
      <c r="F7056" s="167">
        <v>43.526780629999998</v>
      </c>
      <c r="G7056" s="167">
        <f>F7056*E7056</f>
        <v>43.526780629999998</v>
      </c>
      <c r="H7056" s="161" t="s">
        <v>414</v>
      </c>
      <c r="I7056" s="165"/>
      <c r="J7056" s="166"/>
    </row>
    <row r="7057" spans="1:10" customFormat="1" x14ac:dyDescent="0.2">
      <c r="A7057" s="161" t="s">
        <v>382</v>
      </c>
      <c r="B7057" s="162" t="s">
        <v>9099</v>
      </c>
      <c r="C7057" s="163" t="s">
        <v>8851</v>
      </c>
      <c r="D7057" s="164" t="s">
        <v>599</v>
      </c>
      <c r="E7057" s="164">
        <v>1</v>
      </c>
      <c r="F7057" s="167"/>
      <c r="G7057" s="167" t="str">
        <f>""</f>
        <v/>
      </c>
      <c r="H7057" s="161"/>
      <c r="I7057" s="165"/>
      <c r="J7057" s="166"/>
    </row>
    <row r="7058" spans="1:10" customFormat="1" outlineLevel="1" x14ac:dyDescent="0.2">
      <c r="A7058" s="161" t="s">
        <v>386</v>
      </c>
      <c r="B7058" s="162" t="s">
        <v>9100</v>
      </c>
      <c r="C7058" s="168" t="s">
        <v>8853</v>
      </c>
      <c r="D7058" s="169" t="s">
        <v>8849</v>
      </c>
      <c r="E7058" s="169">
        <f>1*1</f>
        <v>1</v>
      </c>
      <c r="F7058" s="170">
        <v>43.53</v>
      </c>
      <c r="G7058" s="170">
        <f t="shared" ref="G7058:G7066" si="235">F7058*E7058</f>
        <v>43.53</v>
      </c>
      <c r="H7058" s="171" t="s">
        <v>414</v>
      </c>
      <c r="I7058" s="172"/>
      <c r="J7058" s="173"/>
    </row>
    <row r="7059" spans="1:10" customFormat="1" outlineLevel="1" x14ac:dyDescent="0.2">
      <c r="A7059" s="161" t="s">
        <v>403</v>
      </c>
      <c r="B7059" s="162" t="s">
        <v>9101</v>
      </c>
      <c r="C7059" s="174" t="s">
        <v>8855</v>
      </c>
      <c r="D7059" s="175" t="s">
        <v>3187</v>
      </c>
      <c r="E7059" s="175">
        <f>1*1</f>
        <v>1</v>
      </c>
      <c r="F7059" s="176">
        <v>0.02</v>
      </c>
      <c r="G7059" s="176">
        <f t="shared" si="235"/>
        <v>0.02</v>
      </c>
      <c r="H7059" s="177" t="s">
        <v>5527</v>
      </c>
      <c r="I7059" s="178"/>
      <c r="J7059" s="179"/>
    </row>
    <row r="7060" spans="1:10" customFormat="1" x14ac:dyDescent="0.2">
      <c r="A7060" s="161" t="s">
        <v>382</v>
      </c>
      <c r="B7060" s="162" t="s">
        <v>9102</v>
      </c>
      <c r="C7060" s="163" t="s">
        <v>8857</v>
      </c>
      <c r="D7060" s="164" t="s">
        <v>8849</v>
      </c>
      <c r="E7060" s="164">
        <v>6</v>
      </c>
      <c r="F7060" s="167">
        <v>44.837542280000001</v>
      </c>
      <c r="G7060" s="167">
        <f t="shared" si="235"/>
        <v>269.02525367999999</v>
      </c>
      <c r="H7060" s="161" t="s">
        <v>414</v>
      </c>
      <c r="I7060" s="165"/>
      <c r="J7060" s="166"/>
    </row>
    <row r="7061" spans="1:10" customFormat="1" x14ac:dyDescent="0.2">
      <c r="A7061" s="161" t="s">
        <v>382</v>
      </c>
      <c r="B7061" s="162" t="s">
        <v>9103</v>
      </c>
      <c r="C7061" s="163" t="s">
        <v>2642</v>
      </c>
      <c r="D7061" s="164" t="s">
        <v>2643</v>
      </c>
      <c r="E7061" s="164">
        <v>1</v>
      </c>
      <c r="F7061" s="167">
        <v>5.9415136200000003</v>
      </c>
      <c r="G7061" s="167">
        <f t="shared" si="235"/>
        <v>5.9415136200000003</v>
      </c>
      <c r="H7061" s="161" t="s">
        <v>414</v>
      </c>
      <c r="I7061" s="165"/>
      <c r="J7061" s="166"/>
    </row>
    <row r="7062" spans="1:10" customFormat="1" x14ac:dyDescent="0.2">
      <c r="A7062" s="161" t="s">
        <v>382</v>
      </c>
      <c r="B7062" s="162" t="s">
        <v>9104</v>
      </c>
      <c r="C7062" s="163" t="s">
        <v>2645</v>
      </c>
      <c r="D7062" s="164" t="s">
        <v>2646</v>
      </c>
      <c r="E7062" s="164">
        <v>1</v>
      </c>
      <c r="F7062" s="167">
        <v>1.58289619</v>
      </c>
      <c r="G7062" s="167">
        <f t="shared" si="235"/>
        <v>1.58289619</v>
      </c>
      <c r="H7062" s="161" t="s">
        <v>414</v>
      </c>
      <c r="I7062" s="165"/>
      <c r="J7062" s="166"/>
    </row>
    <row r="7063" spans="1:10" customFormat="1" x14ac:dyDescent="0.2">
      <c r="A7063" s="161" t="s">
        <v>382</v>
      </c>
      <c r="B7063" s="162" t="s">
        <v>9105</v>
      </c>
      <c r="C7063" s="163" t="s">
        <v>614</v>
      </c>
      <c r="D7063" s="164" t="s">
        <v>615</v>
      </c>
      <c r="E7063" s="164">
        <v>2</v>
      </c>
      <c r="F7063" s="167">
        <v>0.153006</v>
      </c>
      <c r="G7063" s="167">
        <f t="shared" si="235"/>
        <v>0.30601200000000001</v>
      </c>
      <c r="H7063" s="161" t="s">
        <v>414</v>
      </c>
      <c r="I7063" s="165"/>
      <c r="J7063" s="166"/>
    </row>
    <row r="7064" spans="1:10" customFormat="1" x14ac:dyDescent="0.2">
      <c r="A7064" s="161" t="s">
        <v>403</v>
      </c>
      <c r="B7064" s="162" t="s">
        <v>9106</v>
      </c>
      <c r="C7064" s="174" t="s">
        <v>617</v>
      </c>
      <c r="D7064" s="175" t="s">
        <v>618</v>
      </c>
      <c r="E7064" s="175">
        <v>2</v>
      </c>
      <c r="F7064" s="176">
        <v>0.16417498</v>
      </c>
      <c r="G7064" s="176">
        <f t="shared" si="235"/>
        <v>0.32834996</v>
      </c>
      <c r="H7064" s="177" t="s">
        <v>414</v>
      </c>
      <c r="I7064" s="178"/>
      <c r="J7064" s="179"/>
    </row>
    <row r="7065" spans="1:10" customFormat="1" x14ac:dyDescent="0.2">
      <c r="A7065" s="161" t="s">
        <v>403</v>
      </c>
      <c r="B7065" s="162" t="s">
        <v>9107</v>
      </c>
      <c r="C7065" s="174" t="s">
        <v>2651</v>
      </c>
      <c r="D7065" s="175" t="s">
        <v>2652</v>
      </c>
      <c r="E7065" s="175">
        <v>1</v>
      </c>
      <c r="F7065" s="176">
        <v>3.1346349600000001</v>
      </c>
      <c r="G7065" s="176">
        <f t="shared" si="235"/>
        <v>3.1346349600000001</v>
      </c>
      <c r="H7065" s="177" t="s">
        <v>625</v>
      </c>
      <c r="I7065" s="178"/>
      <c r="J7065" s="179"/>
    </row>
    <row r="7066" spans="1:10" customFormat="1" x14ac:dyDescent="0.2">
      <c r="A7066" s="161" t="s">
        <v>386</v>
      </c>
      <c r="B7066" s="162" t="s">
        <v>9108</v>
      </c>
      <c r="C7066" s="168" t="s">
        <v>627</v>
      </c>
      <c r="D7066" s="169" t="s">
        <v>628</v>
      </c>
      <c r="E7066" s="169">
        <v>10</v>
      </c>
      <c r="F7066" s="170">
        <v>0.41937333999999998</v>
      </c>
      <c r="G7066" s="170">
        <f t="shared" si="235"/>
        <v>4.1937334000000002</v>
      </c>
      <c r="H7066" s="171" t="s">
        <v>414</v>
      </c>
      <c r="I7066" s="172"/>
      <c r="J7066" s="173"/>
    </row>
    <row r="7067" spans="1:10" customFormat="1" x14ac:dyDescent="0.2">
      <c r="A7067" s="161" t="s">
        <v>382</v>
      </c>
      <c r="B7067" s="162" t="s">
        <v>9109</v>
      </c>
      <c r="C7067" s="163" t="s">
        <v>8865</v>
      </c>
      <c r="D7067" s="164" t="s">
        <v>5562</v>
      </c>
      <c r="E7067" s="164">
        <v>1</v>
      </c>
      <c r="F7067" s="167"/>
      <c r="G7067" s="167" t="str">
        <f>""</f>
        <v/>
      </c>
      <c r="H7067" s="161"/>
      <c r="I7067" s="165"/>
      <c r="J7067" s="166"/>
    </row>
    <row r="7068" spans="1:10" customFormat="1" outlineLevel="1" x14ac:dyDescent="0.2">
      <c r="A7068" s="161" t="s">
        <v>386</v>
      </c>
      <c r="B7068" s="162" t="s">
        <v>9110</v>
      </c>
      <c r="C7068" s="168" t="s">
        <v>8867</v>
      </c>
      <c r="D7068" s="169" t="s">
        <v>8868</v>
      </c>
      <c r="E7068" s="169">
        <f>1*1</f>
        <v>1</v>
      </c>
      <c r="F7068" s="170">
        <v>82.24</v>
      </c>
      <c r="G7068" s="170">
        <f>F7068*E7068</f>
        <v>82.24</v>
      </c>
      <c r="H7068" s="171" t="s">
        <v>414</v>
      </c>
      <c r="I7068" s="172"/>
      <c r="J7068" s="173"/>
    </row>
    <row r="7069" spans="1:10" customFormat="1" outlineLevel="1" x14ac:dyDescent="0.2">
      <c r="A7069" s="161" t="s">
        <v>386</v>
      </c>
      <c r="B7069" s="162" t="s">
        <v>9111</v>
      </c>
      <c r="C7069" s="168" t="s">
        <v>8870</v>
      </c>
      <c r="D7069" s="169" t="s">
        <v>8871</v>
      </c>
      <c r="E7069" s="169">
        <f>1*1</f>
        <v>1</v>
      </c>
      <c r="F7069" s="170">
        <v>2.44</v>
      </c>
      <c r="G7069" s="170">
        <f>F7069*E7069</f>
        <v>2.44</v>
      </c>
      <c r="H7069" s="171" t="s">
        <v>414</v>
      </c>
      <c r="I7069" s="172"/>
      <c r="J7069" s="173"/>
    </row>
    <row r="7070" spans="1:10" customFormat="1" x14ac:dyDescent="0.2">
      <c r="A7070" s="161" t="s">
        <v>382</v>
      </c>
      <c r="B7070" s="162" t="s">
        <v>9112</v>
      </c>
      <c r="C7070" s="163" t="s">
        <v>8873</v>
      </c>
      <c r="D7070" s="164" t="s">
        <v>5562</v>
      </c>
      <c r="E7070" s="164">
        <v>1</v>
      </c>
      <c r="F7070" s="167"/>
      <c r="G7070" s="167" t="str">
        <f>""</f>
        <v/>
      </c>
      <c r="H7070" s="161"/>
      <c r="I7070" s="165"/>
      <c r="J7070" s="166"/>
    </row>
    <row r="7071" spans="1:10" customFormat="1" outlineLevel="1" x14ac:dyDescent="0.2">
      <c r="A7071" s="161" t="s">
        <v>386</v>
      </c>
      <c r="B7071" s="162" t="s">
        <v>9113</v>
      </c>
      <c r="C7071" s="168" t="s">
        <v>8875</v>
      </c>
      <c r="D7071" s="169" t="s">
        <v>8876</v>
      </c>
      <c r="E7071" s="169">
        <f>1*1</f>
        <v>1</v>
      </c>
      <c r="F7071" s="170">
        <v>66.239999999999995</v>
      </c>
      <c r="G7071" s="170">
        <f>F7071*E7071</f>
        <v>66.239999999999995</v>
      </c>
      <c r="H7071" s="171" t="s">
        <v>414</v>
      </c>
      <c r="I7071" s="172"/>
      <c r="J7071" s="173"/>
    </row>
    <row r="7072" spans="1:10" customFormat="1" outlineLevel="1" x14ac:dyDescent="0.2">
      <c r="A7072" s="161" t="s">
        <v>386</v>
      </c>
      <c r="B7072" s="162" t="s">
        <v>9114</v>
      </c>
      <c r="C7072" s="168" t="s">
        <v>8878</v>
      </c>
      <c r="D7072" s="169" t="s">
        <v>8879</v>
      </c>
      <c r="E7072" s="169">
        <f>1*1</f>
        <v>1</v>
      </c>
      <c r="F7072" s="170">
        <v>2.4900000000000002</v>
      </c>
      <c r="G7072" s="170">
        <f>F7072*E7072</f>
        <v>2.4900000000000002</v>
      </c>
      <c r="H7072" s="171" t="s">
        <v>414</v>
      </c>
      <c r="I7072" s="172"/>
      <c r="J7072" s="173"/>
    </row>
    <row r="7073" spans="1:10" customFormat="1" x14ac:dyDescent="0.2">
      <c r="A7073" s="161" t="s">
        <v>382</v>
      </c>
      <c r="B7073" s="162" t="s">
        <v>9115</v>
      </c>
      <c r="C7073" s="163" t="s">
        <v>8881</v>
      </c>
      <c r="D7073" s="164" t="s">
        <v>5562</v>
      </c>
      <c r="E7073" s="164">
        <v>2</v>
      </c>
      <c r="F7073" s="167"/>
      <c r="G7073" s="167" t="str">
        <f>""</f>
        <v/>
      </c>
      <c r="H7073" s="161"/>
      <c r="I7073" s="165"/>
      <c r="J7073" s="166"/>
    </row>
    <row r="7074" spans="1:10" customFormat="1" outlineLevel="1" x14ac:dyDescent="0.2">
      <c r="A7074" s="161" t="s">
        <v>386</v>
      </c>
      <c r="B7074" s="162" t="s">
        <v>9116</v>
      </c>
      <c r="C7074" s="168" t="s">
        <v>8883</v>
      </c>
      <c r="D7074" s="169" t="s">
        <v>8884</v>
      </c>
      <c r="E7074" s="169">
        <f>1*2</f>
        <v>2</v>
      </c>
      <c r="F7074" s="170">
        <v>65.41</v>
      </c>
      <c r="G7074" s="170">
        <f>F7074*E7074</f>
        <v>130.82</v>
      </c>
      <c r="H7074" s="171" t="s">
        <v>414</v>
      </c>
      <c r="I7074" s="172"/>
      <c r="J7074" s="173"/>
    </row>
    <row r="7075" spans="1:10" customFormat="1" outlineLevel="1" x14ac:dyDescent="0.2">
      <c r="A7075" s="161" t="s">
        <v>386</v>
      </c>
      <c r="B7075" s="162" t="s">
        <v>9117</v>
      </c>
      <c r="C7075" s="168" t="s">
        <v>8878</v>
      </c>
      <c r="D7075" s="169" t="s">
        <v>8879</v>
      </c>
      <c r="E7075" s="169">
        <f>1*2</f>
        <v>2</v>
      </c>
      <c r="F7075" s="170">
        <v>2.4900000000000002</v>
      </c>
      <c r="G7075" s="170">
        <f>F7075*E7075</f>
        <v>4.9800000000000004</v>
      </c>
      <c r="H7075" s="171" t="s">
        <v>414</v>
      </c>
      <c r="I7075" s="172"/>
      <c r="J7075" s="173"/>
    </row>
    <row r="7076" spans="1:10" customFormat="1" x14ac:dyDescent="0.2">
      <c r="A7076" s="161" t="s">
        <v>382</v>
      </c>
      <c r="B7076" s="162" t="s">
        <v>9118</v>
      </c>
      <c r="C7076" s="163" t="s">
        <v>642</v>
      </c>
      <c r="D7076" s="164" t="s">
        <v>643</v>
      </c>
      <c r="E7076" s="164">
        <v>2</v>
      </c>
      <c r="F7076" s="167">
        <v>1.20161546</v>
      </c>
      <c r="G7076" s="167">
        <f>F7076*E7076</f>
        <v>2.4032309199999999</v>
      </c>
      <c r="H7076" s="161" t="s">
        <v>414</v>
      </c>
      <c r="I7076" s="165"/>
      <c r="J7076" s="166"/>
    </row>
    <row r="7077" spans="1:10" customFormat="1" x14ac:dyDescent="0.2">
      <c r="A7077" s="161" t="s">
        <v>382</v>
      </c>
      <c r="B7077" s="162" t="s">
        <v>9119</v>
      </c>
      <c r="C7077" s="163" t="s">
        <v>8888</v>
      </c>
      <c r="D7077" s="164" t="s">
        <v>8889</v>
      </c>
      <c r="E7077" s="164">
        <v>2</v>
      </c>
      <c r="F7077" s="167">
        <v>1.4713543200000001</v>
      </c>
      <c r="G7077" s="167">
        <f>F7077*E7077</f>
        <v>2.9427086400000002</v>
      </c>
      <c r="H7077" s="161" t="s">
        <v>414</v>
      </c>
      <c r="I7077" s="165"/>
      <c r="J7077" s="166"/>
    </row>
    <row r="7078" spans="1:10" customFormat="1" x14ac:dyDescent="0.2">
      <c r="A7078" s="161" t="s">
        <v>382</v>
      </c>
      <c r="B7078" s="162" t="s">
        <v>9120</v>
      </c>
      <c r="C7078" s="163" t="s">
        <v>648</v>
      </c>
      <c r="D7078" s="164" t="s">
        <v>649</v>
      </c>
      <c r="E7078" s="164">
        <v>8</v>
      </c>
      <c r="F7078" s="167">
        <v>2.00912837</v>
      </c>
      <c r="G7078" s="167">
        <f>F7078*E7078</f>
        <v>16.07302696</v>
      </c>
      <c r="H7078" s="161" t="s">
        <v>414</v>
      </c>
      <c r="I7078" s="165"/>
      <c r="J7078" s="166"/>
    </row>
    <row r="7079" spans="1:10" customFormat="1" x14ac:dyDescent="0.2">
      <c r="A7079" s="161" t="s">
        <v>382</v>
      </c>
      <c r="B7079" s="162" t="s">
        <v>9121</v>
      </c>
      <c r="C7079" s="163" t="s">
        <v>8892</v>
      </c>
      <c r="D7079" s="164" t="s">
        <v>8893</v>
      </c>
      <c r="E7079" s="164">
        <v>2</v>
      </c>
      <c r="F7079" s="167"/>
      <c r="G7079" s="167" t="str">
        <f>""</f>
        <v/>
      </c>
      <c r="H7079" s="161"/>
      <c r="I7079" s="165"/>
      <c r="J7079" s="166"/>
    </row>
    <row r="7080" spans="1:10" customFormat="1" outlineLevel="1" x14ac:dyDescent="0.2">
      <c r="A7080" s="161" t="s">
        <v>386</v>
      </c>
      <c r="B7080" s="162" t="s">
        <v>9122</v>
      </c>
      <c r="C7080" s="168" t="s">
        <v>8895</v>
      </c>
      <c r="D7080" s="169" t="s">
        <v>8896</v>
      </c>
      <c r="E7080" s="169">
        <f>1*2</f>
        <v>2</v>
      </c>
      <c r="F7080" s="170">
        <v>4.3499999999999996</v>
      </c>
      <c r="G7080" s="170">
        <f>F7080*E7080</f>
        <v>8.6999999999999993</v>
      </c>
      <c r="H7080" s="171" t="s">
        <v>414</v>
      </c>
      <c r="I7080" s="172"/>
      <c r="J7080" s="173"/>
    </row>
    <row r="7081" spans="1:10" customFormat="1" outlineLevel="1" x14ac:dyDescent="0.2">
      <c r="A7081" s="161" t="s">
        <v>386</v>
      </c>
      <c r="B7081" s="162" t="s">
        <v>9123</v>
      </c>
      <c r="C7081" s="168" t="s">
        <v>8898</v>
      </c>
      <c r="D7081" s="169" t="s">
        <v>8899</v>
      </c>
      <c r="E7081" s="169">
        <f>4*2</f>
        <v>8</v>
      </c>
      <c r="F7081" s="170">
        <v>7.0000000000000007E-2</v>
      </c>
      <c r="G7081" s="170">
        <f>F7081*E7081</f>
        <v>0.56000000000000005</v>
      </c>
      <c r="H7081" s="171" t="s">
        <v>414</v>
      </c>
      <c r="I7081" s="172"/>
      <c r="J7081" s="173"/>
    </row>
    <row r="7082" spans="1:10" customFormat="1" x14ac:dyDescent="0.2">
      <c r="A7082" s="161" t="s">
        <v>382</v>
      </c>
      <c r="B7082" s="162" t="s">
        <v>9124</v>
      </c>
      <c r="C7082" s="163" t="s">
        <v>8901</v>
      </c>
      <c r="D7082" s="164" t="s">
        <v>8902</v>
      </c>
      <c r="E7082" s="164">
        <v>8</v>
      </c>
      <c r="F7082" s="167"/>
      <c r="G7082" s="167" t="str">
        <f>""</f>
        <v/>
      </c>
      <c r="H7082" s="161"/>
      <c r="I7082" s="165"/>
      <c r="J7082" s="166"/>
    </row>
    <row r="7083" spans="1:10" customFormat="1" outlineLevel="1" x14ac:dyDescent="0.2">
      <c r="A7083" s="161" t="s">
        <v>386</v>
      </c>
      <c r="B7083" s="162" t="s">
        <v>9125</v>
      </c>
      <c r="C7083" s="168" t="s">
        <v>8904</v>
      </c>
      <c r="D7083" s="169" t="s">
        <v>8905</v>
      </c>
      <c r="E7083" s="169">
        <f>1*8</f>
        <v>8</v>
      </c>
      <c r="F7083" s="170">
        <v>7.29</v>
      </c>
      <c r="G7083" s="170">
        <f>F7083*E7083</f>
        <v>58.32</v>
      </c>
      <c r="H7083" s="171" t="s">
        <v>414</v>
      </c>
      <c r="I7083" s="172"/>
      <c r="J7083" s="173"/>
    </row>
    <row r="7084" spans="1:10" customFormat="1" outlineLevel="1" x14ac:dyDescent="0.2">
      <c r="A7084" s="161" t="s">
        <v>386</v>
      </c>
      <c r="B7084" s="162" t="s">
        <v>9126</v>
      </c>
      <c r="C7084" s="168" t="s">
        <v>8898</v>
      </c>
      <c r="D7084" s="169" t="s">
        <v>8899</v>
      </c>
      <c r="E7084" s="169">
        <f>6*8</f>
        <v>48</v>
      </c>
      <c r="F7084" s="170">
        <v>7.0000000000000007E-2</v>
      </c>
      <c r="G7084" s="170">
        <f>F7084*E7084</f>
        <v>3.3600000000000003</v>
      </c>
      <c r="H7084" s="171" t="s">
        <v>414</v>
      </c>
      <c r="I7084" s="172"/>
      <c r="J7084" s="173"/>
    </row>
    <row r="7085" spans="1:10" customFormat="1" x14ac:dyDescent="0.2">
      <c r="A7085" s="161" t="s">
        <v>382</v>
      </c>
      <c r="B7085" s="162" t="s">
        <v>9127</v>
      </c>
      <c r="C7085" s="163" t="s">
        <v>8908</v>
      </c>
      <c r="D7085" s="164" t="s">
        <v>8909</v>
      </c>
      <c r="E7085" s="164">
        <v>2</v>
      </c>
      <c r="F7085" s="167"/>
      <c r="G7085" s="167" t="str">
        <f>""</f>
        <v/>
      </c>
      <c r="H7085" s="161"/>
      <c r="I7085" s="165"/>
      <c r="J7085" s="166"/>
    </row>
    <row r="7086" spans="1:10" customFormat="1" outlineLevel="1" x14ac:dyDescent="0.2">
      <c r="A7086" s="161" t="s">
        <v>386</v>
      </c>
      <c r="B7086" s="162" t="s">
        <v>9128</v>
      </c>
      <c r="C7086" s="168" t="s">
        <v>8911</v>
      </c>
      <c r="D7086" s="169" t="s">
        <v>8912</v>
      </c>
      <c r="E7086" s="169">
        <f>1*2</f>
        <v>2</v>
      </c>
      <c r="F7086" s="170">
        <v>5.34</v>
      </c>
      <c r="G7086" s="170">
        <f>F7086*E7086</f>
        <v>10.68</v>
      </c>
      <c r="H7086" s="171" t="s">
        <v>414</v>
      </c>
      <c r="I7086" s="172"/>
      <c r="J7086" s="173"/>
    </row>
    <row r="7087" spans="1:10" customFormat="1" outlineLevel="1" x14ac:dyDescent="0.2">
      <c r="A7087" s="161" t="s">
        <v>386</v>
      </c>
      <c r="B7087" s="162" t="s">
        <v>9129</v>
      </c>
      <c r="C7087" s="168" t="s">
        <v>8898</v>
      </c>
      <c r="D7087" s="169" t="s">
        <v>8899</v>
      </c>
      <c r="E7087" s="169">
        <f>5*2</f>
        <v>10</v>
      </c>
      <c r="F7087" s="170">
        <v>7.0000000000000007E-2</v>
      </c>
      <c r="G7087" s="170">
        <f>F7087*E7087</f>
        <v>0.70000000000000007</v>
      </c>
      <c r="H7087" s="171" t="s">
        <v>414</v>
      </c>
      <c r="I7087" s="172"/>
      <c r="J7087" s="173"/>
    </row>
    <row r="7088" spans="1:10" customFormat="1" ht="25.5" x14ac:dyDescent="0.2">
      <c r="A7088" s="148" t="s">
        <v>379</v>
      </c>
      <c r="B7088" s="162" t="s">
        <v>9130</v>
      </c>
      <c r="C7088" s="181" t="s">
        <v>8915</v>
      </c>
      <c r="D7088" s="182" t="s">
        <v>676</v>
      </c>
      <c r="E7088" s="182">
        <v>6</v>
      </c>
      <c r="F7088" s="183"/>
      <c r="G7088" s="183" t="str">
        <f>""</f>
        <v/>
      </c>
      <c r="H7088" s="184"/>
      <c r="I7088" s="185"/>
      <c r="J7088" s="180"/>
    </row>
    <row r="7089" spans="1:10" customFormat="1" ht="25.5" x14ac:dyDescent="0.2">
      <c r="A7089" s="148" t="s">
        <v>379</v>
      </c>
      <c r="B7089" s="162" t="s">
        <v>9131</v>
      </c>
      <c r="C7089" s="181" t="s">
        <v>8917</v>
      </c>
      <c r="D7089" s="182" t="s">
        <v>8918</v>
      </c>
      <c r="E7089" s="182">
        <v>1</v>
      </c>
      <c r="F7089" s="183">
        <v>1270.30871505</v>
      </c>
      <c r="G7089" s="183">
        <f>F7089*E7089</f>
        <v>1270.30871505</v>
      </c>
      <c r="H7089" s="184"/>
      <c r="I7089" s="185"/>
      <c r="J7089" s="180"/>
    </row>
    <row r="7090" spans="1:10" customFormat="1" ht="25.5" x14ac:dyDescent="0.2">
      <c r="A7090" s="148" t="s">
        <v>379</v>
      </c>
      <c r="B7090" s="162" t="s">
        <v>9132</v>
      </c>
      <c r="C7090" s="181" t="s">
        <v>8920</v>
      </c>
      <c r="D7090" s="182" t="s">
        <v>8921</v>
      </c>
      <c r="E7090" s="182">
        <v>1</v>
      </c>
      <c r="F7090" s="183"/>
      <c r="G7090" s="183" t="str">
        <f>""</f>
        <v/>
      </c>
      <c r="H7090" s="184"/>
      <c r="I7090" s="185"/>
      <c r="J7090" s="180"/>
    </row>
    <row r="7091" spans="1:10" customFormat="1" ht="25.5" x14ac:dyDescent="0.2">
      <c r="A7091" s="148" t="s">
        <v>379</v>
      </c>
      <c r="B7091" s="162" t="s">
        <v>9133</v>
      </c>
      <c r="C7091" s="181" t="s">
        <v>8923</v>
      </c>
      <c r="D7091" s="182" t="s">
        <v>8924</v>
      </c>
      <c r="E7091" s="182">
        <v>1</v>
      </c>
      <c r="F7091" s="183"/>
      <c r="G7091" s="183" t="str">
        <f>""</f>
        <v/>
      </c>
      <c r="H7091" s="184"/>
      <c r="I7091" s="185"/>
      <c r="J7091" s="180"/>
    </row>
    <row r="7092" spans="1:10" customFormat="1" x14ac:dyDescent="0.2">
      <c r="A7092" s="161" t="s">
        <v>403</v>
      </c>
      <c r="B7092" s="162" t="s">
        <v>9134</v>
      </c>
      <c r="C7092" s="174" t="s">
        <v>708</v>
      </c>
      <c r="D7092" s="175" t="s">
        <v>709</v>
      </c>
      <c r="E7092" s="175">
        <v>4</v>
      </c>
      <c r="F7092" s="176">
        <v>1.9</v>
      </c>
      <c r="G7092" s="176">
        <f t="shared" ref="G7092:G7123" si="236">F7092*E7092</f>
        <v>7.6</v>
      </c>
      <c r="H7092" s="177"/>
      <c r="I7092" s="178"/>
      <c r="J7092" s="179"/>
    </row>
    <row r="7093" spans="1:10" customFormat="1" ht="25.5" x14ac:dyDescent="0.2">
      <c r="A7093" s="161" t="s">
        <v>403</v>
      </c>
      <c r="B7093" s="162" t="s">
        <v>9135</v>
      </c>
      <c r="C7093" s="174" t="s">
        <v>8927</v>
      </c>
      <c r="D7093" s="175" t="s">
        <v>8928</v>
      </c>
      <c r="E7093" s="175">
        <v>5</v>
      </c>
      <c r="F7093" s="176">
        <v>60.624854290000002</v>
      </c>
      <c r="G7093" s="176">
        <f t="shared" si="236"/>
        <v>303.12427145000004</v>
      </c>
      <c r="H7093" s="177"/>
      <c r="I7093" s="178"/>
      <c r="J7093" s="179"/>
    </row>
    <row r="7094" spans="1:10" customFormat="1" ht="38.25" x14ac:dyDescent="0.2">
      <c r="A7094" s="161" t="s">
        <v>403</v>
      </c>
      <c r="B7094" s="162" t="s">
        <v>9136</v>
      </c>
      <c r="C7094" s="174" t="s">
        <v>8930</v>
      </c>
      <c r="D7094" s="175" t="s">
        <v>8931</v>
      </c>
      <c r="E7094" s="175">
        <v>1</v>
      </c>
      <c r="F7094" s="176">
        <v>163.96402513000001</v>
      </c>
      <c r="G7094" s="176">
        <f t="shared" si="236"/>
        <v>163.96402513000001</v>
      </c>
      <c r="H7094" s="177"/>
      <c r="I7094" s="178"/>
      <c r="J7094" s="179"/>
    </row>
    <row r="7095" spans="1:10" customFormat="1" ht="25.5" x14ac:dyDescent="0.2">
      <c r="A7095" s="148" t="s">
        <v>379</v>
      </c>
      <c r="B7095" s="162" t="s">
        <v>9137</v>
      </c>
      <c r="C7095" s="181" t="s">
        <v>8933</v>
      </c>
      <c r="D7095" s="182" t="s">
        <v>8934</v>
      </c>
      <c r="E7095" s="182">
        <v>1</v>
      </c>
      <c r="F7095" s="183">
        <v>144</v>
      </c>
      <c r="G7095" s="183">
        <f t="shared" si="236"/>
        <v>144</v>
      </c>
      <c r="H7095" s="184"/>
      <c r="I7095" s="185"/>
      <c r="J7095" s="180"/>
    </row>
    <row r="7096" spans="1:10" customFormat="1" x14ac:dyDescent="0.2">
      <c r="A7096" s="161" t="s">
        <v>403</v>
      </c>
      <c r="B7096" s="162" t="s">
        <v>9138</v>
      </c>
      <c r="C7096" s="174"/>
      <c r="D7096" s="175" t="s">
        <v>8936</v>
      </c>
      <c r="E7096" s="175">
        <v>2</v>
      </c>
      <c r="F7096" s="176">
        <v>2.4800856599999999</v>
      </c>
      <c r="G7096" s="176">
        <f t="shared" si="236"/>
        <v>4.9601713199999997</v>
      </c>
      <c r="H7096" s="177"/>
      <c r="I7096" s="178"/>
      <c r="J7096" s="179"/>
    </row>
    <row r="7097" spans="1:10" customFormat="1" x14ac:dyDescent="0.2">
      <c r="A7097" s="161" t="s">
        <v>403</v>
      </c>
      <c r="B7097" s="162" t="s">
        <v>9139</v>
      </c>
      <c r="C7097" s="174" t="s">
        <v>1125</v>
      </c>
      <c r="D7097" s="175" t="s">
        <v>700</v>
      </c>
      <c r="E7097" s="175">
        <v>4</v>
      </c>
      <c r="F7097" s="176">
        <v>0.32693049000000002</v>
      </c>
      <c r="G7097" s="176">
        <f t="shared" si="236"/>
        <v>1.3077219600000001</v>
      </c>
      <c r="H7097" s="177"/>
      <c r="I7097" s="178"/>
      <c r="J7097" s="179"/>
    </row>
    <row r="7098" spans="1:10" customFormat="1" x14ac:dyDescent="0.2">
      <c r="A7098" s="161" t="s">
        <v>403</v>
      </c>
      <c r="B7098" s="162" t="s">
        <v>9140</v>
      </c>
      <c r="C7098" s="174">
        <v>12629</v>
      </c>
      <c r="D7098" s="175" t="s">
        <v>718</v>
      </c>
      <c r="E7098" s="175">
        <v>4</v>
      </c>
      <c r="F7098" s="176">
        <v>2.9523020000000001E-2</v>
      </c>
      <c r="G7098" s="176">
        <f t="shared" si="236"/>
        <v>0.11809208</v>
      </c>
      <c r="H7098" s="177"/>
      <c r="I7098" s="178"/>
      <c r="J7098" s="179"/>
    </row>
    <row r="7099" spans="1:10" customFormat="1" x14ac:dyDescent="0.2">
      <c r="A7099" s="161" t="s">
        <v>403</v>
      </c>
      <c r="B7099" s="162" t="s">
        <v>9141</v>
      </c>
      <c r="C7099" s="174">
        <v>111203</v>
      </c>
      <c r="D7099" s="175" t="s">
        <v>720</v>
      </c>
      <c r="E7099" s="175">
        <v>2</v>
      </c>
      <c r="F7099" s="176">
        <v>9.6445200000000002E-3</v>
      </c>
      <c r="G7099" s="176">
        <f t="shared" si="236"/>
        <v>1.928904E-2</v>
      </c>
      <c r="H7099" s="177"/>
      <c r="I7099" s="178"/>
      <c r="J7099" s="179"/>
    </row>
    <row r="7100" spans="1:10" customFormat="1" x14ac:dyDescent="0.2">
      <c r="A7100" s="148" t="s">
        <v>379</v>
      </c>
      <c r="B7100" s="162" t="s">
        <v>9142</v>
      </c>
      <c r="C7100" s="181" t="s">
        <v>5840</v>
      </c>
      <c r="D7100" s="182" t="s">
        <v>5841</v>
      </c>
      <c r="E7100" s="182">
        <v>2</v>
      </c>
      <c r="F7100" s="183">
        <v>6.0206994500000004</v>
      </c>
      <c r="G7100" s="183">
        <f t="shared" si="236"/>
        <v>12.041398900000001</v>
      </c>
      <c r="H7100" s="184"/>
      <c r="I7100" s="185"/>
      <c r="J7100" s="180"/>
    </row>
    <row r="7101" spans="1:10" customFormat="1" x14ac:dyDescent="0.2">
      <c r="A7101" s="161" t="s">
        <v>403</v>
      </c>
      <c r="B7101" s="162" t="s">
        <v>9143</v>
      </c>
      <c r="C7101" s="174" t="s">
        <v>1127</v>
      </c>
      <c r="D7101" s="175" t="s">
        <v>698</v>
      </c>
      <c r="E7101" s="175">
        <v>2</v>
      </c>
      <c r="F7101" s="176">
        <v>3.9519828000000001</v>
      </c>
      <c r="G7101" s="176">
        <f t="shared" si="236"/>
        <v>7.9039656000000003</v>
      </c>
      <c r="H7101" s="177"/>
      <c r="I7101" s="178"/>
      <c r="J7101" s="179"/>
    </row>
    <row r="7102" spans="1:10" customFormat="1" x14ac:dyDescent="0.2">
      <c r="A7102" s="148" t="s">
        <v>379</v>
      </c>
      <c r="B7102" s="162" t="s">
        <v>9144</v>
      </c>
      <c r="C7102" s="181" t="s">
        <v>722</v>
      </c>
      <c r="D7102" s="182" t="s">
        <v>5859</v>
      </c>
      <c r="E7102" s="182">
        <v>1</v>
      </c>
      <c r="F7102" s="183">
        <v>0.24033806999999999</v>
      </c>
      <c r="G7102" s="183">
        <f t="shared" si="236"/>
        <v>0.24033806999999999</v>
      </c>
      <c r="H7102" s="184"/>
      <c r="I7102" s="185"/>
      <c r="J7102" s="180"/>
    </row>
    <row r="7103" spans="1:10" customFormat="1" x14ac:dyDescent="0.2">
      <c r="A7103" s="161" t="s">
        <v>403</v>
      </c>
      <c r="B7103" s="162" t="s">
        <v>9145</v>
      </c>
      <c r="C7103" s="174" t="s">
        <v>684</v>
      </c>
      <c r="D7103" s="175" t="s">
        <v>5861</v>
      </c>
      <c r="E7103" s="175">
        <v>1</v>
      </c>
      <c r="F7103" s="176">
        <v>0.62886872999999999</v>
      </c>
      <c r="G7103" s="176">
        <f t="shared" si="236"/>
        <v>0.62886872999999999</v>
      </c>
      <c r="H7103" s="177"/>
      <c r="I7103" s="178"/>
      <c r="J7103" s="179"/>
    </row>
    <row r="7104" spans="1:10" customFormat="1" x14ac:dyDescent="0.2">
      <c r="A7104" s="161" t="s">
        <v>403</v>
      </c>
      <c r="B7104" s="162" t="s">
        <v>9146</v>
      </c>
      <c r="C7104" s="174" t="s">
        <v>677</v>
      </c>
      <c r="D7104" s="175" t="s">
        <v>5863</v>
      </c>
      <c r="E7104" s="175">
        <v>4</v>
      </c>
      <c r="F7104" s="176">
        <v>0.1336598</v>
      </c>
      <c r="G7104" s="176">
        <f t="shared" si="236"/>
        <v>0.53463919999999998</v>
      </c>
      <c r="H7104" s="177"/>
      <c r="I7104" s="178"/>
      <c r="J7104" s="179"/>
    </row>
    <row r="7105" spans="1:10" customFormat="1" x14ac:dyDescent="0.2">
      <c r="A7105" s="161" t="s">
        <v>403</v>
      </c>
      <c r="B7105" s="162" t="s">
        <v>9147</v>
      </c>
      <c r="C7105" s="174" t="s">
        <v>677</v>
      </c>
      <c r="D7105" s="175" t="s">
        <v>732</v>
      </c>
      <c r="E7105" s="175">
        <v>8</v>
      </c>
      <c r="F7105" s="176">
        <v>0.12559807000000001</v>
      </c>
      <c r="G7105" s="176">
        <f t="shared" si="236"/>
        <v>1.00478456</v>
      </c>
      <c r="H7105" s="177"/>
      <c r="I7105" s="178"/>
      <c r="J7105" s="179"/>
    </row>
    <row r="7106" spans="1:10" customFormat="1" x14ac:dyDescent="0.2">
      <c r="A7106" s="161" t="s">
        <v>403</v>
      </c>
      <c r="B7106" s="162" t="s">
        <v>9148</v>
      </c>
      <c r="C7106" s="174" t="s">
        <v>677</v>
      </c>
      <c r="D7106" s="175" t="s">
        <v>5866</v>
      </c>
      <c r="E7106" s="175">
        <v>4</v>
      </c>
      <c r="F7106" s="176">
        <v>0.11770638999999999</v>
      </c>
      <c r="G7106" s="176">
        <f t="shared" si="236"/>
        <v>0.47082555999999998</v>
      </c>
      <c r="H7106" s="177"/>
      <c r="I7106" s="178"/>
      <c r="J7106" s="179"/>
    </row>
    <row r="7107" spans="1:10" customFormat="1" x14ac:dyDescent="0.2">
      <c r="A7107" s="161" t="s">
        <v>403</v>
      </c>
      <c r="B7107" s="162" t="s">
        <v>9149</v>
      </c>
      <c r="C7107" s="174" t="s">
        <v>677</v>
      </c>
      <c r="D7107" s="175" t="s">
        <v>734</v>
      </c>
      <c r="E7107" s="175">
        <v>2</v>
      </c>
      <c r="F7107" s="176">
        <v>0.10981471</v>
      </c>
      <c r="G7107" s="176">
        <f t="shared" si="236"/>
        <v>0.21962941999999999</v>
      </c>
      <c r="H7107" s="177"/>
      <c r="I7107" s="178"/>
      <c r="J7107" s="179"/>
    </row>
    <row r="7108" spans="1:10" customFormat="1" x14ac:dyDescent="0.2">
      <c r="A7108" s="161" t="s">
        <v>403</v>
      </c>
      <c r="B7108" s="162" t="s">
        <v>9150</v>
      </c>
      <c r="C7108" s="174" t="s">
        <v>677</v>
      </c>
      <c r="D7108" s="175" t="s">
        <v>736</v>
      </c>
      <c r="E7108" s="175">
        <v>2</v>
      </c>
      <c r="F7108" s="176">
        <v>7.4135400000000004E-2</v>
      </c>
      <c r="G7108" s="176">
        <f t="shared" si="236"/>
        <v>0.14827080000000001</v>
      </c>
      <c r="H7108" s="177"/>
      <c r="I7108" s="178"/>
      <c r="J7108" s="179"/>
    </row>
    <row r="7109" spans="1:10" customFormat="1" x14ac:dyDescent="0.2">
      <c r="A7109" s="161" t="s">
        <v>403</v>
      </c>
      <c r="B7109" s="162" t="s">
        <v>9151</v>
      </c>
      <c r="C7109" s="174" t="s">
        <v>677</v>
      </c>
      <c r="D7109" s="175" t="s">
        <v>678</v>
      </c>
      <c r="E7109" s="175">
        <v>8</v>
      </c>
      <c r="F7109" s="176">
        <v>4.296759E-2</v>
      </c>
      <c r="G7109" s="176">
        <f t="shared" si="236"/>
        <v>0.34374072</v>
      </c>
      <c r="H7109" s="177"/>
      <c r="I7109" s="178"/>
      <c r="J7109" s="179"/>
    </row>
    <row r="7110" spans="1:10" customFormat="1" x14ac:dyDescent="0.2">
      <c r="A7110" s="161" t="s">
        <v>403</v>
      </c>
      <c r="B7110" s="162" t="s">
        <v>9152</v>
      </c>
      <c r="C7110" s="174" t="s">
        <v>677</v>
      </c>
      <c r="D7110" s="175" t="s">
        <v>739</v>
      </c>
      <c r="E7110" s="175">
        <v>4</v>
      </c>
      <c r="F7110" s="176">
        <v>5.4240669999999998E-2</v>
      </c>
      <c r="G7110" s="176">
        <f t="shared" si="236"/>
        <v>0.21696267999999999</v>
      </c>
      <c r="H7110" s="177"/>
      <c r="I7110" s="178"/>
      <c r="J7110" s="179"/>
    </row>
    <row r="7111" spans="1:10" customFormat="1" x14ac:dyDescent="0.2">
      <c r="A7111" s="161" t="s">
        <v>403</v>
      </c>
      <c r="B7111" s="162" t="s">
        <v>9153</v>
      </c>
      <c r="C7111" s="174" t="s">
        <v>677</v>
      </c>
      <c r="D7111" s="175" t="s">
        <v>8952</v>
      </c>
      <c r="E7111" s="175">
        <v>12</v>
      </c>
      <c r="F7111" s="176">
        <v>2.8313109999999999E-2</v>
      </c>
      <c r="G7111" s="176">
        <f t="shared" si="236"/>
        <v>0.33975731999999997</v>
      </c>
      <c r="H7111" s="177"/>
      <c r="I7111" s="178"/>
      <c r="J7111" s="179"/>
    </row>
    <row r="7112" spans="1:10" customFormat="1" x14ac:dyDescent="0.2">
      <c r="A7112" s="161" t="s">
        <v>403</v>
      </c>
      <c r="B7112" s="162" t="s">
        <v>9154</v>
      </c>
      <c r="C7112" s="174" t="s">
        <v>677</v>
      </c>
      <c r="D7112" s="175" t="s">
        <v>741</v>
      </c>
      <c r="E7112" s="175">
        <v>4</v>
      </c>
      <c r="F7112" s="176">
        <v>2.6461140000000001E-2</v>
      </c>
      <c r="G7112" s="176">
        <f t="shared" si="236"/>
        <v>0.10584456</v>
      </c>
      <c r="H7112" s="177"/>
      <c r="I7112" s="178"/>
      <c r="J7112" s="179"/>
    </row>
    <row r="7113" spans="1:10" customFormat="1" x14ac:dyDescent="0.2">
      <c r="A7113" s="161" t="s">
        <v>403</v>
      </c>
      <c r="B7113" s="162" t="s">
        <v>9155</v>
      </c>
      <c r="C7113" s="174" t="s">
        <v>684</v>
      </c>
      <c r="D7113" s="175" t="s">
        <v>728</v>
      </c>
      <c r="E7113" s="175">
        <v>6</v>
      </c>
      <c r="F7113" s="176">
        <v>3.5662310000000003E-2</v>
      </c>
      <c r="G7113" s="176">
        <f t="shared" si="236"/>
        <v>0.21397386000000002</v>
      </c>
      <c r="H7113" s="177"/>
      <c r="I7113" s="178"/>
      <c r="J7113" s="179"/>
    </row>
    <row r="7114" spans="1:10" customFormat="1" x14ac:dyDescent="0.2">
      <c r="A7114" s="161" t="s">
        <v>403</v>
      </c>
      <c r="B7114" s="162" t="s">
        <v>9156</v>
      </c>
      <c r="C7114" s="174" t="s">
        <v>684</v>
      </c>
      <c r="D7114" s="175" t="s">
        <v>730</v>
      </c>
      <c r="E7114" s="175">
        <v>4</v>
      </c>
      <c r="F7114" s="176">
        <v>3.3686880000000002E-2</v>
      </c>
      <c r="G7114" s="176">
        <f t="shared" si="236"/>
        <v>0.13474752000000001</v>
      </c>
      <c r="H7114" s="177"/>
      <c r="I7114" s="178"/>
      <c r="J7114" s="179"/>
    </row>
    <row r="7115" spans="1:10" customFormat="1" x14ac:dyDescent="0.2">
      <c r="A7115" s="161" t="s">
        <v>403</v>
      </c>
      <c r="B7115" s="162" t="s">
        <v>9157</v>
      </c>
      <c r="C7115" s="174" t="s">
        <v>677</v>
      </c>
      <c r="D7115" s="175" t="s">
        <v>8608</v>
      </c>
      <c r="E7115" s="175">
        <v>8</v>
      </c>
      <c r="F7115" s="176">
        <v>1.5907979999999999E-2</v>
      </c>
      <c r="G7115" s="176">
        <f t="shared" si="236"/>
        <v>0.12726383999999999</v>
      </c>
      <c r="H7115" s="177"/>
      <c r="I7115" s="178"/>
      <c r="J7115" s="179"/>
    </row>
    <row r="7116" spans="1:10" customFormat="1" x14ac:dyDescent="0.2">
      <c r="A7116" s="161" t="s">
        <v>403</v>
      </c>
      <c r="B7116" s="162" t="s">
        <v>9158</v>
      </c>
      <c r="C7116" s="174" t="s">
        <v>677</v>
      </c>
      <c r="D7116" s="175" t="s">
        <v>8958</v>
      </c>
      <c r="E7116" s="175">
        <v>44</v>
      </c>
      <c r="F7116" s="176">
        <v>1.7093239999999999E-2</v>
      </c>
      <c r="G7116" s="176">
        <f t="shared" si="236"/>
        <v>0.75210255999999998</v>
      </c>
      <c r="H7116" s="177"/>
      <c r="I7116" s="178"/>
      <c r="J7116" s="179"/>
    </row>
    <row r="7117" spans="1:10" customFormat="1" x14ac:dyDescent="0.2">
      <c r="A7117" s="161" t="s">
        <v>403</v>
      </c>
      <c r="B7117" s="162" t="s">
        <v>9159</v>
      </c>
      <c r="C7117" s="174" t="s">
        <v>677</v>
      </c>
      <c r="D7117" s="175" t="s">
        <v>743</v>
      </c>
      <c r="E7117" s="175">
        <v>18</v>
      </c>
      <c r="F7117" s="176">
        <v>1.393254E-2</v>
      </c>
      <c r="G7117" s="176">
        <f t="shared" si="236"/>
        <v>0.25078571999999999</v>
      </c>
      <c r="H7117" s="177"/>
      <c r="I7117" s="178"/>
      <c r="J7117" s="179"/>
    </row>
    <row r="7118" spans="1:10" customFormat="1" x14ac:dyDescent="0.2">
      <c r="A7118" s="161" t="s">
        <v>403</v>
      </c>
      <c r="B7118" s="162" t="s">
        <v>9160</v>
      </c>
      <c r="C7118" s="174" t="s">
        <v>677</v>
      </c>
      <c r="D7118" s="175" t="s">
        <v>745</v>
      </c>
      <c r="E7118" s="175">
        <v>8</v>
      </c>
      <c r="F7118" s="176">
        <v>1.1562019999999999E-2</v>
      </c>
      <c r="G7118" s="176">
        <f t="shared" si="236"/>
        <v>9.2496159999999994E-2</v>
      </c>
      <c r="H7118" s="177"/>
      <c r="I7118" s="178"/>
      <c r="J7118" s="179"/>
    </row>
    <row r="7119" spans="1:10" customFormat="1" ht="25.5" x14ac:dyDescent="0.2">
      <c r="A7119" s="161" t="s">
        <v>403</v>
      </c>
      <c r="B7119" s="162" t="s">
        <v>9161</v>
      </c>
      <c r="C7119" s="174" t="s">
        <v>8962</v>
      </c>
      <c r="D7119" s="175" t="s">
        <v>8963</v>
      </c>
      <c r="E7119" s="175">
        <v>48</v>
      </c>
      <c r="F7119" s="176">
        <v>7.0936330000000006E-2</v>
      </c>
      <c r="G7119" s="176">
        <f t="shared" si="236"/>
        <v>3.4049438400000005</v>
      </c>
      <c r="H7119" s="177"/>
      <c r="I7119" s="178"/>
      <c r="J7119" s="179"/>
    </row>
    <row r="7120" spans="1:10" customFormat="1" ht="25.5" x14ac:dyDescent="0.2">
      <c r="A7120" s="161" t="s">
        <v>403</v>
      </c>
      <c r="B7120" s="162" t="s">
        <v>9162</v>
      </c>
      <c r="C7120" s="174" t="s">
        <v>8965</v>
      </c>
      <c r="D7120" s="175" t="s">
        <v>8966</v>
      </c>
      <c r="E7120" s="175">
        <v>40</v>
      </c>
      <c r="F7120" s="176">
        <v>6.6407010000000002E-2</v>
      </c>
      <c r="G7120" s="176">
        <f t="shared" si="236"/>
        <v>2.6562804</v>
      </c>
      <c r="H7120" s="177"/>
      <c r="I7120" s="178"/>
      <c r="J7120" s="179"/>
    </row>
    <row r="7121" spans="1:10" customFormat="1" ht="25.5" x14ac:dyDescent="0.2">
      <c r="A7121" s="161" t="s">
        <v>403</v>
      </c>
      <c r="B7121" s="162" t="s">
        <v>9163</v>
      </c>
      <c r="C7121" s="174" t="s">
        <v>8968</v>
      </c>
      <c r="D7121" s="175" t="s">
        <v>8969</v>
      </c>
      <c r="E7121" s="175">
        <v>8</v>
      </c>
      <c r="F7121" s="176">
        <v>6.2046900000000002E-2</v>
      </c>
      <c r="G7121" s="176">
        <f t="shared" si="236"/>
        <v>0.49637520000000002</v>
      </c>
      <c r="H7121" s="177"/>
      <c r="I7121" s="178"/>
      <c r="J7121" s="179"/>
    </row>
    <row r="7122" spans="1:10" customFormat="1" ht="25.5" x14ac:dyDescent="0.2">
      <c r="A7122" s="161" t="s">
        <v>403</v>
      </c>
      <c r="B7122" s="162" t="s">
        <v>9164</v>
      </c>
      <c r="C7122" s="174" t="s">
        <v>1129</v>
      </c>
      <c r="D7122" s="175" t="s">
        <v>749</v>
      </c>
      <c r="E7122" s="175">
        <v>28</v>
      </c>
      <c r="F7122" s="176">
        <v>5.7602159999999999E-2</v>
      </c>
      <c r="G7122" s="176">
        <f t="shared" si="236"/>
        <v>1.6128604799999999</v>
      </c>
      <c r="H7122" s="177"/>
      <c r="I7122" s="178"/>
      <c r="J7122" s="179"/>
    </row>
    <row r="7123" spans="1:10" customFormat="1" ht="25.5" x14ac:dyDescent="0.2">
      <c r="A7123" s="161" t="s">
        <v>403</v>
      </c>
      <c r="B7123" s="162" t="s">
        <v>9165</v>
      </c>
      <c r="C7123" s="174" t="s">
        <v>1130</v>
      </c>
      <c r="D7123" s="175" t="s">
        <v>751</v>
      </c>
      <c r="E7123" s="175">
        <v>8</v>
      </c>
      <c r="F7123" s="176">
        <v>2.8221969999999999E-2</v>
      </c>
      <c r="G7123" s="176">
        <f t="shared" si="236"/>
        <v>0.22577575999999999</v>
      </c>
      <c r="H7123" s="177"/>
      <c r="I7123" s="178"/>
      <c r="J7123" s="179"/>
    </row>
    <row r="7124" spans="1:10" customFormat="1" ht="25.5" x14ac:dyDescent="0.2">
      <c r="A7124" s="161" t="s">
        <v>403</v>
      </c>
      <c r="B7124" s="162" t="s">
        <v>9166</v>
      </c>
      <c r="C7124" s="174" t="s">
        <v>8973</v>
      </c>
      <c r="D7124" s="175" t="s">
        <v>8974</v>
      </c>
      <c r="E7124" s="175">
        <v>4</v>
      </c>
      <c r="F7124" s="176">
        <v>2.4240230000000001E-2</v>
      </c>
      <c r="G7124" s="176">
        <f t="shared" ref="G7124:G7144" si="237">F7124*E7124</f>
        <v>9.6960920000000006E-2</v>
      </c>
      <c r="H7124" s="177"/>
      <c r="I7124" s="178"/>
      <c r="J7124" s="179"/>
    </row>
    <row r="7125" spans="1:10" customFormat="1" ht="25.5" x14ac:dyDescent="0.2">
      <c r="A7125" s="161" t="s">
        <v>403</v>
      </c>
      <c r="B7125" s="162" t="s">
        <v>9167</v>
      </c>
      <c r="C7125" s="174" t="s">
        <v>1131</v>
      </c>
      <c r="D7125" s="175" t="s">
        <v>753</v>
      </c>
      <c r="E7125" s="175">
        <v>12</v>
      </c>
      <c r="F7125" s="176">
        <v>2.2449110000000001E-2</v>
      </c>
      <c r="G7125" s="176">
        <f t="shared" si="237"/>
        <v>0.26938932000000004</v>
      </c>
      <c r="H7125" s="177"/>
      <c r="I7125" s="178"/>
      <c r="J7125" s="179"/>
    </row>
    <row r="7126" spans="1:10" customFormat="1" ht="25.5" x14ac:dyDescent="0.2">
      <c r="A7126" s="161" t="s">
        <v>403</v>
      </c>
      <c r="B7126" s="162" t="s">
        <v>9168</v>
      </c>
      <c r="C7126" s="174" t="s">
        <v>725</v>
      </c>
      <c r="D7126" s="175" t="s">
        <v>726</v>
      </c>
      <c r="E7126" s="175">
        <v>67</v>
      </c>
      <c r="F7126" s="176">
        <v>2.0473680000000001E-2</v>
      </c>
      <c r="G7126" s="176">
        <f t="shared" si="237"/>
        <v>1.37173656</v>
      </c>
      <c r="H7126" s="177"/>
      <c r="I7126" s="178"/>
      <c r="J7126" s="179"/>
    </row>
    <row r="7127" spans="1:10" customFormat="1" ht="25.5" x14ac:dyDescent="0.2">
      <c r="A7127" s="161" t="s">
        <v>403</v>
      </c>
      <c r="B7127" s="162" t="s">
        <v>9169</v>
      </c>
      <c r="C7127" s="174" t="s">
        <v>1133</v>
      </c>
      <c r="D7127" s="175" t="s">
        <v>1134</v>
      </c>
      <c r="E7127" s="175">
        <v>78</v>
      </c>
      <c r="F7127" s="176">
        <v>1.6348540000000002E-2</v>
      </c>
      <c r="G7127" s="176">
        <f t="shared" si="237"/>
        <v>1.2751861200000001</v>
      </c>
      <c r="H7127" s="177"/>
      <c r="I7127" s="178"/>
      <c r="J7127" s="179"/>
    </row>
    <row r="7128" spans="1:10" customFormat="1" ht="25.5" x14ac:dyDescent="0.2">
      <c r="A7128" s="161" t="s">
        <v>403</v>
      </c>
      <c r="B7128" s="162" t="s">
        <v>9170</v>
      </c>
      <c r="C7128" s="174" t="s">
        <v>8979</v>
      </c>
      <c r="D7128" s="175" t="s">
        <v>8980</v>
      </c>
      <c r="E7128" s="175">
        <v>57</v>
      </c>
      <c r="F7128" s="176">
        <v>1.186576E-2</v>
      </c>
      <c r="G7128" s="176">
        <f t="shared" si="237"/>
        <v>0.67634832</v>
      </c>
      <c r="H7128" s="177"/>
      <c r="I7128" s="178"/>
      <c r="J7128" s="179"/>
    </row>
    <row r="7129" spans="1:10" customFormat="1" x14ac:dyDescent="0.2">
      <c r="A7129" s="161" t="s">
        <v>403</v>
      </c>
      <c r="B7129" s="162" t="s">
        <v>9171</v>
      </c>
      <c r="C7129" s="174" t="s">
        <v>525</v>
      </c>
      <c r="D7129" s="175" t="s">
        <v>5904</v>
      </c>
      <c r="E7129" s="175">
        <v>1</v>
      </c>
      <c r="F7129" s="176">
        <v>0.13089501000000001</v>
      </c>
      <c r="G7129" s="176">
        <f t="shared" si="237"/>
        <v>0.13089501000000001</v>
      </c>
      <c r="H7129" s="177"/>
      <c r="I7129" s="178"/>
      <c r="J7129" s="179"/>
    </row>
    <row r="7130" spans="1:10" customFormat="1" x14ac:dyDescent="0.2">
      <c r="A7130" s="161" t="s">
        <v>403</v>
      </c>
      <c r="B7130" s="162" t="s">
        <v>9172</v>
      </c>
      <c r="C7130" s="174" t="s">
        <v>525</v>
      </c>
      <c r="D7130" s="175" t="s">
        <v>762</v>
      </c>
      <c r="E7130" s="175">
        <v>12</v>
      </c>
      <c r="F7130" s="176">
        <v>7.6006699999999996E-2</v>
      </c>
      <c r="G7130" s="176">
        <f t="shared" si="237"/>
        <v>0.91208040000000001</v>
      </c>
      <c r="H7130" s="177"/>
      <c r="I7130" s="178"/>
      <c r="J7130" s="179"/>
    </row>
    <row r="7131" spans="1:10" customFormat="1" x14ac:dyDescent="0.2">
      <c r="A7131" s="161" t="s">
        <v>403</v>
      </c>
      <c r="B7131" s="162" t="s">
        <v>9173</v>
      </c>
      <c r="C7131" s="174" t="s">
        <v>525</v>
      </c>
      <c r="D7131" s="175" t="s">
        <v>764</v>
      </c>
      <c r="E7131" s="175">
        <v>18</v>
      </c>
      <c r="F7131" s="176">
        <v>4.0010209999999997E-2</v>
      </c>
      <c r="G7131" s="176">
        <f t="shared" si="237"/>
        <v>0.72018377999999994</v>
      </c>
      <c r="H7131" s="177"/>
      <c r="I7131" s="178"/>
      <c r="J7131" s="179"/>
    </row>
    <row r="7132" spans="1:10" customFormat="1" x14ac:dyDescent="0.2">
      <c r="A7132" s="161" t="s">
        <v>403</v>
      </c>
      <c r="B7132" s="162" t="s">
        <v>9174</v>
      </c>
      <c r="C7132" s="174" t="s">
        <v>525</v>
      </c>
      <c r="D7132" s="175" t="s">
        <v>679</v>
      </c>
      <c r="E7132" s="175">
        <v>140</v>
      </c>
      <c r="F7132" s="176">
        <v>1.6751530000000001E-2</v>
      </c>
      <c r="G7132" s="176">
        <f t="shared" si="237"/>
        <v>2.3452142</v>
      </c>
      <c r="H7132" s="177"/>
      <c r="I7132" s="178"/>
      <c r="J7132" s="179"/>
    </row>
    <row r="7133" spans="1:10" customFormat="1" x14ac:dyDescent="0.2">
      <c r="A7133" s="161" t="s">
        <v>403</v>
      </c>
      <c r="B7133" s="162" t="s">
        <v>9175</v>
      </c>
      <c r="C7133" s="174" t="s">
        <v>525</v>
      </c>
      <c r="D7133" s="175" t="s">
        <v>767</v>
      </c>
      <c r="E7133" s="175">
        <v>20</v>
      </c>
      <c r="F7133" s="176">
        <v>1.084597E-2</v>
      </c>
      <c r="G7133" s="176">
        <f t="shared" si="237"/>
        <v>0.21691939999999998</v>
      </c>
      <c r="H7133" s="177"/>
      <c r="I7133" s="178"/>
      <c r="J7133" s="179"/>
    </row>
    <row r="7134" spans="1:10" customFormat="1" x14ac:dyDescent="0.2">
      <c r="A7134" s="161" t="s">
        <v>403</v>
      </c>
      <c r="B7134" s="162" t="s">
        <v>9176</v>
      </c>
      <c r="C7134" s="174" t="s">
        <v>525</v>
      </c>
      <c r="D7134" s="175" t="s">
        <v>526</v>
      </c>
      <c r="E7134" s="175">
        <v>307</v>
      </c>
      <c r="F7134" s="176">
        <v>5.88405E-3</v>
      </c>
      <c r="G7134" s="176">
        <f t="shared" si="237"/>
        <v>1.8064033500000001</v>
      </c>
      <c r="H7134" s="177"/>
      <c r="I7134" s="178"/>
      <c r="J7134" s="179"/>
    </row>
    <row r="7135" spans="1:10" customFormat="1" x14ac:dyDescent="0.2">
      <c r="A7135" s="161" t="s">
        <v>403</v>
      </c>
      <c r="B7135" s="162" t="s">
        <v>9177</v>
      </c>
      <c r="C7135" s="174" t="s">
        <v>528</v>
      </c>
      <c r="D7135" s="175" t="s">
        <v>5912</v>
      </c>
      <c r="E7135" s="175">
        <v>1</v>
      </c>
      <c r="F7135" s="176">
        <v>2.4834950000000001E-2</v>
      </c>
      <c r="G7135" s="176">
        <f t="shared" si="237"/>
        <v>2.4834950000000001E-2</v>
      </c>
      <c r="H7135" s="177"/>
      <c r="I7135" s="178"/>
      <c r="J7135" s="179"/>
    </row>
    <row r="7136" spans="1:10" customFormat="1" x14ac:dyDescent="0.2">
      <c r="A7136" s="161" t="s">
        <v>403</v>
      </c>
      <c r="B7136" s="162" t="s">
        <v>9178</v>
      </c>
      <c r="C7136" s="174" t="s">
        <v>528</v>
      </c>
      <c r="D7136" s="175" t="s">
        <v>772</v>
      </c>
      <c r="E7136" s="175">
        <v>18</v>
      </c>
      <c r="F7136" s="176">
        <v>6.9577099999999998E-3</v>
      </c>
      <c r="G7136" s="176">
        <f t="shared" si="237"/>
        <v>0.12523877999999999</v>
      </c>
      <c r="H7136" s="177"/>
      <c r="I7136" s="178"/>
      <c r="J7136" s="179"/>
    </row>
    <row r="7137" spans="1:39" customFormat="1" x14ac:dyDescent="0.2">
      <c r="A7137" s="161" t="s">
        <v>403</v>
      </c>
      <c r="B7137" s="162" t="s">
        <v>9179</v>
      </c>
      <c r="C7137" s="174" t="s">
        <v>528</v>
      </c>
      <c r="D7137" s="175" t="s">
        <v>680</v>
      </c>
      <c r="E7137" s="175">
        <v>132</v>
      </c>
      <c r="F7137" s="176">
        <v>3.9662300000000003E-3</v>
      </c>
      <c r="G7137" s="176">
        <f t="shared" si="237"/>
        <v>0.52354235999999998</v>
      </c>
      <c r="H7137" s="177"/>
      <c r="I7137" s="178"/>
      <c r="J7137" s="179"/>
    </row>
    <row r="7138" spans="1:39" customFormat="1" x14ac:dyDescent="0.2">
      <c r="A7138" s="161" t="s">
        <v>403</v>
      </c>
      <c r="B7138" s="162" t="s">
        <v>9180</v>
      </c>
      <c r="C7138" s="174" t="s">
        <v>528</v>
      </c>
      <c r="D7138" s="175" t="s">
        <v>775</v>
      </c>
      <c r="E7138" s="175">
        <v>16</v>
      </c>
      <c r="F7138" s="176">
        <v>2.3824300000000001E-3</v>
      </c>
      <c r="G7138" s="176">
        <f t="shared" si="237"/>
        <v>3.8118880000000001E-2</v>
      </c>
      <c r="H7138" s="177"/>
      <c r="I7138" s="178"/>
      <c r="J7138" s="179"/>
    </row>
    <row r="7139" spans="1:39" customFormat="1" x14ac:dyDescent="0.2">
      <c r="A7139" s="161" t="s">
        <v>403</v>
      </c>
      <c r="B7139" s="162" t="s">
        <v>9181</v>
      </c>
      <c r="C7139" s="174" t="s">
        <v>528</v>
      </c>
      <c r="D7139" s="175" t="s">
        <v>529</v>
      </c>
      <c r="E7139" s="175">
        <v>306</v>
      </c>
      <c r="F7139" s="176">
        <v>1.25136E-3</v>
      </c>
      <c r="G7139" s="176">
        <f t="shared" si="237"/>
        <v>0.38291616000000001</v>
      </c>
      <c r="H7139" s="177"/>
      <c r="I7139" s="178"/>
      <c r="J7139" s="179"/>
    </row>
    <row r="7140" spans="1:39" customFormat="1" x14ac:dyDescent="0.2">
      <c r="A7140" s="161" t="s">
        <v>403</v>
      </c>
      <c r="B7140" s="162" t="s">
        <v>9182</v>
      </c>
      <c r="C7140" s="174" t="s">
        <v>681</v>
      </c>
      <c r="D7140" s="175" t="s">
        <v>780</v>
      </c>
      <c r="E7140" s="175">
        <v>4</v>
      </c>
      <c r="F7140" s="176">
        <v>1.7164410000000001E-2</v>
      </c>
      <c r="G7140" s="176">
        <f t="shared" si="237"/>
        <v>6.8657640000000006E-2</v>
      </c>
      <c r="H7140" s="177"/>
      <c r="I7140" s="178"/>
      <c r="J7140" s="179"/>
    </row>
    <row r="7141" spans="1:39" customFormat="1" x14ac:dyDescent="0.2">
      <c r="A7141" s="161" t="s">
        <v>403</v>
      </c>
      <c r="B7141" s="162" t="s">
        <v>9183</v>
      </c>
      <c r="C7141" s="174" t="s">
        <v>681</v>
      </c>
      <c r="D7141" s="175" t="s">
        <v>782</v>
      </c>
      <c r="E7141" s="175">
        <v>8</v>
      </c>
      <c r="F7141" s="176">
        <v>1.130113E-2</v>
      </c>
      <c r="G7141" s="176">
        <f t="shared" si="237"/>
        <v>9.0409039999999996E-2</v>
      </c>
      <c r="H7141" s="177"/>
      <c r="I7141" s="178"/>
      <c r="J7141" s="179"/>
    </row>
    <row r="7142" spans="1:39" customFormat="1" x14ac:dyDescent="0.2">
      <c r="A7142" s="161" t="s">
        <v>403</v>
      </c>
      <c r="B7142" s="162" t="s">
        <v>9184</v>
      </c>
      <c r="C7142" s="174" t="s">
        <v>681</v>
      </c>
      <c r="D7142" s="175" t="s">
        <v>8995</v>
      </c>
      <c r="E7142" s="175">
        <v>96</v>
      </c>
      <c r="F7142" s="176">
        <v>6.2812600000000003E-3</v>
      </c>
      <c r="G7142" s="176">
        <f t="shared" si="237"/>
        <v>0.60300096000000003</v>
      </c>
      <c r="H7142" s="177"/>
      <c r="I7142" s="178"/>
      <c r="J7142" s="179"/>
    </row>
    <row r="7143" spans="1:39" customFormat="1" x14ac:dyDescent="0.2">
      <c r="A7143" s="161" t="s">
        <v>403</v>
      </c>
      <c r="B7143" s="162" t="s">
        <v>9185</v>
      </c>
      <c r="C7143" s="174" t="s">
        <v>681</v>
      </c>
      <c r="D7143" s="175" t="s">
        <v>786</v>
      </c>
      <c r="E7143" s="175">
        <v>116</v>
      </c>
      <c r="F7143" s="176">
        <v>2.1575700000000001E-3</v>
      </c>
      <c r="G7143" s="176">
        <f t="shared" si="237"/>
        <v>0.25027811999999999</v>
      </c>
      <c r="H7143" s="177"/>
      <c r="I7143" s="178"/>
      <c r="J7143" s="179"/>
    </row>
    <row r="7144" spans="1:39" customFormat="1" ht="25.5" x14ac:dyDescent="0.2">
      <c r="A7144" s="161" t="s">
        <v>403</v>
      </c>
      <c r="B7144" s="162" t="s">
        <v>9186</v>
      </c>
      <c r="C7144" s="174" t="s">
        <v>2509</v>
      </c>
      <c r="D7144" s="175" t="s">
        <v>713</v>
      </c>
      <c r="E7144" s="175">
        <v>2</v>
      </c>
      <c r="F7144" s="176">
        <v>1.413823E-2</v>
      </c>
      <c r="G7144" s="176">
        <f t="shared" si="237"/>
        <v>2.827646E-2</v>
      </c>
      <c r="H7144" s="177"/>
      <c r="I7144" s="178"/>
      <c r="J7144" s="179"/>
    </row>
    <row r="7145" spans="1:39" ht="25.5" x14ac:dyDescent="0.2">
      <c r="A7145" s="148" t="s">
        <v>379</v>
      </c>
      <c r="B7145" s="150">
        <v>108</v>
      </c>
      <c r="C7145" s="151" t="s">
        <v>344</v>
      </c>
      <c r="D7145" s="152" t="s">
        <v>345</v>
      </c>
      <c r="E7145" s="105">
        <v>1</v>
      </c>
      <c r="F7145" s="153"/>
      <c r="G7145" s="110"/>
      <c r="H7145" s="154"/>
      <c r="I7145" s="111"/>
      <c r="J7145" s="155"/>
      <c r="K7145" s="124"/>
      <c r="L7145" s="125"/>
      <c r="M7145" s="126"/>
      <c r="N7145" s="127"/>
      <c r="O7145" s="128"/>
      <c r="P7145" s="128"/>
      <c r="Q7145" s="126"/>
      <c r="R7145" s="55"/>
      <c r="S7145" s="129"/>
      <c r="T7145" s="156"/>
      <c r="U7145" s="126"/>
      <c r="AF7145" s="8"/>
      <c r="AG7145" s="8"/>
      <c r="AH7145" s="8"/>
      <c r="AI7145" s="8"/>
      <c r="AJ7145" s="8"/>
      <c r="AK7145" s="8"/>
      <c r="AL7145" s="8"/>
      <c r="AM7145" s="8"/>
    </row>
    <row r="7146" spans="1:39" x14ac:dyDescent="0.2">
      <c r="A7146" s="161" t="s">
        <v>382</v>
      </c>
      <c r="B7146" s="162" t="s">
        <v>9187</v>
      </c>
      <c r="C7146" s="181" t="s">
        <v>384</v>
      </c>
      <c r="D7146" s="182" t="s">
        <v>385</v>
      </c>
      <c r="E7146" s="182">
        <v>1</v>
      </c>
      <c r="F7146" s="183"/>
      <c r="G7146" s="183" t="str">
        <f>""</f>
        <v/>
      </c>
      <c r="H7146" s="184"/>
      <c r="I7146" s="185"/>
      <c r="J7146" s="180"/>
      <c r="K7146" s="124"/>
      <c r="L7146" s="125"/>
      <c r="M7146" s="126"/>
      <c r="N7146" s="127"/>
      <c r="O7146" s="128"/>
      <c r="P7146" s="128"/>
      <c r="Q7146" s="126"/>
      <c r="R7146" s="55"/>
      <c r="S7146" s="129"/>
      <c r="T7146" s="156"/>
      <c r="U7146" s="126"/>
      <c r="AF7146" s="8"/>
      <c r="AG7146" s="8"/>
      <c r="AH7146" s="8"/>
      <c r="AI7146" s="8"/>
      <c r="AJ7146" s="8"/>
      <c r="AK7146" s="8"/>
      <c r="AL7146" s="8"/>
      <c r="AM7146" s="8"/>
    </row>
    <row r="7147" spans="1:39" x14ac:dyDescent="0.2">
      <c r="A7147" s="161" t="s">
        <v>386</v>
      </c>
      <c r="B7147" s="162" t="s">
        <v>9188</v>
      </c>
      <c r="C7147" s="181" t="s">
        <v>388</v>
      </c>
      <c r="D7147" s="182" t="s">
        <v>389</v>
      </c>
      <c r="E7147" s="182">
        <f>1*1</f>
        <v>1</v>
      </c>
      <c r="F7147" s="183">
        <v>3.8</v>
      </c>
      <c r="G7147" s="183">
        <f>F7147*E7147</f>
        <v>3.8</v>
      </c>
      <c r="H7147" s="184" t="s">
        <v>390</v>
      </c>
      <c r="I7147" s="185"/>
      <c r="J7147" s="180"/>
      <c r="K7147" s="124"/>
      <c r="L7147" s="125"/>
      <c r="M7147" s="126"/>
      <c r="N7147" s="127"/>
      <c r="O7147" s="128"/>
      <c r="P7147" s="128"/>
      <c r="Q7147" s="126"/>
      <c r="R7147" s="55"/>
      <c r="S7147" s="129"/>
      <c r="T7147" s="156"/>
      <c r="U7147" s="126"/>
      <c r="AF7147" s="8"/>
      <c r="AG7147" s="8"/>
      <c r="AH7147" s="8"/>
      <c r="AI7147" s="8"/>
      <c r="AJ7147" s="8"/>
      <c r="AK7147" s="8"/>
      <c r="AL7147" s="8"/>
      <c r="AM7147" s="8"/>
    </row>
    <row r="7148" spans="1:39" x14ac:dyDescent="0.2">
      <c r="A7148" s="161" t="s">
        <v>386</v>
      </c>
      <c r="B7148" s="162" t="s">
        <v>9189</v>
      </c>
      <c r="C7148" s="181" t="s">
        <v>392</v>
      </c>
      <c r="D7148" s="182" t="s">
        <v>393</v>
      </c>
      <c r="E7148" s="182">
        <f>1*1</f>
        <v>1</v>
      </c>
      <c r="F7148" s="183">
        <v>2.65</v>
      </c>
      <c r="G7148" s="183">
        <f>F7148*E7148</f>
        <v>2.65</v>
      </c>
      <c r="H7148" s="184" t="s">
        <v>390</v>
      </c>
      <c r="I7148" s="185"/>
      <c r="J7148" s="180"/>
      <c r="K7148" s="124"/>
      <c r="L7148" s="125"/>
      <c r="M7148" s="126"/>
      <c r="N7148" s="127"/>
      <c r="O7148" s="128"/>
      <c r="P7148" s="128"/>
      <c r="Q7148" s="126"/>
      <c r="R7148" s="55"/>
      <c r="S7148" s="129"/>
      <c r="T7148" s="156"/>
      <c r="U7148" s="126"/>
      <c r="AF7148" s="8"/>
      <c r="AG7148" s="8"/>
      <c r="AH7148" s="8"/>
      <c r="AI7148" s="8"/>
      <c r="AJ7148" s="8"/>
      <c r="AK7148" s="8"/>
      <c r="AL7148" s="8"/>
      <c r="AM7148" s="8"/>
    </row>
    <row r="7149" spans="1:39" x14ac:dyDescent="0.2">
      <c r="A7149" s="161" t="s">
        <v>386</v>
      </c>
      <c r="B7149" s="162" t="s">
        <v>9190</v>
      </c>
      <c r="C7149" s="181" t="s">
        <v>395</v>
      </c>
      <c r="D7149" s="182" t="s">
        <v>396</v>
      </c>
      <c r="E7149" s="182">
        <f>1*1</f>
        <v>1</v>
      </c>
      <c r="F7149" s="183">
        <v>5.45</v>
      </c>
      <c r="G7149" s="183">
        <f>F7149*E7149</f>
        <v>5.45</v>
      </c>
      <c r="H7149" s="184" t="s">
        <v>390</v>
      </c>
      <c r="I7149" s="185"/>
      <c r="J7149" s="180"/>
      <c r="K7149" s="124"/>
      <c r="L7149" s="125"/>
      <c r="M7149" s="126"/>
      <c r="N7149" s="127"/>
      <c r="O7149" s="128"/>
      <c r="P7149" s="128"/>
      <c r="Q7149" s="126"/>
      <c r="R7149" s="55"/>
      <c r="S7149" s="129"/>
      <c r="T7149" s="156"/>
      <c r="U7149" s="126"/>
      <c r="AF7149" s="8"/>
      <c r="AG7149" s="8"/>
      <c r="AH7149" s="8"/>
      <c r="AI7149" s="8"/>
      <c r="AJ7149" s="8"/>
      <c r="AK7149" s="8"/>
      <c r="AL7149" s="8"/>
      <c r="AM7149" s="8"/>
    </row>
    <row r="7150" spans="1:39" x14ac:dyDescent="0.2">
      <c r="A7150" s="161" t="s">
        <v>386</v>
      </c>
      <c r="B7150" s="162" t="s">
        <v>9191</v>
      </c>
      <c r="C7150" s="181" t="s">
        <v>398</v>
      </c>
      <c r="D7150" s="182" t="s">
        <v>399</v>
      </c>
      <c r="E7150" s="182">
        <f>1*1</f>
        <v>1</v>
      </c>
      <c r="F7150" s="183">
        <v>39.75</v>
      </c>
      <c r="G7150" s="183">
        <f>F7150*E7150</f>
        <v>39.75</v>
      </c>
      <c r="H7150" s="184" t="s">
        <v>390</v>
      </c>
      <c r="I7150" s="185"/>
      <c r="J7150" s="180"/>
      <c r="K7150" s="124"/>
      <c r="L7150" s="125"/>
      <c r="M7150" s="126"/>
      <c r="N7150" s="127"/>
      <c r="O7150" s="128"/>
      <c r="P7150" s="128"/>
      <c r="Q7150" s="126"/>
      <c r="R7150" s="55"/>
      <c r="S7150" s="129"/>
      <c r="T7150" s="156"/>
      <c r="U7150" s="126"/>
      <c r="AF7150" s="8"/>
      <c r="AG7150" s="8"/>
      <c r="AH7150" s="8"/>
      <c r="AI7150" s="8"/>
      <c r="AJ7150" s="8"/>
      <c r="AK7150" s="8"/>
      <c r="AL7150" s="8"/>
      <c r="AM7150" s="8"/>
    </row>
    <row r="7151" spans="1:39" x14ac:dyDescent="0.2">
      <c r="A7151" s="161" t="s">
        <v>386</v>
      </c>
      <c r="B7151" s="162" t="s">
        <v>9192</v>
      </c>
      <c r="C7151" s="181" t="s">
        <v>401</v>
      </c>
      <c r="D7151" s="182" t="s">
        <v>402</v>
      </c>
      <c r="E7151" s="182">
        <f>2*1</f>
        <v>2</v>
      </c>
      <c r="F7151" s="183">
        <v>1.97</v>
      </c>
      <c r="G7151" s="183">
        <f>F7151*E7151</f>
        <v>3.94</v>
      </c>
      <c r="H7151" s="184" t="s">
        <v>390</v>
      </c>
      <c r="I7151" s="185"/>
      <c r="J7151" s="180"/>
      <c r="K7151" s="124"/>
      <c r="L7151" s="125"/>
      <c r="M7151" s="126"/>
      <c r="N7151" s="127"/>
      <c r="O7151" s="128"/>
      <c r="P7151" s="128"/>
      <c r="Q7151" s="126"/>
      <c r="R7151" s="55"/>
      <c r="S7151" s="129"/>
      <c r="T7151" s="156"/>
      <c r="U7151" s="126"/>
      <c r="AF7151" s="8"/>
      <c r="AG7151" s="8"/>
      <c r="AH7151" s="8"/>
      <c r="AI7151" s="8"/>
      <c r="AJ7151" s="8"/>
      <c r="AK7151" s="8"/>
      <c r="AL7151" s="8"/>
      <c r="AM7151" s="8"/>
    </row>
    <row r="7152" spans="1:39" x14ac:dyDescent="0.2">
      <c r="A7152" s="161" t="s">
        <v>403</v>
      </c>
      <c r="B7152" s="162" t="s">
        <v>9193</v>
      </c>
      <c r="C7152" s="181" t="s">
        <v>405</v>
      </c>
      <c r="D7152" s="182" t="s">
        <v>406</v>
      </c>
      <c r="E7152" s="182">
        <f>1*1</f>
        <v>1</v>
      </c>
      <c r="F7152" s="183">
        <v>8.09</v>
      </c>
      <c r="G7152" s="183">
        <f>F7152*E7152</f>
        <v>8.09</v>
      </c>
      <c r="H7152" s="184"/>
      <c r="I7152" s="185"/>
      <c r="J7152" s="180"/>
      <c r="K7152" s="124"/>
      <c r="L7152" s="125"/>
      <c r="M7152" s="126"/>
      <c r="N7152" s="127"/>
      <c r="O7152" s="128"/>
      <c r="P7152" s="128"/>
      <c r="Q7152" s="126"/>
      <c r="R7152" s="55"/>
      <c r="S7152" s="129"/>
      <c r="T7152" s="156"/>
      <c r="U7152" s="126"/>
      <c r="AF7152" s="8"/>
      <c r="AG7152" s="8"/>
      <c r="AH7152" s="8"/>
      <c r="AI7152" s="8"/>
      <c r="AJ7152" s="8"/>
      <c r="AK7152" s="8"/>
      <c r="AL7152" s="8"/>
      <c r="AM7152" s="8"/>
    </row>
    <row r="7153" spans="1:39" x14ac:dyDescent="0.2">
      <c r="A7153" s="161" t="s">
        <v>382</v>
      </c>
      <c r="B7153" s="162" t="s">
        <v>9194</v>
      </c>
      <c r="C7153" s="163" t="s">
        <v>9195</v>
      </c>
      <c r="D7153" s="164" t="s">
        <v>409</v>
      </c>
      <c r="E7153" s="164" t="s">
        <v>410</v>
      </c>
      <c r="F7153" s="167"/>
      <c r="G7153" s="167" t="str">
        <f>""</f>
        <v/>
      </c>
      <c r="H7153" s="161"/>
      <c r="I7153" s="165"/>
      <c r="J7153" s="166"/>
      <c r="K7153" s="124"/>
      <c r="L7153" s="125"/>
      <c r="M7153" s="126"/>
      <c r="N7153" s="127"/>
      <c r="O7153" s="128"/>
      <c r="P7153" s="128"/>
      <c r="Q7153" s="126"/>
      <c r="R7153" s="55"/>
      <c r="S7153" s="129"/>
      <c r="T7153" s="156"/>
      <c r="U7153" s="126"/>
      <c r="AF7153" s="8"/>
      <c r="AG7153" s="8"/>
      <c r="AH7153" s="8"/>
      <c r="AI7153" s="8"/>
      <c r="AJ7153" s="8"/>
      <c r="AK7153" s="8"/>
      <c r="AL7153" s="8"/>
      <c r="AM7153" s="8"/>
    </row>
    <row r="7154" spans="1:39" x14ac:dyDescent="0.2">
      <c r="A7154" s="161" t="s">
        <v>386</v>
      </c>
      <c r="B7154" s="162" t="s">
        <v>9196</v>
      </c>
      <c r="C7154" s="168" t="s">
        <v>9197</v>
      </c>
      <c r="D7154" s="169" t="s">
        <v>9198</v>
      </c>
      <c r="E7154" s="169" t="s">
        <v>410</v>
      </c>
      <c r="F7154" s="170">
        <v>26.69</v>
      </c>
      <c r="G7154" s="170">
        <f>F7154*2</f>
        <v>53.38</v>
      </c>
      <c r="H7154" s="171" t="s">
        <v>414</v>
      </c>
      <c r="I7154" s="172"/>
      <c r="J7154" s="173"/>
      <c r="K7154" s="124"/>
      <c r="L7154" s="125"/>
      <c r="M7154" s="126"/>
      <c r="N7154" s="127"/>
      <c r="O7154" s="128"/>
      <c r="P7154" s="128"/>
      <c r="Q7154" s="126"/>
      <c r="R7154" s="55"/>
      <c r="S7154" s="129"/>
      <c r="T7154" s="156"/>
      <c r="U7154" s="126"/>
      <c r="AF7154" s="8"/>
      <c r="AG7154" s="8"/>
      <c r="AH7154" s="8"/>
      <c r="AI7154" s="8"/>
      <c r="AJ7154" s="8"/>
      <c r="AK7154" s="8"/>
      <c r="AL7154" s="8"/>
      <c r="AM7154" s="8"/>
    </row>
    <row r="7155" spans="1:39" x14ac:dyDescent="0.2">
      <c r="A7155" s="161" t="s">
        <v>386</v>
      </c>
      <c r="B7155" s="162" t="s">
        <v>9199</v>
      </c>
      <c r="C7155" s="168" t="s">
        <v>416</v>
      </c>
      <c r="D7155" s="169" t="s">
        <v>417</v>
      </c>
      <c r="E7155" s="169" t="s">
        <v>410</v>
      </c>
      <c r="F7155" s="170">
        <v>4.05</v>
      </c>
      <c r="G7155" s="170">
        <f>F7155*2</f>
        <v>8.1</v>
      </c>
      <c r="H7155" s="171" t="s">
        <v>414</v>
      </c>
      <c r="I7155" s="172"/>
      <c r="J7155" s="173"/>
      <c r="K7155" s="124"/>
      <c r="L7155" s="125"/>
      <c r="M7155" s="126"/>
      <c r="N7155" s="127"/>
      <c r="O7155" s="128"/>
      <c r="P7155" s="128"/>
      <c r="Q7155" s="126"/>
      <c r="R7155" s="55"/>
      <c r="S7155" s="129"/>
      <c r="T7155" s="156"/>
      <c r="U7155" s="126"/>
      <c r="AF7155" s="8"/>
      <c r="AG7155" s="8"/>
      <c r="AH7155" s="8"/>
      <c r="AI7155" s="8"/>
      <c r="AJ7155" s="8"/>
      <c r="AK7155" s="8"/>
      <c r="AL7155" s="8"/>
      <c r="AM7155" s="8"/>
    </row>
    <row r="7156" spans="1:39" x14ac:dyDescent="0.2">
      <c r="A7156" s="161" t="s">
        <v>386</v>
      </c>
      <c r="B7156" s="162" t="s">
        <v>9200</v>
      </c>
      <c r="C7156" s="168" t="s">
        <v>419</v>
      </c>
      <c r="D7156" s="169" t="s">
        <v>420</v>
      </c>
      <c r="E7156" s="169">
        <v>2</v>
      </c>
      <c r="F7156" s="170">
        <v>0.37</v>
      </c>
      <c r="G7156" s="170">
        <f>F7156*E7156</f>
        <v>0.74</v>
      </c>
      <c r="H7156" s="171" t="s">
        <v>414</v>
      </c>
      <c r="I7156" s="172"/>
      <c r="J7156" s="173"/>
      <c r="K7156" s="124"/>
      <c r="L7156" s="125"/>
      <c r="M7156" s="126"/>
      <c r="N7156" s="127"/>
      <c r="O7156" s="128"/>
      <c r="P7156" s="128"/>
      <c r="Q7156" s="126"/>
      <c r="R7156" s="55"/>
      <c r="S7156" s="129"/>
      <c r="T7156" s="156"/>
      <c r="U7156" s="126"/>
      <c r="AF7156" s="8"/>
      <c r="AG7156" s="8"/>
      <c r="AH7156" s="8"/>
      <c r="AI7156" s="8"/>
      <c r="AJ7156" s="8"/>
      <c r="AK7156" s="8"/>
      <c r="AL7156" s="8"/>
      <c r="AM7156" s="8"/>
    </row>
    <row r="7157" spans="1:39" x14ac:dyDescent="0.2">
      <c r="A7157" s="161" t="s">
        <v>386</v>
      </c>
      <c r="B7157" s="162" t="s">
        <v>9201</v>
      </c>
      <c r="C7157" s="168" t="s">
        <v>422</v>
      </c>
      <c r="D7157" s="169" t="s">
        <v>423</v>
      </c>
      <c r="E7157" s="169">
        <v>2</v>
      </c>
      <c r="F7157" s="170">
        <v>0.04</v>
      </c>
      <c r="G7157" s="170">
        <f>F7157*E7157</f>
        <v>0.08</v>
      </c>
      <c r="H7157" s="171" t="s">
        <v>414</v>
      </c>
      <c r="I7157" s="172"/>
      <c r="J7157" s="173"/>
      <c r="K7157" s="124"/>
      <c r="L7157" s="125"/>
      <c r="M7157" s="126"/>
      <c r="N7157" s="127"/>
      <c r="O7157" s="128"/>
      <c r="P7157" s="128"/>
      <c r="Q7157" s="126"/>
      <c r="R7157" s="55"/>
      <c r="S7157" s="129"/>
      <c r="T7157" s="156"/>
      <c r="U7157" s="126"/>
      <c r="AF7157" s="8"/>
      <c r="AG7157" s="8"/>
      <c r="AH7157" s="8"/>
      <c r="AI7157" s="8"/>
      <c r="AJ7157" s="8"/>
      <c r="AK7157" s="8"/>
      <c r="AL7157" s="8"/>
      <c r="AM7157" s="8"/>
    </row>
    <row r="7158" spans="1:39" x14ac:dyDescent="0.2">
      <c r="A7158" s="161" t="s">
        <v>403</v>
      </c>
      <c r="B7158" s="162" t="s">
        <v>9202</v>
      </c>
      <c r="C7158" s="174" t="s">
        <v>425</v>
      </c>
      <c r="D7158" s="175" t="s">
        <v>8396</v>
      </c>
      <c r="E7158" s="175">
        <v>2</v>
      </c>
      <c r="F7158" s="176">
        <v>0.01</v>
      </c>
      <c r="G7158" s="176">
        <f>F7158*E7158</f>
        <v>0.02</v>
      </c>
      <c r="H7158" s="177"/>
      <c r="I7158" s="178"/>
      <c r="J7158" s="179"/>
      <c r="K7158" s="124"/>
      <c r="L7158" s="125"/>
      <c r="M7158" s="126"/>
      <c r="N7158" s="127"/>
      <c r="O7158" s="128"/>
      <c r="P7158" s="128"/>
      <c r="Q7158" s="126"/>
      <c r="R7158" s="55"/>
      <c r="S7158" s="129"/>
      <c r="T7158" s="156"/>
      <c r="U7158" s="126"/>
      <c r="AF7158" s="8"/>
      <c r="AG7158" s="8"/>
      <c r="AH7158" s="8"/>
      <c r="AI7158" s="8"/>
      <c r="AJ7158" s="8"/>
      <c r="AK7158" s="8"/>
      <c r="AL7158" s="8"/>
      <c r="AM7158" s="8"/>
    </row>
    <row r="7159" spans="1:39" x14ac:dyDescent="0.2">
      <c r="A7159" s="161" t="s">
        <v>382</v>
      </c>
      <c r="B7159" s="162" t="s">
        <v>9203</v>
      </c>
      <c r="C7159" s="181" t="s">
        <v>428</v>
      </c>
      <c r="D7159" s="182" t="s">
        <v>429</v>
      </c>
      <c r="E7159" s="182" t="s">
        <v>410</v>
      </c>
      <c r="F7159" s="183"/>
      <c r="G7159" s="183" t="str">
        <f>""</f>
        <v/>
      </c>
      <c r="H7159" s="184"/>
      <c r="I7159" s="185"/>
      <c r="J7159" s="180"/>
      <c r="K7159" s="124"/>
      <c r="L7159" s="125"/>
      <c r="M7159" s="126"/>
      <c r="N7159" s="127"/>
      <c r="O7159" s="128"/>
      <c r="P7159" s="128"/>
      <c r="Q7159" s="126"/>
      <c r="R7159" s="55"/>
      <c r="S7159" s="129"/>
      <c r="T7159" s="156"/>
      <c r="U7159" s="126"/>
      <c r="AF7159" s="8"/>
      <c r="AG7159" s="8"/>
      <c r="AH7159" s="8"/>
      <c r="AI7159" s="8"/>
      <c r="AJ7159" s="8"/>
      <c r="AK7159" s="8"/>
      <c r="AL7159" s="8"/>
      <c r="AM7159" s="8"/>
    </row>
    <row r="7160" spans="1:39" x14ac:dyDescent="0.2">
      <c r="A7160" s="161" t="s">
        <v>386</v>
      </c>
      <c r="B7160" s="162" t="s">
        <v>9204</v>
      </c>
      <c r="C7160" s="181" t="s">
        <v>431</v>
      </c>
      <c r="D7160" s="182" t="s">
        <v>432</v>
      </c>
      <c r="E7160" s="182">
        <f>1*1</f>
        <v>1</v>
      </c>
      <c r="F7160" s="183">
        <v>10.41</v>
      </c>
      <c r="G7160" s="183">
        <f>F7160*E7160</f>
        <v>10.41</v>
      </c>
      <c r="H7160" s="184" t="s">
        <v>390</v>
      </c>
      <c r="I7160" s="185"/>
      <c r="J7160" s="180"/>
      <c r="K7160" s="124"/>
      <c r="L7160" s="125"/>
      <c r="M7160" s="126"/>
      <c r="N7160" s="127"/>
      <c r="O7160" s="128"/>
      <c r="P7160" s="128"/>
      <c r="Q7160" s="126"/>
      <c r="R7160" s="55"/>
      <c r="S7160" s="129"/>
      <c r="T7160" s="156"/>
      <c r="U7160" s="126"/>
      <c r="AF7160" s="8"/>
      <c r="AG7160" s="8"/>
      <c r="AH7160" s="8"/>
      <c r="AI7160" s="8"/>
      <c r="AJ7160" s="8"/>
      <c r="AK7160" s="8"/>
      <c r="AL7160" s="8"/>
      <c r="AM7160" s="8"/>
    </row>
    <row r="7161" spans="1:39" x14ac:dyDescent="0.2">
      <c r="A7161" s="161" t="s">
        <v>386</v>
      </c>
      <c r="B7161" s="162" t="s">
        <v>9205</v>
      </c>
      <c r="C7161" s="181" t="s">
        <v>434</v>
      </c>
      <c r="D7161" s="182" t="s">
        <v>435</v>
      </c>
      <c r="E7161" s="182">
        <f>2*1</f>
        <v>2</v>
      </c>
      <c r="F7161" s="183">
        <v>0.03</v>
      </c>
      <c r="G7161" s="183">
        <f>F7161*E7161</f>
        <v>0.06</v>
      </c>
      <c r="H7161" s="184" t="s">
        <v>414</v>
      </c>
      <c r="I7161" s="185"/>
      <c r="J7161" s="180"/>
      <c r="K7161" s="124"/>
      <c r="L7161" s="125"/>
      <c r="M7161" s="126"/>
      <c r="N7161" s="127"/>
      <c r="O7161" s="128"/>
      <c r="P7161" s="128"/>
      <c r="Q7161" s="126"/>
      <c r="R7161" s="55"/>
      <c r="S7161" s="129"/>
      <c r="T7161" s="156"/>
      <c r="U7161" s="126"/>
      <c r="AF7161" s="8"/>
      <c r="AG7161" s="8"/>
      <c r="AH7161" s="8"/>
      <c r="AI7161" s="8"/>
      <c r="AJ7161" s="8"/>
      <c r="AK7161" s="8"/>
      <c r="AL7161" s="8"/>
      <c r="AM7161" s="8"/>
    </row>
    <row r="7162" spans="1:39" x14ac:dyDescent="0.2">
      <c r="A7162" s="161" t="s">
        <v>403</v>
      </c>
      <c r="B7162" s="162" t="s">
        <v>9206</v>
      </c>
      <c r="C7162" s="181" t="s">
        <v>425</v>
      </c>
      <c r="D7162" s="182" t="s">
        <v>437</v>
      </c>
      <c r="E7162" s="182">
        <f>1*1</f>
        <v>1</v>
      </c>
      <c r="F7162" s="183">
        <v>0.02</v>
      </c>
      <c r="G7162" s="183">
        <f>F7162*E7162</f>
        <v>0.02</v>
      </c>
      <c r="H7162" s="184"/>
      <c r="I7162" s="185"/>
      <c r="J7162" s="180"/>
      <c r="K7162" s="124"/>
      <c r="L7162" s="125"/>
      <c r="M7162" s="126"/>
      <c r="N7162" s="127"/>
      <c r="O7162" s="128"/>
      <c r="P7162" s="128"/>
      <c r="Q7162" s="126"/>
      <c r="R7162" s="55"/>
      <c r="S7162" s="129"/>
      <c r="T7162" s="156"/>
      <c r="U7162" s="126"/>
      <c r="AF7162" s="8"/>
      <c r="AG7162" s="8"/>
      <c r="AH7162" s="8"/>
      <c r="AI7162" s="8"/>
      <c r="AJ7162" s="8"/>
      <c r="AK7162" s="8"/>
      <c r="AL7162" s="8"/>
      <c r="AM7162" s="8"/>
    </row>
    <row r="7163" spans="1:39" x14ac:dyDescent="0.2">
      <c r="A7163" s="161" t="s">
        <v>382</v>
      </c>
      <c r="B7163" s="162" t="s">
        <v>9207</v>
      </c>
      <c r="C7163" s="163" t="s">
        <v>439</v>
      </c>
      <c r="D7163" s="164" t="s">
        <v>440</v>
      </c>
      <c r="E7163" s="164">
        <v>1</v>
      </c>
      <c r="F7163" s="167"/>
      <c r="G7163" s="167" t="str">
        <f>""</f>
        <v/>
      </c>
      <c r="H7163" s="161"/>
      <c r="I7163" s="165"/>
      <c r="J7163" s="166"/>
      <c r="K7163" s="124"/>
      <c r="L7163" s="125"/>
      <c r="M7163" s="126"/>
      <c r="N7163" s="127"/>
      <c r="O7163" s="128"/>
      <c r="P7163" s="128"/>
      <c r="Q7163" s="126"/>
      <c r="R7163" s="55"/>
      <c r="S7163" s="129"/>
      <c r="T7163" s="156"/>
      <c r="U7163" s="126"/>
      <c r="AF7163" s="8"/>
      <c r="AG7163" s="8"/>
      <c r="AH7163" s="8"/>
      <c r="AI7163" s="8"/>
      <c r="AJ7163" s="8"/>
      <c r="AK7163" s="8"/>
      <c r="AL7163" s="8"/>
      <c r="AM7163" s="8"/>
    </row>
    <row r="7164" spans="1:39" x14ac:dyDescent="0.2">
      <c r="A7164" s="161" t="s">
        <v>386</v>
      </c>
      <c r="B7164" s="162" t="s">
        <v>9208</v>
      </c>
      <c r="C7164" s="168" t="s">
        <v>442</v>
      </c>
      <c r="D7164" s="169" t="s">
        <v>443</v>
      </c>
      <c r="E7164" s="169">
        <f>1*1</f>
        <v>1</v>
      </c>
      <c r="F7164" s="170">
        <v>11.31</v>
      </c>
      <c r="G7164" s="170">
        <f>F7164*E7164</f>
        <v>11.31</v>
      </c>
      <c r="H7164" s="171" t="s">
        <v>414</v>
      </c>
      <c r="I7164" s="172"/>
      <c r="J7164" s="173"/>
      <c r="K7164" s="124"/>
      <c r="L7164" s="125"/>
      <c r="M7164" s="126"/>
      <c r="N7164" s="127"/>
      <c r="O7164" s="128"/>
      <c r="P7164" s="128"/>
      <c r="Q7164" s="126"/>
      <c r="R7164" s="55"/>
      <c r="S7164" s="129"/>
      <c r="T7164" s="156"/>
      <c r="U7164" s="126"/>
      <c r="AF7164" s="8"/>
      <c r="AG7164" s="8"/>
      <c r="AH7164" s="8"/>
      <c r="AI7164" s="8"/>
      <c r="AJ7164" s="8"/>
      <c r="AK7164" s="8"/>
      <c r="AL7164" s="8"/>
      <c r="AM7164" s="8"/>
    </row>
    <row r="7165" spans="1:39" x14ac:dyDescent="0.2">
      <c r="A7165" s="161" t="s">
        <v>386</v>
      </c>
      <c r="B7165" s="162" t="s">
        <v>9209</v>
      </c>
      <c r="C7165" s="168" t="s">
        <v>445</v>
      </c>
      <c r="D7165" s="169" t="s">
        <v>446</v>
      </c>
      <c r="E7165" s="169">
        <f>2*1</f>
        <v>2</v>
      </c>
      <c r="F7165" s="170">
        <v>2.2200000000000002</v>
      </c>
      <c r="G7165" s="170">
        <f>F7165*E7165</f>
        <v>4.4400000000000004</v>
      </c>
      <c r="H7165" s="171" t="s">
        <v>414</v>
      </c>
      <c r="I7165" s="172"/>
      <c r="J7165" s="173"/>
      <c r="K7165" s="124"/>
      <c r="L7165" s="125"/>
      <c r="M7165" s="126"/>
      <c r="N7165" s="127"/>
      <c r="O7165" s="128"/>
      <c r="P7165" s="128"/>
      <c r="Q7165" s="126"/>
      <c r="R7165" s="55"/>
      <c r="S7165" s="129"/>
      <c r="T7165" s="156"/>
      <c r="U7165" s="126"/>
      <c r="AF7165" s="8"/>
      <c r="AG7165" s="8"/>
      <c r="AH7165" s="8"/>
      <c r="AI7165" s="8"/>
      <c r="AJ7165" s="8"/>
      <c r="AK7165" s="8"/>
      <c r="AL7165" s="8"/>
      <c r="AM7165" s="8"/>
    </row>
    <row r="7166" spans="1:39" x14ac:dyDescent="0.2">
      <c r="A7166" s="161" t="s">
        <v>403</v>
      </c>
      <c r="B7166" s="162" t="s">
        <v>9210</v>
      </c>
      <c r="C7166" s="174" t="s">
        <v>425</v>
      </c>
      <c r="D7166" s="175" t="s">
        <v>448</v>
      </c>
      <c r="E7166" s="175">
        <f>4*1</f>
        <v>4</v>
      </c>
      <c r="F7166" s="176">
        <v>0.01</v>
      </c>
      <c r="G7166" s="176">
        <f>F7166*E7166</f>
        <v>0.04</v>
      </c>
      <c r="H7166" s="177"/>
      <c r="I7166" s="178"/>
      <c r="J7166" s="179"/>
      <c r="K7166" s="124"/>
      <c r="L7166" s="125"/>
      <c r="M7166" s="126"/>
      <c r="N7166" s="127"/>
      <c r="O7166" s="128"/>
      <c r="P7166" s="128"/>
      <c r="Q7166" s="126"/>
      <c r="R7166" s="55"/>
      <c r="S7166" s="129"/>
      <c r="T7166" s="156"/>
      <c r="U7166" s="126"/>
      <c r="AF7166" s="8"/>
      <c r="AG7166" s="8"/>
      <c r="AH7166" s="8"/>
      <c r="AI7166" s="8"/>
      <c r="AJ7166" s="8"/>
      <c r="AK7166" s="8"/>
      <c r="AL7166" s="8"/>
      <c r="AM7166" s="8"/>
    </row>
    <row r="7167" spans="1:39" x14ac:dyDescent="0.2">
      <c r="A7167" s="161" t="s">
        <v>403</v>
      </c>
      <c r="B7167" s="162" t="s">
        <v>9211</v>
      </c>
      <c r="C7167" s="174" t="s">
        <v>425</v>
      </c>
      <c r="D7167" s="175" t="s">
        <v>450</v>
      </c>
      <c r="E7167" s="175">
        <f>8*1</f>
        <v>8</v>
      </c>
      <c r="F7167" s="176">
        <v>0.04</v>
      </c>
      <c r="G7167" s="176">
        <f>F7167*E7167</f>
        <v>0.32</v>
      </c>
      <c r="H7167" s="177"/>
      <c r="I7167" s="178"/>
      <c r="J7167" s="179"/>
      <c r="K7167" s="124"/>
      <c r="L7167" s="125"/>
      <c r="M7167" s="126"/>
      <c r="N7167" s="127"/>
      <c r="O7167" s="128"/>
      <c r="P7167" s="128"/>
      <c r="Q7167" s="126"/>
      <c r="R7167" s="55"/>
      <c r="S7167" s="129"/>
      <c r="T7167" s="156"/>
      <c r="U7167" s="126"/>
      <c r="AF7167" s="8"/>
      <c r="AG7167" s="8"/>
      <c r="AH7167" s="8"/>
      <c r="AI7167" s="8"/>
      <c r="AJ7167" s="8"/>
      <c r="AK7167" s="8"/>
      <c r="AL7167" s="8"/>
      <c r="AM7167" s="8"/>
    </row>
    <row r="7168" spans="1:39" x14ac:dyDescent="0.2">
      <c r="A7168" s="161" t="s">
        <v>382</v>
      </c>
      <c r="B7168" s="162" t="s">
        <v>9212</v>
      </c>
      <c r="C7168" s="163" t="s">
        <v>452</v>
      </c>
      <c r="D7168" s="164" t="s">
        <v>453</v>
      </c>
      <c r="E7168" s="164">
        <v>25</v>
      </c>
      <c r="F7168" s="167"/>
      <c r="G7168" s="167" t="str">
        <f>""</f>
        <v/>
      </c>
      <c r="H7168" s="161"/>
      <c r="I7168" s="165"/>
      <c r="J7168" s="166"/>
      <c r="K7168" s="124"/>
      <c r="L7168" s="125"/>
      <c r="M7168" s="126"/>
      <c r="N7168" s="127"/>
      <c r="O7168" s="128"/>
      <c r="P7168" s="128"/>
      <c r="Q7168" s="126"/>
      <c r="R7168" s="55"/>
      <c r="S7168" s="129"/>
      <c r="T7168" s="156"/>
      <c r="U7168" s="126"/>
      <c r="AF7168" s="8"/>
      <c r="AG7168" s="8"/>
      <c r="AH7168" s="8"/>
      <c r="AI7168" s="8"/>
      <c r="AJ7168" s="8"/>
      <c r="AK7168" s="8"/>
      <c r="AL7168" s="8"/>
      <c r="AM7168" s="8"/>
    </row>
    <row r="7169" spans="1:39" x14ac:dyDescent="0.2">
      <c r="A7169" s="161" t="s">
        <v>386</v>
      </c>
      <c r="B7169" s="162" t="s">
        <v>9213</v>
      </c>
      <c r="C7169" s="168" t="s">
        <v>442</v>
      </c>
      <c r="D7169" s="169" t="s">
        <v>443</v>
      </c>
      <c r="E7169" s="169">
        <f>1*25</f>
        <v>25</v>
      </c>
      <c r="F7169" s="170">
        <v>11.31</v>
      </c>
      <c r="G7169" s="170">
        <f>F7169*E7169</f>
        <v>282.75</v>
      </c>
      <c r="H7169" s="171" t="s">
        <v>414</v>
      </c>
      <c r="I7169" s="172"/>
      <c r="J7169" s="173"/>
      <c r="K7169" s="124"/>
      <c r="L7169" s="125"/>
      <c r="M7169" s="126"/>
      <c r="N7169" s="127"/>
      <c r="O7169" s="128"/>
      <c r="P7169" s="128"/>
      <c r="Q7169" s="126"/>
      <c r="R7169" s="55"/>
      <c r="S7169" s="129"/>
      <c r="T7169" s="156"/>
      <c r="U7169" s="126"/>
      <c r="AF7169" s="8"/>
      <c r="AG7169" s="8"/>
      <c r="AH7169" s="8"/>
      <c r="AI7169" s="8"/>
      <c r="AJ7169" s="8"/>
      <c r="AK7169" s="8"/>
      <c r="AL7169" s="8"/>
      <c r="AM7169" s="8"/>
    </row>
    <row r="7170" spans="1:39" x14ac:dyDescent="0.2">
      <c r="A7170" s="161" t="s">
        <v>386</v>
      </c>
      <c r="B7170" s="162" t="s">
        <v>9214</v>
      </c>
      <c r="C7170" s="168" t="s">
        <v>456</v>
      </c>
      <c r="D7170" s="169" t="s">
        <v>457</v>
      </c>
      <c r="E7170" s="169">
        <f>2*25</f>
        <v>50</v>
      </c>
      <c r="F7170" s="170">
        <v>1.28</v>
      </c>
      <c r="G7170" s="170">
        <f>F7170*E7170</f>
        <v>64</v>
      </c>
      <c r="H7170" s="171" t="s">
        <v>414</v>
      </c>
      <c r="I7170" s="172"/>
      <c r="J7170" s="173"/>
      <c r="K7170" s="124"/>
      <c r="L7170" s="125"/>
      <c r="M7170" s="126"/>
      <c r="N7170" s="127"/>
      <c r="O7170" s="128"/>
      <c r="P7170" s="128"/>
      <c r="Q7170" s="126"/>
      <c r="R7170" s="55"/>
      <c r="S7170" s="129"/>
      <c r="T7170" s="156"/>
      <c r="U7170" s="126"/>
      <c r="AF7170" s="8"/>
      <c r="AG7170" s="8"/>
      <c r="AH7170" s="8"/>
      <c r="AI7170" s="8"/>
      <c r="AJ7170" s="8"/>
      <c r="AK7170" s="8"/>
      <c r="AL7170" s="8"/>
      <c r="AM7170" s="8"/>
    </row>
    <row r="7171" spans="1:39" x14ac:dyDescent="0.2">
      <c r="A7171" s="161" t="s">
        <v>386</v>
      </c>
      <c r="B7171" s="162" t="s">
        <v>9215</v>
      </c>
      <c r="C7171" s="181" t="s">
        <v>459</v>
      </c>
      <c r="D7171" s="182" t="s">
        <v>460</v>
      </c>
      <c r="E7171" s="182">
        <v>1</v>
      </c>
      <c r="F7171" s="183">
        <v>3.27927539</v>
      </c>
      <c r="G7171" s="183">
        <f>F7171*E7171</f>
        <v>3.27927539</v>
      </c>
      <c r="H7171" s="184" t="s">
        <v>390</v>
      </c>
      <c r="I7171" s="185"/>
      <c r="J7171" s="180"/>
      <c r="K7171" s="124"/>
      <c r="L7171" s="125"/>
      <c r="M7171" s="126"/>
      <c r="N7171" s="127"/>
      <c r="O7171" s="128"/>
      <c r="P7171" s="128"/>
      <c r="Q7171" s="126"/>
      <c r="R7171" s="55"/>
      <c r="S7171" s="129"/>
      <c r="T7171" s="156"/>
      <c r="U7171" s="126"/>
      <c r="AF7171" s="8"/>
      <c r="AG7171" s="8"/>
      <c r="AH7171" s="8"/>
      <c r="AI7171" s="8"/>
      <c r="AJ7171" s="8"/>
      <c r="AK7171" s="8"/>
      <c r="AL7171" s="8"/>
      <c r="AM7171" s="8"/>
    </row>
    <row r="7172" spans="1:39" x14ac:dyDescent="0.2">
      <c r="A7172" s="161" t="s">
        <v>386</v>
      </c>
      <c r="B7172" s="162" t="s">
        <v>9216</v>
      </c>
      <c r="C7172" s="181" t="s">
        <v>462</v>
      </c>
      <c r="D7172" s="182" t="s">
        <v>463</v>
      </c>
      <c r="E7172" s="182">
        <v>1</v>
      </c>
      <c r="F7172" s="183">
        <v>0.65714972000000005</v>
      </c>
      <c r="G7172" s="183">
        <f>F7172*E7172</f>
        <v>0.65714972000000005</v>
      </c>
      <c r="H7172" s="184" t="s">
        <v>414</v>
      </c>
      <c r="I7172" s="185"/>
      <c r="J7172" s="180"/>
      <c r="K7172" s="124"/>
      <c r="L7172" s="125"/>
      <c r="M7172" s="126"/>
      <c r="N7172" s="127"/>
      <c r="O7172" s="128"/>
      <c r="P7172" s="128"/>
      <c r="Q7172" s="126"/>
      <c r="R7172" s="55"/>
      <c r="S7172" s="129"/>
      <c r="T7172" s="156"/>
      <c r="U7172" s="126"/>
      <c r="AF7172" s="8"/>
      <c r="AG7172" s="8"/>
      <c r="AH7172" s="8"/>
      <c r="AI7172" s="8"/>
      <c r="AJ7172" s="8"/>
      <c r="AK7172" s="8"/>
      <c r="AL7172" s="8"/>
      <c r="AM7172" s="8"/>
    </row>
    <row r="7173" spans="1:39" x14ac:dyDescent="0.2">
      <c r="A7173" s="161" t="s">
        <v>382</v>
      </c>
      <c r="B7173" s="162" t="s">
        <v>9217</v>
      </c>
      <c r="C7173" s="163" t="s">
        <v>465</v>
      </c>
      <c r="D7173" s="164" t="s">
        <v>466</v>
      </c>
      <c r="E7173" s="164" t="s">
        <v>410</v>
      </c>
      <c r="F7173" s="167"/>
      <c r="G7173" s="167" t="str">
        <f>""</f>
        <v/>
      </c>
      <c r="H7173" s="161"/>
      <c r="I7173" s="165"/>
      <c r="J7173" s="180"/>
      <c r="K7173" s="124"/>
      <c r="L7173" s="125"/>
      <c r="M7173" s="126"/>
      <c r="N7173" s="127"/>
      <c r="O7173" s="128"/>
      <c r="P7173" s="128"/>
      <c r="Q7173" s="126"/>
      <c r="R7173" s="55"/>
      <c r="S7173" s="129"/>
      <c r="T7173" s="156"/>
      <c r="U7173" s="126"/>
      <c r="AF7173" s="8"/>
      <c r="AG7173" s="8"/>
      <c r="AH7173" s="8"/>
      <c r="AI7173" s="8"/>
      <c r="AJ7173" s="8"/>
      <c r="AK7173" s="8"/>
      <c r="AL7173" s="8"/>
      <c r="AM7173" s="8"/>
    </row>
    <row r="7174" spans="1:39" x14ac:dyDescent="0.2">
      <c r="A7174" s="161" t="s">
        <v>386</v>
      </c>
      <c r="B7174" s="162" t="s">
        <v>9218</v>
      </c>
      <c r="C7174" s="168" t="s">
        <v>468</v>
      </c>
      <c r="D7174" s="169" t="s">
        <v>469</v>
      </c>
      <c r="E7174" s="169">
        <f>1*1</f>
        <v>1</v>
      </c>
      <c r="F7174" s="170">
        <v>0.5</v>
      </c>
      <c r="G7174" s="170">
        <f>F7174*E7174</f>
        <v>0.5</v>
      </c>
      <c r="H7174" s="171" t="s">
        <v>414</v>
      </c>
      <c r="I7174" s="172"/>
      <c r="J7174" s="180"/>
      <c r="K7174" s="124"/>
      <c r="L7174" s="125"/>
      <c r="M7174" s="126"/>
      <c r="N7174" s="127"/>
      <c r="O7174" s="128"/>
      <c r="P7174" s="128"/>
      <c r="Q7174" s="126"/>
      <c r="R7174" s="55"/>
      <c r="S7174" s="129"/>
      <c r="T7174" s="156"/>
      <c r="U7174" s="126"/>
      <c r="AF7174" s="8"/>
      <c r="AG7174" s="8"/>
      <c r="AH7174" s="8"/>
      <c r="AI7174" s="8"/>
      <c r="AJ7174" s="8"/>
      <c r="AK7174" s="8"/>
      <c r="AL7174" s="8"/>
      <c r="AM7174" s="8"/>
    </row>
    <row r="7175" spans="1:39" x14ac:dyDescent="0.2">
      <c r="A7175" s="161" t="s">
        <v>386</v>
      </c>
      <c r="B7175" s="162" t="s">
        <v>9219</v>
      </c>
      <c r="C7175" s="168" t="s">
        <v>471</v>
      </c>
      <c r="D7175" s="169" t="s">
        <v>472</v>
      </c>
      <c r="E7175" s="169">
        <f>1*1</f>
        <v>1</v>
      </c>
      <c r="F7175" s="170">
        <v>0.01</v>
      </c>
      <c r="G7175" s="170">
        <f>F7175*E7175</f>
        <v>0.01</v>
      </c>
      <c r="H7175" s="171" t="s">
        <v>414</v>
      </c>
      <c r="I7175" s="172"/>
      <c r="J7175" s="180"/>
      <c r="K7175" s="124"/>
      <c r="L7175" s="125"/>
      <c r="M7175" s="126"/>
      <c r="N7175" s="127"/>
      <c r="O7175" s="128"/>
      <c r="P7175" s="128"/>
      <c r="Q7175" s="126"/>
      <c r="R7175" s="55"/>
      <c r="S7175" s="129"/>
      <c r="T7175" s="156"/>
      <c r="U7175" s="126"/>
      <c r="AF7175" s="8"/>
      <c r="AG7175" s="8"/>
      <c r="AH7175" s="8"/>
      <c r="AI7175" s="8"/>
      <c r="AJ7175" s="8"/>
      <c r="AK7175" s="8"/>
      <c r="AL7175" s="8"/>
      <c r="AM7175" s="8"/>
    </row>
    <row r="7176" spans="1:39" x14ac:dyDescent="0.2">
      <c r="A7176" s="161" t="s">
        <v>386</v>
      </c>
      <c r="B7176" s="162" t="s">
        <v>9220</v>
      </c>
      <c r="C7176" s="163" t="s">
        <v>474</v>
      </c>
      <c r="D7176" s="164" t="s">
        <v>475</v>
      </c>
      <c r="E7176" s="164">
        <v>2</v>
      </c>
      <c r="F7176" s="167">
        <v>0.59990093</v>
      </c>
      <c r="G7176" s="167">
        <f>F7176*E7176</f>
        <v>1.19980186</v>
      </c>
      <c r="H7176" s="161" t="s">
        <v>414</v>
      </c>
      <c r="I7176" s="165"/>
      <c r="J7176" s="166"/>
      <c r="K7176" s="124"/>
      <c r="L7176" s="125"/>
      <c r="M7176" s="126"/>
      <c r="N7176" s="127"/>
      <c r="O7176" s="128"/>
      <c r="P7176" s="128"/>
      <c r="Q7176" s="126"/>
      <c r="R7176" s="55"/>
      <c r="S7176" s="129"/>
      <c r="T7176" s="156"/>
      <c r="U7176" s="126"/>
      <c r="AF7176" s="8"/>
      <c r="AG7176" s="8"/>
      <c r="AH7176" s="8"/>
      <c r="AI7176" s="8"/>
      <c r="AJ7176" s="8"/>
      <c r="AK7176" s="8"/>
      <c r="AL7176" s="8"/>
      <c r="AM7176" s="8"/>
    </row>
    <row r="7177" spans="1:39" x14ac:dyDescent="0.2">
      <c r="A7177" s="161" t="s">
        <v>382</v>
      </c>
      <c r="B7177" s="162" t="s">
        <v>9221</v>
      </c>
      <c r="C7177" s="163" t="s">
        <v>821</v>
      </c>
      <c r="D7177" s="164" t="s">
        <v>822</v>
      </c>
      <c r="E7177" s="164">
        <v>1</v>
      </c>
      <c r="F7177" s="167"/>
      <c r="G7177" s="167" t="str">
        <f>""</f>
        <v/>
      </c>
      <c r="H7177" s="161"/>
      <c r="I7177" s="165"/>
      <c r="J7177" s="166"/>
      <c r="K7177" s="124"/>
      <c r="L7177" s="125"/>
      <c r="M7177" s="126"/>
      <c r="N7177" s="127"/>
      <c r="O7177" s="128"/>
      <c r="P7177" s="128"/>
      <c r="Q7177" s="126"/>
      <c r="R7177" s="55"/>
      <c r="S7177" s="129"/>
      <c r="T7177" s="156"/>
      <c r="U7177" s="126"/>
      <c r="AF7177" s="8"/>
      <c r="AG7177" s="8"/>
      <c r="AH7177" s="8"/>
      <c r="AI7177" s="8"/>
      <c r="AJ7177" s="8"/>
      <c r="AK7177" s="8"/>
      <c r="AL7177" s="8"/>
      <c r="AM7177" s="8"/>
    </row>
    <row r="7178" spans="1:39" x14ac:dyDescent="0.2">
      <c r="A7178" s="161" t="s">
        <v>382</v>
      </c>
      <c r="B7178" s="162" t="s">
        <v>9222</v>
      </c>
      <c r="C7178" s="163" t="s">
        <v>824</v>
      </c>
      <c r="D7178" s="164" t="s">
        <v>825</v>
      </c>
      <c r="E7178" s="164">
        <f>1*1</f>
        <v>1</v>
      </c>
      <c r="F7178" s="167"/>
      <c r="G7178" s="167" t="str">
        <f>""</f>
        <v/>
      </c>
      <c r="H7178" s="161"/>
      <c r="I7178" s="165"/>
      <c r="J7178" s="166"/>
      <c r="K7178" s="124"/>
      <c r="L7178" s="125"/>
      <c r="M7178" s="126"/>
      <c r="N7178" s="127"/>
      <c r="O7178" s="128"/>
      <c r="P7178" s="128"/>
      <c r="Q7178" s="126"/>
      <c r="R7178" s="55"/>
      <c r="S7178" s="129"/>
      <c r="T7178" s="156"/>
      <c r="U7178" s="126"/>
      <c r="AF7178" s="8"/>
      <c r="AG7178" s="8"/>
      <c r="AH7178" s="8"/>
      <c r="AI7178" s="8"/>
      <c r="AJ7178" s="8"/>
      <c r="AK7178" s="8"/>
      <c r="AL7178" s="8"/>
      <c r="AM7178" s="8"/>
    </row>
    <row r="7179" spans="1:39" x14ac:dyDescent="0.2">
      <c r="A7179" s="161" t="s">
        <v>386</v>
      </c>
      <c r="B7179" s="162" t="s">
        <v>9223</v>
      </c>
      <c r="C7179" s="168" t="s">
        <v>827</v>
      </c>
      <c r="D7179" s="169" t="s">
        <v>828</v>
      </c>
      <c r="E7179" s="169">
        <f>1*1</f>
        <v>1</v>
      </c>
      <c r="F7179" s="170">
        <v>6.92</v>
      </c>
      <c r="G7179" s="170">
        <f>F7179*E7179</f>
        <v>6.92</v>
      </c>
      <c r="H7179" s="171" t="s">
        <v>414</v>
      </c>
      <c r="I7179" s="172"/>
      <c r="J7179" s="173"/>
      <c r="K7179" s="124"/>
      <c r="L7179" s="125"/>
      <c r="M7179" s="126"/>
      <c r="N7179" s="127"/>
      <c r="O7179" s="128"/>
      <c r="P7179" s="128"/>
      <c r="Q7179" s="126"/>
      <c r="R7179" s="55"/>
      <c r="S7179" s="129"/>
      <c r="T7179" s="156"/>
      <c r="U7179" s="126"/>
      <c r="AF7179" s="8"/>
      <c r="AG7179" s="8"/>
      <c r="AH7179" s="8"/>
      <c r="AI7179" s="8"/>
      <c r="AJ7179" s="8"/>
      <c r="AK7179" s="8"/>
      <c r="AL7179" s="8"/>
      <c r="AM7179" s="8"/>
    </row>
    <row r="7180" spans="1:39" x14ac:dyDescent="0.2">
      <c r="A7180" s="161" t="s">
        <v>386</v>
      </c>
      <c r="B7180" s="162" t="s">
        <v>9224</v>
      </c>
      <c r="C7180" s="168" t="s">
        <v>830</v>
      </c>
      <c r="D7180" s="169" t="s">
        <v>831</v>
      </c>
      <c r="E7180" s="169">
        <f>2*1</f>
        <v>2</v>
      </c>
      <c r="F7180" s="170">
        <v>0.28000000000000003</v>
      </c>
      <c r="G7180" s="170">
        <f>F7180*E7180</f>
        <v>0.56000000000000005</v>
      </c>
      <c r="H7180" s="171" t="s">
        <v>414</v>
      </c>
      <c r="I7180" s="172"/>
      <c r="J7180" s="173"/>
      <c r="K7180" s="124"/>
      <c r="L7180" s="125"/>
      <c r="M7180" s="126"/>
      <c r="N7180" s="127"/>
      <c r="O7180" s="128"/>
      <c r="P7180" s="128"/>
      <c r="Q7180" s="126"/>
      <c r="R7180" s="55"/>
      <c r="S7180" s="129"/>
      <c r="T7180" s="156"/>
      <c r="U7180" s="126"/>
      <c r="AF7180" s="8"/>
      <c r="AG7180" s="8"/>
      <c r="AH7180" s="8"/>
      <c r="AI7180" s="8"/>
      <c r="AJ7180" s="8"/>
      <c r="AK7180" s="8"/>
      <c r="AL7180" s="8"/>
      <c r="AM7180" s="8"/>
    </row>
    <row r="7181" spans="1:39" x14ac:dyDescent="0.2">
      <c r="A7181" s="161" t="s">
        <v>386</v>
      </c>
      <c r="B7181" s="162" t="s">
        <v>9225</v>
      </c>
      <c r="C7181" s="163" t="s">
        <v>510</v>
      </c>
      <c r="D7181" s="164" t="s">
        <v>511</v>
      </c>
      <c r="E7181" s="164">
        <f>1*1</f>
        <v>1</v>
      </c>
      <c r="F7181" s="167">
        <v>3.31</v>
      </c>
      <c r="G7181" s="167">
        <f>F7181*E7181</f>
        <v>3.31</v>
      </c>
      <c r="H7181" s="161" t="s">
        <v>414</v>
      </c>
      <c r="I7181" s="165"/>
      <c r="J7181" s="166"/>
      <c r="K7181" s="124"/>
      <c r="L7181" s="125"/>
      <c r="M7181" s="126"/>
      <c r="N7181" s="127"/>
      <c r="O7181" s="128"/>
      <c r="P7181" s="128"/>
      <c r="Q7181" s="126"/>
      <c r="R7181" s="55"/>
      <c r="S7181" s="129"/>
      <c r="T7181" s="156"/>
      <c r="U7181" s="126"/>
      <c r="AF7181" s="8"/>
      <c r="AG7181" s="8"/>
      <c r="AH7181" s="8"/>
      <c r="AI7181" s="8"/>
      <c r="AJ7181" s="8"/>
      <c r="AK7181" s="8"/>
      <c r="AL7181" s="8"/>
      <c r="AM7181" s="8"/>
    </row>
    <row r="7182" spans="1:39" x14ac:dyDescent="0.2">
      <c r="A7182" s="161" t="s">
        <v>403</v>
      </c>
      <c r="B7182" s="162" t="s">
        <v>9226</v>
      </c>
      <c r="C7182" s="174" t="s">
        <v>834</v>
      </c>
      <c r="D7182" s="175" t="s">
        <v>835</v>
      </c>
      <c r="E7182" s="175">
        <f>1*1</f>
        <v>1</v>
      </c>
      <c r="F7182" s="176">
        <v>1.81</v>
      </c>
      <c r="G7182" s="176">
        <f>F7182*E7182</f>
        <v>1.81</v>
      </c>
      <c r="H7182" s="177"/>
      <c r="I7182" s="178"/>
      <c r="J7182" s="179"/>
      <c r="K7182" s="124"/>
      <c r="L7182" s="125"/>
      <c r="M7182" s="126"/>
      <c r="N7182" s="127"/>
      <c r="O7182" s="128"/>
      <c r="P7182" s="128"/>
      <c r="Q7182" s="126"/>
      <c r="R7182" s="55"/>
      <c r="S7182" s="129"/>
      <c r="T7182" s="156"/>
      <c r="U7182" s="126"/>
      <c r="AF7182" s="8"/>
      <c r="AG7182" s="8"/>
      <c r="AH7182" s="8"/>
      <c r="AI7182" s="8"/>
      <c r="AJ7182" s="8"/>
      <c r="AK7182" s="8"/>
      <c r="AL7182" s="8"/>
      <c r="AM7182" s="8"/>
    </row>
    <row r="7183" spans="1:39" x14ac:dyDescent="0.2">
      <c r="A7183" s="161" t="s">
        <v>403</v>
      </c>
      <c r="B7183" s="162" t="s">
        <v>9227</v>
      </c>
      <c r="C7183" s="174" t="s">
        <v>677</v>
      </c>
      <c r="D7183" s="175" t="s">
        <v>837</v>
      </c>
      <c r="E7183" s="175">
        <f>6*1</f>
        <v>6</v>
      </c>
      <c r="F7183" s="176">
        <v>0.02</v>
      </c>
      <c r="G7183" s="176">
        <f>F7183*E7183</f>
        <v>0.12</v>
      </c>
      <c r="H7183" s="177"/>
      <c r="I7183" s="178"/>
      <c r="J7183" s="179"/>
      <c r="K7183" s="124"/>
      <c r="L7183" s="125"/>
      <c r="M7183" s="126"/>
      <c r="N7183" s="127"/>
      <c r="O7183" s="128"/>
      <c r="P7183" s="128"/>
      <c r="Q7183" s="126"/>
      <c r="R7183" s="55"/>
      <c r="S7183" s="129"/>
      <c r="T7183" s="156"/>
      <c r="U7183" s="126"/>
      <c r="AF7183" s="8"/>
      <c r="AG7183" s="8"/>
      <c r="AH7183" s="8"/>
      <c r="AI7183" s="8"/>
      <c r="AJ7183" s="8"/>
      <c r="AK7183" s="8"/>
      <c r="AL7183" s="8"/>
      <c r="AM7183" s="8"/>
    </row>
    <row r="7184" spans="1:39" x14ac:dyDescent="0.2">
      <c r="A7184" s="161" t="s">
        <v>403</v>
      </c>
      <c r="B7184" s="162" t="s">
        <v>9228</v>
      </c>
      <c r="C7184" s="174" t="s">
        <v>525</v>
      </c>
      <c r="D7184" s="175" t="s">
        <v>526</v>
      </c>
      <c r="E7184" s="175">
        <f>6*1</f>
        <v>6</v>
      </c>
      <c r="F7184" s="176">
        <v>0.01</v>
      </c>
      <c r="G7184" s="176">
        <f>F7184*E7184</f>
        <v>0.06</v>
      </c>
      <c r="H7184" s="177"/>
      <c r="I7184" s="178"/>
      <c r="J7184" s="179"/>
      <c r="K7184" s="124"/>
      <c r="L7184" s="125"/>
      <c r="M7184" s="126"/>
      <c r="N7184" s="127"/>
      <c r="O7184" s="128"/>
      <c r="P7184" s="128"/>
      <c r="Q7184" s="126"/>
      <c r="R7184" s="55"/>
      <c r="S7184" s="129"/>
      <c r="T7184" s="156"/>
      <c r="U7184" s="126"/>
      <c r="AF7184" s="8"/>
      <c r="AG7184" s="8"/>
      <c r="AH7184" s="8"/>
      <c r="AI7184" s="8"/>
      <c r="AJ7184" s="8"/>
      <c r="AK7184" s="8"/>
      <c r="AL7184" s="8"/>
      <c r="AM7184" s="8"/>
    </row>
    <row r="7185" spans="1:39" x14ac:dyDescent="0.2">
      <c r="A7185" s="161" t="s">
        <v>403</v>
      </c>
      <c r="B7185" s="162" t="s">
        <v>9229</v>
      </c>
      <c r="C7185" s="174" t="s">
        <v>528</v>
      </c>
      <c r="D7185" s="175" t="s">
        <v>529</v>
      </c>
      <c r="E7185" s="175">
        <f>6*1</f>
        <v>6</v>
      </c>
      <c r="F7185" s="176">
        <v>0</v>
      </c>
      <c r="G7185" s="176">
        <f>F7185*E7185</f>
        <v>0</v>
      </c>
      <c r="H7185" s="177"/>
      <c r="I7185" s="178"/>
      <c r="J7185" s="179"/>
      <c r="K7185" s="124"/>
      <c r="L7185" s="125"/>
      <c r="M7185" s="126"/>
      <c r="N7185" s="127"/>
      <c r="O7185" s="128"/>
      <c r="P7185" s="128"/>
      <c r="Q7185" s="126"/>
      <c r="R7185" s="55"/>
      <c r="S7185" s="129"/>
      <c r="T7185" s="156"/>
      <c r="U7185" s="126"/>
      <c r="AF7185" s="8"/>
      <c r="AG7185" s="8"/>
      <c r="AH7185" s="8"/>
      <c r="AI7185" s="8"/>
      <c r="AJ7185" s="8"/>
      <c r="AK7185" s="8"/>
      <c r="AL7185" s="8"/>
      <c r="AM7185" s="8"/>
    </row>
    <row r="7186" spans="1:39" x14ac:dyDescent="0.2">
      <c r="A7186" s="161" t="s">
        <v>386</v>
      </c>
      <c r="B7186" s="162" t="s">
        <v>9230</v>
      </c>
      <c r="C7186" s="181" t="s">
        <v>477</v>
      </c>
      <c r="D7186" s="182" t="s">
        <v>478</v>
      </c>
      <c r="E7186" s="182">
        <v>50</v>
      </c>
      <c r="F7186" s="183">
        <v>2.8096894699999999</v>
      </c>
      <c r="G7186" s="183">
        <f>F7186*E7186</f>
        <v>140.48447350000001</v>
      </c>
      <c r="H7186" s="184" t="s">
        <v>414</v>
      </c>
      <c r="I7186" s="185"/>
      <c r="J7186" s="180"/>
      <c r="K7186" s="124"/>
      <c r="L7186" s="125"/>
      <c r="M7186" s="126"/>
      <c r="N7186" s="127"/>
      <c r="O7186" s="128"/>
      <c r="P7186" s="128"/>
      <c r="Q7186" s="126"/>
      <c r="R7186" s="55"/>
      <c r="S7186" s="129"/>
      <c r="T7186" s="156"/>
      <c r="U7186" s="126"/>
      <c r="AF7186" s="8"/>
      <c r="AG7186" s="8"/>
      <c r="AH7186" s="8"/>
      <c r="AI7186" s="8"/>
      <c r="AJ7186" s="8"/>
      <c r="AK7186" s="8"/>
      <c r="AL7186" s="8"/>
      <c r="AM7186" s="8"/>
    </row>
    <row r="7187" spans="1:39" x14ac:dyDescent="0.2">
      <c r="A7187" s="161" t="s">
        <v>386</v>
      </c>
      <c r="B7187" s="162" t="s">
        <v>9231</v>
      </c>
      <c r="C7187" s="181" t="s">
        <v>480</v>
      </c>
      <c r="D7187" s="182" t="s">
        <v>481</v>
      </c>
      <c r="E7187" s="182">
        <v>50</v>
      </c>
      <c r="F7187" s="183">
        <v>1.0767407899999999</v>
      </c>
      <c r="G7187" s="183">
        <f>F7187*E7187</f>
        <v>53.837039499999996</v>
      </c>
      <c r="H7187" s="184" t="s">
        <v>414</v>
      </c>
      <c r="I7187" s="185"/>
      <c r="J7187" s="180"/>
      <c r="K7187" s="124"/>
      <c r="L7187" s="125"/>
      <c r="M7187" s="126"/>
      <c r="N7187" s="127"/>
      <c r="O7187" s="128"/>
      <c r="P7187" s="128"/>
      <c r="Q7187" s="126"/>
      <c r="R7187" s="55"/>
      <c r="S7187" s="129"/>
      <c r="T7187" s="156"/>
      <c r="U7187" s="126"/>
      <c r="AF7187" s="8"/>
      <c r="AG7187" s="8"/>
      <c r="AH7187" s="8"/>
      <c r="AI7187" s="8"/>
      <c r="AJ7187" s="8"/>
      <c r="AK7187" s="8"/>
      <c r="AL7187" s="8"/>
      <c r="AM7187" s="8"/>
    </row>
    <row r="7188" spans="1:39" x14ac:dyDescent="0.2">
      <c r="A7188" s="161" t="s">
        <v>386</v>
      </c>
      <c r="B7188" s="162" t="s">
        <v>9232</v>
      </c>
      <c r="C7188" s="163" t="s">
        <v>483</v>
      </c>
      <c r="D7188" s="164" t="s">
        <v>484</v>
      </c>
      <c r="E7188" s="164">
        <v>76</v>
      </c>
      <c r="F7188" s="167">
        <v>0.33108987000000001</v>
      </c>
      <c r="G7188" s="167">
        <f>F7188*E7188</f>
        <v>25.162830120000002</v>
      </c>
      <c r="H7188" s="161" t="s">
        <v>414</v>
      </c>
      <c r="I7188" s="165"/>
      <c r="J7188" s="166"/>
      <c r="K7188" s="124"/>
      <c r="L7188" s="125"/>
      <c r="M7188" s="126"/>
      <c r="N7188" s="127"/>
      <c r="O7188" s="128"/>
      <c r="P7188" s="128"/>
      <c r="Q7188" s="126"/>
      <c r="R7188" s="55"/>
      <c r="S7188" s="129"/>
      <c r="T7188" s="156"/>
      <c r="U7188" s="126"/>
      <c r="AF7188" s="8"/>
      <c r="AG7188" s="8"/>
      <c r="AH7188" s="8"/>
      <c r="AI7188" s="8"/>
      <c r="AJ7188" s="8"/>
      <c r="AK7188" s="8"/>
      <c r="AL7188" s="8"/>
      <c r="AM7188" s="8"/>
    </row>
    <row r="7189" spans="1:39" x14ac:dyDescent="0.2">
      <c r="A7189" s="161" t="s">
        <v>386</v>
      </c>
      <c r="B7189" s="162" t="s">
        <v>9233</v>
      </c>
      <c r="C7189" s="163" t="s">
        <v>486</v>
      </c>
      <c r="D7189" s="164" t="s">
        <v>487</v>
      </c>
      <c r="E7189" s="164" t="s">
        <v>410</v>
      </c>
      <c r="F7189" s="167">
        <v>1.75006756</v>
      </c>
      <c r="G7189" s="167">
        <f>F7189*2</f>
        <v>3.5001351199999999</v>
      </c>
      <c r="H7189" s="161" t="s">
        <v>414</v>
      </c>
      <c r="I7189" s="165"/>
      <c r="J7189" s="166"/>
      <c r="K7189" s="124"/>
      <c r="L7189" s="125"/>
      <c r="M7189" s="126"/>
      <c r="N7189" s="127"/>
      <c r="O7189" s="128"/>
      <c r="P7189" s="128"/>
      <c r="Q7189" s="126"/>
      <c r="R7189" s="55"/>
      <c r="S7189" s="129"/>
      <c r="T7189" s="156"/>
      <c r="U7189" s="126"/>
      <c r="AF7189" s="8"/>
      <c r="AG7189" s="8"/>
      <c r="AH7189" s="8"/>
      <c r="AI7189" s="8"/>
      <c r="AJ7189" s="8"/>
      <c r="AK7189" s="8"/>
      <c r="AL7189" s="8"/>
      <c r="AM7189" s="8"/>
    </row>
    <row r="7190" spans="1:39" x14ac:dyDescent="0.2">
      <c r="A7190" s="161" t="s">
        <v>382</v>
      </c>
      <c r="B7190" s="162" t="s">
        <v>9234</v>
      </c>
      <c r="C7190" s="163" t="s">
        <v>489</v>
      </c>
      <c r="D7190" s="164" t="s">
        <v>490</v>
      </c>
      <c r="E7190" s="164">
        <v>4</v>
      </c>
      <c r="F7190" s="167"/>
      <c r="G7190" s="167" t="str">
        <f>""</f>
        <v/>
      </c>
      <c r="H7190" s="161"/>
      <c r="I7190" s="165"/>
      <c r="J7190" s="166"/>
      <c r="K7190" s="124"/>
      <c r="L7190" s="125"/>
      <c r="M7190" s="126"/>
      <c r="N7190" s="127"/>
      <c r="O7190" s="128"/>
      <c r="P7190" s="128"/>
      <c r="Q7190" s="126"/>
      <c r="R7190" s="55"/>
      <c r="S7190" s="129"/>
      <c r="T7190" s="156"/>
      <c r="U7190" s="126"/>
      <c r="AF7190" s="8"/>
      <c r="AG7190" s="8"/>
      <c r="AH7190" s="8"/>
      <c r="AI7190" s="8"/>
      <c r="AJ7190" s="8"/>
      <c r="AK7190" s="8"/>
      <c r="AL7190" s="8"/>
      <c r="AM7190" s="8"/>
    </row>
    <row r="7191" spans="1:39" x14ac:dyDescent="0.2">
      <c r="A7191" s="161" t="s">
        <v>386</v>
      </c>
      <c r="B7191" s="162" t="s">
        <v>9235</v>
      </c>
      <c r="C7191" s="168" t="s">
        <v>492</v>
      </c>
      <c r="D7191" s="169" t="s">
        <v>493</v>
      </c>
      <c r="E7191" s="169">
        <f>1*4</f>
        <v>4</v>
      </c>
      <c r="F7191" s="170">
        <v>0.38</v>
      </c>
      <c r="G7191" s="170">
        <f>F7191*E7191</f>
        <v>1.52</v>
      </c>
      <c r="H7191" s="171" t="s">
        <v>414</v>
      </c>
      <c r="I7191" s="172"/>
      <c r="J7191" s="173"/>
      <c r="K7191" s="124"/>
      <c r="L7191" s="125"/>
      <c r="M7191" s="126"/>
      <c r="N7191" s="127"/>
      <c r="O7191" s="128"/>
      <c r="P7191" s="128"/>
      <c r="Q7191" s="126"/>
      <c r="R7191" s="55"/>
      <c r="S7191" s="129"/>
      <c r="T7191" s="156"/>
      <c r="U7191" s="126"/>
      <c r="AF7191" s="8"/>
      <c r="AG7191" s="8"/>
      <c r="AH7191" s="8"/>
      <c r="AI7191" s="8"/>
      <c r="AJ7191" s="8"/>
      <c r="AK7191" s="8"/>
      <c r="AL7191" s="8"/>
      <c r="AM7191" s="8"/>
    </row>
    <row r="7192" spans="1:39" x14ac:dyDescent="0.2">
      <c r="A7192" s="161" t="s">
        <v>386</v>
      </c>
      <c r="B7192" s="162" t="s">
        <v>9236</v>
      </c>
      <c r="C7192" s="168" t="s">
        <v>495</v>
      </c>
      <c r="D7192" s="169" t="s">
        <v>496</v>
      </c>
      <c r="E7192" s="169">
        <f>1*4</f>
        <v>4</v>
      </c>
      <c r="F7192" s="170">
        <v>0.25</v>
      </c>
      <c r="G7192" s="170">
        <f>F7192*E7192</f>
        <v>1</v>
      </c>
      <c r="H7192" s="171" t="s">
        <v>414</v>
      </c>
      <c r="I7192" s="172"/>
      <c r="J7192" s="173"/>
      <c r="K7192" s="124"/>
      <c r="L7192" s="125"/>
      <c r="M7192" s="126"/>
      <c r="N7192" s="127"/>
      <c r="O7192" s="128"/>
      <c r="P7192" s="128"/>
      <c r="Q7192" s="126"/>
      <c r="R7192" s="55"/>
      <c r="S7192" s="129"/>
      <c r="T7192" s="156"/>
      <c r="U7192" s="126"/>
      <c r="AF7192" s="8"/>
      <c r="AG7192" s="8"/>
      <c r="AH7192" s="8"/>
      <c r="AI7192" s="8"/>
      <c r="AJ7192" s="8"/>
      <c r="AK7192" s="8"/>
      <c r="AL7192" s="8"/>
      <c r="AM7192" s="8"/>
    </row>
    <row r="7193" spans="1:39" x14ac:dyDescent="0.2">
      <c r="A7193" s="161" t="s">
        <v>382</v>
      </c>
      <c r="B7193" s="162" t="s">
        <v>9237</v>
      </c>
      <c r="C7193" s="163" t="s">
        <v>531</v>
      </c>
      <c r="D7193" s="164" t="s">
        <v>532</v>
      </c>
      <c r="E7193" s="164">
        <v>1</v>
      </c>
      <c r="F7193" s="167"/>
      <c r="G7193" s="167" t="str">
        <f>""</f>
        <v/>
      </c>
      <c r="H7193" s="161"/>
      <c r="I7193" s="165"/>
      <c r="J7193" s="166"/>
      <c r="K7193" s="124"/>
      <c r="L7193" s="125"/>
      <c r="M7193" s="126"/>
      <c r="N7193" s="127"/>
      <c r="O7193" s="128"/>
      <c r="P7193" s="128"/>
      <c r="Q7193" s="126"/>
      <c r="R7193" s="55"/>
      <c r="S7193" s="129"/>
      <c r="T7193" s="156"/>
      <c r="U7193" s="126"/>
      <c r="AF7193" s="8"/>
      <c r="AG7193" s="8"/>
      <c r="AH7193" s="8"/>
      <c r="AI7193" s="8"/>
      <c r="AJ7193" s="8"/>
      <c r="AK7193" s="8"/>
      <c r="AL7193" s="8"/>
      <c r="AM7193" s="8"/>
    </row>
    <row r="7194" spans="1:39" x14ac:dyDescent="0.2">
      <c r="A7194" s="161" t="s">
        <v>386</v>
      </c>
      <c r="B7194" s="162" t="s">
        <v>9238</v>
      </c>
      <c r="C7194" s="168" t="s">
        <v>534</v>
      </c>
      <c r="D7194" s="169" t="s">
        <v>535</v>
      </c>
      <c r="E7194" s="169">
        <f>2*1</f>
        <v>2</v>
      </c>
      <c r="F7194" s="170">
        <v>2.2200000000000002</v>
      </c>
      <c r="G7194" s="170">
        <f>F7194*E7194</f>
        <v>4.4400000000000004</v>
      </c>
      <c r="H7194" s="171" t="s">
        <v>390</v>
      </c>
      <c r="I7194" s="172"/>
      <c r="J7194" s="173"/>
      <c r="K7194" s="124"/>
      <c r="L7194" s="125"/>
      <c r="M7194" s="126"/>
      <c r="N7194" s="127"/>
      <c r="O7194" s="128"/>
      <c r="P7194" s="128"/>
      <c r="Q7194" s="126"/>
      <c r="R7194" s="55"/>
      <c r="S7194" s="129"/>
      <c r="T7194" s="156"/>
      <c r="U7194" s="126"/>
      <c r="AF7194" s="8"/>
      <c r="AG7194" s="8"/>
      <c r="AH7194" s="8"/>
      <c r="AI7194" s="8"/>
      <c r="AJ7194" s="8"/>
      <c r="AK7194" s="8"/>
      <c r="AL7194" s="8"/>
      <c r="AM7194" s="8"/>
    </row>
    <row r="7195" spans="1:39" x14ac:dyDescent="0.2">
      <c r="A7195" s="161" t="s">
        <v>386</v>
      </c>
      <c r="B7195" s="162" t="s">
        <v>9239</v>
      </c>
      <c r="C7195" s="168" t="s">
        <v>537</v>
      </c>
      <c r="D7195" s="169" t="s">
        <v>538</v>
      </c>
      <c r="E7195" s="169">
        <f>1*1</f>
        <v>1</v>
      </c>
      <c r="F7195" s="170">
        <v>6.38</v>
      </c>
      <c r="G7195" s="170">
        <f>F7195*E7195</f>
        <v>6.38</v>
      </c>
      <c r="H7195" s="171" t="s">
        <v>390</v>
      </c>
      <c r="I7195" s="172"/>
      <c r="J7195" s="173"/>
      <c r="K7195" s="124"/>
      <c r="L7195" s="125"/>
      <c r="M7195" s="126"/>
      <c r="N7195" s="127"/>
      <c r="O7195" s="128"/>
      <c r="P7195" s="128"/>
      <c r="Q7195" s="126"/>
      <c r="R7195" s="55"/>
      <c r="S7195" s="129"/>
      <c r="T7195" s="156"/>
      <c r="U7195" s="126"/>
      <c r="AF7195" s="8"/>
      <c r="AG7195" s="8"/>
      <c r="AH7195" s="8"/>
      <c r="AI7195" s="8"/>
      <c r="AJ7195" s="8"/>
      <c r="AK7195" s="8"/>
      <c r="AL7195" s="8"/>
      <c r="AM7195" s="8"/>
    </row>
    <row r="7196" spans="1:39" x14ac:dyDescent="0.2">
      <c r="A7196" s="161" t="s">
        <v>386</v>
      </c>
      <c r="B7196" s="162" t="s">
        <v>9240</v>
      </c>
      <c r="C7196" s="168" t="s">
        <v>540</v>
      </c>
      <c r="D7196" s="169" t="s">
        <v>541</v>
      </c>
      <c r="E7196" s="169">
        <f>1*1</f>
        <v>1</v>
      </c>
      <c r="F7196" s="170">
        <v>46.26</v>
      </c>
      <c r="G7196" s="170">
        <f>F7196*E7196</f>
        <v>46.26</v>
      </c>
      <c r="H7196" s="171" t="s">
        <v>390</v>
      </c>
      <c r="I7196" s="172"/>
      <c r="J7196" s="173"/>
      <c r="K7196" s="124"/>
      <c r="L7196" s="125"/>
      <c r="M7196" s="126"/>
      <c r="N7196" s="127"/>
      <c r="O7196" s="128"/>
      <c r="P7196" s="128"/>
      <c r="Q7196" s="126"/>
      <c r="R7196" s="55"/>
      <c r="S7196" s="129"/>
      <c r="T7196" s="156"/>
      <c r="U7196" s="126"/>
      <c r="AF7196" s="8"/>
      <c r="AG7196" s="8"/>
      <c r="AH7196" s="8"/>
      <c r="AI7196" s="8"/>
      <c r="AJ7196" s="8"/>
      <c r="AK7196" s="8"/>
      <c r="AL7196" s="8"/>
      <c r="AM7196" s="8"/>
    </row>
    <row r="7197" spans="1:39" x14ac:dyDescent="0.2">
      <c r="A7197" s="161" t="s">
        <v>386</v>
      </c>
      <c r="B7197" s="162" t="s">
        <v>9241</v>
      </c>
      <c r="C7197" s="168" t="s">
        <v>401</v>
      </c>
      <c r="D7197" s="169" t="s">
        <v>402</v>
      </c>
      <c r="E7197" s="169">
        <f>2*1</f>
        <v>2</v>
      </c>
      <c r="F7197" s="170">
        <v>1.97</v>
      </c>
      <c r="G7197" s="170">
        <f>F7197*E7197</f>
        <v>3.94</v>
      </c>
      <c r="H7197" s="171" t="s">
        <v>390</v>
      </c>
      <c r="I7197" s="172"/>
      <c r="J7197" s="173"/>
      <c r="K7197" s="124"/>
      <c r="L7197" s="125"/>
      <c r="M7197" s="126"/>
      <c r="N7197" s="127"/>
      <c r="O7197" s="128"/>
      <c r="P7197" s="128"/>
      <c r="Q7197" s="126"/>
      <c r="R7197" s="55"/>
      <c r="S7197" s="129"/>
      <c r="T7197" s="156"/>
      <c r="U7197" s="126"/>
      <c r="AF7197" s="8"/>
      <c r="AG7197" s="8"/>
      <c r="AH7197" s="8"/>
      <c r="AI7197" s="8"/>
      <c r="AJ7197" s="8"/>
      <c r="AK7197" s="8"/>
      <c r="AL7197" s="8"/>
      <c r="AM7197" s="8"/>
    </row>
    <row r="7198" spans="1:39" x14ac:dyDescent="0.2">
      <c r="A7198" s="161" t="s">
        <v>382</v>
      </c>
      <c r="B7198" s="162" t="s">
        <v>9242</v>
      </c>
      <c r="C7198" s="181" t="s">
        <v>9243</v>
      </c>
      <c r="D7198" s="182" t="s">
        <v>545</v>
      </c>
      <c r="E7198" s="182" t="s">
        <v>410</v>
      </c>
      <c r="F7198" s="183"/>
      <c r="G7198" s="183" t="str">
        <f>""</f>
        <v/>
      </c>
      <c r="H7198" s="184"/>
      <c r="I7198" s="185"/>
      <c r="J7198" s="180"/>
      <c r="K7198" s="124"/>
      <c r="L7198" s="125"/>
      <c r="M7198" s="126"/>
      <c r="N7198" s="127"/>
      <c r="O7198" s="128"/>
      <c r="P7198" s="128"/>
      <c r="Q7198" s="126"/>
      <c r="R7198" s="55"/>
      <c r="S7198" s="129"/>
      <c r="T7198" s="156"/>
      <c r="U7198" s="126"/>
      <c r="AF7198" s="8"/>
      <c r="AG7198" s="8"/>
      <c r="AH7198" s="8"/>
      <c r="AI7198" s="8"/>
      <c r="AJ7198" s="8"/>
      <c r="AK7198" s="8"/>
      <c r="AL7198" s="8"/>
      <c r="AM7198" s="8"/>
    </row>
    <row r="7199" spans="1:39" x14ac:dyDescent="0.2">
      <c r="A7199" s="161" t="s">
        <v>386</v>
      </c>
      <c r="B7199" s="162" t="s">
        <v>9244</v>
      </c>
      <c r="C7199" s="181" t="s">
        <v>9245</v>
      </c>
      <c r="D7199" s="182" t="s">
        <v>9246</v>
      </c>
      <c r="E7199" s="182">
        <f>1*1</f>
        <v>1</v>
      </c>
      <c r="F7199" s="183">
        <v>27.03</v>
      </c>
      <c r="G7199" s="183">
        <f>F7199*E7199</f>
        <v>27.03</v>
      </c>
      <c r="H7199" s="184" t="s">
        <v>414</v>
      </c>
      <c r="I7199" s="185"/>
      <c r="J7199" s="180"/>
      <c r="K7199" s="124"/>
      <c r="L7199" s="125"/>
      <c r="M7199" s="126"/>
      <c r="N7199" s="127"/>
      <c r="O7199" s="128"/>
      <c r="P7199" s="128"/>
      <c r="Q7199" s="126"/>
      <c r="R7199" s="55"/>
      <c r="S7199" s="129"/>
      <c r="T7199" s="156"/>
      <c r="U7199" s="126"/>
      <c r="AF7199" s="8"/>
      <c r="AG7199" s="8"/>
      <c r="AH7199" s="8"/>
      <c r="AI7199" s="8"/>
      <c r="AJ7199" s="8"/>
      <c r="AK7199" s="8"/>
      <c r="AL7199" s="8"/>
      <c r="AM7199" s="8"/>
    </row>
    <row r="7200" spans="1:39" x14ac:dyDescent="0.2">
      <c r="A7200" s="161" t="s">
        <v>386</v>
      </c>
      <c r="B7200" s="162" t="s">
        <v>9247</v>
      </c>
      <c r="C7200" s="181" t="s">
        <v>419</v>
      </c>
      <c r="D7200" s="182" t="s">
        <v>420</v>
      </c>
      <c r="E7200" s="182">
        <f>1*1</f>
        <v>1</v>
      </c>
      <c r="F7200" s="183">
        <v>0.37</v>
      </c>
      <c r="G7200" s="183">
        <f>F7200*E7200</f>
        <v>0.37</v>
      </c>
      <c r="H7200" s="184" t="s">
        <v>414</v>
      </c>
      <c r="I7200" s="185"/>
      <c r="J7200" s="180"/>
      <c r="K7200" s="124"/>
      <c r="L7200" s="125"/>
      <c r="M7200" s="126"/>
      <c r="N7200" s="127"/>
      <c r="O7200" s="128"/>
      <c r="P7200" s="128"/>
      <c r="Q7200" s="126"/>
      <c r="R7200" s="55"/>
      <c r="S7200" s="129"/>
      <c r="T7200" s="156"/>
      <c r="U7200" s="126"/>
      <c r="AF7200" s="8"/>
      <c r="AG7200" s="8"/>
      <c r="AH7200" s="8"/>
      <c r="AI7200" s="8"/>
      <c r="AJ7200" s="8"/>
      <c r="AK7200" s="8"/>
      <c r="AL7200" s="8"/>
      <c r="AM7200" s="8"/>
    </row>
    <row r="7201" spans="1:39" x14ac:dyDescent="0.2">
      <c r="A7201" s="161" t="s">
        <v>403</v>
      </c>
      <c r="B7201" s="162" t="s">
        <v>9248</v>
      </c>
      <c r="C7201" s="181" t="s">
        <v>425</v>
      </c>
      <c r="D7201" s="182" t="s">
        <v>6106</v>
      </c>
      <c r="E7201" s="182">
        <f>3*1</f>
        <v>3</v>
      </c>
      <c r="F7201" s="183">
        <v>0.01</v>
      </c>
      <c r="G7201" s="183">
        <f>F7201*E7201</f>
        <v>0.03</v>
      </c>
      <c r="H7201" s="184"/>
      <c r="I7201" s="185"/>
      <c r="J7201" s="180"/>
      <c r="K7201" s="124"/>
      <c r="L7201" s="125"/>
      <c r="M7201" s="126"/>
      <c r="N7201" s="127"/>
      <c r="O7201" s="128"/>
      <c r="P7201" s="128"/>
      <c r="Q7201" s="126"/>
      <c r="R7201" s="55"/>
      <c r="S7201" s="129"/>
      <c r="T7201" s="156"/>
      <c r="U7201" s="126"/>
      <c r="AF7201" s="8"/>
      <c r="AG7201" s="8"/>
      <c r="AH7201" s="8"/>
      <c r="AI7201" s="8"/>
      <c r="AJ7201" s="8"/>
      <c r="AK7201" s="8"/>
      <c r="AL7201" s="8"/>
      <c r="AM7201" s="8"/>
    </row>
    <row r="7202" spans="1:39" x14ac:dyDescent="0.2">
      <c r="A7202" s="161" t="s">
        <v>386</v>
      </c>
      <c r="B7202" s="162" t="s">
        <v>9249</v>
      </c>
      <c r="C7202" s="181" t="s">
        <v>9250</v>
      </c>
      <c r="D7202" s="182" t="s">
        <v>9251</v>
      </c>
      <c r="E7202" s="182">
        <v>1</v>
      </c>
      <c r="F7202" s="183">
        <v>32.944494030000001</v>
      </c>
      <c r="G7202" s="183">
        <f>F7202*E7202</f>
        <v>32.944494030000001</v>
      </c>
      <c r="H7202" s="184" t="s">
        <v>414</v>
      </c>
      <c r="I7202" s="185"/>
      <c r="J7202" s="180"/>
      <c r="K7202" s="124"/>
      <c r="L7202" s="125"/>
      <c r="M7202" s="126"/>
      <c r="N7202" s="127"/>
      <c r="O7202" s="128"/>
      <c r="P7202" s="128"/>
      <c r="Q7202" s="126"/>
      <c r="R7202" s="55"/>
      <c r="S7202" s="129"/>
      <c r="T7202" s="156"/>
      <c r="U7202" s="126"/>
      <c r="AF7202" s="8"/>
      <c r="AG7202" s="8"/>
      <c r="AH7202" s="8"/>
      <c r="AI7202" s="8"/>
      <c r="AJ7202" s="8"/>
      <c r="AK7202" s="8"/>
      <c r="AL7202" s="8"/>
      <c r="AM7202" s="8"/>
    </row>
    <row r="7203" spans="1:39" x14ac:dyDescent="0.2">
      <c r="A7203" s="161" t="s">
        <v>382</v>
      </c>
      <c r="B7203" s="162" t="s">
        <v>9252</v>
      </c>
      <c r="C7203" s="163" t="s">
        <v>555</v>
      </c>
      <c r="D7203" s="164" t="s">
        <v>556</v>
      </c>
      <c r="E7203" s="164">
        <v>1</v>
      </c>
      <c r="F7203" s="167"/>
      <c r="G7203" s="167" t="str">
        <f>""</f>
        <v/>
      </c>
      <c r="H7203" s="161"/>
      <c r="I7203" s="165"/>
      <c r="J7203" s="166"/>
      <c r="K7203" s="124"/>
      <c r="L7203" s="125"/>
      <c r="M7203" s="126"/>
      <c r="N7203" s="127"/>
      <c r="O7203" s="128"/>
      <c r="P7203" s="128"/>
      <c r="Q7203" s="126"/>
      <c r="R7203" s="55"/>
      <c r="S7203" s="129"/>
      <c r="T7203" s="156"/>
      <c r="U7203" s="126"/>
      <c r="AF7203" s="8"/>
      <c r="AG7203" s="8"/>
      <c r="AH7203" s="8"/>
      <c r="AI7203" s="8"/>
      <c r="AJ7203" s="8"/>
      <c r="AK7203" s="8"/>
      <c r="AL7203" s="8"/>
      <c r="AM7203" s="8"/>
    </row>
    <row r="7204" spans="1:39" x14ac:dyDescent="0.2">
      <c r="A7204" s="161" t="s">
        <v>386</v>
      </c>
      <c r="B7204" s="162" t="s">
        <v>9253</v>
      </c>
      <c r="C7204" s="168" t="s">
        <v>442</v>
      </c>
      <c r="D7204" s="169" t="s">
        <v>443</v>
      </c>
      <c r="E7204" s="169">
        <f>1*1</f>
        <v>1</v>
      </c>
      <c r="F7204" s="170">
        <v>11.31</v>
      </c>
      <c r="G7204" s="170">
        <f>F7204*E7204</f>
        <v>11.31</v>
      </c>
      <c r="H7204" s="171" t="s">
        <v>414</v>
      </c>
      <c r="I7204" s="172"/>
      <c r="J7204" s="173"/>
      <c r="K7204" s="124"/>
      <c r="L7204" s="125"/>
      <c r="M7204" s="126"/>
      <c r="N7204" s="127"/>
      <c r="O7204" s="128"/>
      <c r="P7204" s="128"/>
      <c r="Q7204" s="126"/>
      <c r="R7204" s="55"/>
      <c r="S7204" s="129"/>
      <c r="T7204" s="156"/>
      <c r="U7204" s="126"/>
      <c r="AF7204" s="8"/>
      <c r="AG7204" s="8"/>
      <c r="AH7204" s="8"/>
      <c r="AI7204" s="8"/>
      <c r="AJ7204" s="8"/>
      <c r="AK7204" s="8"/>
      <c r="AL7204" s="8"/>
      <c r="AM7204" s="8"/>
    </row>
    <row r="7205" spans="1:39" x14ac:dyDescent="0.2">
      <c r="A7205" s="161" t="s">
        <v>386</v>
      </c>
      <c r="B7205" s="162" t="s">
        <v>9254</v>
      </c>
      <c r="C7205" s="168" t="s">
        <v>559</v>
      </c>
      <c r="D7205" s="169" t="s">
        <v>560</v>
      </c>
      <c r="E7205" s="169">
        <f>2*1</f>
        <v>2</v>
      </c>
      <c r="F7205" s="170">
        <v>1.39</v>
      </c>
      <c r="G7205" s="170">
        <f>F7205*E7205</f>
        <v>2.78</v>
      </c>
      <c r="H7205" s="171" t="s">
        <v>414</v>
      </c>
      <c r="I7205" s="172"/>
      <c r="J7205" s="173"/>
      <c r="K7205" s="124"/>
      <c r="L7205" s="125"/>
      <c r="M7205" s="126"/>
      <c r="N7205" s="127"/>
      <c r="O7205" s="128"/>
      <c r="P7205" s="128"/>
      <c r="Q7205" s="126"/>
      <c r="R7205" s="55"/>
      <c r="S7205" s="129"/>
      <c r="T7205" s="156"/>
      <c r="U7205" s="126"/>
      <c r="AF7205" s="8"/>
      <c r="AG7205" s="8"/>
      <c r="AH7205" s="8"/>
      <c r="AI7205" s="8"/>
      <c r="AJ7205" s="8"/>
      <c r="AK7205" s="8"/>
      <c r="AL7205" s="8"/>
      <c r="AM7205" s="8"/>
    </row>
    <row r="7206" spans="1:39" x14ac:dyDescent="0.2">
      <c r="A7206" s="161" t="s">
        <v>386</v>
      </c>
      <c r="B7206" s="162" t="s">
        <v>9255</v>
      </c>
      <c r="C7206" s="181" t="s">
        <v>562</v>
      </c>
      <c r="D7206" s="182" t="s">
        <v>563</v>
      </c>
      <c r="E7206" s="182">
        <v>4</v>
      </c>
      <c r="F7206" s="183">
        <v>3.3256407800000001</v>
      </c>
      <c r="G7206" s="183">
        <f>F7206*E7206</f>
        <v>13.30256312</v>
      </c>
      <c r="H7206" s="184" t="s">
        <v>414</v>
      </c>
      <c r="I7206" s="185"/>
      <c r="J7206" s="180"/>
      <c r="K7206" s="124"/>
      <c r="L7206" s="125"/>
      <c r="M7206" s="126"/>
      <c r="N7206" s="127"/>
      <c r="O7206" s="128"/>
      <c r="P7206" s="128"/>
      <c r="Q7206" s="126"/>
      <c r="R7206" s="55"/>
      <c r="S7206" s="129"/>
      <c r="T7206" s="156"/>
      <c r="U7206" s="126"/>
      <c r="AF7206" s="8"/>
      <c r="AG7206" s="8"/>
      <c r="AH7206" s="8"/>
      <c r="AI7206" s="8"/>
      <c r="AJ7206" s="8"/>
      <c r="AK7206" s="8"/>
      <c r="AL7206" s="8"/>
      <c r="AM7206" s="8"/>
    </row>
    <row r="7207" spans="1:39" x14ac:dyDescent="0.2">
      <c r="A7207" s="161" t="s">
        <v>386</v>
      </c>
      <c r="B7207" s="162" t="s">
        <v>9256</v>
      </c>
      <c r="C7207" s="181" t="s">
        <v>565</v>
      </c>
      <c r="D7207" s="182" t="s">
        <v>566</v>
      </c>
      <c r="E7207" s="182">
        <v>4</v>
      </c>
      <c r="F7207" s="183">
        <v>0.61767559999999999</v>
      </c>
      <c r="G7207" s="183">
        <f>F7207*E7207</f>
        <v>2.4707024</v>
      </c>
      <c r="H7207" s="184" t="s">
        <v>414</v>
      </c>
      <c r="I7207" s="185"/>
      <c r="J7207" s="180"/>
      <c r="K7207" s="124"/>
      <c r="L7207" s="125"/>
      <c r="M7207" s="126"/>
      <c r="N7207" s="127"/>
      <c r="O7207" s="128"/>
      <c r="P7207" s="128"/>
      <c r="Q7207" s="126"/>
      <c r="R7207" s="55"/>
      <c r="S7207" s="129"/>
      <c r="T7207" s="156"/>
      <c r="U7207" s="126"/>
      <c r="AF7207" s="8"/>
      <c r="AG7207" s="8"/>
      <c r="AH7207" s="8"/>
      <c r="AI7207" s="8"/>
      <c r="AJ7207" s="8"/>
      <c r="AK7207" s="8"/>
      <c r="AL7207" s="8"/>
      <c r="AM7207" s="8"/>
    </row>
    <row r="7208" spans="1:39" x14ac:dyDescent="0.2">
      <c r="A7208" s="161" t="s">
        <v>382</v>
      </c>
      <c r="B7208" s="162" t="s">
        <v>9257</v>
      </c>
      <c r="C7208" s="163" t="s">
        <v>568</v>
      </c>
      <c r="D7208" s="164" t="s">
        <v>569</v>
      </c>
      <c r="E7208" s="164">
        <v>2</v>
      </c>
      <c r="F7208" s="167"/>
      <c r="G7208" s="167" t="str">
        <f>""</f>
        <v/>
      </c>
      <c r="H7208" s="161"/>
      <c r="I7208" s="165"/>
      <c r="J7208" s="166"/>
      <c r="K7208" s="124"/>
      <c r="L7208" s="125"/>
      <c r="M7208" s="126"/>
      <c r="N7208" s="127"/>
      <c r="O7208" s="128"/>
      <c r="P7208" s="128"/>
      <c r="Q7208" s="126"/>
      <c r="R7208" s="55"/>
      <c r="S7208" s="129"/>
      <c r="T7208" s="156"/>
      <c r="U7208" s="126"/>
      <c r="AF7208" s="8"/>
      <c r="AG7208" s="8"/>
      <c r="AH7208" s="8"/>
      <c r="AI7208" s="8"/>
      <c r="AJ7208" s="8"/>
      <c r="AK7208" s="8"/>
      <c r="AL7208" s="8"/>
      <c r="AM7208" s="8"/>
    </row>
    <row r="7209" spans="1:39" x14ac:dyDescent="0.2">
      <c r="A7209" s="161" t="s">
        <v>386</v>
      </c>
      <c r="B7209" s="162" t="s">
        <v>9258</v>
      </c>
      <c r="C7209" s="168" t="s">
        <v>571</v>
      </c>
      <c r="D7209" s="169" t="s">
        <v>572</v>
      </c>
      <c r="E7209" s="169">
        <f>1*2</f>
        <v>2</v>
      </c>
      <c r="F7209" s="170">
        <v>0.89</v>
      </c>
      <c r="G7209" s="170">
        <f>F7209*E7209</f>
        <v>1.78</v>
      </c>
      <c r="H7209" s="171" t="s">
        <v>414</v>
      </c>
      <c r="I7209" s="172"/>
      <c r="J7209" s="173"/>
      <c r="K7209" s="124"/>
      <c r="L7209" s="125"/>
      <c r="M7209" s="126"/>
      <c r="N7209" s="127"/>
      <c r="O7209" s="128"/>
      <c r="P7209" s="128"/>
      <c r="Q7209" s="126"/>
      <c r="R7209" s="55"/>
      <c r="S7209" s="129"/>
      <c r="T7209" s="156"/>
      <c r="U7209" s="126"/>
      <c r="AF7209" s="8"/>
      <c r="AG7209" s="8"/>
      <c r="AH7209" s="8"/>
      <c r="AI7209" s="8"/>
      <c r="AJ7209" s="8"/>
      <c r="AK7209" s="8"/>
      <c r="AL7209" s="8"/>
      <c r="AM7209" s="8"/>
    </row>
    <row r="7210" spans="1:39" x14ac:dyDescent="0.2">
      <c r="A7210" s="161" t="s">
        <v>386</v>
      </c>
      <c r="B7210" s="162" t="s">
        <v>9259</v>
      </c>
      <c r="C7210" s="168" t="s">
        <v>574</v>
      </c>
      <c r="D7210" s="169" t="s">
        <v>575</v>
      </c>
      <c r="E7210" s="169">
        <f>2*2</f>
        <v>4</v>
      </c>
      <c r="F7210" s="170">
        <v>0.09</v>
      </c>
      <c r="G7210" s="170">
        <f>F7210*E7210</f>
        <v>0.36</v>
      </c>
      <c r="H7210" s="171" t="s">
        <v>414</v>
      </c>
      <c r="I7210" s="172"/>
      <c r="J7210" s="173"/>
      <c r="K7210" s="124"/>
      <c r="L7210" s="125"/>
      <c r="M7210" s="126"/>
      <c r="N7210" s="127"/>
      <c r="O7210" s="128"/>
      <c r="P7210" s="128"/>
      <c r="Q7210" s="126"/>
      <c r="R7210" s="55"/>
      <c r="S7210" s="129"/>
      <c r="T7210" s="156"/>
      <c r="U7210" s="126"/>
      <c r="AF7210" s="8"/>
      <c r="AG7210" s="8"/>
      <c r="AH7210" s="8"/>
      <c r="AI7210" s="8"/>
      <c r="AJ7210" s="8"/>
      <c r="AK7210" s="8"/>
      <c r="AL7210" s="8"/>
      <c r="AM7210" s="8"/>
    </row>
    <row r="7211" spans="1:39" x14ac:dyDescent="0.2">
      <c r="A7211" s="161" t="s">
        <v>386</v>
      </c>
      <c r="B7211" s="162" t="s">
        <v>9260</v>
      </c>
      <c r="C7211" s="163" t="s">
        <v>577</v>
      </c>
      <c r="D7211" s="164" t="s">
        <v>578</v>
      </c>
      <c r="E7211" s="164">
        <v>1</v>
      </c>
      <c r="F7211" s="167">
        <v>6.3872718900000001</v>
      </c>
      <c r="G7211" s="167">
        <f>F7211*E7211</f>
        <v>6.3872718900000001</v>
      </c>
      <c r="H7211" s="161" t="s">
        <v>414</v>
      </c>
      <c r="I7211" s="165"/>
      <c r="J7211" s="166"/>
      <c r="K7211" s="124"/>
      <c r="L7211" s="125"/>
      <c r="M7211" s="126"/>
      <c r="N7211" s="127"/>
      <c r="O7211" s="128"/>
      <c r="P7211" s="128"/>
      <c r="Q7211" s="126"/>
      <c r="R7211" s="55"/>
      <c r="S7211" s="129"/>
      <c r="T7211" s="156"/>
      <c r="U7211" s="126"/>
      <c r="AF7211" s="8"/>
      <c r="AG7211" s="8"/>
      <c r="AH7211" s="8"/>
      <c r="AI7211" s="8"/>
      <c r="AJ7211" s="8"/>
      <c r="AK7211" s="8"/>
      <c r="AL7211" s="8"/>
      <c r="AM7211" s="8"/>
    </row>
    <row r="7212" spans="1:39" x14ac:dyDescent="0.2">
      <c r="A7212" s="161" t="s">
        <v>386</v>
      </c>
      <c r="B7212" s="162" t="s">
        <v>9261</v>
      </c>
      <c r="C7212" s="181" t="s">
        <v>580</v>
      </c>
      <c r="D7212" s="182" t="s">
        <v>581</v>
      </c>
      <c r="E7212" s="182">
        <v>1</v>
      </c>
      <c r="F7212" s="183">
        <v>13.463815520000001</v>
      </c>
      <c r="G7212" s="183">
        <f>F7212*E7212</f>
        <v>13.463815520000001</v>
      </c>
      <c r="H7212" s="184" t="s">
        <v>414</v>
      </c>
      <c r="I7212" s="185"/>
      <c r="J7212" s="180"/>
      <c r="K7212" s="124"/>
      <c r="L7212" s="125"/>
      <c r="M7212" s="126"/>
      <c r="N7212" s="127"/>
      <c r="O7212" s="128"/>
      <c r="P7212" s="128"/>
      <c r="Q7212" s="126"/>
      <c r="R7212" s="55"/>
      <c r="S7212" s="129"/>
      <c r="T7212" s="156"/>
      <c r="U7212" s="126"/>
      <c r="AF7212" s="8"/>
      <c r="AG7212" s="8"/>
      <c r="AH7212" s="8"/>
      <c r="AI7212" s="8"/>
      <c r="AJ7212" s="8"/>
      <c r="AK7212" s="8"/>
      <c r="AL7212" s="8"/>
      <c r="AM7212" s="8"/>
    </row>
    <row r="7213" spans="1:39" x14ac:dyDescent="0.2">
      <c r="A7213" s="161" t="s">
        <v>386</v>
      </c>
      <c r="B7213" s="162" t="s">
        <v>9262</v>
      </c>
      <c r="C7213" s="181" t="s">
        <v>583</v>
      </c>
      <c r="D7213" s="182" t="s">
        <v>584</v>
      </c>
      <c r="E7213" s="182" t="s">
        <v>410</v>
      </c>
      <c r="F7213" s="183">
        <v>5.3824199999999998</v>
      </c>
      <c r="G7213" s="183">
        <f>F7213*2</f>
        <v>10.76484</v>
      </c>
      <c r="H7213" s="184" t="s">
        <v>414</v>
      </c>
      <c r="I7213" s="185"/>
      <c r="J7213" s="180"/>
      <c r="K7213" s="124"/>
      <c r="L7213" s="125"/>
      <c r="M7213" s="126"/>
      <c r="N7213" s="127"/>
      <c r="O7213" s="128"/>
      <c r="P7213" s="128"/>
      <c r="Q7213" s="126"/>
      <c r="R7213" s="55"/>
      <c r="S7213" s="129"/>
      <c r="T7213" s="156"/>
      <c r="U7213" s="126"/>
      <c r="AF7213" s="8"/>
      <c r="AG7213" s="8"/>
      <c r="AH7213" s="8"/>
      <c r="AI7213" s="8"/>
      <c r="AJ7213" s="8"/>
      <c r="AK7213" s="8"/>
      <c r="AL7213" s="8"/>
      <c r="AM7213" s="8"/>
    </row>
    <row r="7214" spans="1:39" x14ac:dyDescent="0.2">
      <c r="A7214" s="161" t="s">
        <v>403</v>
      </c>
      <c r="B7214" s="162" t="s">
        <v>9263</v>
      </c>
      <c r="C7214" s="174" t="s">
        <v>586</v>
      </c>
      <c r="D7214" s="175" t="s">
        <v>587</v>
      </c>
      <c r="E7214" s="175">
        <v>2</v>
      </c>
      <c r="F7214" s="176">
        <v>1.23280217</v>
      </c>
      <c r="G7214" s="176">
        <f>F7214*E7214</f>
        <v>2.4656043400000001</v>
      </c>
      <c r="H7214" s="177" t="s">
        <v>414</v>
      </c>
      <c r="I7214" s="178"/>
      <c r="J7214" s="179"/>
      <c r="K7214" s="124"/>
      <c r="L7214" s="125"/>
      <c r="M7214" s="126"/>
      <c r="N7214" s="127"/>
      <c r="O7214" s="128"/>
      <c r="P7214" s="128"/>
      <c r="Q7214" s="126"/>
      <c r="R7214" s="55"/>
      <c r="S7214" s="129"/>
      <c r="T7214" s="156"/>
      <c r="U7214" s="126"/>
      <c r="AF7214" s="8"/>
      <c r="AG7214" s="8"/>
      <c r="AH7214" s="8"/>
      <c r="AI7214" s="8"/>
      <c r="AJ7214" s="8"/>
      <c r="AK7214" s="8"/>
      <c r="AL7214" s="8"/>
      <c r="AM7214" s="8"/>
    </row>
    <row r="7215" spans="1:39" x14ac:dyDescent="0.2">
      <c r="A7215" s="161" t="s">
        <v>386</v>
      </c>
      <c r="B7215" s="162" t="s">
        <v>9264</v>
      </c>
      <c r="C7215" s="181" t="s">
        <v>589</v>
      </c>
      <c r="D7215" s="182" t="s">
        <v>590</v>
      </c>
      <c r="E7215" s="182">
        <v>1</v>
      </c>
      <c r="F7215" s="183">
        <v>11.16462001</v>
      </c>
      <c r="G7215" s="183">
        <f>F7215*E7215</f>
        <v>11.16462001</v>
      </c>
      <c r="H7215" s="184" t="s">
        <v>414</v>
      </c>
      <c r="I7215" s="185"/>
      <c r="J7215" s="180"/>
      <c r="K7215" s="124"/>
      <c r="L7215" s="125"/>
      <c r="M7215" s="126"/>
      <c r="N7215" s="127"/>
      <c r="O7215" s="128"/>
      <c r="P7215" s="128"/>
      <c r="Q7215" s="126"/>
      <c r="R7215" s="55"/>
      <c r="S7215" s="129"/>
      <c r="T7215" s="156"/>
      <c r="U7215" s="126"/>
      <c r="AF7215" s="8"/>
      <c r="AG7215" s="8"/>
      <c r="AH7215" s="8"/>
      <c r="AI7215" s="8"/>
      <c r="AJ7215" s="8"/>
      <c r="AK7215" s="8"/>
      <c r="AL7215" s="8"/>
      <c r="AM7215" s="8"/>
    </row>
    <row r="7216" spans="1:39" x14ac:dyDescent="0.2">
      <c r="A7216" s="161" t="s">
        <v>386</v>
      </c>
      <c r="B7216" s="162" t="s">
        <v>9265</v>
      </c>
      <c r="C7216" s="181" t="s">
        <v>592</v>
      </c>
      <c r="D7216" s="182" t="s">
        <v>593</v>
      </c>
      <c r="E7216" s="182" t="s">
        <v>410</v>
      </c>
      <c r="F7216" s="183">
        <v>0.26693822</v>
      </c>
      <c r="G7216" s="183">
        <f>F7216*2</f>
        <v>0.53387644000000001</v>
      </c>
      <c r="H7216" s="184" t="s">
        <v>414</v>
      </c>
      <c r="I7216" s="185"/>
      <c r="J7216" s="180"/>
      <c r="K7216" s="124"/>
      <c r="L7216" s="125"/>
      <c r="M7216" s="126"/>
      <c r="N7216" s="127"/>
      <c r="O7216" s="128"/>
      <c r="P7216" s="128"/>
      <c r="Q7216" s="126"/>
      <c r="R7216" s="55"/>
      <c r="S7216" s="129"/>
      <c r="T7216" s="156"/>
      <c r="U7216" s="126"/>
      <c r="AF7216" s="8"/>
      <c r="AG7216" s="8"/>
      <c r="AH7216" s="8"/>
      <c r="AI7216" s="8"/>
      <c r="AJ7216" s="8"/>
      <c r="AK7216" s="8"/>
      <c r="AL7216" s="8"/>
      <c r="AM7216" s="8"/>
    </row>
    <row r="7217" spans="1:39" x14ac:dyDescent="0.2">
      <c r="A7217" s="161" t="s">
        <v>386</v>
      </c>
      <c r="B7217" s="162" t="s">
        <v>9266</v>
      </c>
      <c r="C7217" s="163" t="s">
        <v>9267</v>
      </c>
      <c r="D7217" s="164" t="s">
        <v>8849</v>
      </c>
      <c r="E7217" s="164">
        <v>1</v>
      </c>
      <c r="F7217" s="167">
        <v>42.779546420000003</v>
      </c>
      <c r="G7217" s="167">
        <f>F7217*E7217</f>
        <v>42.779546420000003</v>
      </c>
      <c r="H7217" s="161" t="s">
        <v>414</v>
      </c>
      <c r="I7217" s="165"/>
      <c r="J7217" s="166"/>
      <c r="K7217" s="124"/>
      <c r="L7217" s="125"/>
      <c r="M7217" s="126"/>
      <c r="N7217" s="127"/>
      <c r="O7217" s="128"/>
      <c r="P7217" s="128"/>
      <c r="Q7217" s="126"/>
      <c r="R7217" s="55"/>
      <c r="S7217" s="129"/>
      <c r="T7217" s="156"/>
      <c r="U7217" s="126"/>
      <c r="AF7217" s="8"/>
      <c r="AG7217" s="8"/>
      <c r="AH7217" s="8"/>
      <c r="AI7217" s="8"/>
      <c r="AJ7217" s="8"/>
      <c r="AK7217" s="8"/>
      <c r="AL7217" s="8"/>
      <c r="AM7217" s="8"/>
    </row>
    <row r="7218" spans="1:39" x14ac:dyDescent="0.2">
      <c r="A7218" s="161" t="s">
        <v>382</v>
      </c>
      <c r="B7218" s="162" t="s">
        <v>9268</v>
      </c>
      <c r="C7218" s="163" t="s">
        <v>9269</v>
      </c>
      <c r="D7218" s="164" t="s">
        <v>599</v>
      </c>
      <c r="E7218" s="164">
        <v>1</v>
      </c>
      <c r="F7218" s="167"/>
      <c r="G7218" s="167" t="str">
        <f>""</f>
        <v/>
      </c>
      <c r="H7218" s="161"/>
      <c r="I7218" s="165"/>
      <c r="J7218" s="166"/>
      <c r="K7218" s="124"/>
      <c r="L7218" s="125"/>
      <c r="M7218" s="126"/>
      <c r="N7218" s="127"/>
      <c r="O7218" s="128"/>
      <c r="P7218" s="128"/>
      <c r="Q7218" s="126"/>
      <c r="R7218" s="55"/>
      <c r="S7218" s="129"/>
      <c r="T7218" s="156"/>
      <c r="U7218" s="126"/>
      <c r="AF7218" s="8"/>
      <c r="AG7218" s="8"/>
      <c r="AH7218" s="8"/>
      <c r="AI7218" s="8"/>
      <c r="AJ7218" s="8"/>
      <c r="AK7218" s="8"/>
      <c r="AL7218" s="8"/>
      <c r="AM7218" s="8"/>
    </row>
    <row r="7219" spans="1:39" x14ac:dyDescent="0.2">
      <c r="A7219" s="161" t="s">
        <v>386</v>
      </c>
      <c r="B7219" s="162" t="s">
        <v>9270</v>
      </c>
      <c r="C7219" s="168" t="s">
        <v>9271</v>
      </c>
      <c r="D7219" s="169" t="s">
        <v>8849</v>
      </c>
      <c r="E7219" s="169">
        <f>1*1</f>
        <v>1</v>
      </c>
      <c r="F7219" s="170">
        <v>43.51</v>
      </c>
      <c r="G7219" s="170">
        <f>F7219*E7219</f>
        <v>43.51</v>
      </c>
      <c r="H7219" s="171" t="s">
        <v>414</v>
      </c>
      <c r="I7219" s="172"/>
      <c r="J7219" s="173"/>
      <c r="K7219" s="124"/>
      <c r="L7219" s="125"/>
      <c r="M7219" s="126"/>
      <c r="N7219" s="127"/>
      <c r="O7219" s="128"/>
      <c r="P7219" s="128"/>
      <c r="Q7219" s="126"/>
      <c r="R7219" s="55"/>
      <c r="S7219" s="129"/>
      <c r="T7219" s="156"/>
      <c r="U7219" s="126"/>
      <c r="AF7219" s="8"/>
      <c r="AG7219" s="8"/>
      <c r="AH7219" s="8"/>
      <c r="AI7219" s="8"/>
      <c r="AJ7219" s="8"/>
      <c r="AK7219" s="8"/>
      <c r="AL7219" s="8"/>
      <c r="AM7219" s="8"/>
    </row>
    <row r="7220" spans="1:39" x14ac:dyDescent="0.2">
      <c r="A7220" s="161" t="s">
        <v>403</v>
      </c>
      <c r="B7220" s="162" t="s">
        <v>9272</v>
      </c>
      <c r="C7220" s="174" t="s">
        <v>425</v>
      </c>
      <c r="D7220" s="175" t="s">
        <v>3187</v>
      </c>
      <c r="E7220" s="175">
        <f>1*1</f>
        <v>1</v>
      </c>
      <c r="F7220" s="176">
        <v>0.02</v>
      </c>
      <c r="G7220" s="176">
        <f>F7220*E7220</f>
        <v>0.02</v>
      </c>
      <c r="H7220" s="177"/>
      <c r="I7220" s="178"/>
      <c r="J7220" s="179"/>
      <c r="K7220" s="124"/>
      <c r="L7220" s="125"/>
      <c r="M7220" s="126"/>
      <c r="N7220" s="127"/>
      <c r="O7220" s="128"/>
      <c r="P7220" s="128"/>
      <c r="Q7220" s="126"/>
      <c r="R7220" s="55"/>
      <c r="S7220" s="129"/>
      <c r="T7220" s="156"/>
      <c r="U7220" s="126"/>
      <c r="AF7220" s="8"/>
      <c r="AG7220" s="8"/>
      <c r="AH7220" s="8"/>
      <c r="AI7220" s="8"/>
      <c r="AJ7220" s="8"/>
      <c r="AK7220" s="8"/>
      <c r="AL7220" s="8"/>
      <c r="AM7220" s="8"/>
    </row>
    <row r="7221" spans="1:39" x14ac:dyDescent="0.2">
      <c r="A7221" s="161" t="s">
        <v>386</v>
      </c>
      <c r="B7221" s="162" t="s">
        <v>9273</v>
      </c>
      <c r="C7221" s="163" t="s">
        <v>9274</v>
      </c>
      <c r="D7221" s="164" t="s">
        <v>8849</v>
      </c>
      <c r="E7221" s="164">
        <v>23</v>
      </c>
      <c r="F7221" s="167">
        <v>42.94101294</v>
      </c>
      <c r="G7221" s="167">
        <f>F7221*E7221</f>
        <v>987.64329762</v>
      </c>
      <c r="H7221" s="161" t="s">
        <v>414</v>
      </c>
      <c r="I7221" s="165"/>
      <c r="J7221" s="166"/>
      <c r="K7221" s="124"/>
      <c r="L7221" s="125"/>
      <c r="M7221" s="126"/>
      <c r="N7221" s="127"/>
      <c r="O7221" s="128"/>
      <c r="P7221" s="128"/>
      <c r="Q7221" s="126"/>
      <c r="R7221" s="55"/>
      <c r="S7221" s="129"/>
      <c r="T7221" s="156"/>
      <c r="U7221" s="126"/>
      <c r="AF7221" s="8"/>
      <c r="AG7221" s="8"/>
      <c r="AH7221" s="8"/>
      <c r="AI7221" s="8"/>
      <c r="AJ7221" s="8"/>
      <c r="AK7221" s="8"/>
      <c r="AL7221" s="8"/>
      <c r="AM7221" s="8"/>
    </row>
    <row r="7222" spans="1:39" x14ac:dyDescent="0.2">
      <c r="A7222" s="161" t="s">
        <v>386</v>
      </c>
      <c r="B7222" s="162" t="s">
        <v>9275</v>
      </c>
      <c r="C7222" s="163" t="s">
        <v>9276</v>
      </c>
      <c r="D7222" s="164" t="s">
        <v>8849</v>
      </c>
      <c r="E7222" s="164">
        <v>23</v>
      </c>
      <c r="F7222" s="167">
        <v>43.668026210000001</v>
      </c>
      <c r="G7222" s="167">
        <f>F7222*E7222</f>
        <v>1004.36460283</v>
      </c>
      <c r="H7222" s="161" t="s">
        <v>414</v>
      </c>
      <c r="I7222" s="165"/>
      <c r="J7222" s="166"/>
      <c r="K7222" s="124"/>
      <c r="L7222" s="125"/>
      <c r="M7222" s="126"/>
      <c r="N7222" s="127"/>
      <c r="O7222" s="128"/>
      <c r="P7222" s="128"/>
      <c r="Q7222" s="126"/>
      <c r="R7222" s="55"/>
      <c r="S7222" s="129"/>
      <c r="T7222" s="156"/>
      <c r="U7222" s="126"/>
      <c r="AF7222" s="8"/>
      <c r="AG7222" s="8"/>
      <c r="AH7222" s="8"/>
      <c r="AI7222" s="8"/>
      <c r="AJ7222" s="8"/>
      <c r="AK7222" s="8"/>
      <c r="AL7222" s="8"/>
      <c r="AM7222" s="8"/>
    </row>
    <row r="7223" spans="1:39" x14ac:dyDescent="0.2">
      <c r="A7223" s="161" t="s">
        <v>386</v>
      </c>
      <c r="B7223" s="162" t="s">
        <v>9277</v>
      </c>
      <c r="C7223" s="163" t="s">
        <v>608</v>
      </c>
      <c r="D7223" s="164" t="s">
        <v>609</v>
      </c>
      <c r="E7223" s="164">
        <v>1</v>
      </c>
      <c r="F7223" s="167">
        <v>5.3244521599999999</v>
      </c>
      <c r="G7223" s="167">
        <f>F7223*E7223</f>
        <v>5.3244521599999999</v>
      </c>
      <c r="H7223" s="161" t="s">
        <v>414</v>
      </c>
      <c r="I7223" s="165"/>
      <c r="J7223" s="166"/>
      <c r="K7223" s="124"/>
      <c r="L7223" s="125"/>
      <c r="M7223" s="126"/>
      <c r="N7223" s="127"/>
      <c r="O7223" s="128"/>
      <c r="P7223" s="128"/>
      <c r="Q7223" s="126"/>
      <c r="R7223" s="55"/>
      <c r="S7223" s="129"/>
      <c r="T7223" s="156"/>
      <c r="U7223" s="126"/>
      <c r="AF7223" s="8"/>
      <c r="AG7223" s="8"/>
      <c r="AH7223" s="8"/>
      <c r="AI7223" s="8"/>
      <c r="AJ7223" s="8"/>
      <c r="AK7223" s="8"/>
      <c r="AL7223" s="8"/>
      <c r="AM7223" s="8"/>
    </row>
    <row r="7224" spans="1:39" x14ac:dyDescent="0.2">
      <c r="A7224" s="161" t="s">
        <v>386</v>
      </c>
      <c r="B7224" s="162" t="s">
        <v>9278</v>
      </c>
      <c r="C7224" s="163" t="s">
        <v>611</v>
      </c>
      <c r="D7224" s="164" t="s">
        <v>612</v>
      </c>
      <c r="E7224" s="164">
        <v>1</v>
      </c>
      <c r="F7224" s="167">
        <v>1.4036537600000001</v>
      </c>
      <c r="G7224" s="167">
        <f>F7224*E7224</f>
        <v>1.4036537600000001</v>
      </c>
      <c r="H7224" s="161" t="s">
        <v>414</v>
      </c>
      <c r="I7224" s="165"/>
      <c r="J7224" s="166"/>
      <c r="K7224" s="124"/>
      <c r="L7224" s="125"/>
      <c r="M7224" s="126"/>
      <c r="N7224" s="127"/>
      <c r="O7224" s="128"/>
      <c r="P7224" s="128"/>
      <c r="Q7224" s="126"/>
      <c r="R7224" s="55"/>
      <c r="S7224" s="129"/>
      <c r="T7224" s="156"/>
      <c r="U7224" s="126"/>
      <c r="AF7224" s="8"/>
      <c r="AG7224" s="8"/>
      <c r="AH7224" s="8"/>
      <c r="AI7224" s="8"/>
      <c r="AJ7224" s="8"/>
      <c r="AK7224" s="8"/>
      <c r="AL7224" s="8"/>
      <c r="AM7224" s="8"/>
    </row>
    <row r="7225" spans="1:39" x14ac:dyDescent="0.2">
      <c r="A7225" s="161" t="s">
        <v>386</v>
      </c>
      <c r="B7225" s="162" t="s">
        <v>9279</v>
      </c>
      <c r="C7225" s="163" t="s">
        <v>614</v>
      </c>
      <c r="D7225" s="164" t="s">
        <v>615</v>
      </c>
      <c r="E7225" s="164">
        <v>2</v>
      </c>
      <c r="F7225" s="167">
        <v>0.153006</v>
      </c>
      <c r="G7225" s="167">
        <f>F7225*E7225</f>
        <v>0.30601200000000001</v>
      </c>
      <c r="H7225" s="161" t="s">
        <v>414</v>
      </c>
      <c r="I7225" s="165"/>
      <c r="J7225" s="166"/>
      <c r="K7225" s="124"/>
      <c r="L7225" s="125"/>
      <c r="M7225" s="126"/>
      <c r="N7225" s="127"/>
      <c r="O7225" s="128"/>
      <c r="P7225" s="128"/>
      <c r="Q7225" s="126"/>
      <c r="R7225" s="55"/>
      <c r="S7225" s="129"/>
      <c r="T7225" s="156"/>
      <c r="U7225" s="126"/>
      <c r="AF7225" s="8"/>
      <c r="AG7225" s="8"/>
      <c r="AH7225" s="8"/>
      <c r="AI7225" s="8"/>
      <c r="AJ7225" s="8"/>
      <c r="AK7225" s="8"/>
      <c r="AL7225" s="8"/>
      <c r="AM7225" s="8"/>
    </row>
    <row r="7226" spans="1:39" x14ac:dyDescent="0.2">
      <c r="A7226" s="161" t="s">
        <v>403</v>
      </c>
      <c r="B7226" s="162" t="s">
        <v>9280</v>
      </c>
      <c r="C7226" s="174" t="s">
        <v>617</v>
      </c>
      <c r="D7226" s="175" t="s">
        <v>618</v>
      </c>
      <c r="E7226" s="175">
        <v>2</v>
      </c>
      <c r="F7226" s="176">
        <v>0.16417498</v>
      </c>
      <c r="G7226" s="176">
        <f>F7226*E7226</f>
        <v>0.32834996</v>
      </c>
      <c r="H7226" s="177" t="s">
        <v>414</v>
      </c>
      <c r="I7226" s="178"/>
      <c r="J7226" s="179"/>
      <c r="K7226" s="124"/>
      <c r="L7226" s="125"/>
      <c r="M7226" s="126"/>
      <c r="N7226" s="127"/>
      <c r="O7226" s="128"/>
      <c r="P7226" s="128"/>
      <c r="Q7226" s="126"/>
      <c r="R7226" s="55"/>
      <c r="S7226" s="129"/>
      <c r="T7226" s="156"/>
      <c r="U7226" s="126"/>
      <c r="AF7226" s="8"/>
      <c r="AG7226" s="8"/>
      <c r="AH7226" s="8"/>
      <c r="AI7226" s="8"/>
      <c r="AJ7226" s="8"/>
      <c r="AK7226" s="8"/>
      <c r="AL7226" s="8"/>
      <c r="AM7226" s="8"/>
    </row>
    <row r="7227" spans="1:39" x14ac:dyDescent="0.2">
      <c r="A7227" s="161" t="s">
        <v>403</v>
      </c>
      <c r="B7227" s="162" t="s">
        <v>9281</v>
      </c>
      <c r="C7227" s="174" t="s">
        <v>620</v>
      </c>
      <c r="D7227" s="175" t="s">
        <v>621</v>
      </c>
      <c r="E7227" s="175">
        <v>1</v>
      </c>
      <c r="F7227" s="176">
        <v>2.7454958</v>
      </c>
      <c r="G7227" s="176">
        <f>F7227*E7227</f>
        <v>2.7454958</v>
      </c>
      <c r="H7227" s="177"/>
      <c r="I7227" s="178"/>
      <c r="J7227" s="179"/>
      <c r="K7227" s="124"/>
      <c r="L7227" s="125"/>
      <c r="M7227" s="126"/>
      <c r="N7227" s="127"/>
      <c r="O7227" s="128"/>
      <c r="P7227" s="128"/>
      <c r="Q7227" s="126"/>
      <c r="R7227" s="55"/>
      <c r="S7227" s="129"/>
      <c r="T7227" s="156"/>
      <c r="U7227" s="126"/>
      <c r="AF7227" s="8"/>
      <c r="AG7227" s="8"/>
      <c r="AH7227" s="8"/>
      <c r="AI7227" s="8"/>
      <c r="AJ7227" s="8"/>
      <c r="AK7227" s="8"/>
      <c r="AL7227" s="8"/>
      <c r="AM7227" s="8"/>
    </row>
    <row r="7228" spans="1:39" x14ac:dyDescent="0.2">
      <c r="A7228" s="161" t="s">
        <v>403</v>
      </c>
      <c r="B7228" s="162" t="s">
        <v>9282</v>
      </c>
      <c r="C7228" s="174" t="s">
        <v>623</v>
      </c>
      <c r="D7228" s="175" t="s">
        <v>624</v>
      </c>
      <c r="E7228" s="175">
        <v>1</v>
      </c>
      <c r="F7228" s="176">
        <v>9.1339580000000004E-2</v>
      </c>
      <c r="G7228" s="176">
        <f>F7228*E7228</f>
        <v>9.1339580000000004E-2</v>
      </c>
      <c r="H7228" s="177" t="s">
        <v>625</v>
      </c>
      <c r="I7228" s="178"/>
      <c r="J7228" s="179"/>
      <c r="K7228" s="124"/>
      <c r="L7228" s="125"/>
      <c r="M7228" s="126"/>
      <c r="N7228" s="127"/>
      <c r="O7228" s="128"/>
      <c r="P7228" s="128"/>
      <c r="Q7228" s="126"/>
      <c r="R7228" s="55"/>
      <c r="S7228" s="129"/>
      <c r="T7228" s="156"/>
      <c r="U7228" s="126"/>
      <c r="AF7228" s="8"/>
      <c r="AG7228" s="8"/>
      <c r="AH7228" s="8"/>
      <c r="AI7228" s="8"/>
      <c r="AJ7228" s="8"/>
      <c r="AK7228" s="8"/>
      <c r="AL7228" s="8"/>
      <c r="AM7228" s="8"/>
    </row>
    <row r="7229" spans="1:39" x14ac:dyDescent="0.2">
      <c r="A7229" s="161" t="s">
        <v>386</v>
      </c>
      <c r="B7229" s="162" t="s">
        <v>9283</v>
      </c>
      <c r="C7229" s="163" t="s">
        <v>627</v>
      </c>
      <c r="D7229" s="164" t="s">
        <v>628</v>
      </c>
      <c r="E7229" s="164">
        <v>48</v>
      </c>
      <c r="F7229" s="167">
        <v>0.41937333999999998</v>
      </c>
      <c r="G7229" s="167">
        <f>F7229*E7229</f>
        <v>20.12992032</v>
      </c>
      <c r="H7229" s="161" t="s">
        <v>414</v>
      </c>
      <c r="I7229" s="165"/>
      <c r="J7229" s="166"/>
      <c r="K7229" s="124"/>
      <c r="L7229" s="125"/>
      <c r="M7229" s="126"/>
      <c r="N7229" s="127"/>
      <c r="O7229" s="128"/>
      <c r="P7229" s="128"/>
      <c r="Q7229" s="126"/>
      <c r="R7229" s="55"/>
      <c r="S7229" s="129"/>
      <c r="T7229" s="156"/>
      <c r="U7229" s="126"/>
      <c r="AF7229" s="8"/>
      <c r="AG7229" s="8"/>
      <c r="AH7229" s="8"/>
      <c r="AI7229" s="8"/>
      <c r="AJ7229" s="8"/>
      <c r="AK7229" s="8"/>
      <c r="AL7229" s="8"/>
      <c r="AM7229" s="8"/>
    </row>
    <row r="7230" spans="1:39" x14ac:dyDescent="0.2">
      <c r="A7230" s="161" t="s">
        <v>386</v>
      </c>
      <c r="B7230" s="162" t="s">
        <v>9284</v>
      </c>
      <c r="C7230" s="163" t="s">
        <v>630</v>
      </c>
      <c r="D7230" s="164" t="s">
        <v>631</v>
      </c>
      <c r="E7230" s="164">
        <v>1</v>
      </c>
      <c r="F7230" s="167">
        <v>3.2398108900000002</v>
      </c>
      <c r="G7230" s="167">
        <f>F7230*E7230</f>
        <v>3.2398108900000002</v>
      </c>
      <c r="H7230" s="161" t="s">
        <v>414</v>
      </c>
      <c r="I7230" s="165"/>
      <c r="J7230" s="166"/>
      <c r="K7230" s="124"/>
      <c r="L7230" s="125"/>
      <c r="M7230" s="126"/>
      <c r="N7230" s="127"/>
      <c r="O7230" s="128"/>
      <c r="P7230" s="128"/>
      <c r="Q7230" s="126"/>
      <c r="R7230" s="55"/>
      <c r="S7230" s="129"/>
      <c r="T7230" s="156"/>
      <c r="U7230" s="126"/>
      <c r="AF7230" s="8"/>
      <c r="AG7230" s="8"/>
      <c r="AH7230" s="8"/>
      <c r="AI7230" s="8"/>
      <c r="AJ7230" s="8"/>
      <c r="AK7230" s="8"/>
      <c r="AL7230" s="8"/>
      <c r="AM7230" s="8"/>
    </row>
    <row r="7231" spans="1:39" x14ac:dyDescent="0.2">
      <c r="A7231" s="161" t="s">
        <v>386</v>
      </c>
      <c r="B7231" s="162" t="s">
        <v>9285</v>
      </c>
      <c r="C7231" s="163" t="s">
        <v>633</v>
      </c>
      <c r="D7231" s="164" t="s">
        <v>634</v>
      </c>
      <c r="E7231" s="164">
        <v>1</v>
      </c>
      <c r="F7231" s="167">
        <v>13.036198779999999</v>
      </c>
      <c r="G7231" s="167">
        <f>F7231*E7231</f>
        <v>13.036198779999999</v>
      </c>
      <c r="H7231" s="161" t="s">
        <v>414</v>
      </c>
      <c r="I7231" s="165"/>
      <c r="J7231" s="166"/>
      <c r="K7231" s="124"/>
      <c r="L7231" s="125"/>
      <c r="M7231" s="126"/>
      <c r="N7231" s="127"/>
      <c r="O7231" s="128"/>
      <c r="P7231" s="128"/>
      <c r="Q7231" s="126"/>
      <c r="R7231" s="55"/>
      <c r="S7231" s="129"/>
      <c r="T7231" s="156"/>
      <c r="U7231" s="126"/>
      <c r="AF7231" s="8"/>
      <c r="AG7231" s="8"/>
      <c r="AH7231" s="8"/>
      <c r="AI7231" s="8"/>
      <c r="AJ7231" s="8"/>
      <c r="AK7231" s="8"/>
      <c r="AL7231" s="8"/>
      <c r="AM7231" s="8"/>
    </row>
    <row r="7232" spans="1:39" x14ac:dyDescent="0.2">
      <c r="A7232" s="161" t="s">
        <v>403</v>
      </c>
      <c r="B7232" s="162" t="s">
        <v>9286</v>
      </c>
      <c r="C7232" s="174" t="s">
        <v>639</v>
      </c>
      <c r="D7232" s="175" t="s">
        <v>640</v>
      </c>
      <c r="E7232" s="175">
        <v>2</v>
      </c>
      <c r="F7232" s="176">
        <v>9.6615160000000005E-2</v>
      </c>
      <c r="G7232" s="176">
        <f>F7232*E7232</f>
        <v>0.19323032000000001</v>
      </c>
      <c r="H7232" s="177" t="s">
        <v>414</v>
      </c>
      <c r="I7232" s="178"/>
      <c r="J7232" s="179"/>
      <c r="K7232" s="124"/>
      <c r="L7232" s="125"/>
      <c r="M7232" s="126"/>
      <c r="N7232" s="127"/>
      <c r="O7232" s="128"/>
      <c r="P7232" s="128"/>
      <c r="Q7232" s="126"/>
      <c r="R7232" s="55"/>
      <c r="S7232" s="129"/>
      <c r="T7232" s="156"/>
      <c r="U7232" s="126"/>
      <c r="AF7232" s="8"/>
      <c r="AG7232" s="8"/>
      <c r="AH7232" s="8"/>
      <c r="AI7232" s="8"/>
      <c r="AJ7232" s="8"/>
      <c r="AK7232" s="8"/>
      <c r="AL7232" s="8"/>
      <c r="AM7232" s="8"/>
    </row>
    <row r="7233" spans="1:39" x14ac:dyDescent="0.2">
      <c r="A7233" s="161" t="s">
        <v>386</v>
      </c>
      <c r="B7233" s="162" t="s">
        <v>9287</v>
      </c>
      <c r="C7233" s="163" t="s">
        <v>642</v>
      </c>
      <c r="D7233" s="164" t="s">
        <v>643</v>
      </c>
      <c r="E7233" s="164">
        <v>2</v>
      </c>
      <c r="F7233" s="167">
        <v>1.20161546</v>
      </c>
      <c r="G7233" s="167">
        <f>F7233*E7233</f>
        <v>2.4032309199999999</v>
      </c>
      <c r="H7233" s="161" t="s">
        <v>414</v>
      </c>
      <c r="I7233" s="165"/>
      <c r="J7233" s="166"/>
      <c r="K7233" s="124"/>
      <c r="L7233" s="125"/>
      <c r="M7233" s="126"/>
      <c r="N7233" s="127"/>
      <c r="O7233" s="128"/>
      <c r="P7233" s="128"/>
      <c r="Q7233" s="126"/>
      <c r="R7233" s="55"/>
      <c r="S7233" s="129"/>
      <c r="T7233" s="156"/>
      <c r="U7233" s="126"/>
      <c r="AF7233" s="8"/>
      <c r="AG7233" s="8"/>
      <c r="AH7233" s="8"/>
      <c r="AI7233" s="8"/>
      <c r="AJ7233" s="8"/>
      <c r="AK7233" s="8"/>
      <c r="AL7233" s="8"/>
      <c r="AM7233" s="8"/>
    </row>
    <row r="7234" spans="1:39" x14ac:dyDescent="0.2">
      <c r="A7234" s="161" t="s">
        <v>386</v>
      </c>
      <c r="B7234" s="162" t="s">
        <v>9288</v>
      </c>
      <c r="C7234" s="163" t="s">
        <v>645</v>
      </c>
      <c r="D7234" s="164" t="s">
        <v>646</v>
      </c>
      <c r="E7234" s="164">
        <v>2</v>
      </c>
      <c r="F7234" s="167">
        <v>1.0010149699999999</v>
      </c>
      <c r="G7234" s="167">
        <f>F7234*E7234</f>
        <v>2.0020299399999999</v>
      </c>
      <c r="H7234" s="161" t="s">
        <v>414</v>
      </c>
      <c r="I7234" s="165"/>
      <c r="J7234" s="166"/>
      <c r="K7234" s="124"/>
      <c r="L7234" s="125"/>
      <c r="M7234" s="126"/>
      <c r="N7234" s="127"/>
      <c r="O7234" s="128"/>
      <c r="P7234" s="128"/>
      <c r="Q7234" s="126"/>
      <c r="R7234" s="55"/>
      <c r="S7234" s="129"/>
      <c r="T7234" s="156"/>
      <c r="U7234" s="126"/>
      <c r="AF7234" s="8"/>
      <c r="AG7234" s="8"/>
      <c r="AH7234" s="8"/>
      <c r="AI7234" s="8"/>
      <c r="AJ7234" s="8"/>
      <c r="AK7234" s="8"/>
      <c r="AL7234" s="8"/>
      <c r="AM7234" s="8"/>
    </row>
    <row r="7235" spans="1:39" x14ac:dyDescent="0.2">
      <c r="A7235" s="161" t="s">
        <v>386</v>
      </c>
      <c r="B7235" s="162" t="s">
        <v>9289</v>
      </c>
      <c r="C7235" s="163" t="s">
        <v>648</v>
      </c>
      <c r="D7235" s="164" t="s">
        <v>649</v>
      </c>
      <c r="E7235" s="164">
        <v>48</v>
      </c>
      <c r="F7235" s="167">
        <v>2.00912837</v>
      </c>
      <c r="G7235" s="167">
        <f>F7235*E7235</f>
        <v>96.43816176</v>
      </c>
      <c r="H7235" s="161" t="s">
        <v>414</v>
      </c>
      <c r="I7235" s="165"/>
      <c r="J7235" s="166"/>
      <c r="K7235" s="124"/>
      <c r="L7235" s="125"/>
      <c r="M7235" s="126"/>
      <c r="N7235" s="127"/>
      <c r="O7235" s="128"/>
      <c r="P7235" s="128"/>
      <c r="Q7235" s="126"/>
      <c r="R7235" s="55"/>
      <c r="S7235" s="129"/>
      <c r="T7235" s="156"/>
      <c r="U7235" s="126"/>
      <c r="AF7235" s="8"/>
      <c r="AG7235" s="8"/>
      <c r="AH7235" s="8"/>
      <c r="AI7235" s="8"/>
      <c r="AJ7235" s="8"/>
      <c r="AK7235" s="8"/>
      <c r="AL7235" s="8"/>
      <c r="AM7235" s="8"/>
    </row>
    <row r="7236" spans="1:39" x14ac:dyDescent="0.2">
      <c r="A7236" s="161" t="s">
        <v>386</v>
      </c>
      <c r="B7236" s="162" t="s">
        <v>9290</v>
      </c>
      <c r="C7236" s="181" t="s">
        <v>894</v>
      </c>
      <c r="D7236" s="182" t="s">
        <v>895</v>
      </c>
      <c r="E7236" s="182">
        <v>1</v>
      </c>
      <c r="F7236" s="183">
        <v>1.8244523800000001</v>
      </c>
      <c r="G7236" s="183">
        <f>F7236*E7236</f>
        <v>1.8244523800000001</v>
      </c>
      <c r="H7236" s="184" t="s">
        <v>414</v>
      </c>
      <c r="I7236" s="185"/>
      <c r="J7236" s="180"/>
      <c r="K7236" s="124"/>
      <c r="L7236" s="125"/>
      <c r="M7236" s="126"/>
      <c r="N7236" s="127"/>
      <c r="O7236" s="128"/>
      <c r="P7236" s="128"/>
      <c r="Q7236" s="126"/>
      <c r="R7236" s="55"/>
      <c r="S7236" s="129"/>
      <c r="T7236" s="156"/>
      <c r="U7236" s="126"/>
      <c r="AF7236" s="8"/>
      <c r="AG7236" s="8"/>
      <c r="AH7236" s="8"/>
      <c r="AI7236" s="8"/>
      <c r="AJ7236" s="8"/>
      <c r="AK7236" s="8"/>
      <c r="AL7236" s="8"/>
      <c r="AM7236" s="8"/>
    </row>
    <row r="7237" spans="1:39" x14ac:dyDescent="0.2">
      <c r="A7237" s="161" t="s">
        <v>386</v>
      </c>
      <c r="B7237" s="162" t="s">
        <v>9291</v>
      </c>
      <c r="C7237" s="163" t="s">
        <v>654</v>
      </c>
      <c r="D7237" s="164" t="s">
        <v>655</v>
      </c>
      <c r="E7237" s="164">
        <v>2</v>
      </c>
      <c r="F7237" s="167">
        <v>2.8816543999999999</v>
      </c>
      <c r="G7237" s="167">
        <f>F7237*E7237</f>
        <v>5.7633087999999999</v>
      </c>
      <c r="H7237" s="161" t="s">
        <v>414</v>
      </c>
      <c r="I7237" s="165"/>
      <c r="J7237" s="166"/>
      <c r="K7237" s="124"/>
      <c r="L7237" s="125"/>
      <c r="M7237" s="126"/>
      <c r="N7237" s="127"/>
      <c r="O7237" s="128"/>
      <c r="P7237" s="128"/>
      <c r="Q7237" s="126"/>
      <c r="R7237" s="55"/>
      <c r="S7237" s="129"/>
      <c r="T7237" s="156"/>
      <c r="U7237" s="126"/>
      <c r="AF7237" s="8"/>
      <c r="AG7237" s="8"/>
      <c r="AH7237" s="8"/>
      <c r="AI7237" s="8"/>
      <c r="AJ7237" s="8"/>
      <c r="AK7237" s="8"/>
      <c r="AL7237" s="8"/>
      <c r="AM7237" s="8"/>
    </row>
    <row r="7238" spans="1:39" x14ac:dyDescent="0.2">
      <c r="A7238" s="161" t="s">
        <v>386</v>
      </c>
      <c r="B7238" s="162" t="s">
        <v>9292</v>
      </c>
      <c r="C7238" s="163" t="s">
        <v>657</v>
      </c>
      <c r="D7238" s="164" t="s">
        <v>658</v>
      </c>
      <c r="E7238" s="164">
        <v>2</v>
      </c>
      <c r="F7238" s="167">
        <v>5.7822221499999999</v>
      </c>
      <c r="G7238" s="167">
        <f>F7238*E7238</f>
        <v>11.5644443</v>
      </c>
      <c r="H7238" s="161" t="s">
        <v>414</v>
      </c>
      <c r="I7238" s="165"/>
      <c r="J7238" s="166"/>
      <c r="K7238" s="124"/>
      <c r="L7238" s="125"/>
      <c r="M7238" s="126"/>
      <c r="N7238" s="127"/>
      <c r="O7238" s="128"/>
      <c r="P7238" s="128"/>
      <c r="Q7238" s="126"/>
      <c r="R7238" s="55"/>
      <c r="S7238" s="129"/>
      <c r="T7238" s="156"/>
      <c r="U7238" s="126"/>
      <c r="AF7238" s="8"/>
      <c r="AG7238" s="8"/>
      <c r="AH7238" s="8"/>
      <c r="AI7238" s="8"/>
      <c r="AJ7238" s="8"/>
      <c r="AK7238" s="8"/>
      <c r="AL7238" s="8"/>
      <c r="AM7238" s="8"/>
    </row>
    <row r="7239" spans="1:39" x14ac:dyDescent="0.2">
      <c r="A7239" s="161" t="s">
        <v>386</v>
      </c>
      <c r="B7239" s="162" t="s">
        <v>9293</v>
      </c>
      <c r="C7239" s="181" t="s">
        <v>660</v>
      </c>
      <c r="D7239" s="182" t="s">
        <v>661</v>
      </c>
      <c r="E7239" s="182">
        <v>1</v>
      </c>
      <c r="F7239" s="183">
        <v>5.2826215899999998</v>
      </c>
      <c r="G7239" s="183">
        <f>F7239*E7239</f>
        <v>5.2826215899999998</v>
      </c>
      <c r="H7239" s="184" t="s">
        <v>414</v>
      </c>
      <c r="I7239" s="185"/>
      <c r="J7239" s="180"/>
      <c r="K7239" s="124"/>
      <c r="L7239" s="125"/>
      <c r="M7239" s="126"/>
      <c r="N7239" s="127"/>
      <c r="O7239" s="128"/>
      <c r="P7239" s="128"/>
      <c r="Q7239" s="126"/>
      <c r="R7239" s="55"/>
      <c r="S7239" s="129"/>
      <c r="T7239" s="156"/>
      <c r="U7239" s="126"/>
      <c r="AF7239" s="8"/>
      <c r="AG7239" s="8"/>
      <c r="AH7239" s="8"/>
      <c r="AI7239" s="8"/>
      <c r="AJ7239" s="8"/>
      <c r="AK7239" s="8"/>
      <c r="AL7239" s="8"/>
      <c r="AM7239" s="8"/>
    </row>
    <row r="7240" spans="1:39" x14ac:dyDescent="0.2">
      <c r="A7240" s="161" t="s">
        <v>386</v>
      </c>
      <c r="B7240" s="162" t="s">
        <v>9294</v>
      </c>
      <c r="C7240" s="163" t="s">
        <v>663</v>
      </c>
      <c r="D7240" s="164" t="s">
        <v>664</v>
      </c>
      <c r="E7240" s="164">
        <v>2</v>
      </c>
      <c r="F7240" s="167">
        <v>1.1285739800000001</v>
      </c>
      <c r="G7240" s="167">
        <f>F7240*E7240</f>
        <v>2.2571479600000002</v>
      </c>
      <c r="H7240" s="161" t="s">
        <v>414</v>
      </c>
      <c r="I7240" s="165"/>
      <c r="J7240" s="166"/>
      <c r="K7240" s="124"/>
      <c r="L7240" s="125"/>
      <c r="M7240" s="126"/>
      <c r="N7240" s="127"/>
      <c r="O7240" s="128"/>
      <c r="P7240" s="128"/>
      <c r="Q7240" s="126"/>
      <c r="R7240" s="55"/>
      <c r="S7240" s="129"/>
      <c r="T7240" s="156"/>
      <c r="U7240" s="126"/>
      <c r="AF7240" s="8"/>
      <c r="AG7240" s="8"/>
      <c r="AH7240" s="8"/>
      <c r="AI7240" s="8"/>
      <c r="AJ7240" s="8"/>
      <c r="AK7240" s="8"/>
      <c r="AL7240" s="8"/>
      <c r="AM7240" s="8"/>
    </row>
    <row r="7241" spans="1:39" x14ac:dyDescent="0.2">
      <c r="A7241" s="161" t="s">
        <v>386</v>
      </c>
      <c r="B7241" s="162" t="s">
        <v>9295</v>
      </c>
      <c r="C7241" s="181" t="s">
        <v>666</v>
      </c>
      <c r="D7241" s="182" t="s">
        <v>667</v>
      </c>
      <c r="E7241" s="182">
        <v>1</v>
      </c>
      <c r="F7241" s="183">
        <v>0.66411412000000003</v>
      </c>
      <c r="G7241" s="183">
        <f>F7241*E7241</f>
        <v>0.66411412000000003</v>
      </c>
      <c r="H7241" s="184" t="s">
        <v>414</v>
      </c>
      <c r="I7241" s="185"/>
      <c r="J7241" s="180"/>
      <c r="K7241" s="124"/>
      <c r="L7241" s="125"/>
      <c r="M7241" s="126"/>
      <c r="N7241" s="127"/>
      <c r="O7241" s="128"/>
      <c r="P7241" s="128"/>
      <c r="Q7241" s="126"/>
      <c r="R7241" s="55"/>
      <c r="S7241" s="129"/>
      <c r="T7241" s="156"/>
      <c r="U7241" s="126"/>
      <c r="AF7241" s="8"/>
      <c r="AG7241" s="8"/>
      <c r="AH7241" s="8"/>
      <c r="AI7241" s="8"/>
      <c r="AJ7241" s="8"/>
      <c r="AK7241" s="8"/>
      <c r="AL7241" s="8"/>
      <c r="AM7241" s="8"/>
    </row>
    <row r="7242" spans="1:39" x14ac:dyDescent="0.2">
      <c r="A7242" s="161" t="s">
        <v>403</v>
      </c>
      <c r="B7242" s="162" t="s">
        <v>9296</v>
      </c>
      <c r="C7242" s="181" t="s">
        <v>902</v>
      </c>
      <c r="D7242" s="182" t="s">
        <v>903</v>
      </c>
      <c r="E7242" s="182">
        <v>1</v>
      </c>
      <c r="F7242" s="183">
        <v>2.3695618899999999</v>
      </c>
      <c r="G7242" s="183">
        <f>F7242*E7242</f>
        <v>2.3695618899999999</v>
      </c>
      <c r="H7242" s="184"/>
      <c r="I7242" s="185"/>
      <c r="J7242" s="180"/>
      <c r="K7242" s="124"/>
      <c r="L7242" s="125"/>
      <c r="M7242" s="126"/>
      <c r="N7242" s="127"/>
      <c r="O7242" s="128"/>
      <c r="P7242" s="128"/>
      <c r="Q7242" s="126"/>
      <c r="R7242" s="55"/>
      <c r="S7242" s="129"/>
      <c r="T7242" s="156"/>
      <c r="U7242" s="126"/>
      <c r="AF7242" s="8"/>
      <c r="AG7242" s="8"/>
      <c r="AH7242" s="8"/>
      <c r="AI7242" s="8"/>
      <c r="AJ7242" s="8"/>
      <c r="AK7242" s="8"/>
      <c r="AL7242" s="8"/>
      <c r="AM7242" s="8"/>
    </row>
    <row r="7243" spans="1:39" x14ac:dyDescent="0.2">
      <c r="A7243" s="161" t="s">
        <v>403</v>
      </c>
      <c r="B7243" s="162" t="s">
        <v>9297</v>
      </c>
      <c r="C7243" s="181" t="s">
        <v>686</v>
      </c>
      <c r="D7243" s="182" t="s">
        <v>687</v>
      </c>
      <c r="E7243" s="182">
        <v>1</v>
      </c>
      <c r="F7243" s="183">
        <v>43</v>
      </c>
      <c r="G7243" s="183">
        <f>F7243*E7243</f>
        <v>43</v>
      </c>
      <c r="H7243" s="184" t="s">
        <v>688</v>
      </c>
      <c r="I7243" s="185"/>
      <c r="J7243" s="180"/>
      <c r="K7243" s="124"/>
      <c r="L7243" s="125"/>
      <c r="M7243" s="126"/>
      <c r="N7243" s="127"/>
      <c r="O7243" s="128"/>
      <c r="P7243" s="128"/>
      <c r="Q7243" s="126"/>
      <c r="R7243" s="55"/>
      <c r="S7243" s="129"/>
      <c r="T7243" s="156"/>
      <c r="U7243" s="126"/>
      <c r="AF7243" s="8"/>
      <c r="AG7243" s="8"/>
      <c r="AH7243" s="8"/>
      <c r="AI7243" s="8"/>
      <c r="AJ7243" s="8"/>
      <c r="AK7243" s="8"/>
      <c r="AL7243" s="8"/>
      <c r="AM7243" s="8"/>
    </row>
    <row r="7244" spans="1:39" ht="25.5" x14ac:dyDescent="0.2">
      <c r="A7244" s="161" t="s">
        <v>403</v>
      </c>
      <c r="B7244" s="162" t="s">
        <v>9298</v>
      </c>
      <c r="C7244" s="174"/>
      <c r="D7244" s="175" t="s">
        <v>9299</v>
      </c>
      <c r="E7244" s="175">
        <v>1</v>
      </c>
      <c r="F7244" s="176">
        <v>690.30852199000003</v>
      </c>
      <c r="G7244" s="176">
        <f>F7244*E7244</f>
        <v>690.30852199000003</v>
      </c>
      <c r="H7244" s="177"/>
      <c r="I7244" s="178"/>
      <c r="J7244" s="179"/>
      <c r="K7244" s="124"/>
      <c r="L7244" s="125"/>
      <c r="M7244" s="126"/>
      <c r="N7244" s="127"/>
      <c r="O7244" s="128"/>
      <c r="P7244" s="128"/>
      <c r="Q7244" s="126"/>
      <c r="R7244" s="55"/>
      <c r="S7244" s="129"/>
      <c r="T7244" s="156"/>
      <c r="U7244" s="126"/>
      <c r="AF7244" s="8"/>
      <c r="AG7244" s="8"/>
      <c r="AH7244" s="8"/>
      <c r="AI7244" s="8"/>
      <c r="AJ7244" s="8"/>
      <c r="AK7244" s="8"/>
      <c r="AL7244" s="8"/>
      <c r="AM7244" s="8"/>
    </row>
    <row r="7245" spans="1:39" x14ac:dyDescent="0.2">
      <c r="A7245" s="161" t="s">
        <v>403</v>
      </c>
      <c r="B7245" s="162" t="s">
        <v>9300</v>
      </c>
      <c r="C7245" s="174"/>
      <c r="D7245" s="175" t="s">
        <v>700</v>
      </c>
      <c r="E7245" s="175">
        <v>2</v>
      </c>
      <c r="F7245" s="176">
        <v>0.32693049000000002</v>
      </c>
      <c r="G7245" s="176">
        <f>F7245*E7245</f>
        <v>0.65386098000000004</v>
      </c>
      <c r="H7245" s="177"/>
      <c r="I7245" s="178"/>
      <c r="J7245" s="179"/>
      <c r="K7245" s="124"/>
      <c r="L7245" s="125"/>
      <c r="M7245" s="126"/>
      <c r="N7245" s="127"/>
      <c r="O7245" s="128"/>
      <c r="P7245" s="128"/>
      <c r="Q7245" s="126"/>
      <c r="R7245" s="55"/>
      <c r="S7245" s="129"/>
      <c r="T7245" s="156"/>
      <c r="U7245" s="126"/>
      <c r="AF7245" s="8"/>
      <c r="AG7245" s="8"/>
      <c r="AH7245" s="8"/>
      <c r="AI7245" s="8"/>
      <c r="AJ7245" s="8"/>
      <c r="AK7245" s="8"/>
      <c r="AL7245" s="8"/>
      <c r="AM7245" s="8"/>
    </row>
    <row r="7246" spans="1:39" x14ac:dyDescent="0.2">
      <c r="A7246" s="161" t="s">
        <v>403</v>
      </c>
      <c r="B7246" s="162" t="s">
        <v>9301</v>
      </c>
      <c r="C7246" s="174"/>
      <c r="D7246" s="175" t="s">
        <v>698</v>
      </c>
      <c r="E7246" s="175">
        <v>2</v>
      </c>
      <c r="F7246" s="176">
        <v>3.9519828000000001</v>
      </c>
      <c r="G7246" s="176">
        <f>F7246*E7246</f>
        <v>7.9039656000000003</v>
      </c>
      <c r="H7246" s="177"/>
      <c r="I7246" s="178"/>
      <c r="J7246" s="179"/>
      <c r="K7246" s="124"/>
      <c r="L7246" s="125"/>
      <c r="M7246" s="126"/>
      <c r="N7246" s="127"/>
      <c r="O7246" s="128"/>
      <c r="P7246" s="128"/>
      <c r="Q7246" s="126"/>
      <c r="R7246" s="55"/>
      <c r="S7246" s="129"/>
      <c r="T7246" s="156"/>
      <c r="U7246" s="126"/>
      <c r="AF7246" s="8"/>
      <c r="AG7246" s="8"/>
      <c r="AH7246" s="8"/>
      <c r="AI7246" s="8"/>
      <c r="AJ7246" s="8"/>
      <c r="AK7246" s="8"/>
      <c r="AL7246" s="8"/>
      <c r="AM7246" s="8"/>
    </row>
    <row r="7247" spans="1:39" x14ac:dyDescent="0.2">
      <c r="A7247" s="161" t="s">
        <v>403</v>
      </c>
      <c r="B7247" s="162" t="s">
        <v>9302</v>
      </c>
      <c r="C7247" s="181"/>
      <c r="D7247" s="182" t="s">
        <v>696</v>
      </c>
      <c r="E7247" s="182">
        <v>2</v>
      </c>
      <c r="F7247" s="183">
        <v>2.27335121</v>
      </c>
      <c r="G7247" s="183">
        <f>F7247*E7247</f>
        <v>4.5467024199999999</v>
      </c>
      <c r="H7247" s="184"/>
      <c r="I7247" s="185"/>
      <c r="J7247" s="180"/>
      <c r="K7247" s="124"/>
      <c r="L7247" s="125"/>
      <c r="M7247" s="126"/>
      <c r="N7247" s="127"/>
      <c r="O7247" s="128"/>
      <c r="P7247" s="128"/>
      <c r="Q7247" s="126"/>
      <c r="R7247" s="55"/>
      <c r="S7247" s="129"/>
      <c r="T7247" s="156"/>
      <c r="U7247" s="126"/>
      <c r="AF7247" s="8"/>
      <c r="AG7247" s="8"/>
      <c r="AH7247" s="8"/>
      <c r="AI7247" s="8"/>
      <c r="AJ7247" s="8"/>
      <c r="AK7247" s="8"/>
      <c r="AL7247" s="8"/>
      <c r="AM7247" s="8"/>
    </row>
    <row r="7248" spans="1:39" x14ac:dyDescent="0.2">
      <c r="A7248" s="161" t="s">
        <v>403</v>
      </c>
      <c r="B7248" s="162" t="s">
        <v>9303</v>
      </c>
      <c r="C7248" s="174"/>
      <c r="D7248" s="175" t="s">
        <v>711</v>
      </c>
      <c r="E7248" s="175">
        <v>2</v>
      </c>
      <c r="F7248" s="176">
        <v>1.8403369999999999E-2</v>
      </c>
      <c r="G7248" s="176">
        <f>F7248*E7248</f>
        <v>3.6806739999999998E-2</v>
      </c>
      <c r="H7248" s="177"/>
      <c r="I7248" s="178"/>
      <c r="J7248" s="179"/>
      <c r="K7248" s="124"/>
      <c r="L7248" s="125"/>
      <c r="M7248" s="126"/>
      <c r="N7248" s="127"/>
      <c r="O7248" s="128"/>
      <c r="P7248" s="128"/>
      <c r="Q7248" s="126"/>
      <c r="R7248" s="55"/>
      <c r="S7248" s="129"/>
      <c r="T7248" s="156"/>
      <c r="U7248" s="126"/>
      <c r="AF7248" s="8"/>
      <c r="AG7248" s="8"/>
      <c r="AH7248" s="8"/>
      <c r="AI7248" s="8"/>
      <c r="AJ7248" s="8"/>
      <c r="AK7248" s="8"/>
      <c r="AL7248" s="8"/>
      <c r="AM7248" s="8"/>
    </row>
    <row r="7249" spans="1:39" x14ac:dyDescent="0.2">
      <c r="A7249" s="161" t="s">
        <v>403</v>
      </c>
      <c r="B7249" s="162" t="s">
        <v>9304</v>
      </c>
      <c r="C7249" s="174" t="s">
        <v>702</v>
      </c>
      <c r="D7249" s="175" t="s">
        <v>703</v>
      </c>
      <c r="E7249" s="175">
        <v>74</v>
      </c>
      <c r="F7249" s="176">
        <v>12</v>
      </c>
      <c r="G7249" s="176">
        <f>F7249*E7249</f>
        <v>888</v>
      </c>
      <c r="H7249" s="177"/>
      <c r="I7249" s="178"/>
      <c r="J7249" s="179"/>
      <c r="K7249" s="124"/>
      <c r="L7249" s="125"/>
      <c r="M7249" s="126"/>
      <c r="N7249" s="127"/>
      <c r="O7249" s="128"/>
      <c r="P7249" s="128"/>
      <c r="Q7249" s="126"/>
      <c r="R7249" s="55"/>
      <c r="S7249" s="129"/>
      <c r="T7249" s="156"/>
      <c r="U7249" s="126"/>
      <c r="AF7249" s="8"/>
      <c r="AG7249" s="8"/>
      <c r="AH7249" s="8"/>
      <c r="AI7249" s="8"/>
      <c r="AJ7249" s="8"/>
      <c r="AK7249" s="8"/>
      <c r="AL7249" s="8"/>
      <c r="AM7249" s="8"/>
    </row>
    <row r="7250" spans="1:39" ht="25.5" x14ac:dyDescent="0.2">
      <c r="A7250" s="161" t="s">
        <v>403</v>
      </c>
      <c r="B7250" s="162" t="s">
        <v>9305</v>
      </c>
      <c r="C7250" s="174" t="s">
        <v>915</v>
      </c>
      <c r="D7250" s="175" t="s">
        <v>916</v>
      </c>
      <c r="E7250" s="175">
        <v>24</v>
      </c>
      <c r="F7250" s="176">
        <v>55.646453309999998</v>
      </c>
      <c r="G7250" s="176">
        <f>F7250*E7250</f>
        <v>1335.51487944</v>
      </c>
      <c r="H7250" s="177"/>
      <c r="I7250" s="178"/>
      <c r="J7250" s="179"/>
      <c r="K7250" s="124"/>
      <c r="L7250" s="125"/>
      <c r="M7250" s="126"/>
      <c r="N7250" s="127"/>
      <c r="O7250" s="128"/>
      <c r="P7250" s="128"/>
      <c r="Q7250" s="126"/>
      <c r="R7250" s="55"/>
      <c r="S7250" s="129"/>
      <c r="T7250" s="156"/>
      <c r="U7250" s="126"/>
      <c r="AF7250" s="8"/>
      <c r="AG7250" s="8"/>
      <c r="AH7250" s="8"/>
      <c r="AI7250" s="8"/>
      <c r="AJ7250" s="8"/>
      <c r="AK7250" s="8"/>
      <c r="AL7250" s="8"/>
      <c r="AM7250" s="8"/>
    </row>
    <row r="7251" spans="1:39" x14ac:dyDescent="0.2">
      <c r="A7251" s="161" t="s">
        <v>403</v>
      </c>
      <c r="B7251" s="162" t="s">
        <v>9306</v>
      </c>
      <c r="C7251" s="174" t="s">
        <v>708</v>
      </c>
      <c r="D7251" s="175" t="s">
        <v>709</v>
      </c>
      <c r="E7251" s="175">
        <v>4</v>
      </c>
      <c r="F7251" s="176">
        <v>1.9</v>
      </c>
      <c r="G7251" s="176">
        <f>F7251*E7251</f>
        <v>7.6</v>
      </c>
      <c r="H7251" s="177"/>
      <c r="I7251" s="178"/>
      <c r="J7251" s="179"/>
      <c r="K7251" s="124"/>
      <c r="L7251" s="125"/>
      <c r="M7251" s="126"/>
      <c r="N7251" s="127"/>
      <c r="O7251" s="128"/>
      <c r="P7251" s="128"/>
      <c r="Q7251" s="126"/>
      <c r="R7251" s="55"/>
      <c r="S7251" s="129"/>
      <c r="T7251" s="156"/>
      <c r="U7251" s="126"/>
      <c r="AF7251" s="8"/>
      <c r="AG7251" s="8"/>
      <c r="AH7251" s="8"/>
      <c r="AI7251" s="8"/>
      <c r="AJ7251" s="8"/>
      <c r="AK7251" s="8"/>
      <c r="AL7251" s="8"/>
      <c r="AM7251" s="8"/>
    </row>
    <row r="7252" spans="1:39" x14ac:dyDescent="0.2">
      <c r="A7252" s="161" t="s">
        <v>403</v>
      </c>
      <c r="B7252" s="162" t="s">
        <v>9307</v>
      </c>
      <c r="C7252" s="174"/>
      <c r="D7252" s="175" t="s">
        <v>720</v>
      </c>
      <c r="E7252" s="175">
        <v>2</v>
      </c>
      <c r="F7252" s="176">
        <v>9.6445200000000002E-3</v>
      </c>
      <c r="G7252" s="176">
        <f>F7252*E7252</f>
        <v>1.928904E-2</v>
      </c>
      <c r="H7252" s="177"/>
      <c r="I7252" s="178"/>
      <c r="J7252" s="179"/>
      <c r="K7252" s="124"/>
      <c r="L7252" s="125"/>
      <c r="M7252" s="126"/>
      <c r="N7252" s="127"/>
      <c r="O7252" s="128"/>
      <c r="P7252" s="128"/>
      <c r="Q7252" s="126"/>
      <c r="R7252" s="55"/>
      <c r="S7252" s="129"/>
      <c r="T7252" s="156"/>
      <c r="U7252" s="126"/>
      <c r="AF7252" s="8"/>
      <c r="AG7252" s="8"/>
      <c r="AH7252" s="8"/>
      <c r="AI7252" s="8"/>
      <c r="AJ7252" s="8"/>
      <c r="AK7252" s="8"/>
      <c r="AL7252" s="8"/>
      <c r="AM7252" s="8"/>
    </row>
    <row r="7253" spans="1:39" x14ac:dyDescent="0.2">
      <c r="A7253" s="161" t="s">
        <v>403</v>
      </c>
      <c r="B7253" s="162" t="s">
        <v>9308</v>
      </c>
      <c r="C7253" s="174"/>
      <c r="D7253" s="175" t="s">
        <v>713</v>
      </c>
      <c r="E7253" s="175">
        <v>2</v>
      </c>
      <c r="F7253" s="176">
        <v>1.413823E-2</v>
      </c>
      <c r="G7253" s="176">
        <f>F7253*E7253</f>
        <v>2.827646E-2</v>
      </c>
      <c r="H7253" s="177"/>
      <c r="I7253" s="178"/>
      <c r="J7253" s="179"/>
      <c r="K7253" s="124"/>
      <c r="L7253" s="125"/>
      <c r="M7253" s="126"/>
      <c r="N7253" s="127"/>
      <c r="O7253" s="128"/>
      <c r="P7253" s="128"/>
      <c r="Q7253" s="126"/>
      <c r="R7253" s="55"/>
      <c r="S7253" s="129"/>
      <c r="T7253" s="156"/>
      <c r="U7253" s="126"/>
      <c r="AF7253" s="8"/>
      <c r="AG7253" s="8"/>
      <c r="AH7253" s="8"/>
      <c r="AI7253" s="8"/>
      <c r="AJ7253" s="8"/>
      <c r="AK7253" s="8"/>
      <c r="AL7253" s="8"/>
      <c r="AM7253" s="8"/>
    </row>
    <row r="7254" spans="1:39" x14ac:dyDescent="0.2">
      <c r="A7254" s="161" t="s">
        <v>403</v>
      </c>
      <c r="B7254" s="162" t="s">
        <v>9309</v>
      </c>
      <c r="C7254" s="174"/>
      <c r="D7254" s="175" t="s">
        <v>718</v>
      </c>
      <c r="E7254" s="175">
        <v>96</v>
      </c>
      <c r="F7254" s="176">
        <v>2.9523020000000001E-2</v>
      </c>
      <c r="G7254" s="176">
        <f>F7254*E7254</f>
        <v>2.8342099200000002</v>
      </c>
      <c r="H7254" s="177"/>
      <c r="I7254" s="178"/>
      <c r="J7254" s="179"/>
      <c r="K7254" s="124"/>
      <c r="L7254" s="125"/>
      <c r="M7254" s="126"/>
      <c r="N7254" s="127"/>
      <c r="O7254" s="128"/>
      <c r="P7254" s="128"/>
      <c r="Q7254" s="126"/>
      <c r="R7254" s="55"/>
      <c r="S7254" s="129"/>
      <c r="T7254" s="156"/>
      <c r="U7254" s="126"/>
      <c r="AF7254" s="8"/>
      <c r="AG7254" s="8"/>
      <c r="AH7254" s="8"/>
      <c r="AI7254" s="8"/>
      <c r="AJ7254" s="8"/>
      <c r="AK7254" s="8"/>
      <c r="AL7254" s="8"/>
      <c r="AM7254" s="8"/>
    </row>
    <row r="7255" spans="1:39" x14ac:dyDescent="0.2">
      <c r="A7255" s="161" t="s">
        <v>403</v>
      </c>
      <c r="B7255" s="162" t="s">
        <v>9310</v>
      </c>
      <c r="C7255" s="174"/>
      <c r="D7255" s="175" t="s">
        <v>9311</v>
      </c>
      <c r="E7255" s="175">
        <v>2</v>
      </c>
      <c r="F7255" s="176">
        <v>11.67190313</v>
      </c>
      <c r="G7255" s="176">
        <f>F7255*E7255</f>
        <v>23.343806260000001</v>
      </c>
      <c r="H7255" s="177"/>
      <c r="I7255" s="178"/>
      <c r="J7255" s="179"/>
      <c r="K7255" s="124"/>
      <c r="L7255" s="125"/>
      <c r="M7255" s="126"/>
      <c r="N7255" s="127"/>
      <c r="O7255" s="128"/>
      <c r="P7255" s="128"/>
      <c r="Q7255" s="126"/>
      <c r="R7255" s="55"/>
      <c r="S7255" s="129"/>
      <c r="T7255" s="156"/>
      <c r="U7255" s="126"/>
      <c r="AF7255" s="8"/>
      <c r="AG7255" s="8"/>
      <c r="AH7255" s="8"/>
      <c r="AI7255" s="8"/>
      <c r="AJ7255" s="8"/>
      <c r="AK7255" s="8"/>
      <c r="AL7255" s="8"/>
      <c r="AM7255" s="8"/>
    </row>
    <row r="7256" spans="1:39" x14ac:dyDescent="0.2">
      <c r="A7256" s="161" t="s">
        <v>403</v>
      </c>
      <c r="B7256" s="162" t="s">
        <v>9312</v>
      </c>
      <c r="C7256" s="174"/>
      <c r="D7256" s="175" t="s">
        <v>906</v>
      </c>
      <c r="E7256" s="175">
        <v>1</v>
      </c>
      <c r="F7256" s="176">
        <v>0.43401498999999999</v>
      </c>
      <c r="G7256" s="176">
        <f>F7256*E7256</f>
        <v>0.43401498999999999</v>
      </c>
      <c r="H7256" s="177"/>
      <c r="I7256" s="178"/>
      <c r="J7256" s="179"/>
      <c r="K7256" s="124"/>
      <c r="L7256" s="125"/>
      <c r="M7256" s="126"/>
      <c r="N7256" s="127"/>
      <c r="O7256" s="128"/>
      <c r="P7256" s="128"/>
      <c r="Q7256" s="126"/>
      <c r="R7256" s="55"/>
      <c r="S7256" s="129"/>
      <c r="T7256" s="156"/>
      <c r="U7256" s="126"/>
      <c r="AF7256" s="8"/>
      <c r="AG7256" s="8"/>
      <c r="AH7256" s="8"/>
      <c r="AI7256" s="8"/>
      <c r="AJ7256" s="8"/>
      <c r="AK7256" s="8"/>
      <c r="AL7256" s="8"/>
      <c r="AM7256" s="8"/>
    </row>
    <row r="7257" spans="1:39" x14ac:dyDescent="0.2">
      <c r="A7257" s="161" t="s">
        <v>403</v>
      </c>
      <c r="B7257" s="162" t="s">
        <v>9313</v>
      </c>
      <c r="C7257" s="174"/>
      <c r="D7257" s="175" t="s">
        <v>716</v>
      </c>
      <c r="E7257" s="175">
        <v>2</v>
      </c>
      <c r="F7257" s="176">
        <v>3.9988100900000001</v>
      </c>
      <c r="G7257" s="176">
        <f>F7257*E7257</f>
        <v>7.9976201800000002</v>
      </c>
      <c r="H7257" s="177"/>
      <c r="I7257" s="178"/>
      <c r="J7257" s="179"/>
      <c r="K7257" s="124"/>
      <c r="L7257" s="125"/>
      <c r="M7257" s="126"/>
      <c r="N7257" s="127"/>
      <c r="O7257" s="128"/>
      <c r="P7257" s="128"/>
      <c r="Q7257" s="126"/>
      <c r="R7257" s="55"/>
      <c r="S7257" s="129"/>
      <c r="T7257" s="156"/>
      <c r="U7257" s="126"/>
      <c r="AF7257" s="8"/>
      <c r="AG7257" s="8"/>
      <c r="AH7257" s="8"/>
      <c r="AI7257" s="8"/>
      <c r="AJ7257" s="8"/>
      <c r="AK7257" s="8"/>
      <c r="AL7257" s="8"/>
      <c r="AM7257" s="8"/>
    </row>
    <row r="7258" spans="1:39" x14ac:dyDescent="0.2">
      <c r="A7258" s="161" t="s">
        <v>403</v>
      </c>
      <c r="B7258" s="162" t="s">
        <v>9314</v>
      </c>
      <c r="C7258" s="181" t="s">
        <v>722</v>
      </c>
      <c r="D7258" s="182" t="s">
        <v>723</v>
      </c>
      <c r="E7258" s="182">
        <v>1</v>
      </c>
      <c r="F7258" s="183">
        <v>6.138147E-2</v>
      </c>
      <c r="G7258" s="183">
        <f>F7258*E7258</f>
        <v>6.138147E-2</v>
      </c>
      <c r="H7258" s="184"/>
      <c r="I7258" s="185"/>
      <c r="J7258" s="180"/>
      <c r="K7258" s="124"/>
      <c r="L7258" s="125"/>
      <c r="M7258" s="126"/>
      <c r="N7258" s="127"/>
      <c r="O7258" s="128"/>
      <c r="P7258" s="128"/>
      <c r="Q7258" s="126"/>
      <c r="R7258" s="55"/>
      <c r="S7258" s="129"/>
      <c r="T7258" s="156"/>
      <c r="U7258" s="126"/>
      <c r="AF7258" s="8"/>
      <c r="AG7258" s="8"/>
      <c r="AH7258" s="8"/>
      <c r="AI7258" s="8"/>
      <c r="AJ7258" s="8"/>
      <c r="AK7258" s="8"/>
      <c r="AL7258" s="8"/>
      <c r="AM7258" s="8"/>
    </row>
    <row r="7259" spans="1:39" x14ac:dyDescent="0.2">
      <c r="A7259" s="161" t="s">
        <v>403</v>
      </c>
      <c r="B7259" s="162" t="s">
        <v>9315</v>
      </c>
      <c r="C7259" s="174" t="s">
        <v>684</v>
      </c>
      <c r="D7259" s="175" t="s">
        <v>728</v>
      </c>
      <c r="E7259" s="175">
        <v>5</v>
      </c>
      <c r="F7259" s="176">
        <v>3.5662310000000003E-2</v>
      </c>
      <c r="G7259" s="176">
        <f>F7259*E7259</f>
        <v>0.17831155000000001</v>
      </c>
      <c r="H7259" s="177"/>
      <c r="I7259" s="178"/>
      <c r="J7259" s="179"/>
      <c r="K7259" s="124"/>
      <c r="L7259" s="125"/>
      <c r="M7259" s="126"/>
      <c r="N7259" s="127"/>
      <c r="O7259" s="128"/>
      <c r="P7259" s="128"/>
      <c r="Q7259" s="126"/>
      <c r="R7259" s="55"/>
      <c r="S7259" s="129"/>
      <c r="T7259" s="156"/>
      <c r="U7259" s="126"/>
      <c r="AF7259" s="8"/>
      <c r="AG7259" s="8"/>
      <c r="AH7259" s="8"/>
      <c r="AI7259" s="8"/>
      <c r="AJ7259" s="8"/>
      <c r="AK7259" s="8"/>
      <c r="AL7259" s="8"/>
      <c r="AM7259" s="8"/>
    </row>
    <row r="7260" spans="1:39" x14ac:dyDescent="0.2">
      <c r="A7260" s="161" t="s">
        <v>403</v>
      </c>
      <c r="B7260" s="162" t="s">
        <v>9316</v>
      </c>
      <c r="C7260" s="174" t="s">
        <v>677</v>
      </c>
      <c r="D7260" s="175" t="s">
        <v>732</v>
      </c>
      <c r="E7260" s="175">
        <v>12</v>
      </c>
      <c r="F7260" s="176">
        <v>0.12559807000000001</v>
      </c>
      <c r="G7260" s="176">
        <f>F7260*E7260</f>
        <v>1.5071768400000001</v>
      </c>
      <c r="H7260" s="177"/>
      <c r="I7260" s="178"/>
      <c r="J7260" s="179"/>
      <c r="K7260" s="124"/>
      <c r="L7260" s="125"/>
      <c r="M7260" s="126"/>
      <c r="N7260" s="127"/>
      <c r="O7260" s="128"/>
      <c r="P7260" s="128"/>
      <c r="Q7260" s="126"/>
      <c r="R7260" s="55"/>
      <c r="S7260" s="129"/>
      <c r="T7260" s="156"/>
      <c r="U7260" s="126"/>
      <c r="AF7260" s="8"/>
      <c r="AG7260" s="8"/>
      <c r="AH7260" s="8"/>
      <c r="AI7260" s="8"/>
      <c r="AJ7260" s="8"/>
      <c r="AK7260" s="8"/>
      <c r="AL7260" s="8"/>
      <c r="AM7260" s="8"/>
    </row>
    <row r="7261" spans="1:39" x14ac:dyDescent="0.2">
      <c r="A7261" s="161" t="s">
        <v>403</v>
      </c>
      <c r="B7261" s="162" t="s">
        <v>9317</v>
      </c>
      <c r="C7261" s="174" t="s">
        <v>677</v>
      </c>
      <c r="D7261" s="175" t="s">
        <v>734</v>
      </c>
      <c r="E7261" s="175">
        <v>4</v>
      </c>
      <c r="F7261" s="176">
        <v>0.10981471</v>
      </c>
      <c r="G7261" s="176">
        <f>F7261*E7261</f>
        <v>0.43925883999999998</v>
      </c>
      <c r="H7261" s="177"/>
      <c r="I7261" s="178"/>
      <c r="J7261" s="179"/>
      <c r="K7261" s="124"/>
      <c r="L7261" s="125"/>
      <c r="M7261" s="126"/>
      <c r="N7261" s="127"/>
      <c r="O7261" s="128"/>
      <c r="P7261" s="128"/>
      <c r="Q7261" s="126"/>
      <c r="R7261" s="55"/>
      <c r="S7261" s="129"/>
      <c r="T7261" s="156"/>
      <c r="U7261" s="126"/>
      <c r="AF7261" s="8"/>
      <c r="AG7261" s="8"/>
      <c r="AH7261" s="8"/>
      <c r="AI7261" s="8"/>
      <c r="AJ7261" s="8"/>
      <c r="AK7261" s="8"/>
      <c r="AL7261" s="8"/>
      <c r="AM7261" s="8"/>
    </row>
    <row r="7262" spans="1:39" x14ac:dyDescent="0.2">
      <c r="A7262" s="161" t="s">
        <v>403</v>
      </c>
      <c r="B7262" s="162" t="s">
        <v>9318</v>
      </c>
      <c r="C7262" s="174" t="s">
        <v>677</v>
      </c>
      <c r="D7262" s="175" t="s">
        <v>736</v>
      </c>
      <c r="E7262" s="175">
        <v>2</v>
      </c>
      <c r="F7262" s="176">
        <v>7.4135400000000004E-2</v>
      </c>
      <c r="G7262" s="176">
        <f>F7262*E7262</f>
        <v>0.14827080000000001</v>
      </c>
      <c r="H7262" s="177"/>
      <c r="I7262" s="178"/>
      <c r="J7262" s="179"/>
      <c r="K7262" s="124"/>
      <c r="L7262" s="125"/>
      <c r="M7262" s="126"/>
      <c r="N7262" s="127"/>
      <c r="O7262" s="128"/>
      <c r="P7262" s="128"/>
      <c r="Q7262" s="126"/>
      <c r="R7262" s="55"/>
      <c r="S7262" s="129"/>
      <c r="T7262" s="156"/>
      <c r="U7262" s="126"/>
      <c r="AF7262" s="8"/>
      <c r="AG7262" s="8"/>
      <c r="AH7262" s="8"/>
      <c r="AI7262" s="8"/>
      <c r="AJ7262" s="8"/>
      <c r="AK7262" s="8"/>
      <c r="AL7262" s="8"/>
      <c r="AM7262" s="8"/>
    </row>
    <row r="7263" spans="1:39" x14ac:dyDescent="0.2">
      <c r="A7263" s="161" t="s">
        <v>403</v>
      </c>
      <c r="B7263" s="162" t="s">
        <v>9319</v>
      </c>
      <c r="C7263" s="174" t="s">
        <v>677</v>
      </c>
      <c r="D7263" s="175" t="s">
        <v>678</v>
      </c>
      <c r="E7263" s="175">
        <v>4</v>
      </c>
      <c r="F7263" s="176">
        <v>4.296759E-2</v>
      </c>
      <c r="G7263" s="176">
        <f>F7263*E7263</f>
        <v>0.17187036</v>
      </c>
      <c r="H7263" s="177"/>
      <c r="I7263" s="178"/>
      <c r="J7263" s="179"/>
      <c r="K7263" s="124"/>
      <c r="L7263" s="125"/>
      <c r="M7263" s="126"/>
      <c r="N7263" s="127"/>
      <c r="O7263" s="128"/>
      <c r="P7263" s="128"/>
      <c r="Q7263" s="126"/>
      <c r="R7263" s="55"/>
      <c r="S7263" s="129"/>
      <c r="T7263" s="156"/>
      <c r="U7263" s="126"/>
      <c r="AF7263" s="8"/>
      <c r="AG7263" s="8"/>
      <c r="AH7263" s="8"/>
      <c r="AI7263" s="8"/>
      <c r="AJ7263" s="8"/>
      <c r="AK7263" s="8"/>
      <c r="AL7263" s="8"/>
      <c r="AM7263" s="8"/>
    </row>
    <row r="7264" spans="1:39" x14ac:dyDescent="0.2">
      <c r="A7264" s="161" t="s">
        <v>403</v>
      </c>
      <c r="B7264" s="162" t="s">
        <v>9320</v>
      </c>
      <c r="C7264" s="174" t="s">
        <v>677</v>
      </c>
      <c r="D7264" s="175" t="s">
        <v>739</v>
      </c>
      <c r="E7264" s="175">
        <v>3</v>
      </c>
      <c r="F7264" s="176">
        <v>5.4240669999999998E-2</v>
      </c>
      <c r="G7264" s="176">
        <f>F7264*E7264</f>
        <v>0.16272201</v>
      </c>
      <c r="H7264" s="177"/>
      <c r="I7264" s="178"/>
      <c r="J7264" s="179"/>
      <c r="K7264" s="124"/>
      <c r="L7264" s="125"/>
      <c r="M7264" s="126"/>
      <c r="N7264" s="127"/>
      <c r="O7264" s="128"/>
      <c r="P7264" s="128"/>
      <c r="Q7264" s="126"/>
      <c r="R7264" s="55"/>
      <c r="S7264" s="129"/>
      <c r="T7264" s="156"/>
      <c r="U7264" s="126"/>
      <c r="AF7264" s="8"/>
      <c r="AG7264" s="8"/>
      <c r="AH7264" s="8"/>
      <c r="AI7264" s="8"/>
      <c r="AJ7264" s="8"/>
      <c r="AK7264" s="8"/>
      <c r="AL7264" s="8"/>
      <c r="AM7264" s="8"/>
    </row>
    <row r="7265" spans="1:39" x14ac:dyDescent="0.2">
      <c r="A7265" s="161" t="s">
        <v>403</v>
      </c>
      <c r="B7265" s="162" t="s">
        <v>9321</v>
      </c>
      <c r="C7265" s="174" t="s">
        <v>677</v>
      </c>
      <c r="D7265" s="175" t="s">
        <v>741</v>
      </c>
      <c r="E7265" s="175">
        <v>8</v>
      </c>
      <c r="F7265" s="176">
        <v>2.6461140000000001E-2</v>
      </c>
      <c r="G7265" s="176">
        <f>F7265*E7265</f>
        <v>0.21168912000000001</v>
      </c>
      <c r="H7265" s="177"/>
      <c r="I7265" s="178"/>
      <c r="J7265" s="179"/>
      <c r="K7265" s="124"/>
      <c r="L7265" s="125"/>
      <c r="M7265" s="126"/>
      <c r="N7265" s="127"/>
      <c r="O7265" s="128"/>
      <c r="P7265" s="128"/>
      <c r="Q7265" s="126"/>
      <c r="R7265" s="55"/>
      <c r="S7265" s="129"/>
      <c r="T7265" s="156"/>
      <c r="U7265" s="126"/>
      <c r="AF7265" s="8"/>
      <c r="AG7265" s="8"/>
      <c r="AH7265" s="8"/>
      <c r="AI7265" s="8"/>
      <c r="AJ7265" s="8"/>
      <c r="AK7265" s="8"/>
      <c r="AL7265" s="8"/>
      <c r="AM7265" s="8"/>
    </row>
    <row r="7266" spans="1:39" x14ac:dyDescent="0.2">
      <c r="A7266" s="161" t="s">
        <v>403</v>
      </c>
      <c r="B7266" s="162" t="s">
        <v>9322</v>
      </c>
      <c r="C7266" s="174" t="s">
        <v>684</v>
      </c>
      <c r="D7266" s="175" t="s">
        <v>730</v>
      </c>
      <c r="E7266" s="175">
        <v>4</v>
      </c>
      <c r="F7266" s="176">
        <v>3.3686880000000002E-2</v>
      </c>
      <c r="G7266" s="176">
        <f>F7266*E7266</f>
        <v>0.13474752000000001</v>
      </c>
      <c r="H7266" s="177"/>
      <c r="I7266" s="178"/>
      <c r="J7266" s="179"/>
      <c r="K7266" s="124"/>
      <c r="L7266" s="125"/>
      <c r="M7266" s="126"/>
      <c r="N7266" s="127"/>
      <c r="O7266" s="128"/>
      <c r="P7266" s="128"/>
      <c r="Q7266" s="126"/>
      <c r="R7266" s="55"/>
      <c r="S7266" s="129"/>
      <c r="T7266" s="156"/>
      <c r="U7266" s="126"/>
      <c r="AF7266" s="8"/>
      <c r="AG7266" s="8"/>
      <c r="AH7266" s="8"/>
      <c r="AI7266" s="8"/>
      <c r="AJ7266" s="8"/>
      <c r="AK7266" s="8"/>
      <c r="AL7266" s="8"/>
      <c r="AM7266" s="8"/>
    </row>
    <row r="7267" spans="1:39" x14ac:dyDescent="0.2">
      <c r="A7267" s="161" t="s">
        <v>403</v>
      </c>
      <c r="B7267" s="162" t="s">
        <v>9323</v>
      </c>
      <c r="C7267" s="174" t="s">
        <v>677</v>
      </c>
      <c r="D7267" s="175" t="s">
        <v>743</v>
      </c>
      <c r="E7267" s="175">
        <v>107</v>
      </c>
      <c r="F7267" s="176">
        <v>1.393254E-2</v>
      </c>
      <c r="G7267" s="176">
        <f>F7267*E7267</f>
        <v>1.4907817800000001</v>
      </c>
      <c r="H7267" s="177"/>
      <c r="I7267" s="178"/>
      <c r="J7267" s="179"/>
      <c r="K7267" s="124"/>
      <c r="L7267" s="125"/>
      <c r="M7267" s="126"/>
      <c r="N7267" s="127"/>
      <c r="O7267" s="128"/>
      <c r="P7267" s="128"/>
      <c r="Q7267" s="126"/>
      <c r="R7267" s="55"/>
      <c r="S7267" s="129"/>
      <c r="T7267" s="156"/>
      <c r="U7267" s="126"/>
      <c r="AF7267" s="8"/>
      <c r="AG7267" s="8"/>
      <c r="AH7267" s="8"/>
      <c r="AI7267" s="8"/>
      <c r="AJ7267" s="8"/>
      <c r="AK7267" s="8"/>
      <c r="AL7267" s="8"/>
      <c r="AM7267" s="8"/>
    </row>
    <row r="7268" spans="1:39" ht="25.5" x14ac:dyDescent="0.2">
      <c r="A7268" s="161" t="s">
        <v>403</v>
      </c>
      <c r="B7268" s="162" t="s">
        <v>9324</v>
      </c>
      <c r="C7268" s="174" t="s">
        <v>522</v>
      </c>
      <c r="D7268" s="175" t="s">
        <v>937</v>
      </c>
      <c r="E7268" s="175">
        <v>404</v>
      </c>
      <c r="F7268" s="176">
        <v>5.7602159999999999E-2</v>
      </c>
      <c r="G7268" s="176">
        <f>F7268*E7268</f>
        <v>23.271272639999999</v>
      </c>
      <c r="H7268" s="177"/>
      <c r="I7268" s="178"/>
      <c r="J7268" s="179"/>
      <c r="K7268" s="124"/>
      <c r="L7268" s="125"/>
      <c r="M7268" s="126"/>
      <c r="N7268" s="127"/>
      <c r="O7268" s="128"/>
      <c r="P7268" s="128"/>
      <c r="Q7268" s="126"/>
      <c r="R7268" s="55"/>
      <c r="S7268" s="129"/>
      <c r="T7268" s="156"/>
      <c r="U7268" s="126"/>
      <c r="AF7268" s="8"/>
      <c r="AG7268" s="8"/>
      <c r="AH7268" s="8"/>
      <c r="AI7268" s="8"/>
      <c r="AJ7268" s="8"/>
      <c r="AK7268" s="8"/>
      <c r="AL7268" s="8"/>
      <c r="AM7268" s="8"/>
    </row>
    <row r="7269" spans="1:39" ht="25.5" x14ac:dyDescent="0.2">
      <c r="A7269" s="161" t="s">
        <v>403</v>
      </c>
      <c r="B7269" s="162" t="s">
        <v>9325</v>
      </c>
      <c r="C7269" s="174" t="s">
        <v>522</v>
      </c>
      <c r="D7269" s="175" t="s">
        <v>939</v>
      </c>
      <c r="E7269" s="175">
        <v>8</v>
      </c>
      <c r="F7269" s="176">
        <v>2.8221969999999999E-2</v>
      </c>
      <c r="G7269" s="176">
        <f>F7269*E7269</f>
        <v>0.22577575999999999</v>
      </c>
      <c r="H7269" s="177"/>
      <c r="I7269" s="178"/>
      <c r="J7269" s="179"/>
      <c r="K7269" s="124"/>
      <c r="L7269" s="125"/>
      <c r="M7269" s="126"/>
      <c r="N7269" s="127"/>
      <c r="O7269" s="128"/>
      <c r="P7269" s="128"/>
      <c r="Q7269" s="126"/>
      <c r="R7269" s="55"/>
      <c r="S7269" s="129"/>
      <c r="T7269" s="156"/>
      <c r="U7269" s="126"/>
      <c r="AF7269" s="8"/>
      <c r="AG7269" s="8"/>
      <c r="AH7269" s="8"/>
      <c r="AI7269" s="8"/>
      <c r="AJ7269" s="8"/>
      <c r="AK7269" s="8"/>
      <c r="AL7269" s="8"/>
      <c r="AM7269" s="8"/>
    </row>
    <row r="7270" spans="1:39" ht="25.5" x14ac:dyDescent="0.2">
      <c r="A7270" s="161" t="s">
        <v>403</v>
      </c>
      <c r="B7270" s="162" t="s">
        <v>9326</v>
      </c>
      <c r="C7270" s="174" t="s">
        <v>522</v>
      </c>
      <c r="D7270" s="175" t="s">
        <v>941</v>
      </c>
      <c r="E7270" s="175">
        <v>38</v>
      </c>
      <c r="F7270" s="176">
        <v>2.2449110000000001E-2</v>
      </c>
      <c r="G7270" s="176">
        <f>F7270*E7270</f>
        <v>0.85306618000000001</v>
      </c>
      <c r="H7270" s="177"/>
      <c r="I7270" s="178"/>
      <c r="J7270" s="179"/>
      <c r="K7270" s="124"/>
      <c r="L7270" s="125"/>
      <c r="M7270" s="126"/>
      <c r="N7270" s="127"/>
      <c r="O7270" s="128"/>
      <c r="P7270" s="128"/>
      <c r="Q7270" s="126"/>
      <c r="R7270" s="55"/>
      <c r="S7270" s="129"/>
      <c r="T7270" s="156"/>
      <c r="U7270" s="126"/>
      <c r="AF7270" s="8"/>
      <c r="AG7270" s="8"/>
      <c r="AH7270" s="8"/>
      <c r="AI7270" s="8"/>
      <c r="AJ7270" s="8"/>
      <c r="AK7270" s="8"/>
      <c r="AL7270" s="8"/>
      <c r="AM7270" s="8"/>
    </row>
    <row r="7271" spans="1:39" ht="25.5" x14ac:dyDescent="0.2">
      <c r="A7271" s="161" t="s">
        <v>403</v>
      </c>
      <c r="B7271" s="162" t="s">
        <v>9327</v>
      </c>
      <c r="C7271" s="174" t="s">
        <v>725</v>
      </c>
      <c r="D7271" s="175" t="s">
        <v>726</v>
      </c>
      <c r="E7271" s="175">
        <v>200</v>
      </c>
      <c r="F7271" s="176">
        <v>2.0473680000000001E-2</v>
      </c>
      <c r="G7271" s="176">
        <f>F7271*E7271</f>
        <v>4.0947360000000002</v>
      </c>
      <c r="H7271" s="177"/>
      <c r="I7271" s="178"/>
      <c r="J7271" s="179"/>
      <c r="K7271" s="124"/>
      <c r="L7271" s="125"/>
      <c r="M7271" s="126"/>
      <c r="N7271" s="127"/>
      <c r="O7271" s="128"/>
      <c r="P7271" s="128"/>
      <c r="Q7271" s="126"/>
      <c r="R7271" s="55"/>
      <c r="S7271" s="129"/>
      <c r="T7271" s="156"/>
      <c r="U7271" s="126"/>
      <c r="AF7271" s="8"/>
      <c r="AG7271" s="8"/>
      <c r="AH7271" s="8"/>
      <c r="AI7271" s="8"/>
      <c r="AJ7271" s="8"/>
      <c r="AK7271" s="8"/>
      <c r="AL7271" s="8"/>
      <c r="AM7271" s="8"/>
    </row>
    <row r="7272" spans="1:39" ht="25.5" x14ac:dyDescent="0.2">
      <c r="A7272" s="161" t="s">
        <v>403</v>
      </c>
      <c r="B7272" s="162" t="s">
        <v>9328</v>
      </c>
      <c r="C7272" s="174" t="s">
        <v>944</v>
      </c>
      <c r="D7272" s="175" t="s">
        <v>945</v>
      </c>
      <c r="E7272" s="175">
        <v>254</v>
      </c>
      <c r="F7272" s="176">
        <v>1.8321469999999999E-2</v>
      </c>
      <c r="G7272" s="176">
        <f>F7272*E7272</f>
        <v>4.6536533799999997</v>
      </c>
      <c r="H7272" s="177"/>
      <c r="I7272" s="178"/>
      <c r="J7272" s="179"/>
      <c r="K7272" s="124"/>
      <c r="L7272" s="125"/>
      <c r="M7272" s="126"/>
      <c r="N7272" s="127"/>
      <c r="O7272" s="128"/>
      <c r="P7272" s="128"/>
      <c r="Q7272" s="126"/>
      <c r="R7272" s="55"/>
      <c r="S7272" s="129"/>
      <c r="T7272" s="156"/>
      <c r="U7272" s="126"/>
      <c r="AF7272" s="8"/>
      <c r="AG7272" s="8"/>
      <c r="AH7272" s="8"/>
      <c r="AI7272" s="8"/>
      <c r="AJ7272" s="8"/>
      <c r="AK7272" s="8"/>
      <c r="AL7272" s="8"/>
      <c r="AM7272" s="8"/>
    </row>
    <row r="7273" spans="1:39" ht="25.5" x14ac:dyDescent="0.2">
      <c r="A7273" s="161" t="s">
        <v>403</v>
      </c>
      <c r="B7273" s="162" t="s">
        <v>9329</v>
      </c>
      <c r="C7273" s="174" t="s">
        <v>522</v>
      </c>
      <c r="D7273" s="175" t="s">
        <v>757</v>
      </c>
      <c r="E7273" s="175">
        <v>174</v>
      </c>
      <c r="F7273" s="176">
        <v>1.6348540000000002E-2</v>
      </c>
      <c r="G7273" s="176">
        <f>F7273*E7273</f>
        <v>2.8446459600000003</v>
      </c>
      <c r="H7273" s="177"/>
      <c r="I7273" s="178"/>
      <c r="J7273" s="179"/>
      <c r="K7273" s="124"/>
      <c r="L7273" s="125"/>
      <c r="M7273" s="126"/>
      <c r="N7273" s="127"/>
      <c r="O7273" s="128"/>
      <c r="P7273" s="128"/>
      <c r="Q7273" s="126"/>
      <c r="R7273" s="55"/>
      <c r="S7273" s="129"/>
      <c r="T7273" s="156"/>
      <c r="U7273" s="126"/>
      <c r="AF7273" s="8"/>
      <c r="AG7273" s="8"/>
      <c r="AH7273" s="8"/>
      <c r="AI7273" s="8"/>
      <c r="AJ7273" s="8"/>
      <c r="AK7273" s="8"/>
      <c r="AL7273" s="8"/>
      <c r="AM7273" s="8"/>
    </row>
    <row r="7274" spans="1:39" x14ac:dyDescent="0.2">
      <c r="A7274" s="161" t="s">
        <v>403</v>
      </c>
      <c r="B7274" s="162" t="s">
        <v>9330</v>
      </c>
      <c r="C7274" s="174" t="s">
        <v>677</v>
      </c>
      <c r="D7274" s="175" t="s">
        <v>745</v>
      </c>
      <c r="E7274" s="175">
        <v>8</v>
      </c>
      <c r="F7274" s="176">
        <v>1.1562019999999999E-2</v>
      </c>
      <c r="G7274" s="176">
        <f>F7274*E7274</f>
        <v>9.2496159999999994E-2</v>
      </c>
      <c r="H7274" s="177"/>
      <c r="I7274" s="178"/>
      <c r="J7274" s="179"/>
      <c r="K7274" s="124"/>
      <c r="L7274" s="125"/>
      <c r="M7274" s="126"/>
      <c r="N7274" s="127"/>
      <c r="O7274" s="128"/>
      <c r="P7274" s="128"/>
      <c r="Q7274" s="126"/>
      <c r="R7274" s="55"/>
      <c r="S7274" s="129"/>
      <c r="T7274" s="156"/>
      <c r="U7274" s="126"/>
      <c r="AF7274" s="8"/>
      <c r="AG7274" s="8"/>
      <c r="AH7274" s="8"/>
      <c r="AI7274" s="8"/>
      <c r="AJ7274" s="8"/>
      <c r="AK7274" s="8"/>
      <c r="AL7274" s="8"/>
      <c r="AM7274" s="8"/>
    </row>
    <row r="7275" spans="1:39" x14ac:dyDescent="0.2">
      <c r="A7275" s="161" t="s">
        <v>403</v>
      </c>
      <c r="B7275" s="162" t="s">
        <v>9331</v>
      </c>
      <c r="C7275" s="174" t="s">
        <v>759</v>
      </c>
      <c r="D7275" s="175" t="s">
        <v>760</v>
      </c>
      <c r="E7275" s="175">
        <v>16</v>
      </c>
      <c r="F7275" s="176">
        <v>1.7374069999999998E-2</v>
      </c>
      <c r="G7275" s="176">
        <f>F7275*E7275</f>
        <v>0.27798511999999997</v>
      </c>
      <c r="H7275" s="177"/>
      <c r="I7275" s="178"/>
      <c r="J7275" s="179"/>
      <c r="K7275" s="124"/>
      <c r="L7275" s="125"/>
      <c r="M7275" s="126"/>
      <c r="N7275" s="127"/>
      <c r="O7275" s="128"/>
      <c r="P7275" s="128"/>
      <c r="Q7275" s="126"/>
      <c r="R7275" s="55"/>
      <c r="S7275" s="129"/>
      <c r="T7275" s="156"/>
      <c r="U7275" s="126"/>
      <c r="AF7275" s="8"/>
      <c r="AG7275" s="8"/>
      <c r="AH7275" s="8"/>
      <c r="AI7275" s="8"/>
      <c r="AJ7275" s="8"/>
      <c r="AK7275" s="8"/>
      <c r="AL7275" s="8"/>
      <c r="AM7275" s="8"/>
    </row>
    <row r="7276" spans="1:39" x14ac:dyDescent="0.2">
      <c r="A7276" s="161" t="s">
        <v>403</v>
      </c>
      <c r="B7276" s="162" t="s">
        <v>9332</v>
      </c>
      <c r="C7276" s="174" t="s">
        <v>677</v>
      </c>
      <c r="D7276" s="175" t="s">
        <v>747</v>
      </c>
      <c r="E7276" s="175">
        <v>4</v>
      </c>
      <c r="F7276" s="176">
        <v>1.9086800000000001E-3</v>
      </c>
      <c r="G7276" s="176">
        <f>F7276*E7276</f>
        <v>7.6347200000000002E-3</v>
      </c>
      <c r="H7276" s="177"/>
      <c r="I7276" s="178"/>
      <c r="J7276" s="179"/>
      <c r="K7276" s="124"/>
      <c r="L7276" s="125"/>
      <c r="M7276" s="126"/>
      <c r="N7276" s="127"/>
      <c r="O7276" s="128"/>
      <c r="P7276" s="128"/>
      <c r="Q7276" s="126"/>
      <c r="R7276" s="55"/>
      <c r="S7276" s="129"/>
      <c r="T7276" s="156"/>
      <c r="U7276" s="126"/>
      <c r="AF7276" s="8"/>
      <c r="AG7276" s="8"/>
      <c r="AH7276" s="8"/>
      <c r="AI7276" s="8"/>
      <c r="AJ7276" s="8"/>
      <c r="AK7276" s="8"/>
      <c r="AL7276" s="8"/>
      <c r="AM7276" s="8"/>
    </row>
    <row r="7277" spans="1:39" x14ac:dyDescent="0.2">
      <c r="A7277" s="161" t="s">
        <v>403</v>
      </c>
      <c r="B7277" s="162" t="s">
        <v>9333</v>
      </c>
      <c r="C7277" s="174" t="s">
        <v>525</v>
      </c>
      <c r="D7277" s="175" t="s">
        <v>762</v>
      </c>
      <c r="E7277" s="175">
        <v>12</v>
      </c>
      <c r="F7277" s="176">
        <v>7.6006699999999996E-2</v>
      </c>
      <c r="G7277" s="176">
        <f>F7277*E7277</f>
        <v>0.91208040000000001</v>
      </c>
      <c r="H7277" s="177"/>
      <c r="I7277" s="178"/>
      <c r="J7277" s="179"/>
      <c r="K7277" s="124"/>
      <c r="L7277" s="125"/>
      <c r="M7277" s="126"/>
      <c r="N7277" s="127"/>
      <c r="O7277" s="128"/>
      <c r="P7277" s="128"/>
      <c r="Q7277" s="126"/>
      <c r="R7277" s="55"/>
      <c r="S7277" s="129"/>
      <c r="T7277" s="156"/>
      <c r="U7277" s="126"/>
      <c r="AF7277" s="8"/>
      <c r="AG7277" s="8"/>
      <c r="AH7277" s="8"/>
      <c r="AI7277" s="8"/>
      <c r="AJ7277" s="8"/>
      <c r="AK7277" s="8"/>
      <c r="AL7277" s="8"/>
      <c r="AM7277" s="8"/>
    </row>
    <row r="7278" spans="1:39" x14ac:dyDescent="0.2">
      <c r="A7278" s="161" t="s">
        <v>403</v>
      </c>
      <c r="B7278" s="162" t="s">
        <v>9334</v>
      </c>
      <c r="C7278" s="174" t="s">
        <v>525</v>
      </c>
      <c r="D7278" s="175" t="s">
        <v>764</v>
      </c>
      <c r="E7278" s="175">
        <v>16</v>
      </c>
      <c r="F7278" s="176">
        <v>4.0010209999999997E-2</v>
      </c>
      <c r="G7278" s="176">
        <f>F7278*E7278</f>
        <v>0.64016335999999996</v>
      </c>
      <c r="H7278" s="177"/>
      <c r="I7278" s="178"/>
      <c r="J7278" s="179"/>
      <c r="K7278" s="124"/>
      <c r="L7278" s="125"/>
      <c r="M7278" s="126"/>
      <c r="N7278" s="127"/>
      <c r="O7278" s="128"/>
      <c r="P7278" s="128"/>
      <c r="Q7278" s="126"/>
      <c r="R7278" s="55"/>
      <c r="S7278" s="129"/>
      <c r="T7278" s="156"/>
      <c r="U7278" s="126"/>
      <c r="AF7278" s="8"/>
      <c r="AG7278" s="8"/>
      <c r="AH7278" s="8"/>
      <c r="AI7278" s="8"/>
      <c r="AJ7278" s="8"/>
      <c r="AK7278" s="8"/>
      <c r="AL7278" s="8"/>
      <c r="AM7278" s="8"/>
    </row>
    <row r="7279" spans="1:39" x14ac:dyDescent="0.2">
      <c r="A7279" s="161" t="s">
        <v>403</v>
      </c>
      <c r="B7279" s="162" t="s">
        <v>9335</v>
      </c>
      <c r="C7279" s="174" t="s">
        <v>525</v>
      </c>
      <c r="D7279" s="175" t="s">
        <v>679</v>
      </c>
      <c r="E7279" s="175">
        <v>416</v>
      </c>
      <c r="F7279" s="176">
        <v>1.6751530000000001E-2</v>
      </c>
      <c r="G7279" s="176">
        <f>F7279*E7279</f>
        <v>6.9686364800000007</v>
      </c>
      <c r="H7279" s="177"/>
      <c r="I7279" s="178"/>
      <c r="J7279" s="179"/>
      <c r="K7279" s="124"/>
      <c r="L7279" s="125"/>
      <c r="M7279" s="126"/>
      <c r="N7279" s="127"/>
      <c r="O7279" s="128"/>
      <c r="P7279" s="128"/>
      <c r="Q7279" s="126"/>
      <c r="R7279" s="55"/>
      <c r="S7279" s="129"/>
      <c r="T7279" s="156"/>
      <c r="U7279" s="126"/>
      <c r="AF7279" s="8"/>
      <c r="AG7279" s="8"/>
      <c r="AH7279" s="8"/>
      <c r="AI7279" s="8"/>
      <c r="AJ7279" s="8"/>
      <c r="AK7279" s="8"/>
      <c r="AL7279" s="8"/>
      <c r="AM7279" s="8"/>
    </row>
    <row r="7280" spans="1:39" x14ac:dyDescent="0.2">
      <c r="A7280" s="161" t="s">
        <v>403</v>
      </c>
      <c r="B7280" s="162" t="s">
        <v>9336</v>
      </c>
      <c r="C7280" s="174" t="s">
        <v>525</v>
      </c>
      <c r="D7280" s="175" t="s">
        <v>767</v>
      </c>
      <c r="E7280" s="175">
        <v>9</v>
      </c>
      <c r="F7280" s="176">
        <v>1.084597E-2</v>
      </c>
      <c r="G7280" s="176">
        <f>F7280*E7280</f>
        <v>9.7613729999999996E-2</v>
      </c>
      <c r="H7280" s="177"/>
      <c r="I7280" s="178"/>
      <c r="J7280" s="179"/>
      <c r="K7280" s="124"/>
      <c r="L7280" s="125"/>
      <c r="M7280" s="126"/>
      <c r="N7280" s="127"/>
      <c r="O7280" s="128"/>
      <c r="P7280" s="128"/>
      <c r="Q7280" s="126"/>
      <c r="R7280" s="55"/>
      <c r="S7280" s="129"/>
      <c r="T7280" s="156"/>
      <c r="U7280" s="126"/>
      <c r="AF7280" s="8"/>
      <c r="AG7280" s="8"/>
      <c r="AH7280" s="8"/>
      <c r="AI7280" s="8"/>
      <c r="AJ7280" s="8"/>
      <c r="AK7280" s="8"/>
      <c r="AL7280" s="8"/>
      <c r="AM7280" s="8"/>
    </row>
    <row r="7281" spans="1:39" x14ac:dyDescent="0.2">
      <c r="A7281" s="161" t="s">
        <v>403</v>
      </c>
      <c r="B7281" s="162" t="s">
        <v>9337</v>
      </c>
      <c r="C7281" s="174" t="s">
        <v>525</v>
      </c>
      <c r="D7281" s="175" t="s">
        <v>526</v>
      </c>
      <c r="E7281" s="175">
        <v>827</v>
      </c>
      <c r="F7281" s="176">
        <v>5.88405E-3</v>
      </c>
      <c r="G7281" s="176">
        <f>F7281*E7281</f>
        <v>4.8661093500000003</v>
      </c>
      <c r="H7281" s="177"/>
      <c r="I7281" s="178"/>
      <c r="J7281" s="179"/>
      <c r="K7281" s="124"/>
      <c r="L7281" s="125"/>
      <c r="M7281" s="126"/>
      <c r="N7281" s="127"/>
      <c r="O7281" s="128"/>
      <c r="P7281" s="128"/>
      <c r="Q7281" s="126"/>
      <c r="R7281" s="55"/>
      <c r="S7281" s="129"/>
      <c r="T7281" s="156"/>
      <c r="U7281" s="126"/>
      <c r="AF7281" s="8"/>
      <c r="AG7281" s="8"/>
      <c r="AH7281" s="8"/>
      <c r="AI7281" s="8"/>
      <c r="AJ7281" s="8"/>
      <c r="AK7281" s="8"/>
      <c r="AL7281" s="8"/>
      <c r="AM7281" s="8"/>
    </row>
    <row r="7282" spans="1:39" x14ac:dyDescent="0.2">
      <c r="A7282" s="161" t="s">
        <v>403</v>
      </c>
      <c r="B7282" s="162" t="s">
        <v>9338</v>
      </c>
      <c r="C7282" s="174" t="s">
        <v>525</v>
      </c>
      <c r="D7282" s="175" t="s">
        <v>770</v>
      </c>
      <c r="E7282" s="175">
        <v>4</v>
      </c>
      <c r="F7282" s="176">
        <v>8.4562000000000005E-4</v>
      </c>
      <c r="G7282" s="176">
        <f>F7282*E7282</f>
        <v>3.3824800000000002E-3</v>
      </c>
      <c r="H7282" s="177"/>
      <c r="I7282" s="178"/>
      <c r="J7282" s="179"/>
      <c r="K7282" s="124"/>
      <c r="L7282" s="125"/>
      <c r="M7282" s="126"/>
      <c r="N7282" s="127"/>
      <c r="O7282" s="128"/>
      <c r="P7282" s="128"/>
      <c r="Q7282" s="126"/>
      <c r="R7282" s="55"/>
      <c r="S7282" s="129"/>
      <c r="T7282" s="156"/>
      <c r="U7282" s="126"/>
      <c r="AF7282" s="8"/>
      <c r="AG7282" s="8"/>
      <c r="AH7282" s="8"/>
      <c r="AI7282" s="8"/>
      <c r="AJ7282" s="8"/>
      <c r="AK7282" s="8"/>
      <c r="AL7282" s="8"/>
      <c r="AM7282" s="8"/>
    </row>
    <row r="7283" spans="1:39" x14ac:dyDescent="0.2">
      <c r="A7283" s="161" t="s">
        <v>403</v>
      </c>
      <c r="B7283" s="162" t="s">
        <v>9339</v>
      </c>
      <c r="C7283" s="174" t="s">
        <v>528</v>
      </c>
      <c r="D7283" s="175" t="s">
        <v>772</v>
      </c>
      <c r="E7283" s="175">
        <v>16</v>
      </c>
      <c r="F7283" s="176">
        <v>6.9577099999999998E-3</v>
      </c>
      <c r="G7283" s="176">
        <f>F7283*E7283</f>
        <v>0.11132336</v>
      </c>
      <c r="H7283" s="177"/>
      <c r="I7283" s="178"/>
      <c r="J7283" s="179"/>
      <c r="K7283" s="124"/>
      <c r="L7283" s="125"/>
      <c r="M7283" s="126"/>
      <c r="N7283" s="127"/>
      <c r="O7283" s="128"/>
      <c r="P7283" s="128"/>
      <c r="Q7283" s="126"/>
      <c r="R7283" s="55"/>
      <c r="S7283" s="129"/>
      <c r="T7283" s="156"/>
      <c r="U7283" s="126"/>
      <c r="AF7283" s="8"/>
      <c r="AG7283" s="8"/>
      <c r="AH7283" s="8"/>
      <c r="AI7283" s="8"/>
      <c r="AJ7283" s="8"/>
      <c r="AK7283" s="8"/>
      <c r="AL7283" s="8"/>
      <c r="AM7283" s="8"/>
    </row>
    <row r="7284" spans="1:39" x14ac:dyDescent="0.2">
      <c r="A7284" s="161" t="s">
        <v>403</v>
      </c>
      <c r="B7284" s="162" t="s">
        <v>9340</v>
      </c>
      <c r="C7284" s="174" t="s">
        <v>528</v>
      </c>
      <c r="D7284" s="175" t="s">
        <v>680</v>
      </c>
      <c r="E7284" s="175">
        <v>408</v>
      </c>
      <c r="F7284" s="176">
        <v>3.9662300000000003E-3</v>
      </c>
      <c r="G7284" s="176">
        <f>F7284*E7284</f>
        <v>1.6182218400000001</v>
      </c>
      <c r="H7284" s="177"/>
      <c r="I7284" s="178"/>
      <c r="J7284" s="179"/>
      <c r="K7284" s="124"/>
      <c r="L7284" s="125"/>
      <c r="M7284" s="126"/>
      <c r="N7284" s="127"/>
      <c r="O7284" s="128"/>
      <c r="P7284" s="128"/>
      <c r="Q7284" s="126"/>
      <c r="R7284" s="55"/>
      <c r="S7284" s="129"/>
      <c r="T7284" s="156"/>
      <c r="U7284" s="126"/>
      <c r="AF7284" s="8"/>
      <c r="AG7284" s="8"/>
      <c r="AH7284" s="8"/>
      <c r="AI7284" s="8"/>
      <c r="AJ7284" s="8"/>
      <c r="AK7284" s="8"/>
      <c r="AL7284" s="8"/>
      <c r="AM7284" s="8"/>
    </row>
    <row r="7285" spans="1:39" x14ac:dyDescent="0.2">
      <c r="A7285" s="161" t="s">
        <v>403</v>
      </c>
      <c r="B7285" s="162" t="s">
        <v>9341</v>
      </c>
      <c r="C7285" s="174" t="s">
        <v>528</v>
      </c>
      <c r="D7285" s="175" t="s">
        <v>775</v>
      </c>
      <c r="E7285" s="175">
        <v>9</v>
      </c>
      <c r="F7285" s="176">
        <v>2.3824300000000001E-3</v>
      </c>
      <c r="G7285" s="176">
        <f>F7285*E7285</f>
        <v>2.1441870000000002E-2</v>
      </c>
      <c r="H7285" s="177"/>
      <c r="I7285" s="178"/>
      <c r="J7285" s="179"/>
      <c r="K7285" s="124"/>
      <c r="L7285" s="125"/>
      <c r="M7285" s="126"/>
      <c r="N7285" s="127"/>
      <c r="O7285" s="128"/>
      <c r="P7285" s="128"/>
      <c r="Q7285" s="126"/>
      <c r="R7285" s="55"/>
      <c r="S7285" s="129"/>
      <c r="T7285" s="156"/>
      <c r="U7285" s="126"/>
      <c r="AF7285" s="8"/>
      <c r="AG7285" s="8"/>
      <c r="AH7285" s="8"/>
      <c r="AI7285" s="8"/>
      <c r="AJ7285" s="8"/>
      <c r="AK7285" s="8"/>
      <c r="AL7285" s="8"/>
      <c r="AM7285" s="8"/>
    </row>
    <row r="7286" spans="1:39" x14ac:dyDescent="0.2">
      <c r="A7286" s="161" t="s">
        <v>403</v>
      </c>
      <c r="B7286" s="162" t="s">
        <v>9342</v>
      </c>
      <c r="C7286" s="174" t="s">
        <v>528</v>
      </c>
      <c r="D7286" s="175" t="s">
        <v>529</v>
      </c>
      <c r="E7286" s="175">
        <v>787</v>
      </c>
      <c r="F7286" s="176">
        <v>1.25136E-3</v>
      </c>
      <c r="G7286" s="176">
        <f>F7286*E7286</f>
        <v>0.98482031999999997</v>
      </c>
      <c r="H7286" s="177"/>
      <c r="I7286" s="178"/>
      <c r="J7286" s="179"/>
      <c r="K7286" s="124"/>
      <c r="L7286" s="125"/>
      <c r="M7286" s="126"/>
      <c r="N7286" s="127"/>
      <c r="O7286" s="128"/>
      <c r="P7286" s="128"/>
      <c r="Q7286" s="126"/>
      <c r="R7286" s="55"/>
      <c r="S7286" s="129"/>
      <c r="T7286" s="156"/>
      <c r="U7286" s="126"/>
      <c r="AF7286" s="8"/>
      <c r="AG7286" s="8"/>
      <c r="AH7286" s="8"/>
      <c r="AI7286" s="8"/>
      <c r="AJ7286" s="8"/>
      <c r="AK7286" s="8"/>
      <c r="AL7286" s="8"/>
      <c r="AM7286" s="8"/>
    </row>
    <row r="7287" spans="1:39" x14ac:dyDescent="0.2">
      <c r="A7287" s="161" t="s">
        <v>403</v>
      </c>
      <c r="B7287" s="162" t="s">
        <v>9343</v>
      </c>
      <c r="C7287" s="174" t="s">
        <v>528</v>
      </c>
      <c r="D7287" s="175" t="s">
        <v>778</v>
      </c>
      <c r="E7287" s="175">
        <v>4</v>
      </c>
      <c r="F7287" s="176">
        <v>1.8382000000000001E-4</v>
      </c>
      <c r="G7287" s="176">
        <f>F7287*E7287</f>
        <v>7.3528000000000005E-4</v>
      </c>
      <c r="H7287" s="177"/>
      <c r="I7287" s="178"/>
      <c r="J7287" s="179"/>
      <c r="K7287" s="124"/>
      <c r="L7287" s="125"/>
      <c r="M7287" s="126"/>
      <c r="N7287" s="127"/>
      <c r="O7287" s="128"/>
      <c r="P7287" s="128"/>
      <c r="Q7287" s="126"/>
      <c r="R7287" s="55"/>
      <c r="S7287" s="129"/>
      <c r="T7287" s="156"/>
      <c r="U7287" s="126"/>
      <c r="AF7287" s="8"/>
      <c r="AG7287" s="8"/>
      <c r="AH7287" s="8"/>
      <c r="AI7287" s="8"/>
      <c r="AJ7287" s="8"/>
      <c r="AK7287" s="8"/>
      <c r="AL7287" s="8"/>
      <c r="AM7287" s="8"/>
    </row>
    <row r="7288" spans="1:39" x14ac:dyDescent="0.2">
      <c r="A7288" s="161" t="s">
        <v>403</v>
      </c>
      <c r="B7288" s="162" t="s">
        <v>9344</v>
      </c>
      <c r="C7288" s="174" t="s">
        <v>681</v>
      </c>
      <c r="D7288" s="175" t="s">
        <v>780</v>
      </c>
      <c r="E7288" s="175">
        <v>4</v>
      </c>
      <c r="F7288" s="176">
        <v>1.7164410000000001E-2</v>
      </c>
      <c r="G7288" s="176">
        <f>F7288*E7288</f>
        <v>6.8657640000000006E-2</v>
      </c>
      <c r="H7288" s="177"/>
      <c r="I7288" s="178"/>
      <c r="J7288" s="179"/>
      <c r="K7288" s="124"/>
      <c r="L7288" s="125"/>
      <c r="M7288" s="126"/>
      <c r="N7288" s="127"/>
      <c r="O7288" s="128"/>
      <c r="P7288" s="128"/>
      <c r="Q7288" s="126"/>
      <c r="R7288" s="55"/>
      <c r="S7288" s="129"/>
      <c r="T7288" s="156"/>
      <c r="U7288" s="126"/>
      <c r="AF7288" s="8"/>
      <c r="AG7288" s="8"/>
      <c r="AH7288" s="8"/>
      <c r="AI7288" s="8"/>
      <c r="AJ7288" s="8"/>
      <c r="AK7288" s="8"/>
      <c r="AL7288" s="8"/>
      <c r="AM7288" s="8"/>
    </row>
    <row r="7289" spans="1:39" x14ac:dyDescent="0.2">
      <c r="A7289" s="161" t="s">
        <v>403</v>
      </c>
      <c r="B7289" s="162" t="s">
        <v>9345</v>
      </c>
      <c r="C7289" s="174" t="s">
        <v>681</v>
      </c>
      <c r="D7289" s="175" t="s">
        <v>782</v>
      </c>
      <c r="E7289" s="175">
        <v>8</v>
      </c>
      <c r="F7289" s="176">
        <v>1.130113E-2</v>
      </c>
      <c r="G7289" s="176">
        <f>F7289*E7289</f>
        <v>9.0409039999999996E-2</v>
      </c>
      <c r="H7289" s="177"/>
      <c r="I7289" s="178"/>
      <c r="J7289" s="179"/>
      <c r="K7289" s="124"/>
      <c r="L7289" s="125"/>
      <c r="M7289" s="126"/>
      <c r="N7289" s="127"/>
      <c r="O7289" s="128"/>
      <c r="P7289" s="128"/>
      <c r="Q7289" s="126"/>
      <c r="R7289" s="55"/>
      <c r="S7289" s="129"/>
      <c r="T7289" s="156"/>
      <c r="U7289" s="126"/>
      <c r="AF7289" s="8"/>
      <c r="AG7289" s="8"/>
      <c r="AH7289" s="8"/>
      <c r="AI7289" s="8"/>
      <c r="AJ7289" s="8"/>
      <c r="AK7289" s="8"/>
      <c r="AL7289" s="8"/>
      <c r="AM7289" s="8"/>
    </row>
    <row r="7290" spans="1:39" x14ac:dyDescent="0.2">
      <c r="A7290" s="161" t="s">
        <v>403</v>
      </c>
      <c r="B7290" s="162" t="s">
        <v>9346</v>
      </c>
      <c r="C7290" s="174" t="s">
        <v>681</v>
      </c>
      <c r="D7290" s="175" t="s">
        <v>784</v>
      </c>
      <c r="E7290" s="175">
        <v>4</v>
      </c>
      <c r="F7290" s="176">
        <v>4.0784000000000003E-3</v>
      </c>
      <c r="G7290" s="176">
        <f>F7290*E7290</f>
        <v>1.6313600000000001E-2</v>
      </c>
      <c r="H7290" s="177"/>
      <c r="I7290" s="178"/>
      <c r="J7290" s="179"/>
      <c r="K7290" s="124"/>
      <c r="L7290" s="125"/>
      <c r="M7290" s="126"/>
      <c r="N7290" s="127"/>
      <c r="O7290" s="128"/>
      <c r="P7290" s="128"/>
      <c r="Q7290" s="126"/>
      <c r="R7290" s="55"/>
      <c r="S7290" s="129"/>
      <c r="T7290" s="156"/>
      <c r="U7290" s="126"/>
      <c r="AF7290" s="8"/>
      <c r="AG7290" s="8"/>
      <c r="AH7290" s="8"/>
      <c r="AI7290" s="8"/>
      <c r="AJ7290" s="8"/>
      <c r="AK7290" s="8"/>
      <c r="AL7290" s="8"/>
      <c r="AM7290" s="8"/>
    </row>
    <row r="7291" spans="1:39" x14ac:dyDescent="0.2">
      <c r="A7291" s="161" t="s">
        <v>403</v>
      </c>
      <c r="B7291" s="162" t="s">
        <v>9347</v>
      </c>
      <c r="C7291" s="174" t="s">
        <v>681</v>
      </c>
      <c r="D7291" s="175" t="s">
        <v>786</v>
      </c>
      <c r="E7291" s="175">
        <v>205</v>
      </c>
      <c r="F7291" s="176">
        <v>2.1575700000000001E-3</v>
      </c>
      <c r="G7291" s="176">
        <f>F7291*E7291</f>
        <v>0.44230185000000005</v>
      </c>
      <c r="H7291" s="177"/>
      <c r="I7291" s="178"/>
      <c r="J7291" s="179"/>
      <c r="K7291" s="124"/>
      <c r="L7291" s="125"/>
      <c r="M7291" s="126"/>
      <c r="N7291" s="127"/>
      <c r="O7291" s="128"/>
      <c r="P7291" s="128"/>
      <c r="Q7291" s="126"/>
      <c r="R7291" s="55"/>
      <c r="S7291" s="129"/>
      <c r="T7291" s="156"/>
      <c r="U7291" s="126"/>
      <c r="AF7291" s="8"/>
      <c r="AG7291" s="8"/>
      <c r="AH7291" s="8"/>
      <c r="AI7291" s="8"/>
      <c r="AJ7291" s="8"/>
      <c r="AK7291" s="8"/>
      <c r="AL7291" s="8"/>
      <c r="AM7291" s="8"/>
    </row>
    <row r="7292" spans="1:39" x14ac:dyDescent="0.2">
      <c r="A7292" s="161" t="s">
        <v>403</v>
      </c>
      <c r="B7292" s="162" t="s">
        <v>9348</v>
      </c>
      <c r="C7292" s="174" t="s">
        <v>788</v>
      </c>
      <c r="D7292" s="175" t="s">
        <v>789</v>
      </c>
      <c r="E7292" s="175">
        <v>2</v>
      </c>
      <c r="F7292" s="176">
        <v>5.0836500000000003E-3</v>
      </c>
      <c r="G7292" s="176">
        <f>F7292*E7292</f>
        <v>1.0167300000000001E-2</v>
      </c>
      <c r="H7292" s="177"/>
      <c r="I7292" s="178"/>
      <c r="J7292" s="179"/>
      <c r="K7292" s="124"/>
      <c r="L7292" s="125"/>
      <c r="M7292" s="126"/>
      <c r="N7292" s="127"/>
      <c r="O7292" s="128"/>
      <c r="P7292" s="128"/>
      <c r="Q7292" s="126"/>
      <c r="R7292" s="55"/>
      <c r="S7292" s="129"/>
      <c r="T7292" s="156"/>
      <c r="U7292" s="126"/>
      <c r="AF7292" s="8"/>
      <c r="AG7292" s="8"/>
      <c r="AH7292" s="8"/>
      <c r="AI7292" s="8"/>
      <c r="AJ7292" s="8"/>
      <c r="AK7292" s="8"/>
      <c r="AL7292" s="8"/>
      <c r="AM7292" s="8"/>
    </row>
    <row r="7293" spans="1:39" x14ac:dyDescent="0.2">
      <c r="A7293" s="161" t="s">
        <v>382</v>
      </c>
      <c r="B7293" s="162" t="s">
        <v>9349</v>
      </c>
      <c r="C7293" s="181" t="s">
        <v>683</v>
      </c>
      <c r="D7293" s="182" t="s">
        <v>676</v>
      </c>
      <c r="E7293" s="182">
        <v>1</v>
      </c>
      <c r="F7293" s="183"/>
      <c r="G7293" s="183" t="str">
        <f>""</f>
        <v/>
      </c>
      <c r="H7293" s="184"/>
      <c r="I7293" s="185"/>
      <c r="J7293" s="180"/>
      <c r="K7293" s="124"/>
      <c r="L7293" s="125"/>
      <c r="M7293" s="126"/>
      <c r="N7293" s="127"/>
      <c r="O7293" s="128"/>
      <c r="P7293" s="128"/>
      <c r="Q7293" s="126"/>
      <c r="R7293" s="55"/>
      <c r="S7293" s="129"/>
      <c r="T7293" s="156"/>
      <c r="U7293" s="126"/>
      <c r="AF7293" s="8"/>
      <c r="AG7293" s="8"/>
      <c r="AH7293" s="8"/>
      <c r="AI7293" s="8"/>
      <c r="AJ7293" s="8"/>
      <c r="AK7293" s="8"/>
      <c r="AL7293" s="8"/>
      <c r="AM7293" s="8"/>
    </row>
    <row r="7294" spans="1:39" x14ac:dyDescent="0.2">
      <c r="A7294" s="161" t="s">
        <v>382</v>
      </c>
      <c r="B7294" s="162" t="s">
        <v>9350</v>
      </c>
      <c r="C7294" s="181" t="s">
        <v>675</v>
      </c>
      <c r="D7294" s="182" t="s">
        <v>676</v>
      </c>
      <c r="E7294" s="182">
        <v>1</v>
      </c>
      <c r="F7294" s="183"/>
      <c r="G7294" s="183" t="str">
        <f>""</f>
        <v/>
      </c>
      <c r="H7294" s="184"/>
      <c r="I7294" s="185"/>
      <c r="J7294" s="180"/>
      <c r="K7294" s="124"/>
      <c r="L7294" s="125"/>
      <c r="M7294" s="126"/>
      <c r="N7294" s="127"/>
      <c r="O7294" s="128"/>
      <c r="P7294" s="128"/>
      <c r="Q7294" s="126"/>
      <c r="R7294" s="55"/>
      <c r="S7294" s="129"/>
      <c r="T7294" s="156"/>
      <c r="U7294" s="126"/>
      <c r="AF7294" s="8"/>
      <c r="AG7294" s="8"/>
      <c r="AH7294" s="8"/>
      <c r="AI7294" s="8"/>
      <c r="AJ7294" s="8"/>
      <c r="AK7294" s="8"/>
      <c r="AL7294" s="8"/>
      <c r="AM7294" s="8"/>
    </row>
    <row r="7295" spans="1:39" ht="25.5" x14ac:dyDescent="0.2">
      <c r="A7295" s="148" t="s">
        <v>379</v>
      </c>
      <c r="B7295" s="150">
        <v>109</v>
      </c>
      <c r="C7295" s="151" t="s">
        <v>346</v>
      </c>
      <c r="D7295" s="152" t="s">
        <v>347</v>
      </c>
      <c r="E7295" s="105">
        <v>1</v>
      </c>
      <c r="F7295" s="153"/>
      <c r="G7295" s="110"/>
      <c r="H7295" s="154"/>
      <c r="I7295" s="111"/>
      <c r="J7295" s="155"/>
      <c r="K7295" s="124"/>
      <c r="L7295" s="125"/>
      <c r="M7295" s="126"/>
      <c r="N7295" s="127"/>
      <c r="O7295" s="128"/>
      <c r="P7295" s="128"/>
      <c r="Q7295" s="126"/>
      <c r="R7295" s="55"/>
      <c r="S7295" s="129"/>
      <c r="T7295" s="156"/>
      <c r="U7295" s="126"/>
      <c r="AF7295" s="8"/>
      <c r="AG7295" s="8"/>
      <c r="AH7295" s="8"/>
      <c r="AI7295" s="8"/>
      <c r="AJ7295" s="8"/>
      <c r="AK7295" s="8"/>
      <c r="AL7295" s="8"/>
      <c r="AM7295" s="8"/>
    </row>
    <row r="7296" spans="1:39" ht="25.5" x14ac:dyDescent="0.2">
      <c r="A7296" s="148" t="s">
        <v>379</v>
      </c>
      <c r="B7296" s="150">
        <v>110</v>
      </c>
      <c r="C7296" s="193" t="s">
        <v>348</v>
      </c>
      <c r="D7296" s="194" t="s">
        <v>349</v>
      </c>
      <c r="E7296" s="195">
        <v>1</v>
      </c>
      <c r="F7296" s="196"/>
      <c r="G7296" s="197"/>
      <c r="H7296" s="198"/>
      <c r="I7296" s="199"/>
      <c r="J7296" s="160"/>
      <c r="K7296" s="124"/>
      <c r="L7296" s="125"/>
      <c r="M7296" s="126"/>
      <c r="N7296" s="127"/>
      <c r="O7296" s="128"/>
      <c r="P7296" s="128"/>
      <c r="Q7296" s="126"/>
      <c r="R7296" s="55"/>
      <c r="S7296" s="129"/>
      <c r="T7296" s="156"/>
      <c r="U7296" s="126"/>
      <c r="AF7296" s="8"/>
      <c r="AG7296" s="8"/>
      <c r="AH7296" s="8"/>
      <c r="AI7296" s="8"/>
      <c r="AJ7296" s="8"/>
      <c r="AK7296" s="8"/>
      <c r="AL7296" s="8"/>
      <c r="AM7296" s="8"/>
    </row>
    <row r="7297" spans="1:39" x14ac:dyDescent="0.2">
      <c r="A7297" s="148" t="s">
        <v>382</v>
      </c>
      <c r="B7297" s="162" t="s">
        <v>2369</v>
      </c>
      <c r="C7297" s="181" t="s">
        <v>384</v>
      </c>
      <c r="D7297" s="182" t="s">
        <v>385</v>
      </c>
      <c r="E7297" s="182">
        <v>1</v>
      </c>
      <c r="F7297" s="183"/>
      <c r="G7297" s="183" t="str">
        <f>""</f>
        <v/>
      </c>
      <c r="H7297" s="184"/>
      <c r="I7297" s="185"/>
      <c r="J7297" s="180"/>
      <c r="K7297" s="124"/>
      <c r="L7297" s="125"/>
      <c r="M7297" s="126"/>
      <c r="N7297" s="127"/>
      <c r="O7297" s="128"/>
      <c r="P7297" s="128"/>
      <c r="Q7297" s="126"/>
      <c r="R7297" s="55"/>
      <c r="S7297" s="129"/>
      <c r="T7297" s="156"/>
      <c r="U7297" s="126"/>
      <c r="AF7297" s="8"/>
      <c r="AG7297" s="8"/>
      <c r="AH7297" s="8"/>
      <c r="AI7297" s="8"/>
      <c r="AJ7297" s="8"/>
      <c r="AK7297" s="8"/>
      <c r="AL7297" s="8"/>
      <c r="AM7297" s="8"/>
    </row>
    <row r="7298" spans="1:39" x14ac:dyDescent="0.2">
      <c r="A7298" s="148" t="s">
        <v>386</v>
      </c>
      <c r="B7298" s="162" t="s">
        <v>2370</v>
      </c>
      <c r="C7298" s="181" t="s">
        <v>388</v>
      </c>
      <c r="D7298" s="182" t="s">
        <v>389</v>
      </c>
      <c r="E7298" s="182">
        <f>1*1</f>
        <v>1</v>
      </c>
      <c r="F7298" s="183">
        <v>3.8</v>
      </c>
      <c r="G7298" s="183">
        <f t="shared" ref="G7298:G7303" si="238">F7298*E7298</f>
        <v>3.8</v>
      </c>
      <c r="H7298" s="184" t="s">
        <v>390</v>
      </c>
      <c r="I7298" s="185"/>
      <c r="J7298" s="180"/>
      <c r="K7298" s="124"/>
      <c r="L7298" s="125"/>
      <c r="M7298" s="126"/>
      <c r="N7298" s="127"/>
      <c r="O7298" s="128"/>
      <c r="P7298" s="128"/>
      <c r="Q7298" s="126"/>
      <c r="R7298" s="55"/>
      <c r="S7298" s="129"/>
      <c r="T7298" s="156"/>
      <c r="U7298" s="126"/>
      <c r="AF7298" s="8"/>
      <c r="AG7298" s="8"/>
      <c r="AH7298" s="8"/>
      <c r="AI7298" s="8"/>
      <c r="AJ7298" s="8"/>
      <c r="AK7298" s="8"/>
      <c r="AL7298" s="8"/>
      <c r="AM7298" s="8"/>
    </row>
    <row r="7299" spans="1:39" x14ac:dyDescent="0.2">
      <c r="A7299" s="148" t="s">
        <v>386</v>
      </c>
      <c r="B7299" s="162" t="s">
        <v>2371</v>
      </c>
      <c r="C7299" s="181" t="s">
        <v>392</v>
      </c>
      <c r="D7299" s="182" t="s">
        <v>393</v>
      </c>
      <c r="E7299" s="182">
        <f>1*1</f>
        <v>1</v>
      </c>
      <c r="F7299" s="183">
        <v>2.65</v>
      </c>
      <c r="G7299" s="183">
        <f t="shared" si="238"/>
        <v>2.65</v>
      </c>
      <c r="H7299" s="184" t="s">
        <v>390</v>
      </c>
      <c r="I7299" s="185"/>
      <c r="J7299" s="180"/>
      <c r="K7299" s="124"/>
      <c r="L7299" s="125"/>
      <c r="M7299" s="126"/>
      <c r="N7299" s="127"/>
      <c r="O7299" s="128"/>
      <c r="P7299" s="128"/>
      <c r="Q7299" s="126"/>
      <c r="R7299" s="55"/>
      <c r="S7299" s="129"/>
      <c r="T7299" s="156"/>
      <c r="U7299" s="126"/>
      <c r="AF7299" s="8"/>
      <c r="AG7299" s="8"/>
      <c r="AH7299" s="8"/>
      <c r="AI7299" s="8"/>
      <c r="AJ7299" s="8"/>
      <c r="AK7299" s="8"/>
      <c r="AL7299" s="8"/>
      <c r="AM7299" s="8"/>
    </row>
    <row r="7300" spans="1:39" x14ac:dyDescent="0.2">
      <c r="A7300" s="148" t="s">
        <v>386</v>
      </c>
      <c r="B7300" s="162" t="s">
        <v>2372</v>
      </c>
      <c r="C7300" s="181" t="s">
        <v>395</v>
      </c>
      <c r="D7300" s="182" t="s">
        <v>396</v>
      </c>
      <c r="E7300" s="182">
        <f>1*1</f>
        <v>1</v>
      </c>
      <c r="F7300" s="183">
        <v>5.45</v>
      </c>
      <c r="G7300" s="183">
        <f t="shared" si="238"/>
        <v>5.45</v>
      </c>
      <c r="H7300" s="184" t="s">
        <v>390</v>
      </c>
      <c r="I7300" s="185"/>
      <c r="J7300" s="180"/>
      <c r="K7300" s="124"/>
      <c r="L7300" s="125"/>
      <c r="M7300" s="126"/>
      <c r="N7300" s="127"/>
      <c r="O7300" s="128"/>
      <c r="P7300" s="128"/>
      <c r="Q7300" s="126"/>
      <c r="R7300" s="55"/>
      <c r="S7300" s="129"/>
      <c r="T7300" s="156"/>
      <c r="U7300" s="126"/>
      <c r="AF7300" s="8"/>
      <c r="AG7300" s="8"/>
      <c r="AH7300" s="8"/>
      <c r="AI7300" s="8"/>
      <c r="AJ7300" s="8"/>
      <c r="AK7300" s="8"/>
      <c r="AL7300" s="8"/>
      <c r="AM7300" s="8"/>
    </row>
    <row r="7301" spans="1:39" x14ac:dyDescent="0.2">
      <c r="A7301" s="148" t="s">
        <v>386</v>
      </c>
      <c r="B7301" s="162" t="s">
        <v>2373</v>
      </c>
      <c r="C7301" s="181" t="s">
        <v>398</v>
      </c>
      <c r="D7301" s="182" t="s">
        <v>399</v>
      </c>
      <c r="E7301" s="182">
        <f>1*1</f>
        <v>1</v>
      </c>
      <c r="F7301" s="183">
        <v>39.75</v>
      </c>
      <c r="G7301" s="183">
        <f t="shared" si="238"/>
        <v>39.75</v>
      </c>
      <c r="H7301" s="184" t="s">
        <v>390</v>
      </c>
      <c r="I7301" s="185"/>
      <c r="J7301" s="180"/>
      <c r="K7301" s="124"/>
      <c r="L7301" s="125"/>
      <c r="M7301" s="126"/>
      <c r="N7301" s="127"/>
      <c r="O7301" s="128"/>
      <c r="P7301" s="128"/>
      <c r="Q7301" s="126"/>
      <c r="R7301" s="55"/>
      <c r="S7301" s="129"/>
      <c r="T7301" s="156"/>
      <c r="U7301" s="126"/>
      <c r="AF7301" s="8"/>
      <c r="AG7301" s="8"/>
      <c r="AH7301" s="8"/>
      <c r="AI7301" s="8"/>
      <c r="AJ7301" s="8"/>
      <c r="AK7301" s="8"/>
      <c r="AL7301" s="8"/>
      <c r="AM7301" s="8"/>
    </row>
    <row r="7302" spans="1:39" x14ac:dyDescent="0.2">
      <c r="A7302" s="148" t="s">
        <v>386</v>
      </c>
      <c r="B7302" s="162" t="s">
        <v>2374</v>
      </c>
      <c r="C7302" s="181" t="s">
        <v>401</v>
      </c>
      <c r="D7302" s="182" t="s">
        <v>402</v>
      </c>
      <c r="E7302" s="182">
        <f>2*1</f>
        <v>2</v>
      </c>
      <c r="F7302" s="183">
        <v>1.97</v>
      </c>
      <c r="G7302" s="183">
        <f t="shared" si="238"/>
        <v>3.94</v>
      </c>
      <c r="H7302" s="184" t="s">
        <v>390</v>
      </c>
      <c r="I7302" s="185"/>
      <c r="J7302" s="180"/>
      <c r="K7302" s="124"/>
      <c r="L7302" s="125"/>
      <c r="M7302" s="126"/>
      <c r="N7302" s="127"/>
      <c r="O7302" s="128"/>
      <c r="P7302" s="128"/>
      <c r="Q7302" s="126"/>
      <c r="R7302" s="55"/>
      <c r="S7302" s="129"/>
      <c r="T7302" s="156"/>
      <c r="U7302" s="126"/>
      <c r="AF7302" s="8"/>
      <c r="AG7302" s="8"/>
      <c r="AH7302" s="8"/>
      <c r="AI7302" s="8"/>
      <c r="AJ7302" s="8"/>
      <c r="AK7302" s="8"/>
      <c r="AL7302" s="8"/>
      <c r="AM7302" s="8"/>
    </row>
    <row r="7303" spans="1:39" x14ac:dyDescent="0.2">
      <c r="A7303" s="148" t="s">
        <v>403</v>
      </c>
      <c r="B7303" s="162" t="s">
        <v>2375</v>
      </c>
      <c r="C7303" s="181" t="s">
        <v>405</v>
      </c>
      <c r="D7303" s="182" t="s">
        <v>406</v>
      </c>
      <c r="E7303" s="182">
        <f>1*1</f>
        <v>1</v>
      </c>
      <c r="F7303" s="183">
        <v>8.09</v>
      </c>
      <c r="G7303" s="183">
        <f t="shared" si="238"/>
        <v>8.09</v>
      </c>
      <c r="H7303" s="184"/>
      <c r="I7303" s="185"/>
      <c r="J7303" s="180"/>
      <c r="K7303" s="124"/>
      <c r="L7303" s="125"/>
      <c r="M7303" s="126"/>
      <c r="N7303" s="127"/>
      <c r="O7303" s="128"/>
      <c r="P7303" s="128"/>
      <c r="Q7303" s="126"/>
      <c r="R7303" s="55"/>
      <c r="S7303" s="129"/>
      <c r="T7303" s="156"/>
      <c r="U7303" s="126"/>
      <c r="AF7303" s="8"/>
      <c r="AG7303" s="8"/>
      <c r="AH7303" s="8"/>
      <c r="AI7303" s="8"/>
      <c r="AJ7303" s="8"/>
      <c r="AK7303" s="8"/>
      <c r="AL7303" s="8"/>
      <c r="AM7303" s="8"/>
    </row>
    <row r="7304" spans="1:39" x14ac:dyDescent="0.2">
      <c r="A7304" s="148" t="s">
        <v>382</v>
      </c>
      <c r="B7304" s="162" t="s">
        <v>2376</v>
      </c>
      <c r="C7304" s="163" t="s">
        <v>408</v>
      </c>
      <c r="D7304" s="164" t="s">
        <v>409</v>
      </c>
      <c r="E7304" s="164" t="s">
        <v>410</v>
      </c>
      <c r="F7304" s="167"/>
      <c r="G7304" s="167" t="str">
        <f>""</f>
        <v/>
      </c>
      <c r="H7304" s="161"/>
      <c r="I7304" s="165"/>
      <c r="J7304" s="191"/>
      <c r="K7304" s="124"/>
      <c r="L7304" s="125"/>
      <c r="M7304" s="126"/>
      <c r="N7304" s="127"/>
      <c r="O7304" s="128"/>
      <c r="P7304" s="128"/>
      <c r="Q7304" s="126"/>
      <c r="R7304" s="55"/>
      <c r="S7304" s="129"/>
      <c r="T7304" s="156"/>
      <c r="U7304" s="126"/>
      <c r="AF7304" s="8"/>
      <c r="AG7304" s="8"/>
      <c r="AH7304" s="8"/>
      <c r="AI7304" s="8"/>
      <c r="AJ7304" s="8"/>
      <c r="AK7304" s="8"/>
      <c r="AL7304" s="8"/>
      <c r="AM7304" s="8"/>
    </row>
    <row r="7305" spans="1:39" x14ac:dyDescent="0.2">
      <c r="A7305" s="148" t="s">
        <v>386</v>
      </c>
      <c r="B7305" s="162" t="s">
        <v>2377</v>
      </c>
      <c r="C7305" s="168" t="s">
        <v>412</v>
      </c>
      <c r="D7305" s="169" t="s">
        <v>413</v>
      </c>
      <c r="E7305" s="169" t="s">
        <v>410</v>
      </c>
      <c r="F7305" s="170">
        <v>19.420000000000002</v>
      </c>
      <c r="G7305" s="170">
        <f>F7305*2</f>
        <v>38.840000000000003</v>
      </c>
      <c r="H7305" s="171" t="s">
        <v>414</v>
      </c>
      <c r="I7305" s="172"/>
      <c r="J7305" s="192"/>
      <c r="K7305" s="124"/>
      <c r="L7305" s="125"/>
      <c r="M7305" s="126"/>
      <c r="N7305" s="127"/>
      <c r="O7305" s="128"/>
      <c r="P7305" s="128"/>
      <c r="Q7305" s="126"/>
      <c r="R7305" s="55"/>
      <c r="S7305" s="129"/>
      <c r="T7305" s="156"/>
      <c r="U7305" s="126"/>
      <c r="AF7305" s="8"/>
      <c r="AG7305" s="8"/>
      <c r="AH7305" s="8"/>
      <c r="AI7305" s="8"/>
      <c r="AJ7305" s="8"/>
      <c r="AK7305" s="8"/>
      <c r="AL7305" s="8"/>
      <c r="AM7305" s="8"/>
    </row>
    <row r="7306" spans="1:39" x14ac:dyDescent="0.2">
      <c r="A7306" s="148" t="s">
        <v>386</v>
      </c>
      <c r="B7306" s="162" t="s">
        <v>2378</v>
      </c>
      <c r="C7306" s="168" t="s">
        <v>416</v>
      </c>
      <c r="D7306" s="169" t="s">
        <v>417</v>
      </c>
      <c r="E7306" s="169" t="s">
        <v>410</v>
      </c>
      <c r="F7306" s="170">
        <v>4.05</v>
      </c>
      <c r="G7306" s="170">
        <f>F7306*2</f>
        <v>8.1</v>
      </c>
      <c r="H7306" s="171" t="s">
        <v>414</v>
      </c>
      <c r="I7306" s="172"/>
      <c r="J7306" s="192"/>
      <c r="K7306" s="124"/>
      <c r="L7306" s="125"/>
      <c r="M7306" s="126"/>
      <c r="N7306" s="127"/>
      <c r="O7306" s="128"/>
      <c r="P7306" s="128"/>
      <c r="Q7306" s="126"/>
      <c r="R7306" s="55"/>
      <c r="S7306" s="129"/>
      <c r="T7306" s="156"/>
      <c r="U7306" s="126"/>
      <c r="AF7306" s="8"/>
      <c r="AG7306" s="8"/>
      <c r="AH7306" s="8"/>
      <c r="AI7306" s="8"/>
      <c r="AJ7306" s="8"/>
      <c r="AK7306" s="8"/>
      <c r="AL7306" s="8"/>
      <c r="AM7306" s="8"/>
    </row>
    <row r="7307" spans="1:39" x14ac:dyDescent="0.2">
      <c r="A7307" s="148" t="s">
        <v>386</v>
      </c>
      <c r="B7307" s="162" t="s">
        <v>2379</v>
      </c>
      <c r="C7307" s="168" t="s">
        <v>419</v>
      </c>
      <c r="D7307" s="169" t="s">
        <v>420</v>
      </c>
      <c r="E7307" s="169">
        <v>2</v>
      </c>
      <c r="F7307" s="170">
        <v>0.37</v>
      </c>
      <c r="G7307" s="170">
        <f>F7307*E7307</f>
        <v>0.74</v>
      </c>
      <c r="H7307" s="171" t="s">
        <v>414</v>
      </c>
      <c r="I7307" s="172"/>
      <c r="J7307" s="192"/>
      <c r="K7307" s="124"/>
      <c r="L7307" s="125"/>
      <c r="M7307" s="126"/>
      <c r="N7307" s="127"/>
      <c r="O7307" s="128"/>
      <c r="P7307" s="128"/>
      <c r="Q7307" s="126"/>
      <c r="R7307" s="55"/>
      <c r="S7307" s="129"/>
      <c r="T7307" s="156"/>
      <c r="U7307" s="126"/>
      <c r="AF7307" s="8"/>
      <c r="AG7307" s="8"/>
      <c r="AH7307" s="8"/>
      <c r="AI7307" s="8"/>
      <c r="AJ7307" s="8"/>
      <c r="AK7307" s="8"/>
      <c r="AL7307" s="8"/>
      <c r="AM7307" s="8"/>
    </row>
    <row r="7308" spans="1:39" x14ac:dyDescent="0.2">
      <c r="A7308" s="148" t="s">
        <v>386</v>
      </c>
      <c r="B7308" s="162" t="s">
        <v>2380</v>
      </c>
      <c r="C7308" s="168" t="s">
        <v>422</v>
      </c>
      <c r="D7308" s="169" t="s">
        <v>423</v>
      </c>
      <c r="E7308" s="169">
        <v>2</v>
      </c>
      <c r="F7308" s="170">
        <v>0.04</v>
      </c>
      <c r="G7308" s="170">
        <f>F7308*E7308</f>
        <v>0.08</v>
      </c>
      <c r="H7308" s="171" t="s">
        <v>414</v>
      </c>
      <c r="I7308" s="172"/>
      <c r="J7308" s="192"/>
      <c r="K7308" s="124"/>
      <c r="L7308" s="125"/>
      <c r="M7308" s="126"/>
      <c r="N7308" s="127"/>
      <c r="O7308" s="128"/>
      <c r="P7308" s="128"/>
      <c r="Q7308" s="126"/>
      <c r="R7308" s="55"/>
      <c r="S7308" s="129"/>
      <c r="T7308" s="156"/>
      <c r="U7308" s="126"/>
      <c r="AF7308" s="8"/>
      <c r="AG7308" s="8"/>
      <c r="AH7308" s="8"/>
      <c r="AI7308" s="8"/>
      <c r="AJ7308" s="8"/>
      <c r="AK7308" s="8"/>
      <c r="AL7308" s="8"/>
      <c r="AM7308" s="8"/>
    </row>
    <row r="7309" spans="1:39" x14ac:dyDescent="0.2">
      <c r="A7309" s="148" t="s">
        <v>403</v>
      </c>
      <c r="B7309" s="162" t="s">
        <v>2381</v>
      </c>
      <c r="C7309" s="174" t="s">
        <v>425</v>
      </c>
      <c r="D7309" s="175" t="s">
        <v>426</v>
      </c>
      <c r="E7309" s="175">
        <v>2</v>
      </c>
      <c r="F7309" s="176">
        <v>0.01</v>
      </c>
      <c r="G7309" s="176">
        <f>F7309*E7309</f>
        <v>0.02</v>
      </c>
      <c r="H7309" s="177"/>
      <c r="I7309" s="178"/>
      <c r="J7309" s="179"/>
      <c r="K7309" s="124"/>
      <c r="L7309" s="125"/>
      <c r="M7309" s="126"/>
      <c r="N7309" s="127"/>
      <c r="O7309" s="128"/>
      <c r="P7309" s="128"/>
      <c r="Q7309" s="126"/>
      <c r="R7309" s="55"/>
      <c r="S7309" s="129"/>
      <c r="T7309" s="156"/>
      <c r="U7309" s="126"/>
      <c r="AF7309" s="8"/>
      <c r="AG7309" s="8"/>
      <c r="AH7309" s="8"/>
      <c r="AI7309" s="8"/>
      <c r="AJ7309" s="8"/>
      <c r="AK7309" s="8"/>
      <c r="AL7309" s="8"/>
      <c r="AM7309" s="8"/>
    </row>
    <row r="7310" spans="1:39" x14ac:dyDescent="0.2">
      <c r="A7310" s="148" t="s">
        <v>382</v>
      </c>
      <c r="B7310" s="162" t="s">
        <v>2382</v>
      </c>
      <c r="C7310" s="181" t="s">
        <v>428</v>
      </c>
      <c r="D7310" s="182" t="s">
        <v>429</v>
      </c>
      <c r="E7310" s="182" t="s">
        <v>410</v>
      </c>
      <c r="F7310" s="183"/>
      <c r="G7310" s="183" t="str">
        <f>""</f>
        <v/>
      </c>
      <c r="H7310" s="184"/>
      <c r="I7310" s="185"/>
      <c r="J7310" s="180"/>
      <c r="K7310" s="124"/>
      <c r="L7310" s="125"/>
      <c r="M7310" s="126"/>
      <c r="N7310" s="127"/>
      <c r="O7310" s="128"/>
      <c r="P7310" s="128"/>
      <c r="Q7310" s="126"/>
      <c r="R7310" s="55"/>
      <c r="S7310" s="129"/>
      <c r="T7310" s="156"/>
      <c r="U7310" s="126"/>
      <c r="AF7310" s="8"/>
      <c r="AG7310" s="8"/>
      <c r="AH7310" s="8"/>
      <c r="AI7310" s="8"/>
      <c r="AJ7310" s="8"/>
      <c r="AK7310" s="8"/>
      <c r="AL7310" s="8"/>
      <c r="AM7310" s="8"/>
    </row>
    <row r="7311" spans="1:39" x14ac:dyDescent="0.2">
      <c r="A7311" s="148" t="s">
        <v>386</v>
      </c>
      <c r="B7311" s="162" t="s">
        <v>2383</v>
      </c>
      <c r="C7311" s="181" t="s">
        <v>431</v>
      </c>
      <c r="D7311" s="182" t="s">
        <v>432</v>
      </c>
      <c r="E7311" s="182" t="s">
        <v>410</v>
      </c>
      <c r="F7311" s="183">
        <v>10.41</v>
      </c>
      <c r="G7311" s="183">
        <f>F7311*2</f>
        <v>20.82</v>
      </c>
      <c r="H7311" s="184" t="s">
        <v>390</v>
      </c>
      <c r="I7311" s="185"/>
      <c r="J7311" s="180"/>
      <c r="K7311" s="124"/>
      <c r="L7311" s="125"/>
      <c r="M7311" s="126"/>
      <c r="N7311" s="127"/>
      <c r="O7311" s="128"/>
      <c r="P7311" s="128"/>
      <c r="Q7311" s="126"/>
      <c r="R7311" s="55"/>
      <c r="S7311" s="129"/>
      <c r="T7311" s="156"/>
      <c r="U7311" s="126"/>
      <c r="AF7311" s="8"/>
      <c r="AG7311" s="8"/>
      <c r="AH7311" s="8"/>
      <c r="AI7311" s="8"/>
      <c r="AJ7311" s="8"/>
      <c r="AK7311" s="8"/>
      <c r="AL7311" s="8"/>
      <c r="AM7311" s="8"/>
    </row>
    <row r="7312" spans="1:39" x14ac:dyDescent="0.2">
      <c r="A7312" s="148" t="s">
        <v>386</v>
      </c>
      <c r="B7312" s="162" t="s">
        <v>2384</v>
      </c>
      <c r="C7312" s="181" t="s">
        <v>434</v>
      </c>
      <c r="D7312" s="182" t="s">
        <v>435</v>
      </c>
      <c r="E7312" s="182">
        <f>2+2</f>
        <v>4</v>
      </c>
      <c r="F7312" s="183">
        <v>0.03</v>
      </c>
      <c r="G7312" s="183">
        <f>F7312*E7312</f>
        <v>0.12</v>
      </c>
      <c r="H7312" s="184" t="s">
        <v>414</v>
      </c>
      <c r="I7312" s="185"/>
      <c r="J7312" s="180"/>
      <c r="K7312" s="124"/>
      <c r="L7312" s="125"/>
      <c r="M7312" s="126"/>
      <c r="N7312" s="127"/>
      <c r="O7312" s="128"/>
      <c r="P7312" s="128"/>
      <c r="Q7312" s="126"/>
      <c r="R7312" s="55"/>
      <c r="S7312" s="129"/>
      <c r="T7312" s="156"/>
      <c r="U7312" s="126"/>
      <c r="AF7312" s="8"/>
      <c r="AG7312" s="8"/>
      <c r="AH7312" s="8"/>
      <c r="AI7312" s="8"/>
      <c r="AJ7312" s="8"/>
      <c r="AK7312" s="8"/>
      <c r="AL7312" s="8"/>
      <c r="AM7312" s="8"/>
    </row>
    <row r="7313" spans="1:39" x14ac:dyDescent="0.2">
      <c r="A7313" s="148" t="s">
        <v>403</v>
      </c>
      <c r="B7313" s="162" t="s">
        <v>2385</v>
      </c>
      <c r="C7313" s="181" t="s">
        <v>425</v>
      </c>
      <c r="D7313" s="182" t="s">
        <v>437</v>
      </c>
      <c r="E7313" s="182">
        <f>1*2</f>
        <v>2</v>
      </c>
      <c r="F7313" s="183">
        <v>0.02</v>
      </c>
      <c r="G7313" s="183">
        <f>F7313*E7313</f>
        <v>0.04</v>
      </c>
      <c r="H7313" s="184"/>
      <c r="I7313" s="185"/>
      <c r="J7313" s="180"/>
      <c r="K7313" s="124"/>
      <c r="L7313" s="125"/>
      <c r="M7313" s="126"/>
      <c r="N7313" s="127"/>
      <c r="O7313" s="128"/>
      <c r="P7313" s="128"/>
      <c r="Q7313" s="126"/>
      <c r="R7313" s="55"/>
      <c r="S7313" s="129"/>
      <c r="T7313" s="156"/>
      <c r="U7313" s="126"/>
      <c r="AF7313" s="8"/>
      <c r="AG7313" s="8"/>
      <c r="AH7313" s="8"/>
      <c r="AI7313" s="8"/>
      <c r="AJ7313" s="8"/>
      <c r="AK7313" s="8"/>
      <c r="AL7313" s="8"/>
      <c r="AM7313" s="8"/>
    </row>
    <row r="7314" spans="1:39" x14ac:dyDescent="0.2">
      <c r="A7314" s="148" t="s">
        <v>382</v>
      </c>
      <c r="B7314" s="162" t="s">
        <v>2386</v>
      </c>
      <c r="C7314" s="163" t="s">
        <v>439</v>
      </c>
      <c r="D7314" s="164" t="s">
        <v>440</v>
      </c>
      <c r="E7314" s="164">
        <v>1</v>
      </c>
      <c r="F7314" s="167"/>
      <c r="G7314" s="167" t="str">
        <f>""</f>
        <v/>
      </c>
      <c r="H7314" s="161"/>
      <c r="I7314" s="165"/>
      <c r="J7314" s="166"/>
      <c r="K7314" s="124"/>
      <c r="L7314" s="125"/>
      <c r="M7314" s="126"/>
      <c r="N7314" s="127"/>
      <c r="O7314" s="128"/>
      <c r="P7314" s="128"/>
      <c r="Q7314" s="126"/>
      <c r="R7314" s="55"/>
      <c r="S7314" s="129"/>
      <c r="T7314" s="156"/>
      <c r="U7314" s="126"/>
      <c r="AF7314" s="8"/>
      <c r="AG7314" s="8"/>
      <c r="AH7314" s="8"/>
      <c r="AI7314" s="8"/>
      <c r="AJ7314" s="8"/>
      <c r="AK7314" s="8"/>
      <c r="AL7314" s="8"/>
      <c r="AM7314" s="8"/>
    </row>
    <row r="7315" spans="1:39" x14ac:dyDescent="0.2">
      <c r="A7315" s="148" t="s">
        <v>386</v>
      </c>
      <c r="B7315" s="162" t="s">
        <v>2387</v>
      </c>
      <c r="C7315" s="168" t="s">
        <v>442</v>
      </c>
      <c r="D7315" s="169" t="s">
        <v>443</v>
      </c>
      <c r="E7315" s="169">
        <f>1*1</f>
        <v>1</v>
      </c>
      <c r="F7315" s="170">
        <v>11.31</v>
      </c>
      <c r="G7315" s="170">
        <f>F7315*E7315</f>
        <v>11.31</v>
      </c>
      <c r="H7315" s="171" t="s">
        <v>414</v>
      </c>
      <c r="I7315" s="172"/>
      <c r="J7315" s="173"/>
      <c r="K7315" s="124"/>
      <c r="L7315" s="125"/>
      <c r="M7315" s="126"/>
      <c r="N7315" s="127"/>
      <c r="O7315" s="128"/>
      <c r="P7315" s="128"/>
      <c r="Q7315" s="126"/>
      <c r="R7315" s="55"/>
      <c r="S7315" s="129"/>
      <c r="T7315" s="156"/>
      <c r="U7315" s="126"/>
      <c r="AF7315" s="8"/>
      <c r="AG7315" s="8"/>
      <c r="AH7315" s="8"/>
      <c r="AI7315" s="8"/>
      <c r="AJ7315" s="8"/>
      <c r="AK7315" s="8"/>
      <c r="AL7315" s="8"/>
      <c r="AM7315" s="8"/>
    </row>
    <row r="7316" spans="1:39" x14ac:dyDescent="0.2">
      <c r="A7316" s="148" t="s">
        <v>386</v>
      </c>
      <c r="B7316" s="162" t="s">
        <v>2388</v>
      </c>
      <c r="C7316" s="168" t="s">
        <v>445</v>
      </c>
      <c r="D7316" s="169" t="s">
        <v>446</v>
      </c>
      <c r="E7316" s="169">
        <f>2*1</f>
        <v>2</v>
      </c>
      <c r="F7316" s="170">
        <v>2.2200000000000002</v>
      </c>
      <c r="G7316" s="170">
        <f>F7316*E7316</f>
        <v>4.4400000000000004</v>
      </c>
      <c r="H7316" s="171" t="s">
        <v>414</v>
      </c>
      <c r="I7316" s="172"/>
      <c r="J7316" s="173"/>
      <c r="K7316" s="124"/>
      <c r="L7316" s="125"/>
      <c r="M7316" s="126"/>
      <c r="N7316" s="127"/>
      <c r="O7316" s="128"/>
      <c r="P7316" s="128"/>
      <c r="Q7316" s="126"/>
      <c r="R7316" s="55"/>
      <c r="S7316" s="129"/>
      <c r="T7316" s="156"/>
      <c r="U7316" s="126"/>
      <c r="AF7316" s="8"/>
      <c r="AG7316" s="8"/>
      <c r="AH7316" s="8"/>
      <c r="AI7316" s="8"/>
      <c r="AJ7316" s="8"/>
      <c r="AK7316" s="8"/>
      <c r="AL7316" s="8"/>
      <c r="AM7316" s="8"/>
    </row>
    <row r="7317" spans="1:39" x14ac:dyDescent="0.2">
      <c r="A7317" s="148" t="s">
        <v>403</v>
      </c>
      <c r="B7317" s="162" t="s">
        <v>2389</v>
      </c>
      <c r="C7317" s="174" t="s">
        <v>425</v>
      </c>
      <c r="D7317" s="175" t="s">
        <v>448</v>
      </c>
      <c r="E7317" s="175">
        <f>4*1</f>
        <v>4</v>
      </c>
      <c r="F7317" s="176">
        <v>0.01</v>
      </c>
      <c r="G7317" s="176">
        <f>F7317*E7317</f>
        <v>0.04</v>
      </c>
      <c r="H7317" s="177"/>
      <c r="I7317" s="178"/>
      <c r="J7317" s="179"/>
      <c r="K7317" s="124"/>
      <c r="L7317" s="125"/>
      <c r="M7317" s="126"/>
      <c r="N7317" s="127"/>
      <c r="O7317" s="128"/>
      <c r="P7317" s="128"/>
      <c r="Q7317" s="126"/>
      <c r="R7317" s="55"/>
      <c r="S7317" s="129"/>
      <c r="T7317" s="156"/>
      <c r="U7317" s="126"/>
      <c r="AF7317" s="8"/>
      <c r="AG7317" s="8"/>
      <c r="AH7317" s="8"/>
      <c r="AI7317" s="8"/>
      <c r="AJ7317" s="8"/>
      <c r="AK7317" s="8"/>
      <c r="AL7317" s="8"/>
      <c r="AM7317" s="8"/>
    </row>
    <row r="7318" spans="1:39" x14ac:dyDescent="0.2">
      <c r="A7318" s="148" t="s">
        <v>403</v>
      </c>
      <c r="B7318" s="162" t="s">
        <v>2390</v>
      </c>
      <c r="C7318" s="174" t="s">
        <v>425</v>
      </c>
      <c r="D7318" s="175" t="s">
        <v>450</v>
      </c>
      <c r="E7318" s="175">
        <f>8*1</f>
        <v>8</v>
      </c>
      <c r="F7318" s="176">
        <v>0.04</v>
      </c>
      <c r="G7318" s="176">
        <f>F7318*E7318</f>
        <v>0.32</v>
      </c>
      <c r="H7318" s="177"/>
      <c r="I7318" s="178"/>
      <c r="J7318" s="179"/>
      <c r="K7318" s="124"/>
      <c r="L7318" s="125"/>
      <c r="M7318" s="126"/>
      <c r="N7318" s="127"/>
      <c r="O7318" s="128"/>
      <c r="P7318" s="128"/>
      <c r="Q7318" s="126"/>
      <c r="R7318" s="55"/>
      <c r="S7318" s="129"/>
      <c r="T7318" s="156"/>
      <c r="U7318" s="126"/>
      <c r="AF7318" s="8"/>
      <c r="AG7318" s="8"/>
      <c r="AH7318" s="8"/>
      <c r="AI7318" s="8"/>
      <c r="AJ7318" s="8"/>
      <c r="AK7318" s="8"/>
      <c r="AL7318" s="8"/>
      <c r="AM7318" s="8"/>
    </row>
    <row r="7319" spans="1:39" x14ac:dyDescent="0.2">
      <c r="A7319" s="148" t="s">
        <v>382</v>
      </c>
      <c r="B7319" s="162" t="s">
        <v>2391</v>
      </c>
      <c r="C7319" s="163" t="s">
        <v>452</v>
      </c>
      <c r="D7319" s="164" t="s">
        <v>453</v>
      </c>
      <c r="E7319" s="164">
        <v>5</v>
      </c>
      <c r="F7319" s="167"/>
      <c r="G7319" s="167" t="str">
        <f>""</f>
        <v/>
      </c>
      <c r="H7319" s="161"/>
      <c r="I7319" s="165"/>
      <c r="J7319" s="166"/>
      <c r="K7319" s="124"/>
      <c r="L7319" s="125"/>
      <c r="M7319" s="126"/>
      <c r="N7319" s="127"/>
      <c r="O7319" s="128"/>
      <c r="P7319" s="128"/>
      <c r="Q7319" s="126"/>
      <c r="R7319" s="55"/>
      <c r="S7319" s="129"/>
      <c r="T7319" s="156"/>
      <c r="U7319" s="126"/>
      <c r="AF7319" s="8"/>
      <c r="AG7319" s="8"/>
      <c r="AH7319" s="8"/>
      <c r="AI7319" s="8"/>
      <c r="AJ7319" s="8"/>
      <c r="AK7319" s="8"/>
      <c r="AL7319" s="8"/>
      <c r="AM7319" s="8"/>
    </row>
    <row r="7320" spans="1:39" x14ac:dyDescent="0.2">
      <c r="A7320" s="148" t="s">
        <v>386</v>
      </c>
      <c r="B7320" s="162" t="s">
        <v>2392</v>
      </c>
      <c r="C7320" s="168" t="s">
        <v>442</v>
      </c>
      <c r="D7320" s="169" t="s">
        <v>443</v>
      </c>
      <c r="E7320" s="169">
        <f>1*5</f>
        <v>5</v>
      </c>
      <c r="F7320" s="170">
        <v>11.31</v>
      </c>
      <c r="G7320" s="170">
        <f>F7320*E7320</f>
        <v>56.550000000000004</v>
      </c>
      <c r="H7320" s="171" t="s">
        <v>414</v>
      </c>
      <c r="I7320" s="172"/>
      <c r="J7320" s="173"/>
      <c r="K7320" s="124"/>
      <c r="L7320" s="125"/>
      <c r="M7320" s="126"/>
      <c r="N7320" s="127"/>
      <c r="O7320" s="128"/>
      <c r="P7320" s="128"/>
      <c r="Q7320" s="126"/>
      <c r="R7320" s="55"/>
      <c r="S7320" s="129"/>
      <c r="T7320" s="156"/>
      <c r="U7320" s="126"/>
      <c r="AF7320" s="8"/>
      <c r="AG7320" s="8"/>
      <c r="AH7320" s="8"/>
      <c r="AI7320" s="8"/>
      <c r="AJ7320" s="8"/>
      <c r="AK7320" s="8"/>
      <c r="AL7320" s="8"/>
      <c r="AM7320" s="8"/>
    </row>
    <row r="7321" spans="1:39" x14ac:dyDescent="0.2">
      <c r="A7321" s="148" t="s">
        <v>386</v>
      </c>
      <c r="B7321" s="162" t="s">
        <v>2393</v>
      </c>
      <c r="C7321" s="168" t="s">
        <v>456</v>
      </c>
      <c r="D7321" s="169" t="s">
        <v>457</v>
      </c>
      <c r="E7321" s="169">
        <f>2*5</f>
        <v>10</v>
      </c>
      <c r="F7321" s="170">
        <v>1.28</v>
      </c>
      <c r="G7321" s="170">
        <f>F7321*E7321</f>
        <v>12.8</v>
      </c>
      <c r="H7321" s="171" t="s">
        <v>414</v>
      </c>
      <c r="I7321" s="172"/>
      <c r="J7321" s="173"/>
      <c r="K7321" s="124"/>
      <c r="L7321" s="125"/>
      <c r="M7321" s="126"/>
      <c r="N7321" s="127"/>
      <c r="O7321" s="128"/>
      <c r="P7321" s="128"/>
      <c r="Q7321" s="126"/>
      <c r="R7321" s="55"/>
      <c r="S7321" s="129"/>
      <c r="T7321" s="156"/>
      <c r="U7321" s="126"/>
      <c r="AF7321" s="8"/>
      <c r="AG7321" s="8"/>
      <c r="AH7321" s="8"/>
      <c r="AI7321" s="8"/>
      <c r="AJ7321" s="8"/>
      <c r="AK7321" s="8"/>
      <c r="AL7321" s="8"/>
      <c r="AM7321" s="8"/>
    </row>
    <row r="7322" spans="1:39" x14ac:dyDescent="0.2">
      <c r="A7322" s="148" t="s">
        <v>382</v>
      </c>
      <c r="B7322" s="162" t="s">
        <v>2394</v>
      </c>
      <c r="C7322" s="163" t="s">
        <v>465</v>
      </c>
      <c r="D7322" s="164" t="s">
        <v>466</v>
      </c>
      <c r="E7322" s="164" t="s">
        <v>410</v>
      </c>
      <c r="F7322" s="167"/>
      <c r="G7322" s="167" t="str">
        <f>""</f>
        <v/>
      </c>
      <c r="H7322" s="161"/>
      <c r="I7322" s="165"/>
      <c r="J7322" s="191"/>
      <c r="K7322" s="124"/>
      <c r="L7322" s="125"/>
      <c r="M7322" s="126"/>
      <c r="N7322" s="127"/>
      <c r="O7322" s="128"/>
      <c r="P7322" s="128"/>
      <c r="Q7322" s="126"/>
      <c r="R7322" s="55"/>
      <c r="S7322" s="129"/>
      <c r="T7322" s="156"/>
      <c r="U7322" s="126"/>
      <c r="AF7322" s="8"/>
      <c r="AG7322" s="8"/>
      <c r="AH7322" s="8"/>
      <c r="AI7322" s="8"/>
      <c r="AJ7322" s="8"/>
      <c r="AK7322" s="8"/>
      <c r="AL7322" s="8"/>
      <c r="AM7322" s="8"/>
    </row>
    <row r="7323" spans="1:39" x14ac:dyDescent="0.2">
      <c r="A7323" s="148" t="s">
        <v>386</v>
      </c>
      <c r="B7323" s="162" t="s">
        <v>2395</v>
      </c>
      <c r="C7323" s="168" t="s">
        <v>468</v>
      </c>
      <c r="D7323" s="169" t="s">
        <v>469</v>
      </c>
      <c r="E7323" s="169" t="s">
        <v>410</v>
      </c>
      <c r="F7323" s="170">
        <v>0.5</v>
      </c>
      <c r="G7323" s="170">
        <f>F7323*2</f>
        <v>1</v>
      </c>
      <c r="H7323" s="171" t="s">
        <v>414</v>
      </c>
      <c r="I7323" s="172"/>
      <c r="J7323" s="192"/>
      <c r="K7323" s="124"/>
      <c r="L7323" s="125"/>
      <c r="M7323" s="126"/>
      <c r="N7323" s="127"/>
      <c r="O7323" s="128"/>
      <c r="P7323" s="128"/>
      <c r="Q7323" s="126"/>
      <c r="R7323" s="55"/>
      <c r="S7323" s="129"/>
      <c r="T7323" s="156"/>
      <c r="U7323" s="126"/>
      <c r="AF7323" s="8"/>
      <c r="AG7323" s="8"/>
      <c r="AH7323" s="8"/>
      <c r="AI7323" s="8"/>
      <c r="AJ7323" s="8"/>
      <c r="AK7323" s="8"/>
      <c r="AL7323" s="8"/>
      <c r="AM7323" s="8"/>
    </row>
    <row r="7324" spans="1:39" x14ac:dyDescent="0.2">
      <c r="A7324" s="148" t="s">
        <v>386</v>
      </c>
      <c r="B7324" s="162" t="s">
        <v>2396</v>
      </c>
      <c r="C7324" s="168" t="s">
        <v>471</v>
      </c>
      <c r="D7324" s="169" t="s">
        <v>472</v>
      </c>
      <c r="E7324" s="169">
        <v>2</v>
      </c>
      <c r="F7324" s="170">
        <v>0.01</v>
      </c>
      <c r="G7324" s="170">
        <f>F7324*E7324</f>
        <v>0.02</v>
      </c>
      <c r="H7324" s="171" t="s">
        <v>414</v>
      </c>
      <c r="I7324" s="172"/>
      <c r="J7324" s="192"/>
      <c r="K7324" s="124"/>
      <c r="L7324" s="125"/>
      <c r="M7324" s="126"/>
      <c r="N7324" s="127"/>
      <c r="O7324" s="128"/>
      <c r="P7324" s="128"/>
      <c r="Q7324" s="126"/>
      <c r="R7324" s="55"/>
      <c r="S7324" s="129"/>
      <c r="T7324" s="156"/>
      <c r="U7324" s="126"/>
      <c r="AF7324" s="8"/>
      <c r="AG7324" s="8"/>
      <c r="AH7324" s="8"/>
      <c r="AI7324" s="8"/>
      <c r="AJ7324" s="8"/>
      <c r="AK7324" s="8"/>
      <c r="AL7324" s="8"/>
      <c r="AM7324" s="8"/>
    </row>
    <row r="7325" spans="1:39" x14ac:dyDescent="0.2">
      <c r="A7325" s="148" t="s">
        <v>386</v>
      </c>
      <c r="B7325" s="162" t="s">
        <v>2397</v>
      </c>
      <c r="C7325" s="168" t="s">
        <v>474</v>
      </c>
      <c r="D7325" s="169" t="s">
        <v>475</v>
      </c>
      <c r="E7325" s="169">
        <v>2</v>
      </c>
      <c r="F7325" s="170">
        <v>0.59990093</v>
      </c>
      <c r="G7325" s="170">
        <f>F7325*E7325</f>
        <v>1.19980186</v>
      </c>
      <c r="H7325" s="171" t="s">
        <v>414</v>
      </c>
      <c r="I7325" s="172"/>
      <c r="J7325" s="173"/>
      <c r="K7325" s="124"/>
      <c r="L7325" s="125"/>
      <c r="M7325" s="126"/>
      <c r="N7325" s="127"/>
      <c r="O7325" s="128"/>
      <c r="P7325" s="128"/>
      <c r="Q7325" s="126"/>
      <c r="R7325" s="55"/>
      <c r="S7325" s="129"/>
      <c r="T7325" s="156"/>
      <c r="U7325" s="126"/>
      <c r="AF7325" s="8"/>
      <c r="AG7325" s="8"/>
      <c r="AH7325" s="8"/>
      <c r="AI7325" s="8"/>
      <c r="AJ7325" s="8"/>
      <c r="AK7325" s="8"/>
      <c r="AL7325" s="8"/>
      <c r="AM7325" s="8"/>
    </row>
    <row r="7326" spans="1:39" x14ac:dyDescent="0.2">
      <c r="A7326" s="148" t="s">
        <v>386</v>
      </c>
      <c r="B7326" s="162" t="s">
        <v>2398</v>
      </c>
      <c r="C7326" s="168" t="s">
        <v>477</v>
      </c>
      <c r="D7326" s="169" t="s">
        <v>478</v>
      </c>
      <c r="E7326" s="169">
        <v>10</v>
      </c>
      <c r="F7326" s="170">
        <v>2.8096894699999999</v>
      </c>
      <c r="G7326" s="170">
        <f>F7326*E7326</f>
        <v>28.0968947</v>
      </c>
      <c r="H7326" s="171" t="s">
        <v>414</v>
      </c>
      <c r="I7326" s="172"/>
      <c r="J7326" s="173"/>
      <c r="K7326" s="124"/>
      <c r="L7326" s="125"/>
      <c r="M7326" s="126"/>
      <c r="N7326" s="127"/>
      <c r="O7326" s="128"/>
      <c r="P7326" s="128"/>
      <c r="Q7326" s="126"/>
      <c r="R7326" s="55"/>
      <c r="S7326" s="129"/>
      <c r="T7326" s="156"/>
      <c r="U7326" s="126"/>
      <c r="AF7326" s="8"/>
      <c r="AG7326" s="8"/>
      <c r="AH7326" s="8"/>
      <c r="AI7326" s="8"/>
      <c r="AJ7326" s="8"/>
      <c r="AK7326" s="8"/>
      <c r="AL7326" s="8"/>
      <c r="AM7326" s="8"/>
    </row>
    <row r="7327" spans="1:39" x14ac:dyDescent="0.2">
      <c r="A7327" s="148" t="s">
        <v>386</v>
      </c>
      <c r="B7327" s="162" t="s">
        <v>2399</v>
      </c>
      <c r="C7327" s="168" t="s">
        <v>480</v>
      </c>
      <c r="D7327" s="169" t="s">
        <v>481</v>
      </c>
      <c r="E7327" s="169">
        <v>10</v>
      </c>
      <c r="F7327" s="170">
        <v>1.0767407899999999</v>
      </c>
      <c r="G7327" s="170">
        <f>F7327*E7327</f>
        <v>10.767407899999998</v>
      </c>
      <c r="H7327" s="171" t="s">
        <v>414</v>
      </c>
      <c r="I7327" s="172"/>
      <c r="J7327" s="173"/>
      <c r="K7327" s="124"/>
      <c r="L7327" s="125"/>
      <c r="M7327" s="126"/>
      <c r="N7327" s="127"/>
      <c r="O7327" s="128"/>
      <c r="P7327" s="128"/>
      <c r="Q7327" s="126"/>
      <c r="R7327" s="55"/>
      <c r="S7327" s="129"/>
      <c r="T7327" s="156"/>
      <c r="U7327" s="126"/>
      <c r="AF7327" s="8"/>
      <c r="AG7327" s="8"/>
      <c r="AH7327" s="8"/>
      <c r="AI7327" s="8"/>
      <c r="AJ7327" s="8"/>
      <c r="AK7327" s="8"/>
      <c r="AL7327" s="8"/>
      <c r="AM7327" s="8"/>
    </row>
    <row r="7328" spans="1:39" x14ac:dyDescent="0.2">
      <c r="A7328" s="148" t="s">
        <v>386</v>
      </c>
      <c r="B7328" s="162" t="s">
        <v>2400</v>
      </c>
      <c r="C7328" s="168" t="s">
        <v>483</v>
      </c>
      <c r="D7328" s="169" t="s">
        <v>484</v>
      </c>
      <c r="E7328" s="169">
        <v>16</v>
      </c>
      <c r="F7328" s="170">
        <v>0.33108987000000001</v>
      </c>
      <c r="G7328" s="170">
        <f>F7328*E7328</f>
        <v>5.2974379200000001</v>
      </c>
      <c r="H7328" s="171" t="s">
        <v>414</v>
      </c>
      <c r="I7328" s="172"/>
      <c r="J7328" s="173"/>
      <c r="K7328" s="124"/>
      <c r="L7328" s="125"/>
      <c r="M7328" s="126"/>
      <c r="N7328" s="127"/>
      <c r="O7328" s="128"/>
      <c r="P7328" s="128"/>
      <c r="Q7328" s="126"/>
      <c r="R7328" s="55"/>
      <c r="S7328" s="129"/>
      <c r="T7328" s="156"/>
      <c r="U7328" s="126"/>
      <c r="AF7328" s="8"/>
      <c r="AG7328" s="8"/>
      <c r="AH7328" s="8"/>
      <c r="AI7328" s="8"/>
      <c r="AJ7328" s="8"/>
      <c r="AK7328" s="8"/>
      <c r="AL7328" s="8"/>
      <c r="AM7328" s="8"/>
    </row>
    <row r="7329" spans="1:39" x14ac:dyDescent="0.2">
      <c r="A7329" s="148" t="s">
        <v>386</v>
      </c>
      <c r="B7329" s="162" t="s">
        <v>2401</v>
      </c>
      <c r="C7329" s="168" t="s">
        <v>486</v>
      </c>
      <c r="D7329" s="169" t="s">
        <v>487</v>
      </c>
      <c r="E7329" s="169" t="s">
        <v>410</v>
      </c>
      <c r="F7329" s="170">
        <v>1.75006756</v>
      </c>
      <c r="G7329" s="170">
        <f>F7329*2</f>
        <v>3.5001351199999999</v>
      </c>
      <c r="H7329" s="171" t="s">
        <v>414</v>
      </c>
      <c r="I7329" s="172"/>
      <c r="J7329" s="173"/>
      <c r="K7329" s="124"/>
      <c r="L7329" s="125"/>
      <c r="M7329" s="126"/>
      <c r="N7329" s="127"/>
      <c r="O7329" s="128"/>
      <c r="P7329" s="128"/>
      <c r="Q7329" s="126"/>
      <c r="R7329" s="55"/>
      <c r="S7329" s="129"/>
      <c r="T7329" s="156"/>
      <c r="U7329" s="126"/>
      <c r="AF7329" s="8"/>
      <c r="AG7329" s="8"/>
      <c r="AH7329" s="8"/>
      <c r="AI7329" s="8"/>
      <c r="AJ7329" s="8"/>
      <c r="AK7329" s="8"/>
      <c r="AL7329" s="8"/>
      <c r="AM7329" s="8"/>
    </row>
    <row r="7330" spans="1:39" x14ac:dyDescent="0.2">
      <c r="A7330" s="148" t="s">
        <v>382</v>
      </c>
      <c r="B7330" s="162" t="s">
        <v>2402</v>
      </c>
      <c r="C7330" s="163" t="s">
        <v>489</v>
      </c>
      <c r="D7330" s="164" t="s">
        <v>490</v>
      </c>
      <c r="E7330" s="164">
        <v>4</v>
      </c>
      <c r="F7330" s="167"/>
      <c r="G7330" s="167" t="str">
        <f>""</f>
        <v/>
      </c>
      <c r="H7330" s="161"/>
      <c r="I7330" s="165"/>
      <c r="J7330" s="166"/>
      <c r="K7330" s="124"/>
      <c r="L7330" s="125"/>
      <c r="M7330" s="126"/>
      <c r="N7330" s="127"/>
      <c r="O7330" s="128"/>
      <c r="P7330" s="128"/>
      <c r="Q7330" s="126"/>
      <c r="R7330" s="55"/>
      <c r="S7330" s="129"/>
      <c r="T7330" s="156"/>
      <c r="U7330" s="126"/>
      <c r="AF7330" s="8"/>
      <c r="AG7330" s="8"/>
      <c r="AH7330" s="8"/>
      <c r="AI7330" s="8"/>
      <c r="AJ7330" s="8"/>
      <c r="AK7330" s="8"/>
      <c r="AL7330" s="8"/>
      <c r="AM7330" s="8"/>
    </row>
    <row r="7331" spans="1:39" x14ac:dyDescent="0.2">
      <c r="A7331" s="148" t="s">
        <v>386</v>
      </c>
      <c r="B7331" s="162" t="s">
        <v>2403</v>
      </c>
      <c r="C7331" s="168" t="s">
        <v>492</v>
      </c>
      <c r="D7331" s="169" t="s">
        <v>493</v>
      </c>
      <c r="E7331" s="169">
        <f>1*4</f>
        <v>4</v>
      </c>
      <c r="F7331" s="170">
        <v>0.38</v>
      </c>
      <c r="G7331" s="170">
        <f>F7331*E7331</f>
        <v>1.52</v>
      </c>
      <c r="H7331" s="171" t="s">
        <v>414</v>
      </c>
      <c r="I7331" s="172"/>
      <c r="J7331" s="173"/>
      <c r="K7331" s="124"/>
      <c r="L7331" s="125"/>
      <c r="M7331" s="126"/>
      <c r="N7331" s="127"/>
      <c r="O7331" s="128"/>
      <c r="P7331" s="128"/>
      <c r="Q7331" s="126"/>
      <c r="R7331" s="55"/>
      <c r="S7331" s="129"/>
      <c r="T7331" s="156"/>
      <c r="U7331" s="126"/>
      <c r="AF7331" s="8"/>
      <c r="AG7331" s="8"/>
      <c r="AH7331" s="8"/>
      <c r="AI7331" s="8"/>
      <c r="AJ7331" s="8"/>
      <c r="AK7331" s="8"/>
      <c r="AL7331" s="8"/>
      <c r="AM7331" s="8"/>
    </row>
    <row r="7332" spans="1:39" x14ac:dyDescent="0.2">
      <c r="A7332" s="148" t="s">
        <v>386</v>
      </c>
      <c r="B7332" s="162" t="s">
        <v>2404</v>
      </c>
      <c r="C7332" s="168" t="s">
        <v>495</v>
      </c>
      <c r="D7332" s="169" t="s">
        <v>496</v>
      </c>
      <c r="E7332" s="169">
        <f>1*4</f>
        <v>4</v>
      </c>
      <c r="F7332" s="170">
        <v>0.25</v>
      </c>
      <c r="G7332" s="170">
        <f>F7332*E7332</f>
        <v>1</v>
      </c>
      <c r="H7332" s="171" t="s">
        <v>414</v>
      </c>
      <c r="I7332" s="172"/>
      <c r="J7332" s="173"/>
      <c r="K7332" s="124"/>
      <c r="L7332" s="125"/>
      <c r="M7332" s="126"/>
      <c r="N7332" s="127"/>
      <c r="O7332" s="128"/>
      <c r="P7332" s="128"/>
      <c r="Q7332" s="126"/>
      <c r="R7332" s="55"/>
      <c r="S7332" s="129"/>
      <c r="T7332" s="156"/>
      <c r="U7332" s="126"/>
      <c r="AF7332" s="8"/>
      <c r="AG7332" s="8"/>
      <c r="AH7332" s="8"/>
      <c r="AI7332" s="8"/>
      <c r="AJ7332" s="8"/>
      <c r="AK7332" s="8"/>
      <c r="AL7332" s="8"/>
      <c r="AM7332" s="8"/>
    </row>
    <row r="7333" spans="1:39" x14ac:dyDescent="0.2">
      <c r="A7333" s="148" t="s">
        <v>382</v>
      </c>
      <c r="B7333" s="162" t="s">
        <v>2405</v>
      </c>
      <c r="C7333" s="163" t="s">
        <v>821</v>
      </c>
      <c r="D7333" s="164" t="s">
        <v>822</v>
      </c>
      <c r="E7333" s="164">
        <v>1</v>
      </c>
      <c r="F7333" s="167"/>
      <c r="G7333" s="167" t="str">
        <f>""</f>
        <v/>
      </c>
      <c r="H7333" s="161"/>
      <c r="I7333" s="165"/>
      <c r="J7333" s="166"/>
      <c r="K7333" s="124"/>
      <c r="L7333" s="125"/>
      <c r="M7333" s="126"/>
      <c r="N7333" s="127"/>
      <c r="O7333" s="128"/>
      <c r="P7333" s="128"/>
      <c r="Q7333" s="126"/>
      <c r="R7333" s="55"/>
      <c r="S7333" s="129"/>
      <c r="T7333" s="156"/>
      <c r="U7333" s="126"/>
      <c r="AF7333" s="8"/>
      <c r="AG7333" s="8"/>
      <c r="AH7333" s="8"/>
      <c r="AI7333" s="8"/>
      <c r="AJ7333" s="8"/>
      <c r="AK7333" s="8"/>
      <c r="AL7333" s="8"/>
      <c r="AM7333" s="8"/>
    </row>
    <row r="7334" spans="1:39" x14ac:dyDescent="0.2">
      <c r="A7334" s="148" t="s">
        <v>382</v>
      </c>
      <c r="B7334" s="162" t="s">
        <v>2406</v>
      </c>
      <c r="C7334" s="163" t="s">
        <v>824</v>
      </c>
      <c r="D7334" s="164" t="s">
        <v>825</v>
      </c>
      <c r="E7334" s="164">
        <f>1*1</f>
        <v>1</v>
      </c>
      <c r="F7334" s="167"/>
      <c r="G7334" s="167" t="str">
        <f>""</f>
        <v/>
      </c>
      <c r="H7334" s="161"/>
      <c r="I7334" s="165"/>
      <c r="J7334" s="166"/>
      <c r="K7334" s="124"/>
      <c r="L7334" s="125"/>
      <c r="M7334" s="126"/>
      <c r="N7334" s="127"/>
      <c r="O7334" s="128"/>
      <c r="P7334" s="128"/>
      <c r="Q7334" s="126"/>
      <c r="R7334" s="55"/>
      <c r="S7334" s="129"/>
      <c r="T7334" s="156"/>
      <c r="U7334" s="126"/>
      <c r="AF7334" s="8"/>
      <c r="AG7334" s="8"/>
      <c r="AH7334" s="8"/>
      <c r="AI7334" s="8"/>
      <c r="AJ7334" s="8"/>
      <c r="AK7334" s="8"/>
      <c r="AL7334" s="8"/>
      <c r="AM7334" s="8"/>
    </row>
    <row r="7335" spans="1:39" x14ac:dyDescent="0.2">
      <c r="A7335" s="148" t="s">
        <v>386</v>
      </c>
      <c r="B7335" s="162" t="s">
        <v>2407</v>
      </c>
      <c r="C7335" s="168" t="s">
        <v>827</v>
      </c>
      <c r="D7335" s="169" t="s">
        <v>828</v>
      </c>
      <c r="E7335" s="169">
        <f>1*1</f>
        <v>1</v>
      </c>
      <c r="F7335" s="170">
        <v>6.92</v>
      </c>
      <c r="G7335" s="170">
        <f t="shared" ref="G7335:G7341" si="239">F7335*E7335</f>
        <v>6.92</v>
      </c>
      <c r="H7335" s="171" t="s">
        <v>414</v>
      </c>
      <c r="I7335" s="172"/>
      <c r="J7335" s="173"/>
      <c r="K7335" s="124"/>
      <c r="L7335" s="125"/>
      <c r="M7335" s="126"/>
      <c r="N7335" s="127"/>
      <c r="O7335" s="128"/>
      <c r="P7335" s="128"/>
      <c r="Q7335" s="126"/>
      <c r="R7335" s="55"/>
      <c r="S7335" s="129"/>
      <c r="T7335" s="156"/>
      <c r="U7335" s="126"/>
      <c r="AF7335" s="8"/>
      <c r="AG7335" s="8"/>
      <c r="AH7335" s="8"/>
      <c r="AI7335" s="8"/>
      <c r="AJ7335" s="8"/>
      <c r="AK7335" s="8"/>
      <c r="AL7335" s="8"/>
      <c r="AM7335" s="8"/>
    </row>
    <row r="7336" spans="1:39" x14ac:dyDescent="0.2">
      <c r="A7336" s="148" t="s">
        <v>386</v>
      </c>
      <c r="B7336" s="162" t="s">
        <v>2408</v>
      </c>
      <c r="C7336" s="168" t="s">
        <v>830</v>
      </c>
      <c r="D7336" s="169" t="s">
        <v>831</v>
      </c>
      <c r="E7336" s="169">
        <f>2*1</f>
        <v>2</v>
      </c>
      <c r="F7336" s="170">
        <v>0.28000000000000003</v>
      </c>
      <c r="G7336" s="170">
        <f t="shared" si="239"/>
        <v>0.56000000000000005</v>
      </c>
      <c r="H7336" s="171" t="s">
        <v>414</v>
      </c>
      <c r="I7336" s="172"/>
      <c r="J7336" s="173"/>
      <c r="K7336" s="124"/>
      <c r="L7336" s="125"/>
      <c r="M7336" s="126"/>
      <c r="N7336" s="127"/>
      <c r="O7336" s="128"/>
      <c r="P7336" s="128"/>
      <c r="Q7336" s="126"/>
      <c r="R7336" s="55"/>
      <c r="S7336" s="129"/>
      <c r="T7336" s="156"/>
      <c r="U7336" s="126"/>
      <c r="AF7336" s="8"/>
      <c r="AG7336" s="8"/>
      <c r="AH7336" s="8"/>
      <c r="AI7336" s="8"/>
      <c r="AJ7336" s="8"/>
      <c r="AK7336" s="8"/>
      <c r="AL7336" s="8"/>
      <c r="AM7336" s="8"/>
    </row>
    <row r="7337" spans="1:39" x14ac:dyDescent="0.2">
      <c r="A7337" s="148" t="s">
        <v>386</v>
      </c>
      <c r="B7337" s="162" t="s">
        <v>2409</v>
      </c>
      <c r="C7337" s="168" t="s">
        <v>510</v>
      </c>
      <c r="D7337" s="169" t="s">
        <v>511</v>
      </c>
      <c r="E7337" s="169">
        <f>1*1</f>
        <v>1</v>
      </c>
      <c r="F7337" s="170">
        <v>3.31</v>
      </c>
      <c r="G7337" s="170">
        <f t="shared" si="239"/>
        <v>3.31</v>
      </c>
      <c r="H7337" s="171" t="s">
        <v>414</v>
      </c>
      <c r="I7337" s="172"/>
      <c r="J7337" s="173"/>
      <c r="K7337" s="124"/>
      <c r="L7337" s="125"/>
      <c r="M7337" s="126"/>
      <c r="N7337" s="127"/>
      <c r="O7337" s="128"/>
      <c r="P7337" s="128"/>
      <c r="Q7337" s="126"/>
      <c r="R7337" s="55"/>
      <c r="S7337" s="129"/>
      <c r="T7337" s="156"/>
      <c r="U7337" s="126"/>
      <c r="AF7337" s="8"/>
      <c r="AG7337" s="8"/>
      <c r="AH7337" s="8"/>
      <c r="AI7337" s="8"/>
      <c r="AJ7337" s="8"/>
      <c r="AK7337" s="8"/>
      <c r="AL7337" s="8"/>
      <c r="AM7337" s="8"/>
    </row>
    <row r="7338" spans="1:39" x14ac:dyDescent="0.2">
      <c r="A7338" s="148" t="s">
        <v>403</v>
      </c>
      <c r="B7338" s="162" t="s">
        <v>2410</v>
      </c>
      <c r="C7338" s="174" t="s">
        <v>834</v>
      </c>
      <c r="D7338" s="175" t="s">
        <v>835</v>
      </c>
      <c r="E7338" s="175">
        <f>1*1</f>
        <v>1</v>
      </c>
      <c r="F7338" s="176">
        <v>1.81</v>
      </c>
      <c r="G7338" s="176">
        <f t="shared" si="239"/>
        <v>1.81</v>
      </c>
      <c r="H7338" s="177"/>
      <c r="I7338" s="178"/>
      <c r="J7338" s="179"/>
      <c r="K7338" s="124"/>
      <c r="L7338" s="125"/>
      <c r="M7338" s="126"/>
      <c r="N7338" s="127"/>
      <c r="O7338" s="128"/>
      <c r="P7338" s="128"/>
      <c r="Q7338" s="126"/>
      <c r="R7338" s="55"/>
      <c r="S7338" s="129"/>
      <c r="T7338" s="156"/>
      <c r="U7338" s="126"/>
      <c r="AF7338" s="8"/>
      <c r="AG7338" s="8"/>
      <c r="AH7338" s="8"/>
      <c r="AI7338" s="8"/>
      <c r="AJ7338" s="8"/>
      <c r="AK7338" s="8"/>
      <c r="AL7338" s="8"/>
      <c r="AM7338" s="8"/>
    </row>
    <row r="7339" spans="1:39" x14ac:dyDescent="0.2">
      <c r="A7339" s="148" t="s">
        <v>403</v>
      </c>
      <c r="B7339" s="162" t="s">
        <v>2411</v>
      </c>
      <c r="C7339" s="174" t="s">
        <v>677</v>
      </c>
      <c r="D7339" s="175" t="s">
        <v>837</v>
      </c>
      <c r="E7339" s="175">
        <f>6*1</f>
        <v>6</v>
      </c>
      <c r="F7339" s="176">
        <v>0.02</v>
      </c>
      <c r="G7339" s="176">
        <f t="shared" si="239"/>
        <v>0.12</v>
      </c>
      <c r="H7339" s="177"/>
      <c r="I7339" s="178"/>
      <c r="J7339" s="179"/>
      <c r="K7339" s="124"/>
      <c r="L7339" s="125"/>
      <c r="M7339" s="126"/>
      <c r="N7339" s="127"/>
      <c r="O7339" s="128"/>
      <c r="P7339" s="128"/>
      <c r="Q7339" s="126"/>
      <c r="R7339" s="55"/>
      <c r="S7339" s="129"/>
      <c r="T7339" s="156"/>
      <c r="U7339" s="126"/>
      <c r="AF7339" s="8"/>
      <c r="AG7339" s="8"/>
      <c r="AH7339" s="8"/>
      <c r="AI7339" s="8"/>
      <c r="AJ7339" s="8"/>
      <c r="AK7339" s="8"/>
      <c r="AL7339" s="8"/>
      <c r="AM7339" s="8"/>
    </row>
    <row r="7340" spans="1:39" x14ac:dyDescent="0.2">
      <c r="A7340" s="148" t="s">
        <v>403</v>
      </c>
      <c r="B7340" s="162" t="s">
        <v>2412</v>
      </c>
      <c r="C7340" s="174" t="s">
        <v>525</v>
      </c>
      <c r="D7340" s="175" t="s">
        <v>526</v>
      </c>
      <c r="E7340" s="175">
        <f>6*1</f>
        <v>6</v>
      </c>
      <c r="F7340" s="176">
        <v>0.01</v>
      </c>
      <c r="G7340" s="176">
        <f t="shared" si="239"/>
        <v>0.06</v>
      </c>
      <c r="H7340" s="177"/>
      <c r="I7340" s="178"/>
      <c r="J7340" s="179"/>
      <c r="K7340" s="124"/>
      <c r="L7340" s="125"/>
      <c r="M7340" s="126"/>
      <c r="N7340" s="127"/>
      <c r="O7340" s="128"/>
      <c r="P7340" s="128"/>
      <c r="Q7340" s="126"/>
      <c r="R7340" s="55"/>
      <c r="S7340" s="129"/>
      <c r="T7340" s="156"/>
      <c r="U7340" s="126"/>
      <c r="AF7340" s="8"/>
      <c r="AG7340" s="8"/>
      <c r="AH7340" s="8"/>
      <c r="AI7340" s="8"/>
      <c r="AJ7340" s="8"/>
      <c r="AK7340" s="8"/>
      <c r="AL7340" s="8"/>
      <c r="AM7340" s="8"/>
    </row>
    <row r="7341" spans="1:39" x14ac:dyDescent="0.2">
      <c r="A7341" s="148" t="s">
        <v>403</v>
      </c>
      <c r="B7341" s="162" t="s">
        <v>2413</v>
      </c>
      <c r="C7341" s="174" t="s">
        <v>528</v>
      </c>
      <c r="D7341" s="175" t="s">
        <v>529</v>
      </c>
      <c r="E7341" s="175">
        <f>6*1</f>
        <v>6</v>
      </c>
      <c r="F7341" s="176">
        <v>0</v>
      </c>
      <c r="G7341" s="176">
        <f t="shared" si="239"/>
        <v>0</v>
      </c>
      <c r="H7341" s="177"/>
      <c r="I7341" s="178"/>
      <c r="J7341" s="179"/>
      <c r="K7341" s="124"/>
      <c r="L7341" s="125"/>
      <c r="M7341" s="126"/>
      <c r="N7341" s="127"/>
      <c r="O7341" s="128"/>
      <c r="P7341" s="128"/>
      <c r="Q7341" s="126"/>
      <c r="R7341" s="55"/>
      <c r="S7341" s="129"/>
      <c r="T7341" s="156"/>
      <c r="U7341" s="126"/>
      <c r="AF7341" s="8"/>
      <c r="AG7341" s="8"/>
      <c r="AH7341" s="8"/>
      <c r="AI7341" s="8"/>
      <c r="AJ7341" s="8"/>
      <c r="AK7341" s="8"/>
      <c r="AL7341" s="8"/>
      <c r="AM7341" s="8"/>
    </row>
    <row r="7342" spans="1:39" x14ac:dyDescent="0.2">
      <c r="A7342" s="148" t="s">
        <v>382</v>
      </c>
      <c r="B7342" s="162" t="s">
        <v>2414</v>
      </c>
      <c r="C7342" s="163" t="s">
        <v>531</v>
      </c>
      <c r="D7342" s="164" t="s">
        <v>532</v>
      </c>
      <c r="E7342" s="164">
        <v>1</v>
      </c>
      <c r="F7342" s="167"/>
      <c r="G7342" s="167" t="str">
        <f>""</f>
        <v/>
      </c>
      <c r="H7342" s="161"/>
      <c r="I7342" s="165"/>
      <c r="J7342" s="166"/>
      <c r="K7342" s="124"/>
      <c r="L7342" s="125"/>
      <c r="M7342" s="126"/>
      <c r="N7342" s="127"/>
      <c r="O7342" s="128"/>
      <c r="P7342" s="128"/>
      <c r="Q7342" s="126"/>
      <c r="R7342" s="55"/>
      <c r="S7342" s="129"/>
      <c r="T7342" s="156"/>
      <c r="U7342" s="126"/>
      <c r="AF7342" s="8"/>
      <c r="AG7342" s="8"/>
      <c r="AH7342" s="8"/>
      <c r="AI7342" s="8"/>
      <c r="AJ7342" s="8"/>
      <c r="AK7342" s="8"/>
      <c r="AL7342" s="8"/>
      <c r="AM7342" s="8"/>
    </row>
    <row r="7343" spans="1:39" x14ac:dyDescent="0.2">
      <c r="A7343" s="148" t="s">
        <v>386</v>
      </c>
      <c r="B7343" s="162" t="s">
        <v>2415</v>
      </c>
      <c r="C7343" s="168" t="s">
        <v>534</v>
      </c>
      <c r="D7343" s="169" t="s">
        <v>535</v>
      </c>
      <c r="E7343" s="169">
        <f>2*1</f>
        <v>2</v>
      </c>
      <c r="F7343" s="170">
        <v>2.2200000000000002</v>
      </c>
      <c r="G7343" s="170">
        <f>F7343*E7343</f>
        <v>4.4400000000000004</v>
      </c>
      <c r="H7343" s="171" t="s">
        <v>390</v>
      </c>
      <c r="I7343" s="172"/>
      <c r="J7343" s="173"/>
      <c r="K7343" s="124"/>
      <c r="L7343" s="125"/>
      <c r="M7343" s="126"/>
      <c r="N7343" s="127"/>
      <c r="O7343" s="128"/>
      <c r="P7343" s="128"/>
      <c r="Q7343" s="126"/>
      <c r="R7343" s="55"/>
      <c r="S7343" s="129"/>
      <c r="T7343" s="156"/>
      <c r="U7343" s="126"/>
      <c r="AF7343" s="8"/>
      <c r="AG7343" s="8"/>
      <c r="AH7343" s="8"/>
      <c r="AI7343" s="8"/>
      <c r="AJ7343" s="8"/>
      <c r="AK7343" s="8"/>
      <c r="AL7343" s="8"/>
      <c r="AM7343" s="8"/>
    </row>
    <row r="7344" spans="1:39" x14ac:dyDescent="0.2">
      <c r="A7344" s="148" t="s">
        <v>386</v>
      </c>
      <c r="B7344" s="162" t="s">
        <v>2416</v>
      </c>
      <c r="C7344" s="168" t="s">
        <v>537</v>
      </c>
      <c r="D7344" s="169" t="s">
        <v>538</v>
      </c>
      <c r="E7344" s="169">
        <f>1*1</f>
        <v>1</v>
      </c>
      <c r="F7344" s="170">
        <v>6.38</v>
      </c>
      <c r="G7344" s="170">
        <f>F7344*E7344</f>
        <v>6.38</v>
      </c>
      <c r="H7344" s="171" t="s">
        <v>390</v>
      </c>
      <c r="I7344" s="172"/>
      <c r="J7344" s="173"/>
      <c r="K7344" s="124"/>
      <c r="L7344" s="125"/>
      <c r="M7344" s="126"/>
      <c r="N7344" s="127"/>
      <c r="O7344" s="128"/>
      <c r="P7344" s="128"/>
      <c r="Q7344" s="126"/>
      <c r="R7344" s="55"/>
      <c r="S7344" s="129"/>
      <c r="T7344" s="156"/>
      <c r="U7344" s="126"/>
      <c r="AF7344" s="8"/>
      <c r="AG7344" s="8"/>
      <c r="AH7344" s="8"/>
      <c r="AI7344" s="8"/>
      <c r="AJ7344" s="8"/>
      <c r="AK7344" s="8"/>
      <c r="AL7344" s="8"/>
      <c r="AM7344" s="8"/>
    </row>
    <row r="7345" spans="1:39" x14ac:dyDescent="0.2">
      <c r="A7345" s="148" t="s">
        <v>386</v>
      </c>
      <c r="B7345" s="162" t="s">
        <v>2417</v>
      </c>
      <c r="C7345" s="168" t="s">
        <v>540</v>
      </c>
      <c r="D7345" s="169" t="s">
        <v>541</v>
      </c>
      <c r="E7345" s="169">
        <f>1*1</f>
        <v>1</v>
      </c>
      <c r="F7345" s="170">
        <v>46.26</v>
      </c>
      <c r="G7345" s="170">
        <f>F7345*E7345</f>
        <v>46.26</v>
      </c>
      <c r="H7345" s="171" t="s">
        <v>390</v>
      </c>
      <c r="I7345" s="172"/>
      <c r="J7345" s="173"/>
      <c r="K7345" s="124"/>
      <c r="L7345" s="125"/>
      <c r="M7345" s="126"/>
      <c r="N7345" s="127"/>
      <c r="O7345" s="128"/>
      <c r="P7345" s="128"/>
      <c r="Q7345" s="126"/>
      <c r="R7345" s="55"/>
      <c r="S7345" s="129"/>
      <c r="T7345" s="156"/>
      <c r="U7345" s="126"/>
      <c r="AF7345" s="8"/>
      <c r="AG7345" s="8"/>
      <c r="AH7345" s="8"/>
      <c r="AI7345" s="8"/>
      <c r="AJ7345" s="8"/>
      <c r="AK7345" s="8"/>
      <c r="AL7345" s="8"/>
      <c r="AM7345" s="8"/>
    </row>
    <row r="7346" spans="1:39" x14ac:dyDescent="0.2">
      <c r="A7346" s="148" t="s">
        <v>386</v>
      </c>
      <c r="B7346" s="162" t="s">
        <v>2418</v>
      </c>
      <c r="C7346" s="168" t="s">
        <v>401</v>
      </c>
      <c r="D7346" s="169" t="s">
        <v>402</v>
      </c>
      <c r="E7346" s="169">
        <f>2*1</f>
        <v>2</v>
      </c>
      <c r="F7346" s="170">
        <v>1.97</v>
      </c>
      <c r="G7346" s="170">
        <f>F7346*E7346</f>
        <v>3.94</v>
      </c>
      <c r="H7346" s="171" t="s">
        <v>390</v>
      </c>
      <c r="I7346" s="172"/>
      <c r="J7346" s="173"/>
      <c r="K7346" s="124"/>
      <c r="L7346" s="125"/>
      <c r="M7346" s="126"/>
      <c r="N7346" s="127"/>
      <c r="O7346" s="128"/>
      <c r="P7346" s="128"/>
      <c r="Q7346" s="126"/>
      <c r="R7346" s="55"/>
      <c r="S7346" s="129"/>
      <c r="T7346" s="156"/>
      <c r="U7346" s="126"/>
      <c r="AF7346" s="8"/>
      <c r="AG7346" s="8"/>
      <c r="AH7346" s="8"/>
      <c r="AI7346" s="8"/>
      <c r="AJ7346" s="8"/>
      <c r="AK7346" s="8"/>
      <c r="AL7346" s="8"/>
      <c r="AM7346" s="8"/>
    </row>
    <row r="7347" spans="1:39" x14ac:dyDescent="0.2">
      <c r="A7347" s="148" t="s">
        <v>382</v>
      </c>
      <c r="B7347" s="162" t="s">
        <v>2419</v>
      </c>
      <c r="C7347" s="163" t="s">
        <v>544</v>
      </c>
      <c r="D7347" s="164" t="s">
        <v>545</v>
      </c>
      <c r="E7347" s="164" t="s">
        <v>410</v>
      </c>
      <c r="F7347" s="167"/>
      <c r="G7347" s="167" t="str">
        <f>""</f>
        <v/>
      </c>
      <c r="H7347" s="161"/>
      <c r="I7347" s="165"/>
      <c r="J7347" s="191"/>
      <c r="K7347" s="124"/>
      <c r="L7347" s="125"/>
      <c r="M7347" s="126"/>
      <c r="N7347" s="127"/>
      <c r="O7347" s="128"/>
      <c r="P7347" s="128"/>
      <c r="Q7347" s="126"/>
      <c r="R7347" s="55"/>
      <c r="S7347" s="129"/>
      <c r="T7347" s="156"/>
      <c r="U7347" s="126"/>
      <c r="AF7347" s="8"/>
      <c r="AG7347" s="8"/>
      <c r="AH7347" s="8"/>
      <c r="AI7347" s="8"/>
      <c r="AJ7347" s="8"/>
      <c r="AK7347" s="8"/>
      <c r="AL7347" s="8"/>
      <c r="AM7347" s="8"/>
    </row>
    <row r="7348" spans="1:39" x14ac:dyDescent="0.2">
      <c r="A7348" s="148" t="s">
        <v>386</v>
      </c>
      <c r="B7348" s="162" t="s">
        <v>2420</v>
      </c>
      <c r="C7348" s="168" t="s">
        <v>547</v>
      </c>
      <c r="D7348" s="169" t="s">
        <v>548</v>
      </c>
      <c r="E7348" s="169" t="s">
        <v>410</v>
      </c>
      <c r="F7348" s="170">
        <v>20.329999999999998</v>
      </c>
      <c r="G7348" s="170">
        <v>2</v>
      </c>
      <c r="H7348" s="171" t="s">
        <v>414</v>
      </c>
      <c r="I7348" s="172"/>
      <c r="J7348" s="192"/>
      <c r="K7348" s="124"/>
      <c r="L7348" s="125"/>
      <c r="M7348" s="126"/>
      <c r="N7348" s="127"/>
      <c r="O7348" s="128"/>
      <c r="P7348" s="128"/>
      <c r="Q7348" s="126"/>
      <c r="R7348" s="55"/>
      <c r="S7348" s="129"/>
      <c r="T7348" s="156"/>
      <c r="U7348" s="126"/>
      <c r="AF7348" s="8"/>
      <c r="AG7348" s="8"/>
      <c r="AH7348" s="8"/>
      <c r="AI7348" s="8"/>
      <c r="AJ7348" s="8"/>
      <c r="AK7348" s="8"/>
      <c r="AL7348" s="8"/>
      <c r="AM7348" s="8"/>
    </row>
    <row r="7349" spans="1:39" x14ac:dyDescent="0.2">
      <c r="A7349" s="148" t="s">
        <v>386</v>
      </c>
      <c r="B7349" s="162" t="s">
        <v>2421</v>
      </c>
      <c r="C7349" s="168" t="s">
        <v>419</v>
      </c>
      <c r="D7349" s="169" t="s">
        <v>420</v>
      </c>
      <c r="E7349" s="169">
        <v>2</v>
      </c>
      <c r="F7349" s="170">
        <v>0.37</v>
      </c>
      <c r="G7349" s="170">
        <f>F7349*E7349</f>
        <v>0.74</v>
      </c>
      <c r="H7349" s="171" t="s">
        <v>414</v>
      </c>
      <c r="I7349" s="172"/>
      <c r="J7349" s="192"/>
      <c r="K7349" s="124"/>
      <c r="L7349" s="125"/>
      <c r="M7349" s="126"/>
      <c r="N7349" s="127"/>
      <c r="O7349" s="128"/>
      <c r="P7349" s="128"/>
      <c r="Q7349" s="126"/>
      <c r="R7349" s="55"/>
      <c r="S7349" s="129"/>
      <c r="T7349" s="156"/>
      <c r="U7349" s="126"/>
      <c r="AF7349" s="8"/>
      <c r="AG7349" s="8"/>
      <c r="AH7349" s="8"/>
      <c r="AI7349" s="8"/>
      <c r="AJ7349" s="8"/>
      <c r="AK7349" s="8"/>
      <c r="AL7349" s="8"/>
      <c r="AM7349" s="8"/>
    </row>
    <row r="7350" spans="1:39" x14ac:dyDescent="0.2">
      <c r="A7350" s="148" t="s">
        <v>403</v>
      </c>
      <c r="B7350" s="162" t="s">
        <v>2422</v>
      </c>
      <c r="C7350" s="174" t="s">
        <v>425</v>
      </c>
      <c r="D7350" s="175" t="s">
        <v>426</v>
      </c>
      <c r="E7350" s="175">
        <v>2</v>
      </c>
      <c r="F7350" s="176">
        <v>0.01</v>
      </c>
      <c r="G7350" s="176">
        <f>F7350*E7350</f>
        <v>0.02</v>
      </c>
      <c r="H7350" s="177"/>
      <c r="I7350" s="178"/>
      <c r="J7350" s="179"/>
      <c r="K7350" s="124"/>
      <c r="L7350" s="125"/>
      <c r="M7350" s="126"/>
      <c r="N7350" s="127"/>
      <c r="O7350" s="128"/>
      <c r="P7350" s="128"/>
      <c r="Q7350" s="126"/>
      <c r="R7350" s="55"/>
      <c r="S7350" s="129"/>
      <c r="T7350" s="156"/>
      <c r="U7350" s="126"/>
      <c r="AF7350" s="8"/>
      <c r="AG7350" s="8"/>
      <c r="AH7350" s="8"/>
      <c r="AI7350" s="8"/>
      <c r="AJ7350" s="8"/>
      <c r="AK7350" s="8"/>
      <c r="AL7350" s="8"/>
      <c r="AM7350" s="8"/>
    </row>
    <row r="7351" spans="1:39" x14ac:dyDescent="0.2">
      <c r="A7351" s="148" t="s">
        <v>386</v>
      </c>
      <c r="B7351" s="162" t="s">
        <v>2423</v>
      </c>
      <c r="C7351" s="168" t="s">
        <v>857</v>
      </c>
      <c r="D7351" s="169" t="s">
        <v>858</v>
      </c>
      <c r="E7351" s="169">
        <v>1</v>
      </c>
      <c r="F7351" s="170">
        <v>23.598088740000001</v>
      </c>
      <c r="G7351" s="170">
        <f>F7351*E7351</f>
        <v>23.598088740000001</v>
      </c>
      <c r="H7351" s="171" t="s">
        <v>414</v>
      </c>
      <c r="I7351" s="172"/>
      <c r="J7351" s="173"/>
      <c r="K7351" s="124"/>
      <c r="L7351" s="125"/>
      <c r="M7351" s="126"/>
      <c r="N7351" s="127"/>
      <c r="O7351" s="128"/>
      <c r="P7351" s="128"/>
      <c r="Q7351" s="126"/>
      <c r="R7351" s="55"/>
      <c r="S7351" s="129"/>
      <c r="T7351" s="156"/>
      <c r="U7351" s="126"/>
      <c r="AF7351" s="8"/>
      <c r="AG7351" s="8"/>
      <c r="AH7351" s="8"/>
      <c r="AI7351" s="8"/>
      <c r="AJ7351" s="8"/>
      <c r="AK7351" s="8"/>
      <c r="AL7351" s="8"/>
      <c r="AM7351" s="8"/>
    </row>
    <row r="7352" spans="1:39" x14ac:dyDescent="0.2">
      <c r="A7352" s="148" t="s">
        <v>382</v>
      </c>
      <c r="B7352" s="162" t="s">
        <v>2424</v>
      </c>
      <c r="C7352" s="163" t="s">
        <v>555</v>
      </c>
      <c r="D7352" s="164" t="s">
        <v>556</v>
      </c>
      <c r="E7352" s="164">
        <v>1</v>
      </c>
      <c r="F7352" s="167"/>
      <c r="G7352" s="167" t="str">
        <f>""</f>
        <v/>
      </c>
      <c r="H7352" s="161"/>
      <c r="I7352" s="165"/>
      <c r="J7352" s="166"/>
      <c r="K7352" s="124"/>
      <c r="L7352" s="125"/>
      <c r="M7352" s="126"/>
      <c r="N7352" s="127"/>
      <c r="O7352" s="128"/>
      <c r="P7352" s="128"/>
      <c r="Q7352" s="126"/>
      <c r="R7352" s="55"/>
      <c r="S7352" s="129"/>
      <c r="T7352" s="156"/>
      <c r="U7352" s="126"/>
      <c r="AF7352" s="8"/>
      <c r="AG7352" s="8"/>
      <c r="AH7352" s="8"/>
      <c r="AI7352" s="8"/>
      <c r="AJ7352" s="8"/>
      <c r="AK7352" s="8"/>
      <c r="AL7352" s="8"/>
      <c r="AM7352" s="8"/>
    </row>
    <row r="7353" spans="1:39" x14ac:dyDescent="0.2">
      <c r="A7353" s="148" t="s">
        <v>386</v>
      </c>
      <c r="B7353" s="162" t="s">
        <v>2425</v>
      </c>
      <c r="C7353" s="168" t="s">
        <v>442</v>
      </c>
      <c r="D7353" s="169" t="s">
        <v>443</v>
      </c>
      <c r="E7353" s="169">
        <f>1*1</f>
        <v>1</v>
      </c>
      <c r="F7353" s="170">
        <v>11.31</v>
      </c>
      <c r="G7353" s="170">
        <f>F7353*E7353</f>
        <v>11.31</v>
      </c>
      <c r="H7353" s="171" t="s">
        <v>414</v>
      </c>
      <c r="I7353" s="172"/>
      <c r="J7353" s="173"/>
      <c r="K7353" s="124"/>
      <c r="L7353" s="125"/>
      <c r="M7353" s="126"/>
      <c r="N7353" s="127"/>
      <c r="O7353" s="128"/>
      <c r="P7353" s="128"/>
      <c r="Q7353" s="126"/>
      <c r="R7353" s="55"/>
      <c r="S7353" s="129"/>
      <c r="T7353" s="156"/>
      <c r="U7353" s="126"/>
      <c r="AF7353" s="8"/>
      <c r="AG7353" s="8"/>
      <c r="AH7353" s="8"/>
      <c r="AI7353" s="8"/>
      <c r="AJ7353" s="8"/>
      <c r="AK7353" s="8"/>
      <c r="AL7353" s="8"/>
      <c r="AM7353" s="8"/>
    </row>
    <row r="7354" spans="1:39" x14ac:dyDescent="0.2">
      <c r="A7354" s="148" t="s">
        <v>386</v>
      </c>
      <c r="B7354" s="162" t="s">
        <v>2426</v>
      </c>
      <c r="C7354" s="168" t="s">
        <v>559</v>
      </c>
      <c r="D7354" s="169" t="s">
        <v>560</v>
      </c>
      <c r="E7354" s="169">
        <f>2*1</f>
        <v>2</v>
      </c>
      <c r="F7354" s="170">
        <v>1.39</v>
      </c>
      <c r="G7354" s="170">
        <f>F7354*E7354</f>
        <v>2.78</v>
      </c>
      <c r="H7354" s="171" t="s">
        <v>414</v>
      </c>
      <c r="I7354" s="172"/>
      <c r="J7354" s="173"/>
      <c r="K7354" s="124"/>
      <c r="L7354" s="125"/>
      <c r="M7354" s="126"/>
      <c r="N7354" s="127"/>
      <c r="O7354" s="128"/>
      <c r="P7354" s="128"/>
      <c r="Q7354" s="126"/>
      <c r="R7354" s="55"/>
      <c r="S7354" s="129"/>
      <c r="T7354" s="156"/>
      <c r="U7354" s="126"/>
      <c r="AF7354" s="8"/>
      <c r="AG7354" s="8"/>
      <c r="AH7354" s="8"/>
      <c r="AI7354" s="8"/>
      <c r="AJ7354" s="8"/>
      <c r="AK7354" s="8"/>
      <c r="AL7354" s="8"/>
      <c r="AM7354" s="8"/>
    </row>
    <row r="7355" spans="1:39" x14ac:dyDescent="0.2">
      <c r="A7355" s="148" t="s">
        <v>386</v>
      </c>
      <c r="B7355" s="162" t="s">
        <v>2427</v>
      </c>
      <c r="C7355" s="168" t="s">
        <v>562</v>
      </c>
      <c r="D7355" s="169" t="s">
        <v>563</v>
      </c>
      <c r="E7355" s="169">
        <v>4</v>
      </c>
      <c r="F7355" s="170">
        <v>3.3256407800000001</v>
      </c>
      <c r="G7355" s="170">
        <f>F7355*E7355</f>
        <v>13.30256312</v>
      </c>
      <c r="H7355" s="171" t="s">
        <v>414</v>
      </c>
      <c r="I7355" s="172"/>
      <c r="J7355" s="173"/>
      <c r="K7355" s="124"/>
      <c r="L7355" s="125"/>
      <c r="M7355" s="126"/>
      <c r="N7355" s="127"/>
      <c r="O7355" s="128"/>
      <c r="P7355" s="128"/>
      <c r="Q7355" s="126"/>
      <c r="R7355" s="55"/>
      <c r="S7355" s="129"/>
      <c r="T7355" s="156"/>
      <c r="U7355" s="126"/>
      <c r="AF7355" s="8"/>
      <c r="AG7355" s="8"/>
      <c r="AH7355" s="8"/>
      <c r="AI7355" s="8"/>
      <c r="AJ7355" s="8"/>
      <c r="AK7355" s="8"/>
      <c r="AL7355" s="8"/>
      <c r="AM7355" s="8"/>
    </row>
    <row r="7356" spans="1:39" x14ac:dyDescent="0.2">
      <c r="A7356" s="148" t="s">
        <v>386</v>
      </c>
      <c r="B7356" s="162" t="s">
        <v>2428</v>
      </c>
      <c r="C7356" s="168" t="s">
        <v>565</v>
      </c>
      <c r="D7356" s="169" t="s">
        <v>566</v>
      </c>
      <c r="E7356" s="169">
        <v>4</v>
      </c>
      <c r="F7356" s="170">
        <v>0.61767559999999999</v>
      </c>
      <c r="G7356" s="170">
        <f>F7356*E7356</f>
        <v>2.4707024</v>
      </c>
      <c r="H7356" s="171" t="s">
        <v>414</v>
      </c>
      <c r="I7356" s="172"/>
      <c r="J7356" s="173"/>
      <c r="K7356" s="124"/>
      <c r="L7356" s="125"/>
      <c r="M7356" s="126"/>
      <c r="N7356" s="127"/>
      <c r="O7356" s="128"/>
      <c r="P7356" s="128"/>
      <c r="Q7356" s="126"/>
      <c r="R7356" s="55"/>
      <c r="S7356" s="129"/>
      <c r="T7356" s="156"/>
      <c r="U7356" s="126"/>
      <c r="AF7356" s="8"/>
      <c r="AG7356" s="8"/>
      <c r="AH7356" s="8"/>
      <c r="AI7356" s="8"/>
      <c r="AJ7356" s="8"/>
      <c r="AK7356" s="8"/>
      <c r="AL7356" s="8"/>
      <c r="AM7356" s="8"/>
    </row>
    <row r="7357" spans="1:39" x14ac:dyDescent="0.2">
      <c r="A7357" s="148" t="s">
        <v>382</v>
      </c>
      <c r="B7357" s="162" t="s">
        <v>2429</v>
      </c>
      <c r="C7357" s="163" t="s">
        <v>568</v>
      </c>
      <c r="D7357" s="164" t="s">
        <v>569</v>
      </c>
      <c r="E7357" s="164">
        <v>2</v>
      </c>
      <c r="F7357" s="167"/>
      <c r="G7357" s="167" t="str">
        <f>""</f>
        <v/>
      </c>
      <c r="H7357" s="161"/>
      <c r="I7357" s="165"/>
      <c r="J7357" s="166"/>
      <c r="K7357" s="124"/>
      <c r="L7357" s="125"/>
      <c r="M7357" s="126"/>
      <c r="N7357" s="127"/>
      <c r="O7357" s="128"/>
      <c r="P7357" s="128"/>
      <c r="Q7357" s="126"/>
      <c r="R7357" s="55"/>
      <c r="S7357" s="129"/>
      <c r="T7357" s="156"/>
      <c r="U7357" s="126"/>
      <c r="AF7357" s="8"/>
      <c r="AG7357" s="8"/>
      <c r="AH7357" s="8"/>
      <c r="AI7357" s="8"/>
      <c r="AJ7357" s="8"/>
      <c r="AK7357" s="8"/>
      <c r="AL7357" s="8"/>
      <c r="AM7357" s="8"/>
    </row>
    <row r="7358" spans="1:39" x14ac:dyDescent="0.2">
      <c r="A7358" s="148" t="s">
        <v>386</v>
      </c>
      <c r="B7358" s="162" t="s">
        <v>2430</v>
      </c>
      <c r="C7358" s="168" t="s">
        <v>571</v>
      </c>
      <c r="D7358" s="169" t="s">
        <v>572</v>
      </c>
      <c r="E7358" s="169">
        <f>1*2</f>
        <v>2</v>
      </c>
      <c r="F7358" s="170">
        <v>0.89</v>
      </c>
      <c r="G7358" s="170">
        <f>F7358*E7358</f>
        <v>1.78</v>
      </c>
      <c r="H7358" s="171" t="s">
        <v>414</v>
      </c>
      <c r="I7358" s="172"/>
      <c r="J7358" s="173"/>
      <c r="K7358" s="124"/>
      <c r="L7358" s="125"/>
      <c r="M7358" s="126"/>
      <c r="N7358" s="127"/>
      <c r="O7358" s="128"/>
      <c r="P7358" s="128"/>
      <c r="Q7358" s="126"/>
      <c r="R7358" s="55"/>
      <c r="S7358" s="129"/>
      <c r="T7358" s="156"/>
      <c r="U7358" s="126"/>
      <c r="AF7358" s="8"/>
      <c r="AG7358" s="8"/>
      <c r="AH7358" s="8"/>
      <c r="AI7358" s="8"/>
      <c r="AJ7358" s="8"/>
      <c r="AK7358" s="8"/>
      <c r="AL7358" s="8"/>
      <c r="AM7358" s="8"/>
    </row>
    <row r="7359" spans="1:39" x14ac:dyDescent="0.2">
      <c r="A7359" s="148" t="s">
        <v>386</v>
      </c>
      <c r="B7359" s="162" t="s">
        <v>2431</v>
      </c>
      <c r="C7359" s="168" t="s">
        <v>574</v>
      </c>
      <c r="D7359" s="169" t="s">
        <v>575</v>
      </c>
      <c r="E7359" s="169">
        <f>2*2</f>
        <v>4</v>
      </c>
      <c r="F7359" s="170">
        <v>0.09</v>
      </c>
      <c r="G7359" s="170">
        <f>F7359*E7359</f>
        <v>0.36</v>
      </c>
      <c r="H7359" s="171" t="s">
        <v>414</v>
      </c>
      <c r="I7359" s="172"/>
      <c r="J7359" s="173"/>
      <c r="K7359" s="124"/>
      <c r="L7359" s="125"/>
      <c r="M7359" s="126"/>
      <c r="N7359" s="127"/>
      <c r="O7359" s="128"/>
      <c r="P7359" s="128"/>
      <c r="Q7359" s="126"/>
      <c r="R7359" s="55"/>
      <c r="S7359" s="129"/>
      <c r="T7359" s="156"/>
      <c r="U7359" s="126"/>
      <c r="AF7359" s="8"/>
      <c r="AG7359" s="8"/>
      <c r="AH7359" s="8"/>
      <c r="AI7359" s="8"/>
      <c r="AJ7359" s="8"/>
      <c r="AK7359" s="8"/>
      <c r="AL7359" s="8"/>
      <c r="AM7359" s="8"/>
    </row>
    <row r="7360" spans="1:39" x14ac:dyDescent="0.2">
      <c r="A7360" s="148" t="s">
        <v>386</v>
      </c>
      <c r="B7360" s="162" t="s">
        <v>2432</v>
      </c>
      <c r="C7360" s="168" t="s">
        <v>577</v>
      </c>
      <c r="D7360" s="169" t="s">
        <v>578</v>
      </c>
      <c r="E7360" s="169">
        <v>1</v>
      </c>
      <c r="F7360" s="170">
        <v>6.3872718900000001</v>
      </c>
      <c r="G7360" s="170">
        <f>F7360*E7360</f>
        <v>6.3872718900000001</v>
      </c>
      <c r="H7360" s="171" t="s">
        <v>414</v>
      </c>
      <c r="I7360" s="172"/>
      <c r="J7360" s="173"/>
      <c r="K7360" s="124"/>
      <c r="L7360" s="125"/>
      <c r="M7360" s="126"/>
      <c r="N7360" s="127"/>
      <c r="O7360" s="128"/>
      <c r="P7360" s="128"/>
      <c r="Q7360" s="126"/>
      <c r="R7360" s="55"/>
      <c r="S7360" s="129"/>
      <c r="T7360" s="156"/>
      <c r="U7360" s="126"/>
      <c r="AF7360" s="8"/>
      <c r="AG7360" s="8"/>
      <c r="AH7360" s="8"/>
      <c r="AI7360" s="8"/>
      <c r="AJ7360" s="8"/>
      <c r="AK7360" s="8"/>
      <c r="AL7360" s="8"/>
      <c r="AM7360" s="8"/>
    </row>
    <row r="7361" spans="1:39" x14ac:dyDescent="0.2">
      <c r="A7361" s="148" t="s">
        <v>386</v>
      </c>
      <c r="B7361" s="162" t="s">
        <v>2433</v>
      </c>
      <c r="C7361" s="168" t="s">
        <v>580</v>
      </c>
      <c r="D7361" s="169" t="s">
        <v>581</v>
      </c>
      <c r="E7361" s="169">
        <v>1</v>
      </c>
      <c r="F7361" s="170">
        <v>13.463815520000001</v>
      </c>
      <c r="G7361" s="170">
        <f>F7361*E7361</f>
        <v>13.463815520000001</v>
      </c>
      <c r="H7361" s="171" t="s">
        <v>414</v>
      </c>
      <c r="I7361" s="172"/>
      <c r="J7361" s="173"/>
      <c r="K7361" s="124"/>
      <c r="L7361" s="125"/>
      <c r="M7361" s="126"/>
      <c r="N7361" s="127"/>
      <c r="O7361" s="128"/>
      <c r="P7361" s="128"/>
      <c r="Q7361" s="126"/>
      <c r="R7361" s="55"/>
      <c r="S7361" s="129"/>
      <c r="T7361" s="156"/>
      <c r="U7361" s="126"/>
      <c r="AF7361" s="8"/>
      <c r="AG7361" s="8"/>
      <c r="AH7361" s="8"/>
      <c r="AI7361" s="8"/>
      <c r="AJ7361" s="8"/>
      <c r="AK7361" s="8"/>
      <c r="AL7361" s="8"/>
      <c r="AM7361" s="8"/>
    </row>
    <row r="7362" spans="1:39" x14ac:dyDescent="0.2">
      <c r="A7362" s="148" t="s">
        <v>386</v>
      </c>
      <c r="B7362" s="162" t="s">
        <v>2434</v>
      </c>
      <c r="C7362" s="168" t="s">
        <v>583</v>
      </c>
      <c r="D7362" s="169" t="s">
        <v>584</v>
      </c>
      <c r="E7362" s="169" t="s">
        <v>410</v>
      </c>
      <c r="F7362" s="170">
        <v>5.3824199999999998</v>
      </c>
      <c r="G7362" s="170">
        <f>F7362*2</f>
        <v>10.76484</v>
      </c>
      <c r="H7362" s="171" t="s">
        <v>414</v>
      </c>
      <c r="I7362" s="172"/>
      <c r="J7362" s="173"/>
      <c r="K7362" s="124"/>
      <c r="L7362" s="125"/>
      <c r="M7362" s="126"/>
      <c r="N7362" s="127"/>
      <c r="O7362" s="128"/>
      <c r="P7362" s="128"/>
      <c r="Q7362" s="126"/>
      <c r="R7362" s="55"/>
      <c r="S7362" s="129"/>
      <c r="T7362" s="156"/>
      <c r="U7362" s="126"/>
      <c r="AF7362" s="8"/>
      <c r="AG7362" s="8"/>
      <c r="AH7362" s="8"/>
      <c r="AI7362" s="8"/>
      <c r="AJ7362" s="8"/>
      <c r="AK7362" s="8"/>
      <c r="AL7362" s="8"/>
      <c r="AM7362" s="8"/>
    </row>
    <row r="7363" spans="1:39" x14ac:dyDescent="0.2">
      <c r="A7363" s="148" t="s">
        <v>403</v>
      </c>
      <c r="B7363" s="162" t="s">
        <v>2435</v>
      </c>
      <c r="C7363" s="174" t="s">
        <v>586</v>
      </c>
      <c r="D7363" s="175" t="s">
        <v>587</v>
      </c>
      <c r="E7363" s="175">
        <v>2</v>
      </c>
      <c r="F7363" s="176">
        <v>1.23280217</v>
      </c>
      <c r="G7363" s="176">
        <f>F7363*E7363</f>
        <v>2.4656043400000001</v>
      </c>
      <c r="H7363" s="177" t="s">
        <v>414</v>
      </c>
      <c r="I7363" s="178"/>
      <c r="J7363" s="179"/>
      <c r="K7363" s="124"/>
      <c r="L7363" s="125"/>
      <c r="M7363" s="126"/>
      <c r="N7363" s="127"/>
      <c r="O7363" s="128"/>
      <c r="P7363" s="128"/>
      <c r="Q7363" s="126"/>
      <c r="R7363" s="55"/>
      <c r="S7363" s="129"/>
      <c r="T7363" s="156"/>
      <c r="U7363" s="126"/>
      <c r="AF7363" s="8"/>
      <c r="AG7363" s="8"/>
      <c r="AH7363" s="8"/>
      <c r="AI7363" s="8"/>
      <c r="AJ7363" s="8"/>
      <c r="AK7363" s="8"/>
      <c r="AL7363" s="8"/>
      <c r="AM7363" s="8"/>
    </row>
    <row r="7364" spans="1:39" x14ac:dyDescent="0.2">
      <c r="A7364" s="148" t="s">
        <v>386</v>
      </c>
      <c r="B7364" s="162" t="s">
        <v>2436</v>
      </c>
      <c r="C7364" s="181" t="s">
        <v>589</v>
      </c>
      <c r="D7364" s="182" t="s">
        <v>590</v>
      </c>
      <c r="E7364" s="182">
        <v>1</v>
      </c>
      <c r="F7364" s="183">
        <v>11.16462001</v>
      </c>
      <c r="G7364" s="183">
        <f>F7364*E7364</f>
        <v>11.16462001</v>
      </c>
      <c r="H7364" s="184" t="s">
        <v>414</v>
      </c>
      <c r="I7364" s="185"/>
      <c r="J7364" s="180"/>
      <c r="K7364" s="124"/>
      <c r="L7364" s="125"/>
      <c r="M7364" s="126"/>
      <c r="N7364" s="127"/>
      <c r="O7364" s="128"/>
      <c r="P7364" s="128"/>
      <c r="Q7364" s="126"/>
      <c r="R7364" s="55"/>
      <c r="S7364" s="129"/>
      <c r="T7364" s="156"/>
      <c r="U7364" s="126"/>
      <c r="AF7364" s="8"/>
      <c r="AG7364" s="8"/>
      <c r="AH7364" s="8"/>
      <c r="AI7364" s="8"/>
      <c r="AJ7364" s="8"/>
      <c r="AK7364" s="8"/>
      <c r="AL7364" s="8"/>
      <c r="AM7364" s="8"/>
    </row>
    <row r="7365" spans="1:39" x14ac:dyDescent="0.2">
      <c r="A7365" s="148" t="s">
        <v>386</v>
      </c>
      <c r="B7365" s="162" t="s">
        <v>2437</v>
      </c>
      <c r="C7365" s="168" t="s">
        <v>592</v>
      </c>
      <c r="D7365" s="169" t="s">
        <v>593</v>
      </c>
      <c r="E7365" s="169" t="s">
        <v>410</v>
      </c>
      <c r="F7365" s="170">
        <v>0.26693822</v>
      </c>
      <c r="G7365" s="170">
        <f>F7365*2</f>
        <v>0.53387644000000001</v>
      </c>
      <c r="H7365" s="171" t="s">
        <v>414</v>
      </c>
      <c r="I7365" s="172"/>
      <c r="J7365" s="173"/>
      <c r="K7365" s="124"/>
      <c r="L7365" s="125"/>
      <c r="M7365" s="126"/>
      <c r="N7365" s="127"/>
      <c r="O7365" s="128"/>
      <c r="P7365" s="128"/>
      <c r="Q7365" s="126"/>
      <c r="R7365" s="55"/>
      <c r="S7365" s="129"/>
      <c r="T7365" s="156"/>
      <c r="U7365" s="126"/>
      <c r="AF7365" s="8"/>
      <c r="AG7365" s="8"/>
      <c r="AH7365" s="8"/>
      <c r="AI7365" s="8"/>
      <c r="AJ7365" s="8"/>
      <c r="AK7365" s="8"/>
      <c r="AL7365" s="8"/>
      <c r="AM7365" s="8"/>
    </row>
    <row r="7366" spans="1:39" x14ac:dyDescent="0.2">
      <c r="A7366" s="148" t="s">
        <v>386</v>
      </c>
      <c r="B7366" s="162" t="s">
        <v>2438</v>
      </c>
      <c r="C7366" s="168" t="s">
        <v>595</v>
      </c>
      <c r="D7366" s="169" t="s">
        <v>596</v>
      </c>
      <c r="E7366" s="169">
        <v>1</v>
      </c>
      <c r="F7366" s="170">
        <v>33.361609420000001</v>
      </c>
      <c r="G7366" s="170">
        <f>F7366*E7366</f>
        <v>33.361609420000001</v>
      </c>
      <c r="H7366" s="171" t="s">
        <v>414</v>
      </c>
      <c r="I7366" s="172"/>
      <c r="J7366" s="173"/>
      <c r="K7366" s="124"/>
      <c r="L7366" s="125"/>
      <c r="M7366" s="126"/>
      <c r="N7366" s="127"/>
      <c r="O7366" s="128"/>
      <c r="P7366" s="128"/>
      <c r="Q7366" s="126"/>
      <c r="R7366" s="55"/>
      <c r="S7366" s="129"/>
      <c r="T7366" s="156"/>
      <c r="U7366" s="126"/>
      <c r="AF7366" s="8"/>
      <c r="AG7366" s="8"/>
      <c r="AH7366" s="8"/>
      <c r="AI7366" s="8"/>
      <c r="AJ7366" s="8"/>
      <c r="AK7366" s="8"/>
      <c r="AL7366" s="8"/>
      <c r="AM7366" s="8"/>
    </row>
    <row r="7367" spans="1:39" x14ac:dyDescent="0.2">
      <c r="A7367" s="148" t="s">
        <v>382</v>
      </c>
      <c r="B7367" s="162" t="s">
        <v>2439</v>
      </c>
      <c r="C7367" s="163" t="s">
        <v>598</v>
      </c>
      <c r="D7367" s="164" t="s">
        <v>599</v>
      </c>
      <c r="E7367" s="164">
        <v>1</v>
      </c>
      <c r="F7367" s="167"/>
      <c r="G7367" s="167" t="str">
        <f>""</f>
        <v/>
      </c>
      <c r="H7367" s="161"/>
      <c r="I7367" s="165"/>
      <c r="J7367" s="166"/>
      <c r="K7367" s="124"/>
      <c r="L7367" s="125"/>
      <c r="M7367" s="126"/>
      <c r="N7367" s="127"/>
      <c r="O7367" s="128"/>
      <c r="P7367" s="128"/>
      <c r="Q7367" s="126"/>
      <c r="R7367" s="55"/>
      <c r="S7367" s="129"/>
      <c r="T7367" s="156"/>
      <c r="U7367" s="126"/>
      <c r="AF7367" s="8"/>
      <c r="AG7367" s="8"/>
      <c r="AH7367" s="8"/>
      <c r="AI7367" s="8"/>
      <c r="AJ7367" s="8"/>
      <c r="AK7367" s="8"/>
      <c r="AL7367" s="8"/>
      <c r="AM7367" s="8"/>
    </row>
    <row r="7368" spans="1:39" x14ac:dyDescent="0.2">
      <c r="A7368" s="148" t="s">
        <v>386</v>
      </c>
      <c r="B7368" s="162" t="s">
        <v>2440</v>
      </c>
      <c r="C7368" s="168" t="s">
        <v>601</v>
      </c>
      <c r="D7368" s="169" t="s">
        <v>596</v>
      </c>
      <c r="E7368" s="169">
        <f>1*1</f>
        <v>1</v>
      </c>
      <c r="F7368" s="170">
        <v>34.090000000000003</v>
      </c>
      <c r="G7368" s="170">
        <f t="shared" ref="G7368:G7388" si="240">F7368*E7368</f>
        <v>34.090000000000003</v>
      </c>
      <c r="H7368" s="171" t="s">
        <v>414</v>
      </c>
      <c r="I7368" s="172"/>
      <c r="J7368" s="173"/>
      <c r="K7368" s="124"/>
      <c r="L7368" s="125"/>
      <c r="M7368" s="126"/>
      <c r="N7368" s="127"/>
      <c r="O7368" s="128"/>
      <c r="P7368" s="128"/>
      <c r="Q7368" s="126"/>
      <c r="R7368" s="55"/>
      <c r="S7368" s="129"/>
      <c r="T7368" s="156"/>
      <c r="U7368" s="126"/>
      <c r="AF7368" s="8"/>
      <c r="AG7368" s="8"/>
      <c r="AH7368" s="8"/>
      <c r="AI7368" s="8"/>
      <c r="AJ7368" s="8"/>
      <c r="AK7368" s="8"/>
      <c r="AL7368" s="8"/>
      <c r="AM7368" s="8"/>
    </row>
    <row r="7369" spans="1:39" x14ac:dyDescent="0.2">
      <c r="A7369" s="148" t="s">
        <v>403</v>
      </c>
      <c r="B7369" s="162" t="s">
        <v>2441</v>
      </c>
      <c r="C7369" s="174" t="s">
        <v>425</v>
      </c>
      <c r="D7369" s="175" t="s">
        <v>437</v>
      </c>
      <c r="E7369" s="175">
        <f>1*1</f>
        <v>1</v>
      </c>
      <c r="F7369" s="176">
        <v>0.02</v>
      </c>
      <c r="G7369" s="176">
        <f t="shared" si="240"/>
        <v>0.02</v>
      </c>
      <c r="H7369" s="177"/>
      <c r="I7369" s="178"/>
      <c r="J7369" s="179"/>
      <c r="K7369" s="124"/>
      <c r="L7369" s="125"/>
      <c r="M7369" s="126"/>
      <c r="N7369" s="127"/>
      <c r="O7369" s="128"/>
      <c r="P7369" s="128"/>
      <c r="Q7369" s="126"/>
      <c r="R7369" s="55"/>
      <c r="S7369" s="129"/>
      <c r="T7369" s="156"/>
      <c r="U7369" s="126"/>
      <c r="AF7369" s="8"/>
      <c r="AG7369" s="8"/>
      <c r="AH7369" s="8"/>
      <c r="AI7369" s="8"/>
      <c r="AJ7369" s="8"/>
      <c r="AK7369" s="8"/>
      <c r="AL7369" s="8"/>
      <c r="AM7369" s="8"/>
    </row>
    <row r="7370" spans="1:39" x14ac:dyDescent="0.2">
      <c r="A7370" s="148" t="s">
        <v>386</v>
      </c>
      <c r="B7370" s="162" t="s">
        <v>2442</v>
      </c>
      <c r="C7370" s="168" t="s">
        <v>604</v>
      </c>
      <c r="D7370" s="169" t="s">
        <v>596</v>
      </c>
      <c r="E7370" s="169">
        <v>3</v>
      </c>
      <c r="F7370" s="170">
        <v>33.535422400000002</v>
      </c>
      <c r="G7370" s="170">
        <f t="shared" si="240"/>
        <v>100.6062672</v>
      </c>
      <c r="H7370" s="171" t="s">
        <v>414</v>
      </c>
      <c r="I7370" s="172"/>
      <c r="J7370" s="173"/>
      <c r="K7370" s="124"/>
      <c r="L7370" s="125"/>
      <c r="M7370" s="126"/>
      <c r="N7370" s="127"/>
      <c r="O7370" s="128"/>
      <c r="P7370" s="128"/>
      <c r="Q7370" s="126"/>
      <c r="R7370" s="55"/>
      <c r="S7370" s="129"/>
      <c r="T7370" s="156"/>
      <c r="U7370" s="126"/>
      <c r="AF7370" s="8"/>
      <c r="AG7370" s="8"/>
      <c r="AH7370" s="8"/>
      <c r="AI7370" s="8"/>
      <c r="AJ7370" s="8"/>
      <c r="AK7370" s="8"/>
      <c r="AL7370" s="8"/>
      <c r="AM7370" s="8"/>
    </row>
    <row r="7371" spans="1:39" x14ac:dyDescent="0.2">
      <c r="A7371" s="148" t="s">
        <v>386</v>
      </c>
      <c r="B7371" s="162" t="s">
        <v>2443</v>
      </c>
      <c r="C7371" s="168" t="s">
        <v>606</v>
      </c>
      <c r="D7371" s="169" t="s">
        <v>596</v>
      </c>
      <c r="E7371" s="169">
        <v>3</v>
      </c>
      <c r="F7371" s="170">
        <v>34.262435670000002</v>
      </c>
      <c r="G7371" s="170">
        <f t="shared" si="240"/>
        <v>102.78730701000001</v>
      </c>
      <c r="H7371" s="171" t="s">
        <v>414</v>
      </c>
      <c r="I7371" s="172"/>
      <c r="J7371" s="173"/>
      <c r="K7371" s="124"/>
      <c r="L7371" s="125"/>
      <c r="M7371" s="126"/>
      <c r="N7371" s="127"/>
      <c r="O7371" s="128"/>
      <c r="P7371" s="128"/>
      <c r="Q7371" s="126"/>
      <c r="R7371" s="55"/>
      <c r="S7371" s="129"/>
      <c r="T7371" s="156"/>
      <c r="U7371" s="126"/>
      <c r="AF7371" s="8"/>
      <c r="AG7371" s="8"/>
      <c r="AH7371" s="8"/>
      <c r="AI7371" s="8"/>
      <c r="AJ7371" s="8"/>
      <c r="AK7371" s="8"/>
      <c r="AL7371" s="8"/>
      <c r="AM7371" s="8"/>
    </row>
    <row r="7372" spans="1:39" x14ac:dyDescent="0.2">
      <c r="A7372" s="148" t="s">
        <v>386</v>
      </c>
      <c r="B7372" s="162" t="s">
        <v>2444</v>
      </c>
      <c r="C7372" s="168" t="s">
        <v>608</v>
      </c>
      <c r="D7372" s="169" t="s">
        <v>609</v>
      </c>
      <c r="E7372" s="169">
        <v>1</v>
      </c>
      <c r="F7372" s="170">
        <v>5.3244521599999999</v>
      </c>
      <c r="G7372" s="170">
        <f t="shared" si="240"/>
        <v>5.3244521599999999</v>
      </c>
      <c r="H7372" s="171" t="s">
        <v>414</v>
      </c>
      <c r="I7372" s="172"/>
      <c r="J7372" s="173"/>
      <c r="K7372" s="124"/>
      <c r="L7372" s="125"/>
      <c r="M7372" s="126"/>
      <c r="N7372" s="127"/>
      <c r="O7372" s="128"/>
      <c r="P7372" s="128"/>
      <c r="Q7372" s="126"/>
      <c r="R7372" s="55"/>
      <c r="S7372" s="129"/>
      <c r="T7372" s="156"/>
      <c r="U7372" s="126"/>
      <c r="AF7372" s="8"/>
      <c r="AG7372" s="8"/>
      <c r="AH7372" s="8"/>
      <c r="AI7372" s="8"/>
      <c r="AJ7372" s="8"/>
      <c r="AK7372" s="8"/>
      <c r="AL7372" s="8"/>
      <c r="AM7372" s="8"/>
    </row>
    <row r="7373" spans="1:39" x14ac:dyDescent="0.2">
      <c r="A7373" s="148" t="s">
        <v>386</v>
      </c>
      <c r="B7373" s="162" t="s">
        <v>2445</v>
      </c>
      <c r="C7373" s="168" t="s">
        <v>611</v>
      </c>
      <c r="D7373" s="169" t="s">
        <v>612</v>
      </c>
      <c r="E7373" s="169">
        <v>1</v>
      </c>
      <c r="F7373" s="170">
        <v>1.4036537600000001</v>
      </c>
      <c r="G7373" s="170">
        <f t="shared" si="240"/>
        <v>1.4036537600000001</v>
      </c>
      <c r="H7373" s="171" t="s">
        <v>414</v>
      </c>
      <c r="I7373" s="172"/>
      <c r="J7373" s="173"/>
      <c r="K7373" s="124"/>
      <c r="L7373" s="125"/>
      <c r="M7373" s="126"/>
      <c r="N7373" s="127"/>
      <c r="O7373" s="128"/>
      <c r="P7373" s="128"/>
      <c r="Q7373" s="126"/>
      <c r="R7373" s="55"/>
      <c r="S7373" s="129"/>
      <c r="T7373" s="156"/>
      <c r="U7373" s="126"/>
      <c r="AF7373" s="8"/>
      <c r="AG7373" s="8"/>
      <c r="AH7373" s="8"/>
      <c r="AI7373" s="8"/>
      <c r="AJ7373" s="8"/>
      <c r="AK7373" s="8"/>
      <c r="AL7373" s="8"/>
      <c r="AM7373" s="8"/>
    </row>
    <row r="7374" spans="1:39" x14ac:dyDescent="0.2">
      <c r="A7374" s="148" t="s">
        <v>386</v>
      </c>
      <c r="B7374" s="162" t="s">
        <v>2446</v>
      </c>
      <c r="C7374" s="168" t="s">
        <v>614</v>
      </c>
      <c r="D7374" s="169" t="s">
        <v>615</v>
      </c>
      <c r="E7374" s="169">
        <v>2</v>
      </c>
      <c r="F7374" s="170">
        <v>0.153006</v>
      </c>
      <c r="G7374" s="170">
        <f t="shared" si="240"/>
        <v>0.30601200000000001</v>
      </c>
      <c r="H7374" s="171" t="s">
        <v>414</v>
      </c>
      <c r="I7374" s="172"/>
      <c r="J7374" s="173"/>
      <c r="K7374" s="124"/>
      <c r="L7374" s="125"/>
      <c r="M7374" s="126"/>
      <c r="N7374" s="127"/>
      <c r="O7374" s="128"/>
      <c r="P7374" s="128"/>
      <c r="Q7374" s="126"/>
      <c r="R7374" s="55"/>
      <c r="S7374" s="129"/>
      <c r="T7374" s="156"/>
      <c r="U7374" s="126"/>
      <c r="AF7374" s="8"/>
      <c r="AG7374" s="8"/>
      <c r="AH7374" s="8"/>
      <c r="AI7374" s="8"/>
      <c r="AJ7374" s="8"/>
      <c r="AK7374" s="8"/>
      <c r="AL7374" s="8"/>
      <c r="AM7374" s="8"/>
    </row>
    <row r="7375" spans="1:39" x14ac:dyDescent="0.2">
      <c r="A7375" s="148" t="s">
        <v>403</v>
      </c>
      <c r="B7375" s="162" t="s">
        <v>2447</v>
      </c>
      <c r="C7375" s="174" t="s">
        <v>617</v>
      </c>
      <c r="D7375" s="175" t="s">
        <v>618</v>
      </c>
      <c r="E7375" s="175">
        <v>2</v>
      </c>
      <c r="F7375" s="176">
        <v>0.16417498</v>
      </c>
      <c r="G7375" s="176">
        <f t="shared" si="240"/>
        <v>0.32834996</v>
      </c>
      <c r="H7375" s="177" t="s">
        <v>414</v>
      </c>
      <c r="I7375" s="178"/>
      <c r="J7375" s="179"/>
      <c r="K7375" s="124"/>
      <c r="L7375" s="125"/>
      <c r="M7375" s="126"/>
      <c r="N7375" s="127"/>
      <c r="O7375" s="128"/>
      <c r="P7375" s="128"/>
      <c r="Q7375" s="126"/>
      <c r="R7375" s="55"/>
      <c r="S7375" s="129"/>
      <c r="T7375" s="156"/>
      <c r="U7375" s="126"/>
      <c r="AF7375" s="8"/>
      <c r="AG7375" s="8"/>
      <c r="AH7375" s="8"/>
      <c r="AI7375" s="8"/>
      <c r="AJ7375" s="8"/>
      <c r="AK7375" s="8"/>
      <c r="AL7375" s="8"/>
      <c r="AM7375" s="8"/>
    </row>
    <row r="7376" spans="1:39" x14ac:dyDescent="0.2">
      <c r="A7376" s="148" t="s">
        <v>403</v>
      </c>
      <c r="B7376" s="162" t="s">
        <v>2448</v>
      </c>
      <c r="C7376" s="174" t="s">
        <v>620</v>
      </c>
      <c r="D7376" s="175" t="s">
        <v>621</v>
      </c>
      <c r="E7376" s="175">
        <v>1</v>
      </c>
      <c r="F7376" s="176">
        <v>2.7454958</v>
      </c>
      <c r="G7376" s="176">
        <f t="shared" si="240"/>
        <v>2.7454958</v>
      </c>
      <c r="H7376" s="177"/>
      <c r="I7376" s="178"/>
      <c r="J7376" s="179"/>
      <c r="K7376" s="124"/>
      <c r="L7376" s="125"/>
      <c r="M7376" s="126"/>
      <c r="N7376" s="127"/>
      <c r="O7376" s="128"/>
      <c r="P7376" s="128"/>
      <c r="Q7376" s="126"/>
      <c r="R7376" s="55"/>
      <c r="S7376" s="129"/>
      <c r="T7376" s="156"/>
      <c r="U7376" s="126"/>
      <c r="AF7376" s="8"/>
      <c r="AG7376" s="8"/>
      <c r="AH7376" s="8"/>
      <c r="AI7376" s="8"/>
      <c r="AJ7376" s="8"/>
      <c r="AK7376" s="8"/>
      <c r="AL7376" s="8"/>
      <c r="AM7376" s="8"/>
    </row>
    <row r="7377" spans="1:40" x14ac:dyDescent="0.2">
      <c r="A7377" s="148" t="s">
        <v>386</v>
      </c>
      <c r="B7377" s="162" t="s">
        <v>2449</v>
      </c>
      <c r="C7377" s="168" t="s">
        <v>627</v>
      </c>
      <c r="D7377" s="169" t="s">
        <v>628</v>
      </c>
      <c r="E7377" s="169">
        <v>8</v>
      </c>
      <c r="F7377" s="170">
        <v>0.41937333999999998</v>
      </c>
      <c r="G7377" s="170">
        <f t="shared" si="240"/>
        <v>3.3549867199999999</v>
      </c>
      <c r="H7377" s="171" t="s">
        <v>414</v>
      </c>
      <c r="I7377" s="172"/>
      <c r="J7377" s="173"/>
      <c r="K7377" s="124"/>
      <c r="L7377" s="125"/>
      <c r="M7377" s="126"/>
      <c r="N7377" s="127"/>
      <c r="O7377" s="128"/>
      <c r="P7377" s="128"/>
      <c r="Q7377" s="126"/>
      <c r="R7377" s="55"/>
      <c r="S7377" s="129"/>
      <c r="T7377" s="156"/>
      <c r="U7377" s="126"/>
      <c r="AF7377" s="8"/>
      <c r="AG7377" s="8"/>
      <c r="AH7377" s="8"/>
      <c r="AI7377" s="8"/>
      <c r="AJ7377" s="8"/>
      <c r="AK7377" s="8"/>
      <c r="AL7377" s="8"/>
      <c r="AM7377" s="8"/>
    </row>
    <row r="7378" spans="1:40" x14ac:dyDescent="0.2">
      <c r="A7378" s="148" t="s">
        <v>386</v>
      </c>
      <c r="B7378" s="162" t="s">
        <v>2450</v>
      </c>
      <c r="C7378" s="168" t="s">
        <v>642</v>
      </c>
      <c r="D7378" s="169" t="s">
        <v>643</v>
      </c>
      <c r="E7378" s="169">
        <v>2</v>
      </c>
      <c r="F7378" s="170">
        <v>1.20161546</v>
      </c>
      <c r="G7378" s="170">
        <f t="shared" si="240"/>
        <v>2.4032309199999999</v>
      </c>
      <c r="H7378" s="171" t="s">
        <v>414</v>
      </c>
      <c r="I7378" s="172"/>
      <c r="J7378" s="173"/>
      <c r="K7378" s="124"/>
      <c r="L7378" s="125"/>
      <c r="M7378" s="126"/>
      <c r="N7378" s="127"/>
      <c r="O7378" s="128"/>
      <c r="P7378" s="128"/>
      <c r="Q7378" s="126"/>
      <c r="R7378" s="55"/>
      <c r="S7378" s="129"/>
      <c r="T7378" s="156"/>
      <c r="U7378" s="126"/>
      <c r="AF7378" s="8"/>
      <c r="AG7378" s="8"/>
      <c r="AH7378" s="8"/>
      <c r="AI7378" s="8"/>
      <c r="AJ7378" s="8"/>
      <c r="AK7378" s="8"/>
      <c r="AL7378" s="8"/>
      <c r="AM7378" s="8"/>
    </row>
    <row r="7379" spans="1:40" x14ac:dyDescent="0.2">
      <c r="A7379" s="148" t="s">
        <v>386</v>
      </c>
      <c r="B7379" s="162" t="s">
        <v>2451</v>
      </c>
      <c r="C7379" s="168" t="s">
        <v>645</v>
      </c>
      <c r="D7379" s="169" t="s">
        <v>646</v>
      </c>
      <c r="E7379" s="169">
        <v>2</v>
      </c>
      <c r="F7379" s="170">
        <v>1.0010149699999999</v>
      </c>
      <c r="G7379" s="170">
        <f t="shared" si="240"/>
        <v>2.0020299399999999</v>
      </c>
      <c r="H7379" s="171" t="s">
        <v>414</v>
      </c>
      <c r="I7379" s="172"/>
      <c r="J7379" s="173"/>
      <c r="K7379" s="124"/>
      <c r="L7379" s="125"/>
      <c r="M7379" s="126"/>
      <c r="N7379" s="127"/>
      <c r="O7379" s="128"/>
      <c r="P7379" s="128"/>
      <c r="Q7379" s="126"/>
      <c r="R7379" s="55"/>
      <c r="S7379" s="129"/>
      <c r="T7379" s="156"/>
      <c r="U7379" s="126"/>
      <c r="AF7379" s="8"/>
      <c r="AG7379" s="8"/>
      <c r="AH7379" s="8"/>
      <c r="AI7379" s="8"/>
      <c r="AJ7379" s="8"/>
      <c r="AK7379" s="8"/>
      <c r="AL7379" s="8"/>
      <c r="AM7379" s="8"/>
    </row>
    <row r="7380" spans="1:40" x14ac:dyDescent="0.2">
      <c r="A7380" s="148" t="s">
        <v>386</v>
      </c>
      <c r="B7380" s="162" t="s">
        <v>2452</v>
      </c>
      <c r="C7380" s="168" t="s">
        <v>648</v>
      </c>
      <c r="D7380" s="169" t="s">
        <v>649</v>
      </c>
      <c r="E7380" s="169">
        <v>8</v>
      </c>
      <c r="F7380" s="170">
        <v>2.00912837</v>
      </c>
      <c r="G7380" s="170">
        <f t="shared" si="240"/>
        <v>16.07302696</v>
      </c>
      <c r="H7380" s="171" t="s">
        <v>414</v>
      </c>
      <c r="I7380" s="172"/>
      <c r="J7380" s="173"/>
      <c r="K7380" s="124"/>
      <c r="L7380" s="125"/>
      <c r="M7380" s="126"/>
      <c r="N7380" s="127"/>
      <c r="O7380" s="128"/>
      <c r="P7380" s="128"/>
      <c r="Q7380" s="126"/>
      <c r="R7380" s="55"/>
      <c r="S7380" s="129"/>
      <c r="T7380" s="156"/>
      <c r="U7380" s="126"/>
      <c r="AF7380" s="8"/>
      <c r="AG7380" s="8"/>
      <c r="AH7380" s="8"/>
      <c r="AI7380" s="8"/>
      <c r="AJ7380" s="8"/>
      <c r="AK7380" s="8"/>
      <c r="AL7380" s="8"/>
      <c r="AM7380" s="8"/>
    </row>
    <row r="7381" spans="1:40" x14ac:dyDescent="0.2">
      <c r="A7381" s="148" t="s">
        <v>386</v>
      </c>
      <c r="B7381" s="162" t="s">
        <v>2453</v>
      </c>
      <c r="C7381" s="168" t="s">
        <v>894</v>
      </c>
      <c r="D7381" s="169" t="s">
        <v>895</v>
      </c>
      <c r="E7381" s="169">
        <v>1</v>
      </c>
      <c r="F7381" s="170">
        <v>1.8244523800000001</v>
      </c>
      <c r="G7381" s="170">
        <f t="shared" si="240"/>
        <v>1.8244523800000001</v>
      </c>
      <c r="H7381" s="171" t="s">
        <v>414</v>
      </c>
      <c r="I7381" s="172"/>
      <c r="J7381" s="173"/>
      <c r="K7381" s="124"/>
      <c r="L7381" s="125"/>
      <c r="M7381" s="126"/>
      <c r="N7381" s="127"/>
      <c r="O7381" s="128"/>
      <c r="P7381" s="128"/>
      <c r="Q7381" s="126"/>
      <c r="R7381" s="55"/>
      <c r="S7381" s="129"/>
      <c r="T7381" s="156"/>
      <c r="U7381" s="126"/>
      <c r="AF7381" s="8"/>
      <c r="AG7381" s="8"/>
      <c r="AH7381" s="8"/>
      <c r="AI7381" s="8"/>
      <c r="AJ7381" s="8"/>
      <c r="AK7381" s="8"/>
      <c r="AL7381" s="8"/>
      <c r="AM7381" s="8"/>
    </row>
    <row r="7382" spans="1:40" x14ac:dyDescent="0.2">
      <c r="A7382" s="148" t="s">
        <v>386</v>
      </c>
      <c r="B7382" s="162" t="s">
        <v>2454</v>
      </c>
      <c r="C7382" s="168" t="s">
        <v>654</v>
      </c>
      <c r="D7382" s="169" t="s">
        <v>655</v>
      </c>
      <c r="E7382" s="169">
        <v>2</v>
      </c>
      <c r="F7382" s="170">
        <v>2.8816543999999999</v>
      </c>
      <c r="G7382" s="170">
        <f t="shared" si="240"/>
        <v>5.7633087999999999</v>
      </c>
      <c r="H7382" s="171" t="s">
        <v>414</v>
      </c>
      <c r="I7382" s="172"/>
      <c r="J7382" s="173"/>
      <c r="K7382" s="124"/>
      <c r="L7382" s="125"/>
      <c r="M7382" s="126"/>
      <c r="N7382" s="127"/>
      <c r="O7382" s="128"/>
      <c r="P7382" s="128"/>
      <c r="Q7382" s="126"/>
      <c r="R7382" s="55"/>
      <c r="S7382" s="129"/>
      <c r="T7382" s="156"/>
      <c r="U7382" s="126"/>
      <c r="AF7382" s="8"/>
      <c r="AG7382" s="8"/>
      <c r="AH7382" s="8"/>
      <c r="AI7382" s="8"/>
      <c r="AJ7382" s="8"/>
      <c r="AK7382" s="8"/>
      <c r="AL7382" s="8"/>
      <c r="AM7382" s="8"/>
    </row>
    <row r="7383" spans="1:40" x14ac:dyDescent="0.2">
      <c r="A7383" s="148" t="s">
        <v>386</v>
      </c>
      <c r="B7383" s="162" t="s">
        <v>2455</v>
      </c>
      <c r="C7383" s="168" t="s">
        <v>657</v>
      </c>
      <c r="D7383" s="169" t="s">
        <v>658</v>
      </c>
      <c r="E7383" s="169">
        <v>2</v>
      </c>
      <c r="F7383" s="170">
        <v>5.7822221499999999</v>
      </c>
      <c r="G7383" s="170">
        <f t="shared" si="240"/>
        <v>11.5644443</v>
      </c>
      <c r="H7383" s="171" t="s">
        <v>414</v>
      </c>
      <c r="I7383" s="172"/>
      <c r="J7383" s="173"/>
      <c r="K7383" s="124"/>
      <c r="L7383" s="125"/>
      <c r="M7383" s="126"/>
      <c r="N7383" s="127"/>
      <c r="O7383" s="128"/>
      <c r="P7383" s="128"/>
      <c r="Q7383" s="126"/>
      <c r="R7383" s="55"/>
      <c r="S7383" s="129"/>
      <c r="T7383" s="156"/>
      <c r="U7383" s="126"/>
      <c r="AF7383" s="8"/>
      <c r="AG7383" s="8"/>
      <c r="AH7383" s="8"/>
      <c r="AI7383" s="8"/>
      <c r="AJ7383" s="8"/>
      <c r="AK7383" s="8"/>
      <c r="AL7383" s="8"/>
      <c r="AM7383" s="8"/>
    </row>
    <row r="7384" spans="1:40" x14ac:dyDescent="0.2">
      <c r="A7384" s="148" t="s">
        <v>386</v>
      </c>
      <c r="B7384" s="162" t="s">
        <v>2456</v>
      </c>
      <c r="C7384" s="168" t="s">
        <v>660</v>
      </c>
      <c r="D7384" s="169" t="s">
        <v>661</v>
      </c>
      <c r="E7384" s="169">
        <v>1</v>
      </c>
      <c r="F7384" s="170">
        <v>5.2826215899999998</v>
      </c>
      <c r="G7384" s="170">
        <f t="shared" si="240"/>
        <v>5.2826215899999998</v>
      </c>
      <c r="H7384" s="171" t="s">
        <v>414</v>
      </c>
      <c r="I7384" s="172"/>
      <c r="J7384" s="173"/>
      <c r="K7384" s="124"/>
      <c r="L7384" s="125"/>
      <c r="M7384" s="126"/>
      <c r="N7384" s="127"/>
      <c r="O7384" s="128"/>
      <c r="P7384" s="128"/>
      <c r="Q7384" s="126"/>
      <c r="R7384" s="55"/>
      <c r="S7384" s="129"/>
      <c r="T7384" s="156"/>
      <c r="U7384" s="126"/>
      <c r="AF7384" s="8"/>
      <c r="AG7384" s="8"/>
      <c r="AH7384" s="8"/>
      <c r="AI7384" s="8"/>
      <c r="AJ7384" s="8"/>
      <c r="AK7384" s="8"/>
      <c r="AL7384" s="8"/>
      <c r="AM7384" s="8"/>
    </row>
    <row r="7385" spans="1:40" x14ac:dyDescent="0.2">
      <c r="A7385" s="148" t="s">
        <v>386</v>
      </c>
      <c r="B7385" s="162" t="s">
        <v>2457</v>
      </c>
      <c r="C7385" s="168" t="s">
        <v>663</v>
      </c>
      <c r="D7385" s="169" t="s">
        <v>664</v>
      </c>
      <c r="E7385" s="169">
        <v>2</v>
      </c>
      <c r="F7385" s="170">
        <v>1.1285739800000001</v>
      </c>
      <c r="G7385" s="170">
        <f t="shared" si="240"/>
        <v>2.2571479600000002</v>
      </c>
      <c r="H7385" s="171" t="s">
        <v>414</v>
      </c>
      <c r="I7385" s="172"/>
      <c r="J7385" s="173"/>
      <c r="K7385" s="124"/>
      <c r="L7385" s="125"/>
      <c r="M7385" s="126"/>
      <c r="N7385" s="127"/>
      <c r="O7385" s="128"/>
      <c r="P7385" s="128"/>
      <c r="Q7385" s="126"/>
      <c r="R7385" s="55"/>
      <c r="S7385" s="129"/>
      <c r="T7385" s="156"/>
      <c r="U7385" s="126"/>
      <c r="AF7385" s="8"/>
      <c r="AG7385" s="8"/>
      <c r="AH7385" s="8"/>
      <c r="AI7385" s="8"/>
      <c r="AJ7385" s="8"/>
      <c r="AK7385" s="8"/>
      <c r="AL7385" s="8"/>
      <c r="AM7385" s="8"/>
    </row>
    <row r="7386" spans="1:40" x14ac:dyDescent="0.2">
      <c r="A7386" s="148" t="s">
        <v>386</v>
      </c>
      <c r="B7386" s="162" t="s">
        <v>2458</v>
      </c>
      <c r="C7386" s="168" t="s">
        <v>666</v>
      </c>
      <c r="D7386" s="169" t="s">
        <v>667</v>
      </c>
      <c r="E7386" s="169">
        <v>1</v>
      </c>
      <c r="F7386" s="170">
        <v>0.66411412000000003</v>
      </c>
      <c r="G7386" s="170">
        <f t="shared" si="240"/>
        <v>0.66411412000000003</v>
      </c>
      <c r="H7386" s="171" t="s">
        <v>414</v>
      </c>
      <c r="I7386" s="172"/>
      <c r="J7386" s="173"/>
      <c r="K7386" s="124"/>
      <c r="L7386" s="125"/>
      <c r="M7386" s="126"/>
      <c r="N7386" s="127"/>
      <c r="O7386" s="128"/>
      <c r="P7386" s="128"/>
      <c r="Q7386" s="126"/>
      <c r="R7386" s="55"/>
      <c r="S7386" s="129"/>
      <c r="T7386" s="156"/>
      <c r="U7386" s="126"/>
      <c r="AF7386" s="8"/>
      <c r="AG7386" s="8"/>
      <c r="AH7386" s="8"/>
      <c r="AI7386" s="8"/>
      <c r="AJ7386" s="8"/>
      <c r="AK7386" s="8"/>
      <c r="AL7386" s="8"/>
      <c r="AM7386" s="8"/>
    </row>
    <row r="7387" spans="1:40" x14ac:dyDescent="0.2">
      <c r="A7387" s="148" t="s">
        <v>403</v>
      </c>
      <c r="B7387" s="162" t="s">
        <v>2459</v>
      </c>
      <c r="C7387" s="174" t="s">
        <v>902</v>
      </c>
      <c r="D7387" s="175" t="s">
        <v>903</v>
      </c>
      <c r="E7387" s="175">
        <v>1</v>
      </c>
      <c r="F7387" s="176">
        <v>2.3695618899999999</v>
      </c>
      <c r="G7387" s="176">
        <f t="shared" si="240"/>
        <v>2.3695618899999999</v>
      </c>
      <c r="H7387" s="177"/>
      <c r="I7387" s="178"/>
      <c r="J7387" s="179"/>
      <c r="K7387" s="124"/>
      <c r="L7387" s="125"/>
      <c r="M7387" s="126"/>
      <c r="N7387" s="127"/>
      <c r="O7387" s="128"/>
      <c r="P7387" s="128"/>
      <c r="Q7387" s="126"/>
      <c r="R7387" s="55"/>
      <c r="S7387" s="129"/>
      <c r="T7387" s="156"/>
      <c r="U7387" s="126"/>
      <c r="AF7387" s="8"/>
      <c r="AG7387" s="8"/>
      <c r="AH7387" s="8"/>
      <c r="AI7387" s="8"/>
      <c r="AJ7387" s="8"/>
      <c r="AK7387" s="8"/>
      <c r="AL7387" s="8"/>
      <c r="AM7387" s="8"/>
    </row>
    <row r="7388" spans="1:40" x14ac:dyDescent="0.2">
      <c r="A7388" s="148" t="s">
        <v>403</v>
      </c>
      <c r="B7388" s="162" t="s">
        <v>2460</v>
      </c>
      <c r="C7388" s="174" t="s">
        <v>905</v>
      </c>
      <c r="D7388" s="175" t="s">
        <v>906</v>
      </c>
      <c r="E7388" s="175">
        <v>1</v>
      </c>
      <c r="F7388" s="176">
        <v>0.43401498999999999</v>
      </c>
      <c r="G7388" s="176">
        <f t="shared" si="240"/>
        <v>0.43401498999999999</v>
      </c>
      <c r="H7388" s="177"/>
      <c r="I7388" s="178"/>
      <c r="J7388" s="179"/>
      <c r="K7388" s="124"/>
      <c r="L7388" s="125"/>
      <c r="M7388" s="126"/>
      <c r="N7388" s="127"/>
      <c r="O7388" s="128"/>
      <c r="P7388" s="128"/>
      <c r="Q7388" s="126"/>
      <c r="R7388" s="55"/>
      <c r="S7388" s="129"/>
      <c r="T7388" s="156"/>
      <c r="U7388" s="126"/>
      <c r="AF7388" s="8"/>
      <c r="AG7388" s="8"/>
      <c r="AH7388" s="8"/>
      <c r="AI7388" s="8"/>
      <c r="AJ7388" s="8"/>
      <c r="AK7388" s="8"/>
      <c r="AL7388" s="8"/>
      <c r="AM7388" s="8"/>
    </row>
    <row r="7389" spans="1:40" x14ac:dyDescent="0.2">
      <c r="A7389" s="148" t="s">
        <v>382</v>
      </c>
      <c r="B7389" s="203" t="s">
        <v>2461</v>
      </c>
      <c r="C7389" s="181" t="s">
        <v>675</v>
      </c>
      <c r="D7389" s="182" t="s">
        <v>676</v>
      </c>
      <c r="E7389" s="182">
        <v>1</v>
      </c>
      <c r="F7389" s="183"/>
      <c r="G7389" s="183" t="str">
        <f>""</f>
        <v/>
      </c>
      <c r="H7389" s="184"/>
      <c r="I7389" s="185"/>
      <c r="J7389" s="180"/>
      <c r="K7389" s="124"/>
      <c r="L7389" s="125"/>
      <c r="M7389" s="126"/>
      <c r="N7389" s="127"/>
      <c r="O7389" s="128"/>
      <c r="P7389" s="128"/>
      <c r="Q7389" s="126"/>
      <c r="R7389" s="55"/>
      <c r="S7389" s="129"/>
      <c r="T7389" s="156"/>
      <c r="U7389" s="126"/>
      <c r="AF7389" s="8"/>
      <c r="AG7389" s="8"/>
      <c r="AH7389" s="8"/>
      <c r="AI7389" s="8"/>
      <c r="AJ7389" s="8"/>
      <c r="AK7389" s="8"/>
      <c r="AL7389" s="8"/>
      <c r="AM7389" s="8"/>
    </row>
    <row r="7390" spans="1:40" x14ac:dyDescent="0.2">
      <c r="A7390" s="148" t="s">
        <v>382</v>
      </c>
      <c r="B7390" s="203" t="s">
        <v>2462</v>
      </c>
      <c r="C7390" s="181" t="s">
        <v>683</v>
      </c>
      <c r="D7390" s="182" t="s">
        <v>676</v>
      </c>
      <c r="E7390" s="182">
        <v>1</v>
      </c>
      <c r="F7390" s="183"/>
      <c r="G7390" s="183" t="str">
        <f>""</f>
        <v/>
      </c>
      <c r="H7390" s="184"/>
      <c r="I7390" s="185"/>
      <c r="J7390" s="180"/>
      <c r="K7390" s="124"/>
      <c r="L7390" s="125"/>
      <c r="M7390" s="126"/>
      <c r="N7390" s="127"/>
      <c r="O7390" s="128"/>
      <c r="P7390" s="128"/>
      <c r="Q7390" s="126"/>
      <c r="R7390" s="55"/>
      <c r="S7390" s="129"/>
      <c r="T7390" s="156"/>
      <c r="U7390" s="126"/>
      <c r="AF7390" s="8"/>
      <c r="AG7390" s="8"/>
      <c r="AH7390" s="8"/>
      <c r="AI7390" s="8"/>
      <c r="AJ7390" s="8"/>
      <c r="AK7390" s="8"/>
      <c r="AL7390" s="8"/>
      <c r="AM7390" s="8"/>
    </row>
    <row r="7391" spans="1:40" ht="25.5" x14ac:dyDescent="0.2">
      <c r="A7391" s="148" t="s">
        <v>403</v>
      </c>
      <c r="B7391" s="162" t="s">
        <v>2463</v>
      </c>
      <c r="C7391" s="174"/>
      <c r="D7391" s="175" t="s">
        <v>2464</v>
      </c>
      <c r="E7391" s="175">
        <v>1</v>
      </c>
      <c r="F7391" s="176">
        <v>143.46852199</v>
      </c>
      <c r="G7391" s="176">
        <f t="shared" ref="G7391:G7405" si="241">F7391*E7391</f>
        <v>143.46852199</v>
      </c>
      <c r="H7391" s="177"/>
      <c r="I7391" s="178"/>
      <c r="J7391" s="179"/>
      <c r="K7391" s="124"/>
      <c r="L7391" s="125"/>
      <c r="M7391" s="126"/>
      <c r="N7391" s="127"/>
      <c r="O7391" s="128"/>
      <c r="P7391" s="128"/>
      <c r="Q7391" s="126"/>
      <c r="R7391" s="55"/>
      <c r="S7391" s="129"/>
      <c r="T7391" s="156"/>
      <c r="U7391" s="126"/>
      <c r="AF7391" s="8"/>
      <c r="AG7391" s="8"/>
      <c r="AH7391" s="8"/>
      <c r="AI7391" s="8"/>
      <c r="AJ7391" s="8"/>
      <c r="AK7391" s="8"/>
      <c r="AL7391" s="8"/>
      <c r="AM7391" s="8"/>
      <c r="AN7391" s="2"/>
    </row>
    <row r="7392" spans="1:40" x14ac:dyDescent="0.2">
      <c r="A7392" s="148" t="s">
        <v>403</v>
      </c>
      <c r="B7392" s="162" t="s">
        <v>2465</v>
      </c>
      <c r="C7392" s="174"/>
      <c r="D7392" s="175" t="s">
        <v>700</v>
      </c>
      <c r="E7392" s="175">
        <v>2</v>
      </c>
      <c r="F7392" s="176">
        <v>0.32693049000000002</v>
      </c>
      <c r="G7392" s="176">
        <f t="shared" si="241"/>
        <v>0.65386098000000004</v>
      </c>
      <c r="H7392" s="177"/>
      <c r="I7392" s="178"/>
      <c r="J7392" s="179"/>
      <c r="K7392" s="124"/>
      <c r="L7392" s="125"/>
      <c r="M7392" s="126"/>
      <c r="N7392" s="127"/>
      <c r="O7392" s="128"/>
      <c r="P7392" s="128"/>
      <c r="Q7392" s="126"/>
      <c r="R7392" s="55"/>
      <c r="S7392" s="129"/>
      <c r="T7392" s="156"/>
      <c r="U7392" s="126"/>
      <c r="AF7392" s="8"/>
      <c r="AG7392" s="8"/>
      <c r="AH7392" s="8"/>
      <c r="AI7392" s="8"/>
      <c r="AJ7392" s="8"/>
      <c r="AK7392" s="8"/>
      <c r="AL7392" s="8"/>
      <c r="AM7392" s="8"/>
    </row>
    <row r="7393" spans="1:40" x14ac:dyDescent="0.2">
      <c r="A7393" s="148" t="s">
        <v>403</v>
      </c>
      <c r="B7393" s="162" t="s">
        <v>2466</v>
      </c>
      <c r="C7393" s="174"/>
      <c r="D7393" s="175" t="s">
        <v>696</v>
      </c>
      <c r="E7393" s="175">
        <v>2</v>
      </c>
      <c r="F7393" s="176">
        <v>2.27335121</v>
      </c>
      <c r="G7393" s="176">
        <f t="shared" si="241"/>
        <v>4.5467024199999999</v>
      </c>
      <c r="H7393" s="177"/>
      <c r="I7393" s="178"/>
      <c r="J7393" s="179"/>
      <c r="K7393" s="124"/>
      <c r="L7393" s="125"/>
      <c r="M7393" s="126"/>
      <c r="N7393" s="127"/>
      <c r="O7393" s="128"/>
      <c r="P7393" s="128"/>
      <c r="Q7393" s="126"/>
      <c r="R7393" s="55"/>
      <c r="S7393" s="129"/>
      <c r="T7393" s="156"/>
      <c r="U7393" s="126"/>
      <c r="AF7393" s="8"/>
      <c r="AG7393" s="8"/>
      <c r="AH7393" s="8"/>
      <c r="AI7393" s="8"/>
      <c r="AJ7393" s="8"/>
      <c r="AK7393" s="8"/>
      <c r="AL7393" s="8"/>
      <c r="AM7393" s="8"/>
    </row>
    <row r="7394" spans="1:40" x14ac:dyDescent="0.2">
      <c r="A7394" s="148" t="s">
        <v>403</v>
      </c>
      <c r="B7394" s="162" t="s">
        <v>2467</v>
      </c>
      <c r="C7394" s="174"/>
      <c r="D7394" s="175" t="s">
        <v>698</v>
      </c>
      <c r="E7394" s="175">
        <v>2</v>
      </c>
      <c r="F7394" s="176">
        <v>3.9519828000000001</v>
      </c>
      <c r="G7394" s="176">
        <f t="shared" si="241"/>
        <v>7.9039656000000003</v>
      </c>
      <c r="H7394" s="177"/>
      <c r="I7394" s="178"/>
      <c r="J7394" s="179"/>
      <c r="K7394" s="124"/>
      <c r="L7394" s="125"/>
      <c r="M7394" s="126"/>
      <c r="N7394" s="127"/>
      <c r="O7394" s="128"/>
      <c r="P7394" s="128"/>
      <c r="Q7394" s="126"/>
      <c r="R7394" s="55"/>
      <c r="S7394" s="129"/>
      <c r="T7394" s="156"/>
      <c r="U7394" s="126"/>
      <c r="AF7394" s="8"/>
      <c r="AG7394" s="8"/>
      <c r="AH7394" s="8"/>
      <c r="AI7394" s="8"/>
      <c r="AJ7394" s="8"/>
      <c r="AK7394" s="8"/>
      <c r="AL7394" s="8"/>
      <c r="AM7394" s="8"/>
    </row>
    <row r="7395" spans="1:40" x14ac:dyDescent="0.2">
      <c r="A7395" s="148" t="s">
        <v>403</v>
      </c>
      <c r="B7395" s="162" t="s">
        <v>2468</v>
      </c>
      <c r="C7395" s="174" t="s">
        <v>702</v>
      </c>
      <c r="D7395" s="175" t="s">
        <v>703</v>
      </c>
      <c r="E7395" s="175">
        <v>14</v>
      </c>
      <c r="F7395" s="176">
        <v>12</v>
      </c>
      <c r="G7395" s="176">
        <f t="shared" si="241"/>
        <v>168</v>
      </c>
      <c r="H7395" s="177"/>
      <c r="I7395" s="178"/>
      <c r="J7395" s="179"/>
      <c r="K7395" s="124"/>
      <c r="L7395" s="125"/>
      <c r="M7395" s="126"/>
      <c r="N7395" s="127"/>
      <c r="O7395" s="128"/>
      <c r="P7395" s="128"/>
      <c r="Q7395" s="126"/>
      <c r="R7395" s="55"/>
      <c r="S7395" s="129"/>
      <c r="T7395" s="156"/>
      <c r="U7395" s="126"/>
      <c r="AF7395" s="8"/>
      <c r="AG7395" s="8"/>
      <c r="AH7395" s="8"/>
      <c r="AI7395" s="8"/>
      <c r="AJ7395" s="8"/>
      <c r="AK7395" s="8"/>
      <c r="AL7395" s="8"/>
      <c r="AM7395" s="8"/>
    </row>
    <row r="7396" spans="1:40" ht="25.5" x14ac:dyDescent="0.2">
      <c r="A7396" s="148" t="s">
        <v>403</v>
      </c>
      <c r="B7396" s="162" t="s">
        <v>2469</v>
      </c>
      <c r="C7396" s="174" t="s">
        <v>915</v>
      </c>
      <c r="D7396" s="175" t="s">
        <v>916</v>
      </c>
      <c r="E7396" s="175">
        <v>4</v>
      </c>
      <c r="F7396" s="176">
        <v>55.646453309999998</v>
      </c>
      <c r="G7396" s="176">
        <f t="shared" si="241"/>
        <v>222.58581323999999</v>
      </c>
      <c r="H7396" s="177"/>
      <c r="I7396" s="178"/>
      <c r="J7396" s="179"/>
      <c r="K7396" s="124"/>
      <c r="L7396" s="125"/>
      <c r="M7396" s="126"/>
      <c r="N7396" s="127"/>
      <c r="O7396" s="128"/>
      <c r="P7396" s="128"/>
      <c r="Q7396" s="126"/>
      <c r="R7396" s="55"/>
      <c r="S7396" s="129"/>
      <c r="T7396" s="156"/>
      <c r="U7396" s="126"/>
      <c r="AF7396" s="8"/>
      <c r="AG7396" s="8"/>
      <c r="AH7396" s="8"/>
      <c r="AI7396" s="8"/>
      <c r="AJ7396" s="8"/>
      <c r="AK7396" s="8"/>
      <c r="AL7396" s="8"/>
      <c r="AM7396" s="8"/>
    </row>
    <row r="7397" spans="1:40" x14ac:dyDescent="0.2">
      <c r="A7397" s="148" t="s">
        <v>403</v>
      </c>
      <c r="B7397" s="162" t="s">
        <v>2470</v>
      </c>
      <c r="C7397" s="174" t="s">
        <v>708</v>
      </c>
      <c r="D7397" s="175" t="s">
        <v>709</v>
      </c>
      <c r="E7397" s="175">
        <v>4</v>
      </c>
      <c r="F7397" s="176">
        <v>1.9</v>
      </c>
      <c r="G7397" s="176">
        <f t="shared" si="241"/>
        <v>7.6</v>
      </c>
      <c r="H7397" s="177"/>
      <c r="I7397" s="178"/>
      <c r="J7397" s="179"/>
      <c r="K7397" s="124"/>
      <c r="L7397" s="125"/>
      <c r="M7397" s="126"/>
      <c r="N7397" s="127"/>
      <c r="O7397" s="128"/>
      <c r="P7397" s="128"/>
      <c r="Q7397" s="126"/>
      <c r="R7397" s="55"/>
      <c r="S7397" s="129"/>
      <c r="T7397" s="156"/>
      <c r="U7397" s="126"/>
      <c r="AF7397" s="8"/>
      <c r="AG7397" s="8"/>
      <c r="AH7397" s="8"/>
      <c r="AI7397" s="8"/>
      <c r="AJ7397" s="8"/>
      <c r="AK7397" s="8"/>
      <c r="AL7397" s="8"/>
      <c r="AM7397" s="8"/>
    </row>
    <row r="7398" spans="1:40" x14ac:dyDescent="0.2">
      <c r="A7398" s="148" t="s">
        <v>403</v>
      </c>
      <c r="B7398" s="162" t="s">
        <v>2471</v>
      </c>
      <c r="C7398" s="174"/>
      <c r="D7398" s="175" t="s">
        <v>711</v>
      </c>
      <c r="E7398" s="175">
        <v>2</v>
      </c>
      <c r="F7398" s="176">
        <v>1.8403369999999999E-2</v>
      </c>
      <c r="G7398" s="176">
        <f t="shared" si="241"/>
        <v>3.6806739999999998E-2</v>
      </c>
      <c r="H7398" s="177"/>
      <c r="I7398" s="178"/>
      <c r="J7398" s="179"/>
      <c r="K7398" s="124"/>
      <c r="L7398" s="125"/>
      <c r="M7398" s="126"/>
      <c r="N7398" s="127"/>
      <c r="O7398" s="128"/>
      <c r="P7398" s="128"/>
      <c r="Q7398" s="126"/>
      <c r="R7398" s="55"/>
      <c r="S7398" s="129"/>
      <c r="T7398" s="156"/>
      <c r="U7398" s="126"/>
      <c r="AF7398" s="8"/>
      <c r="AG7398" s="8"/>
      <c r="AH7398" s="8"/>
      <c r="AI7398" s="8"/>
      <c r="AJ7398" s="8"/>
      <c r="AK7398" s="8"/>
      <c r="AL7398" s="8"/>
      <c r="AM7398" s="8"/>
    </row>
    <row r="7399" spans="1:40" x14ac:dyDescent="0.2">
      <c r="A7399" s="148" t="s">
        <v>403</v>
      </c>
      <c r="B7399" s="162" t="s">
        <v>2472</v>
      </c>
      <c r="C7399" s="174"/>
      <c r="D7399" s="175" t="s">
        <v>718</v>
      </c>
      <c r="E7399" s="175">
        <v>16</v>
      </c>
      <c r="F7399" s="176">
        <v>2.9523020000000001E-2</v>
      </c>
      <c r="G7399" s="176">
        <f t="shared" si="241"/>
        <v>0.47236832000000001</v>
      </c>
      <c r="H7399" s="177"/>
      <c r="I7399" s="178"/>
      <c r="J7399" s="179"/>
      <c r="K7399" s="124"/>
      <c r="L7399" s="125"/>
      <c r="M7399" s="126"/>
      <c r="N7399" s="127"/>
      <c r="O7399" s="128"/>
      <c r="P7399" s="128"/>
      <c r="Q7399" s="126"/>
      <c r="R7399" s="55"/>
      <c r="S7399" s="129"/>
      <c r="T7399" s="156"/>
      <c r="U7399" s="126"/>
      <c r="AF7399" s="8"/>
      <c r="AG7399" s="8"/>
      <c r="AH7399" s="8"/>
      <c r="AI7399" s="8"/>
      <c r="AJ7399" s="8"/>
      <c r="AK7399" s="8"/>
      <c r="AL7399" s="8"/>
      <c r="AM7399" s="8"/>
    </row>
    <row r="7400" spans="1:40" x14ac:dyDescent="0.2">
      <c r="A7400" s="148" t="s">
        <v>403</v>
      </c>
      <c r="B7400" s="162" t="s">
        <v>2473</v>
      </c>
      <c r="C7400" s="174"/>
      <c r="D7400" s="175" t="s">
        <v>720</v>
      </c>
      <c r="E7400" s="175">
        <v>2</v>
      </c>
      <c r="F7400" s="176">
        <v>9.6445200000000002E-3</v>
      </c>
      <c r="G7400" s="176">
        <f t="shared" si="241"/>
        <v>1.928904E-2</v>
      </c>
      <c r="H7400" s="177"/>
      <c r="I7400" s="178"/>
      <c r="J7400" s="179"/>
      <c r="K7400" s="124"/>
      <c r="L7400" s="125"/>
      <c r="M7400" s="126"/>
      <c r="N7400" s="127"/>
      <c r="O7400" s="128"/>
      <c r="P7400" s="128"/>
      <c r="Q7400" s="126"/>
      <c r="R7400" s="55"/>
      <c r="S7400" s="129"/>
      <c r="T7400" s="156"/>
      <c r="U7400" s="126"/>
      <c r="AF7400" s="8"/>
      <c r="AG7400" s="8"/>
      <c r="AH7400" s="8"/>
      <c r="AI7400" s="8"/>
      <c r="AJ7400" s="8"/>
      <c r="AK7400" s="8"/>
      <c r="AL7400" s="8"/>
      <c r="AM7400" s="8"/>
    </row>
    <row r="7401" spans="1:40" x14ac:dyDescent="0.2">
      <c r="A7401" s="148" t="s">
        <v>403</v>
      </c>
      <c r="B7401" s="162" t="s">
        <v>2474</v>
      </c>
      <c r="C7401" s="174"/>
      <c r="D7401" s="175" t="s">
        <v>4660</v>
      </c>
      <c r="E7401" s="175">
        <v>2</v>
      </c>
      <c r="F7401" s="176">
        <v>2.3715819100000002</v>
      </c>
      <c r="G7401" s="176">
        <f t="shared" si="241"/>
        <v>4.7431638200000004</v>
      </c>
      <c r="H7401" s="177"/>
      <c r="I7401" s="178"/>
      <c r="J7401" s="179"/>
      <c r="K7401" s="124"/>
      <c r="L7401" s="125"/>
      <c r="M7401" s="126"/>
      <c r="N7401" s="127"/>
      <c r="O7401" s="128"/>
      <c r="P7401" s="128"/>
      <c r="Q7401" s="126"/>
      <c r="R7401" s="55"/>
      <c r="S7401" s="129"/>
      <c r="T7401" s="156"/>
      <c r="U7401" s="126"/>
      <c r="AF7401" s="8"/>
      <c r="AG7401" s="8"/>
      <c r="AH7401" s="8"/>
      <c r="AI7401" s="8"/>
      <c r="AJ7401" s="8"/>
      <c r="AK7401" s="8"/>
      <c r="AL7401" s="8"/>
      <c r="AM7401" s="8"/>
      <c r="AN7401" s="2"/>
    </row>
    <row r="7402" spans="1:40" x14ac:dyDescent="0.2">
      <c r="A7402" s="148" t="s">
        <v>403</v>
      </c>
      <c r="B7402" s="162" t="s">
        <v>2475</v>
      </c>
      <c r="C7402" s="174"/>
      <c r="D7402" s="175" t="s">
        <v>716</v>
      </c>
      <c r="E7402" s="175">
        <v>2</v>
      </c>
      <c r="F7402" s="176">
        <v>3.9988100900000001</v>
      </c>
      <c r="G7402" s="176">
        <f t="shared" si="241"/>
        <v>7.9976201800000002</v>
      </c>
      <c r="H7402" s="177"/>
      <c r="I7402" s="178"/>
      <c r="J7402" s="179"/>
      <c r="K7402" s="124"/>
      <c r="L7402" s="125"/>
      <c r="M7402" s="126"/>
      <c r="N7402" s="127"/>
      <c r="O7402" s="128"/>
      <c r="P7402" s="128"/>
      <c r="Q7402" s="126"/>
      <c r="R7402" s="55"/>
      <c r="S7402" s="129"/>
      <c r="T7402" s="156"/>
      <c r="U7402" s="126"/>
      <c r="AF7402" s="8"/>
      <c r="AG7402" s="8"/>
      <c r="AH7402" s="8"/>
      <c r="AI7402" s="8"/>
      <c r="AJ7402" s="8"/>
      <c r="AK7402" s="8"/>
      <c r="AL7402" s="8"/>
      <c r="AM7402" s="8"/>
    </row>
    <row r="7403" spans="1:40" x14ac:dyDescent="0.2">
      <c r="A7403" s="148" t="s">
        <v>403</v>
      </c>
      <c r="B7403" s="162" t="s">
        <v>2476</v>
      </c>
      <c r="C7403" s="174" t="s">
        <v>684</v>
      </c>
      <c r="D7403" s="175" t="s">
        <v>728</v>
      </c>
      <c r="E7403" s="175">
        <v>5</v>
      </c>
      <c r="F7403" s="176">
        <v>3.5662310000000003E-2</v>
      </c>
      <c r="G7403" s="176">
        <f t="shared" si="241"/>
        <v>0.17831155000000001</v>
      </c>
      <c r="H7403" s="177"/>
      <c r="I7403" s="178"/>
      <c r="J7403" s="179"/>
      <c r="K7403" s="124"/>
      <c r="L7403" s="125"/>
      <c r="M7403" s="126"/>
      <c r="N7403" s="127"/>
      <c r="O7403" s="128"/>
      <c r="P7403" s="128"/>
      <c r="Q7403" s="126"/>
      <c r="R7403" s="55"/>
      <c r="S7403" s="129"/>
      <c r="T7403" s="156"/>
      <c r="U7403" s="126"/>
      <c r="AF7403" s="8"/>
      <c r="AG7403" s="8"/>
      <c r="AH7403" s="8"/>
      <c r="AI7403" s="8"/>
      <c r="AJ7403" s="8"/>
      <c r="AK7403" s="8"/>
      <c r="AL7403" s="8"/>
      <c r="AM7403" s="8"/>
    </row>
    <row r="7404" spans="1:40" x14ac:dyDescent="0.2">
      <c r="A7404" s="148" t="s">
        <v>403</v>
      </c>
      <c r="B7404" s="162" t="s">
        <v>2477</v>
      </c>
      <c r="C7404" s="174" t="s">
        <v>684</v>
      </c>
      <c r="D7404" s="175" t="s">
        <v>730</v>
      </c>
      <c r="E7404" s="175">
        <v>4</v>
      </c>
      <c r="F7404" s="176">
        <v>3.3686880000000002E-2</v>
      </c>
      <c r="G7404" s="176">
        <f t="shared" si="241"/>
        <v>0.13474752000000001</v>
      </c>
      <c r="H7404" s="177"/>
      <c r="I7404" s="178"/>
      <c r="J7404" s="179"/>
      <c r="K7404" s="124"/>
      <c r="L7404" s="125"/>
      <c r="M7404" s="126"/>
      <c r="N7404" s="127"/>
      <c r="O7404" s="128"/>
      <c r="P7404" s="128"/>
      <c r="Q7404" s="126"/>
      <c r="R7404" s="55"/>
      <c r="S7404" s="129"/>
      <c r="T7404" s="156"/>
      <c r="U7404" s="126"/>
      <c r="AF7404" s="8"/>
      <c r="AG7404" s="8"/>
      <c r="AH7404" s="8"/>
      <c r="AI7404" s="8"/>
      <c r="AJ7404" s="8"/>
      <c r="AK7404" s="8"/>
      <c r="AL7404" s="8"/>
      <c r="AM7404" s="8"/>
    </row>
    <row r="7405" spans="1:40" x14ac:dyDescent="0.2">
      <c r="A7405" s="148" t="s">
        <v>403</v>
      </c>
      <c r="B7405" s="162" t="s">
        <v>2478</v>
      </c>
      <c r="C7405" s="174" t="s">
        <v>677</v>
      </c>
      <c r="D7405" s="175" t="s">
        <v>732</v>
      </c>
      <c r="E7405" s="175">
        <v>12</v>
      </c>
      <c r="F7405" s="176">
        <v>0.12559807000000001</v>
      </c>
      <c r="G7405" s="176">
        <f t="shared" si="241"/>
        <v>1.5071768400000001</v>
      </c>
      <c r="H7405" s="177"/>
      <c r="I7405" s="178"/>
      <c r="J7405" s="179"/>
      <c r="K7405" s="124"/>
      <c r="L7405" s="125"/>
      <c r="M7405" s="126"/>
      <c r="N7405" s="127"/>
      <c r="O7405" s="128"/>
      <c r="P7405" s="128"/>
      <c r="Q7405" s="126"/>
      <c r="R7405" s="55"/>
      <c r="S7405" s="129"/>
      <c r="T7405" s="156"/>
      <c r="U7405" s="126"/>
      <c r="AF7405" s="8"/>
      <c r="AG7405" s="8"/>
      <c r="AH7405" s="8"/>
      <c r="AI7405" s="8"/>
      <c r="AJ7405" s="8"/>
      <c r="AK7405" s="8"/>
      <c r="AL7405" s="8"/>
      <c r="AM7405" s="8"/>
    </row>
    <row r="7406" spans="1:40" x14ac:dyDescent="0.2">
      <c r="A7406" s="148" t="s">
        <v>403</v>
      </c>
      <c r="B7406" s="162" t="s">
        <v>2479</v>
      </c>
      <c r="C7406" s="174" t="s">
        <v>677</v>
      </c>
      <c r="D7406" s="175" t="s">
        <v>734</v>
      </c>
      <c r="E7406" s="175">
        <v>4</v>
      </c>
      <c r="F7406" s="176">
        <v>0.10981471</v>
      </c>
      <c r="G7406" s="176">
        <f t="shared" ref="G7406:G7437" si="242">F7406*E7406</f>
        <v>0.43925883999999998</v>
      </c>
      <c r="H7406" s="177"/>
      <c r="I7406" s="178"/>
      <c r="J7406" s="179"/>
      <c r="K7406" s="124"/>
      <c r="L7406" s="125"/>
      <c r="M7406" s="126"/>
      <c r="N7406" s="127"/>
      <c r="O7406" s="128"/>
      <c r="P7406" s="128"/>
      <c r="Q7406" s="126"/>
      <c r="R7406" s="55"/>
      <c r="S7406" s="129"/>
      <c r="T7406" s="156"/>
      <c r="U7406" s="126"/>
      <c r="AF7406" s="8"/>
      <c r="AG7406" s="8"/>
      <c r="AH7406" s="8"/>
      <c r="AI7406" s="8"/>
      <c r="AJ7406" s="8"/>
      <c r="AK7406" s="8"/>
      <c r="AL7406" s="8"/>
      <c r="AM7406" s="8"/>
    </row>
    <row r="7407" spans="1:40" x14ac:dyDescent="0.2">
      <c r="A7407" s="148" t="s">
        <v>403</v>
      </c>
      <c r="B7407" s="162" t="s">
        <v>2480</v>
      </c>
      <c r="C7407" s="174" t="s">
        <v>677</v>
      </c>
      <c r="D7407" s="175" t="s">
        <v>736</v>
      </c>
      <c r="E7407" s="175">
        <v>2</v>
      </c>
      <c r="F7407" s="176">
        <v>7.4135400000000004E-2</v>
      </c>
      <c r="G7407" s="176">
        <f t="shared" si="242"/>
        <v>0.14827080000000001</v>
      </c>
      <c r="H7407" s="177"/>
      <c r="I7407" s="178"/>
      <c r="J7407" s="179"/>
      <c r="K7407" s="124"/>
      <c r="L7407" s="125"/>
      <c r="M7407" s="126"/>
      <c r="N7407" s="127"/>
      <c r="O7407" s="128"/>
      <c r="P7407" s="128"/>
      <c r="Q7407" s="126"/>
      <c r="R7407" s="55"/>
      <c r="S7407" s="129"/>
      <c r="T7407" s="156"/>
      <c r="U7407" s="126"/>
      <c r="AF7407" s="8"/>
      <c r="AG7407" s="8"/>
      <c r="AH7407" s="8"/>
      <c r="AI7407" s="8"/>
      <c r="AJ7407" s="8"/>
      <c r="AK7407" s="8"/>
      <c r="AL7407" s="8"/>
      <c r="AM7407" s="8"/>
    </row>
    <row r="7408" spans="1:40" x14ac:dyDescent="0.2">
      <c r="A7408" s="148" t="s">
        <v>403</v>
      </c>
      <c r="B7408" s="162" t="s">
        <v>2481</v>
      </c>
      <c r="C7408" s="174" t="s">
        <v>677</v>
      </c>
      <c r="D7408" s="175" t="s">
        <v>678</v>
      </c>
      <c r="E7408" s="175">
        <v>4</v>
      </c>
      <c r="F7408" s="176">
        <v>4.296759E-2</v>
      </c>
      <c r="G7408" s="176">
        <f t="shared" si="242"/>
        <v>0.17187036</v>
      </c>
      <c r="H7408" s="177"/>
      <c r="I7408" s="178"/>
      <c r="J7408" s="179"/>
      <c r="K7408" s="124"/>
      <c r="L7408" s="125"/>
      <c r="M7408" s="126"/>
      <c r="N7408" s="127"/>
      <c r="O7408" s="128"/>
      <c r="P7408" s="128"/>
      <c r="Q7408" s="126"/>
      <c r="R7408" s="55"/>
      <c r="S7408" s="129"/>
      <c r="T7408" s="156"/>
      <c r="U7408" s="126"/>
      <c r="AF7408" s="8"/>
      <c r="AG7408" s="8"/>
      <c r="AH7408" s="8"/>
      <c r="AI7408" s="8"/>
      <c r="AJ7408" s="8"/>
      <c r="AK7408" s="8"/>
      <c r="AL7408" s="8"/>
      <c r="AM7408" s="8"/>
    </row>
    <row r="7409" spans="1:39" x14ac:dyDescent="0.2">
      <c r="A7409" s="148" t="s">
        <v>403</v>
      </c>
      <c r="B7409" s="162" t="s">
        <v>2482</v>
      </c>
      <c r="C7409" s="174" t="s">
        <v>677</v>
      </c>
      <c r="D7409" s="175" t="s">
        <v>739</v>
      </c>
      <c r="E7409" s="175">
        <v>3</v>
      </c>
      <c r="F7409" s="176">
        <v>5.4240669999999998E-2</v>
      </c>
      <c r="G7409" s="176">
        <f t="shared" si="242"/>
        <v>0.16272201</v>
      </c>
      <c r="H7409" s="177"/>
      <c r="I7409" s="178"/>
      <c r="J7409" s="179"/>
      <c r="K7409" s="124"/>
      <c r="L7409" s="125"/>
      <c r="M7409" s="126"/>
      <c r="N7409" s="127"/>
      <c r="O7409" s="128"/>
      <c r="P7409" s="128"/>
      <c r="Q7409" s="126"/>
      <c r="R7409" s="55"/>
      <c r="S7409" s="129"/>
      <c r="T7409" s="156"/>
      <c r="U7409" s="126"/>
      <c r="AF7409" s="8"/>
      <c r="AG7409" s="8"/>
      <c r="AH7409" s="8"/>
      <c r="AI7409" s="8"/>
      <c r="AJ7409" s="8"/>
      <c r="AK7409" s="8"/>
      <c r="AL7409" s="8"/>
      <c r="AM7409" s="8"/>
    </row>
    <row r="7410" spans="1:39" x14ac:dyDescent="0.2">
      <c r="A7410" s="148" t="s">
        <v>403</v>
      </c>
      <c r="B7410" s="162" t="s">
        <v>2483</v>
      </c>
      <c r="C7410" s="174" t="s">
        <v>677</v>
      </c>
      <c r="D7410" s="175" t="s">
        <v>741</v>
      </c>
      <c r="E7410" s="175">
        <v>8</v>
      </c>
      <c r="F7410" s="176">
        <v>2.6461140000000001E-2</v>
      </c>
      <c r="G7410" s="176">
        <f t="shared" si="242"/>
        <v>0.21168912000000001</v>
      </c>
      <c r="H7410" s="177"/>
      <c r="I7410" s="178"/>
      <c r="J7410" s="179"/>
      <c r="K7410" s="124"/>
      <c r="L7410" s="125"/>
      <c r="M7410" s="126"/>
      <c r="N7410" s="127"/>
      <c r="O7410" s="128"/>
      <c r="P7410" s="128"/>
      <c r="Q7410" s="126"/>
      <c r="R7410" s="55"/>
      <c r="S7410" s="129"/>
      <c r="T7410" s="156"/>
      <c r="U7410" s="126"/>
      <c r="AF7410" s="8"/>
      <c r="AG7410" s="8"/>
      <c r="AH7410" s="8"/>
      <c r="AI7410" s="8"/>
      <c r="AJ7410" s="8"/>
      <c r="AK7410" s="8"/>
      <c r="AL7410" s="8"/>
      <c r="AM7410" s="8"/>
    </row>
    <row r="7411" spans="1:39" x14ac:dyDescent="0.2">
      <c r="A7411" s="148" t="s">
        <v>403</v>
      </c>
      <c r="B7411" s="162" t="s">
        <v>2484</v>
      </c>
      <c r="C7411" s="174" t="s">
        <v>677</v>
      </c>
      <c r="D7411" s="175" t="s">
        <v>743</v>
      </c>
      <c r="E7411" s="175">
        <v>27</v>
      </c>
      <c r="F7411" s="176">
        <v>1.393254E-2</v>
      </c>
      <c r="G7411" s="176">
        <f t="shared" si="242"/>
        <v>0.37617857999999998</v>
      </c>
      <c r="H7411" s="177"/>
      <c r="I7411" s="178"/>
      <c r="J7411" s="179"/>
      <c r="K7411" s="124"/>
      <c r="L7411" s="125"/>
      <c r="M7411" s="126"/>
      <c r="N7411" s="127"/>
      <c r="O7411" s="128"/>
      <c r="P7411" s="128"/>
      <c r="Q7411" s="126"/>
      <c r="R7411" s="55"/>
      <c r="S7411" s="129"/>
      <c r="T7411" s="156"/>
      <c r="U7411" s="126"/>
      <c r="AF7411" s="8"/>
      <c r="AG7411" s="8"/>
      <c r="AH7411" s="8"/>
      <c r="AI7411" s="8"/>
      <c r="AJ7411" s="8"/>
      <c r="AK7411" s="8"/>
      <c r="AL7411" s="8"/>
      <c r="AM7411" s="8"/>
    </row>
    <row r="7412" spans="1:39" x14ac:dyDescent="0.2">
      <c r="A7412" s="148" t="s">
        <v>403</v>
      </c>
      <c r="B7412" s="162" t="s">
        <v>2485</v>
      </c>
      <c r="C7412" s="174" t="s">
        <v>677</v>
      </c>
      <c r="D7412" s="175" t="s">
        <v>745</v>
      </c>
      <c r="E7412" s="175">
        <v>8</v>
      </c>
      <c r="F7412" s="176">
        <v>1.1562019999999999E-2</v>
      </c>
      <c r="G7412" s="176">
        <f t="shared" si="242"/>
        <v>9.2496159999999994E-2</v>
      </c>
      <c r="H7412" s="177"/>
      <c r="I7412" s="178"/>
      <c r="J7412" s="179"/>
      <c r="K7412" s="124"/>
      <c r="L7412" s="125"/>
      <c r="M7412" s="126"/>
      <c r="N7412" s="127"/>
      <c r="O7412" s="128"/>
      <c r="P7412" s="128"/>
      <c r="Q7412" s="126"/>
      <c r="R7412" s="55"/>
      <c r="S7412" s="129"/>
      <c r="T7412" s="156"/>
      <c r="U7412" s="126"/>
      <c r="AF7412" s="8"/>
      <c r="AG7412" s="8"/>
      <c r="AH7412" s="8"/>
      <c r="AI7412" s="8"/>
      <c r="AJ7412" s="8"/>
      <c r="AK7412" s="8"/>
      <c r="AL7412" s="8"/>
      <c r="AM7412" s="8"/>
    </row>
    <row r="7413" spans="1:39" x14ac:dyDescent="0.2">
      <c r="A7413" s="148" t="s">
        <v>403</v>
      </c>
      <c r="B7413" s="162" t="s">
        <v>2486</v>
      </c>
      <c r="C7413" s="174" t="s">
        <v>677</v>
      </c>
      <c r="D7413" s="175" t="s">
        <v>747</v>
      </c>
      <c r="E7413" s="175">
        <v>4</v>
      </c>
      <c r="F7413" s="176">
        <v>1.9086800000000001E-3</v>
      </c>
      <c r="G7413" s="176">
        <f t="shared" si="242"/>
        <v>7.6347200000000002E-3</v>
      </c>
      <c r="H7413" s="177"/>
      <c r="I7413" s="178"/>
      <c r="J7413" s="179"/>
      <c r="K7413" s="124"/>
      <c r="L7413" s="125"/>
      <c r="M7413" s="126"/>
      <c r="N7413" s="127"/>
      <c r="O7413" s="128"/>
      <c r="P7413" s="128"/>
      <c r="Q7413" s="126"/>
      <c r="R7413" s="55"/>
      <c r="S7413" s="129"/>
      <c r="T7413" s="156"/>
      <c r="U7413" s="126"/>
      <c r="AF7413" s="8"/>
      <c r="AG7413" s="8"/>
      <c r="AH7413" s="8"/>
      <c r="AI7413" s="8"/>
      <c r="AJ7413" s="8"/>
      <c r="AK7413" s="8"/>
      <c r="AL7413" s="8"/>
      <c r="AM7413" s="8"/>
    </row>
    <row r="7414" spans="1:39" ht="25.5" x14ac:dyDescent="0.2">
      <c r="A7414" s="148" t="s">
        <v>403</v>
      </c>
      <c r="B7414" s="162" t="s">
        <v>2487</v>
      </c>
      <c r="C7414" s="174" t="s">
        <v>522</v>
      </c>
      <c r="D7414" s="175" t="s">
        <v>937</v>
      </c>
      <c r="E7414" s="175">
        <v>84</v>
      </c>
      <c r="F7414" s="176">
        <v>5.7602159999999999E-2</v>
      </c>
      <c r="G7414" s="176">
        <f t="shared" si="242"/>
        <v>4.8385814399999996</v>
      </c>
      <c r="H7414" s="177"/>
      <c r="I7414" s="178"/>
      <c r="J7414" s="179"/>
      <c r="K7414" s="124"/>
      <c r="L7414" s="125"/>
      <c r="M7414" s="126"/>
      <c r="N7414" s="127"/>
      <c r="O7414" s="128"/>
      <c r="P7414" s="128"/>
      <c r="Q7414" s="126"/>
      <c r="R7414" s="55"/>
      <c r="S7414" s="129"/>
      <c r="T7414" s="156"/>
      <c r="U7414" s="126"/>
      <c r="AF7414" s="8"/>
      <c r="AG7414" s="8"/>
      <c r="AH7414" s="8"/>
      <c r="AI7414" s="8"/>
      <c r="AJ7414" s="8"/>
      <c r="AK7414" s="8"/>
      <c r="AL7414" s="8"/>
      <c r="AM7414" s="8"/>
    </row>
    <row r="7415" spans="1:39" ht="25.5" x14ac:dyDescent="0.2">
      <c r="A7415" s="148" t="s">
        <v>403</v>
      </c>
      <c r="B7415" s="162" t="s">
        <v>2488</v>
      </c>
      <c r="C7415" s="174" t="s">
        <v>522</v>
      </c>
      <c r="D7415" s="175" t="s">
        <v>939</v>
      </c>
      <c r="E7415" s="175">
        <v>8</v>
      </c>
      <c r="F7415" s="176">
        <v>2.8221969999999999E-2</v>
      </c>
      <c r="G7415" s="176">
        <f t="shared" si="242"/>
        <v>0.22577575999999999</v>
      </c>
      <c r="H7415" s="177"/>
      <c r="I7415" s="178"/>
      <c r="J7415" s="179"/>
      <c r="K7415" s="124"/>
      <c r="L7415" s="125"/>
      <c r="M7415" s="126"/>
      <c r="N7415" s="127"/>
      <c r="O7415" s="128"/>
      <c r="P7415" s="128"/>
      <c r="Q7415" s="126"/>
      <c r="R7415" s="55"/>
      <c r="S7415" s="129"/>
      <c r="T7415" s="156"/>
      <c r="U7415" s="126"/>
      <c r="AF7415" s="8"/>
      <c r="AG7415" s="8"/>
      <c r="AH7415" s="8"/>
      <c r="AI7415" s="8"/>
      <c r="AJ7415" s="8"/>
      <c r="AK7415" s="8"/>
      <c r="AL7415" s="8"/>
      <c r="AM7415" s="8"/>
    </row>
    <row r="7416" spans="1:39" ht="25.5" x14ac:dyDescent="0.2">
      <c r="A7416" s="148" t="s">
        <v>403</v>
      </c>
      <c r="B7416" s="162" t="s">
        <v>2489</v>
      </c>
      <c r="C7416" s="174" t="s">
        <v>522</v>
      </c>
      <c r="D7416" s="175" t="s">
        <v>941</v>
      </c>
      <c r="E7416" s="175">
        <v>38</v>
      </c>
      <c r="F7416" s="176">
        <v>2.2449110000000001E-2</v>
      </c>
      <c r="G7416" s="176">
        <f t="shared" si="242"/>
        <v>0.85306618000000001</v>
      </c>
      <c r="H7416" s="177"/>
      <c r="I7416" s="178"/>
      <c r="J7416" s="179"/>
      <c r="K7416" s="124"/>
      <c r="L7416" s="125"/>
      <c r="M7416" s="126"/>
      <c r="N7416" s="127"/>
      <c r="O7416" s="128"/>
      <c r="P7416" s="128"/>
      <c r="Q7416" s="126"/>
      <c r="R7416" s="55"/>
      <c r="S7416" s="129"/>
      <c r="T7416" s="156"/>
      <c r="U7416" s="126"/>
      <c r="AF7416" s="8"/>
      <c r="AG7416" s="8"/>
      <c r="AH7416" s="8"/>
      <c r="AI7416" s="8"/>
      <c r="AJ7416" s="8"/>
      <c r="AK7416" s="8"/>
      <c r="AL7416" s="8"/>
      <c r="AM7416" s="8"/>
    </row>
    <row r="7417" spans="1:39" ht="25.5" x14ac:dyDescent="0.2">
      <c r="A7417" s="148" t="s">
        <v>403</v>
      </c>
      <c r="B7417" s="162" t="s">
        <v>2490</v>
      </c>
      <c r="C7417" s="174" t="s">
        <v>944</v>
      </c>
      <c r="D7417" s="175" t="s">
        <v>945</v>
      </c>
      <c r="E7417" s="175">
        <v>54</v>
      </c>
      <c r="F7417" s="176">
        <v>1.8321469999999999E-2</v>
      </c>
      <c r="G7417" s="176">
        <f t="shared" si="242"/>
        <v>0.98935938000000001</v>
      </c>
      <c r="H7417" s="177"/>
      <c r="I7417" s="178"/>
      <c r="J7417" s="179"/>
      <c r="K7417" s="124"/>
      <c r="L7417" s="125"/>
      <c r="M7417" s="126"/>
      <c r="N7417" s="127"/>
      <c r="O7417" s="128"/>
      <c r="P7417" s="128"/>
      <c r="Q7417" s="126"/>
      <c r="R7417" s="55"/>
      <c r="S7417" s="129"/>
      <c r="T7417" s="156"/>
      <c r="U7417" s="126"/>
      <c r="AF7417" s="8"/>
      <c r="AG7417" s="8"/>
      <c r="AH7417" s="8"/>
      <c r="AI7417" s="8"/>
      <c r="AJ7417" s="8"/>
      <c r="AK7417" s="8"/>
      <c r="AL7417" s="8"/>
      <c r="AM7417" s="8"/>
    </row>
    <row r="7418" spans="1:39" ht="25.5" x14ac:dyDescent="0.2">
      <c r="A7418" s="148" t="s">
        <v>403</v>
      </c>
      <c r="B7418" s="162" t="s">
        <v>2491</v>
      </c>
      <c r="C7418" s="174" t="s">
        <v>522</v>
      </c>
      <c r="D7418" s="175" t="s">
        <v>757</v>
      </c>
      <c r="E7418" s="175">
        <v>68</v>
      </c>
      <c r="F7418" s="176">
        <v>1.6348540000000002E-2</v>
      </c>
      <c r="G7418" s="176">
        <f t="shared" si="242"/>
        <v>1.1117007200000002</v>
      </c>
      <c r="H7418" s="177"/>
      <c r="I7418" s="178"/>
      <c r="J7418" s="179"/>
      <c r="K7418" s="124"/>
      <c r="L7418" s="125"/>
      <c r="M7418" s="126"/>
      <c r="N7418" s="127"/>
      <c r="O7418" s="128"/>
      <c r="P7418" s="128"/>
      <c r="Q7418" s="126"/>
      <c r="R7418" s="55"/>
      <c r="S7418" s="129"/>
      <c r="T7418" s="156"/>
      <c r="U7418" s="126"/>
      <c r="AF7418" s="8"/>
      <c r="AG7418" s="8"/>
      <c r="AH7418" s="8"/>
      <c r="AI7418" s="8"/>
      <c r="AJ7418" s="8"/>
      <c r="AK7418" s="8"/>
      <c r="AL7418" s="8"/>
      <c r="AM7418" s="8"/>
    </row>
    <row r="7419" spans="1:39" x14ac:dyDescent="0.2">
      <c r="A7419" s="148" t="s">
        <v>403</v>
      </c>
      <c r="B7419" s="162" t="s">
        <v>2492</v>
      </c>
      <c r="C7419" s="174" t="s">
        <v>759</v>
      </c>
      <c r="D7419" s="175" t="s">
        <v>760</v>
      </c>
      <c r="E7419" s="175">
        <v>16</v>
      </c>
      <c r="F7419" s="176">
        <v>1.7374069999999998E-2</v>
      </c>
      <c r="G7419" s="176">
        <f t="shared" si="242"/>
        <v>0.27798511999999997</v>
      </c>
      <c r="H7419" s="177"/>
      <c r="I7419" s="178"/>
      <c r="J7419" s="179"/>
      <c r="K7419" s="124"/>
      <c r="L7419" s="125"/>
      <c r="M7419" s="126"/>
      <c r="N7419" s="127"/>
      <c r="O7419" s="128"/>
      <c r="P7419" s="128"/>
      <c r="Q7419" s="126"/>
      <c r="R7419" s="55"/>
      <c r="S7419" s="129"/>
      <c r="T7419" s="156"/>
      <c r="U7419" s="126"/>
      <c r="AF7419" s="8"/>
      <c r="AG7419" s="8"/>
      <c r="AH7419" s="8"/>
      <c r="AI7419" s="8"/>
      <c r="AJ7419" s="8"/>
      <c r="AK7419" s="8"/>
      <c r="AL7419" s="8"/>
      <c r="AM7419" s="8"/>
    </row>
    <row r="7420" spans="1:39" x14ac:dyDescent="0.2">
      <c r="A7420" s="148" t="s">
        <v>403</v>
      </c>
      <c r="B7420" s="162" t="s">
        <v>2493</v>
      </c>
      <c r="C7420" s="174" t="s">
        <v>525</v>
      </c>
      <c r="D7420" s="175" t="s">
        <v>762</v>
      </c>
      <c r="E7420" s="175">
        <v>12</v>
      </c>
      <c r="F7420" s="176">
        <v>7.6006699999999996E-2</v>
      </c>
      <c r="G7420" s="176">
        <f t="shared" si="242"/>
        <v>0.91208040000000001</v>
      </c>
      <c r="H7420" s="177"/>
      <c r="I7420" s="178"/>
      <c r="J7420" s="179"/>
      <c r="K7420" s="124"/>
      <c r="L7420" s="125"/>
      <c r="M7420" s="126"/>
      <c r="N7420" s="127"/>
      <c r="O7420" s="128"/>
      <c r="P7420" s="128"/>
      <c r="Q7420" s="126"/>
      <c r="R7420" s="55"/>
      <c r="S7420" s="129"/>
      <c r="T7420" s="156"/>
      <c r="U7420" s="126"/>
      <c r="AF7420" s="8"/>
      <c r="AG7420" s="8"/>
      <c r="AH7420" s="8"/>
      <c r="AI7420" s="8"/>
      <c r="AJ7420" s="8"/>
      <c r="AK7420" s="8"/>
      <c r="AL7420" s="8"/>
      <c r="AM7420" s="8"/>
    </row>
    <row r="7421" spans="1:39" x14ac:dyDescent="0.2">
      <c r="A7421" s="148" t="s">
        <v>403</v>
      </c>
      <c r="B7421" s="162" t="s">
        <v>2494</v>
      </c>
      <c r="C7421" s="174" t="s">
        <v>525</v>
      </c>
      <c r="D7421" s="175" t="s">
        <v>764</v>
      </c>
      <c r="E7421" s="175">
        <v>16</v>
      </c>
      <c r="F7421" s="176">
        <v>4.0010209999999997E-2</v>
      </c>
      <c r="G7421" s="176">
        <f t="shared" si="242"/>
        <v>0.64016335999999996</v>
      </c>
      <c r="H7421" s="177"/>
      <c r="I7421" s="178"/>
      <c r="J7421" s="179"/>
      <c r="K7421" s="124"/>
      <c r="L7421" s="125"/>
      <c r="M7421" s="126"/>
      <c r="N7421" s="127"/>
      <c r="O7421" s="128"/>
      <c r="P7421" s="128"/>
      <c r="Q7421" s="126"/>
      <c r="R7421" s="55"/>
      <c r="S7421" s="129"/>
      <c r="T7421" s="156"/>
      <c r="U7421" s="126"/>
      <c r="AF7421" s="8"/>
      <c r="AG7421" s="8"/>
      <c r="AH7421" s="8"/>
      <c r="AI7421" s="8"/>
      <c r="AJ7421" s="8"/>
      <c r="AK7421" s="8"/>
      <c r="AL7421" s="8"/>
      <c r="AM7421" s="8"/>
    </row>
    <row r="7422" spans="1:39" x14ac:dyDescent="0.2">
      <c r="A7422" s="148" t="s">
        <v>403</v>
      </c>
      <c r="B7422" s="162" t="s">
        <v>2495</v>
      </c>
      <c r="C7422" s="174" t="s">
        <v>525</v>
      </c>
      <c r="D7422" s="175" t="s">
        <v>679</v>
      </c>
      <c r="E7422" s="175">
        <v>96</v>
      </c>
      <c r="F7422" s="176">
        <v>1.6751530000000001E-2</v>
      </c>
      <c r="G7422" s="176">
        <f t="shared" si="242"/>
        <v>1.6081468800000001</v>
      </c>
      <c r="H7422" s="177"/>
      <c r="I7422" s="178"/>
      <c r="J7422" s="179"/>
      <c r="K7422" s="124"/>
      <c r="L7422" s="125"/>
      <c r="M7422" s="126"/>
      <c r="N7422" s="127"/>
      <c r="O7422" s="128"/>
      <c r="P7422" s="128"/>
      <c r="Q7422" s="126"/>
      <c r="R7422" s="55"/>
      <c r="S7422" s="129"/>
      <c r="T7422" s="156"/>
      <c r="U7422" s="126"/>
      <c r="AF7422" s="8"/>
      <c r="AG7422" s="8"/>
      <c r="AH7422" s="8"/>
      <c r="AI7422" s="8"/>
      <c r="AJ7422" s="8"/>
      <c r="AK7422" s="8"/>
      <c r="AL7422" s="8"/>
      <c r="AM7422" s="8"/>
    </row>
    <row r="7423" spans="1:39" x14ac:dyDescent="0.2">
      <c r="A7423" s="148" t="s">
        <v>403</v>
      </c>
      <c r="B7423" s="162" t="s">
        <v>2496</v>
      </c>
      <c r="C7423" s="174" t="s">
        <v>525</v>
      </c>
      <c r="D7423" s="175" t="s">
        <v>767</v>
      </c>
      <c r="E7423" s="175">
        <v>9</v>
      </c>
      <c r="F7423" s="176">
        <v>1.084597E-2</v>
      </c>
      <c r="G7423" s="176">
        <f t="shared" si="242"/>
        <v>9.7613729999999996E-2</v>
      </c>
      <c r="H7423" s="177"/>
      <c r="I7423" s="178"/>
      <c r="J7423" s="179"/>
      <c r="K7423" s="124"/>
      <c r="L7423" s="125"/>
      <c r="M7423" s="126"/>
      <c r="N7423" s="127"/>
      <c r="O7423" s="128"/>
      <c r="P7423" s="128"/>
      <c r="Q7423" s="126"/>
      <c r="R7423" s="55"/>
      <c r="S7423" s="129"/>
      <c r="T7423" s="156"/>
      <c r="U7423" s="126"/>
      <c r="AF7423" s="8"/>
      <c r="AG7423" s="8"/>
      <c r="AH7423" s="8"/>
      <c r="AI7423" s="8"/>
      <c r="AJ7423" s="8"/>
      <c r="AK7423" s="8"/>
      <c r="AL7423" s="8"/>
      <c r="AM7423" s="8"/>
    </row>
    <row r="7424" spans="1:39" x14ac:dyDescent="0.2">
      <c r="A7424" s="148" t="s">
        <v>403</v>
      </c>
      <c r="B7424" s="162" t="s">
        <v>2497</v>
      </c>
      <c r="C7424" s="174" t="s">
        <v>525</v>
      </c>
      <c r="D7424" s="175" t="s">
        <v>526</v>
      </c>
      <c r="E7424" s="175">
        <v>359</v>
      </c>
      <c r="F7424" s="176">
        <v>5.88405E-3</v>
      </c>
      <c r="G7424" s="176">
        <f t="shared" si="242"/>
        <v>2.1123739499999998</v>
      </c>
      <c r="H7424" s="177"/>
      <c r="I7424" s="178"/>
      <c r="J7424" s="179"/>
      <c r="K7424" s="124"/>
      <c r="L7424" s="125"/>
      <c r="M7424" s="126"/>
      <c r="N7424" s="127"/>
      <c r="O7424" s="128"/>
      <c r="P7424" s="128"/>
      <c r="Q7424" s="126"/>
      <c r="R7424" s="55"/>
      <c r="S7424" s="129"/>
      <c r="T7424" s="156"/>
      <c r="U7424" s="126"/>
      <c r="AF7424" s="8"/>
      <c r="AG7424" s="8"/>
      <c r="AH7424" s="8"/>
      <c r="AI7424" s="8"/>
      <c r="AJ7424" s="8"/>
      <c r="AK7424" s="8"/>
      <c r="AL7424" s="8"/>
      <c r="AM7424" s="8"/>
    </row>
    <row r="7425" spans="1:39" x14ac:dyDescent="0.2">
      <c r="A7425" s="148" t="s">
        <v>403</v>
      </c>
      <c r="B7425" s="162" t="s">
        <v>2498</v>
      </c>
      <c r="C7425" s="174" t="s">
        <v>525</v>
      </c>
      <c r="D7425" s="175" t="s">
        <v>770</v>
      </c>
      <c r="E7425" s="175">
        <v>4</v>
      </c>
      <c r="F7425" s="176">
        <v>8.4562000000000005E-4</v>
      </c>
      <c r="G7425" s="176">
        <f t="shared" si="242"/>
        <v>3.3824800000000002E-3</v>
      </c>
      <c r="H7425" s="177"/>
      <c r="I7425" s="178"/>
      <c r="J7425" s="179"/>
      <c r="K7425" s="124"/>
      <c r="L7425" s="125"/>
      <c r="M7425" s="126"/>
      <c r="N7425" s="127"/>
      <c r="O7425" s="128"/>
      <c r="P7425" s="128"/>
      <c r="Q7425" s="126"/>
      <c r="R7425" s="55"/>
      <c r="S7425" s="129"/>
      <c r="T7425" s="156"/>
      <c r="U7425" s="126"/>
      <c r="AF7425" s="8"/>
      <c r="AG7425" s="8"/>
      <c r="AH7425" s="8"/>
      <c r="AI7425" s="8"/>
      <c r="AJ7425" s="8"/>
      <c r="AK7425" s="8"/>
      <c r="AL7425" s="8"/>
      <c r="AM7425" s="8"/>
    </row>
    <row r="7426" spans="1:39" x14ac:dyDescent="0.2">
      <c r="A7426" s="148" t="s">
        <v>403</v>
      </c>
      <c r="B7426" s="162" t="s">
        <v>2499</v>
      </c>
      <c r="C7426" s="174" t="s">
        <v>528</v>
      </c>
      <c r="D7426" s="175" t="s">
        <v>772</v>
      </c>
      <c r="E7426" s="175">
        <v>16</v>
      </c>
      <c r="F7426" s="176">
        <v>6.9577099999999998E-3</v>
      </c>
      <c r="G7426" s="176">
        <f t="shared" si="242"/>
        <v>0.11132336</v>
      </c>
      <c r="H7426" s="177"/>
      <c r="I7426" s="178"/>
      <c r="J7426" s="179"/>
      <c r="K7426" s="124"/>
      <c r="L7426" s="125"/>
      <c r="M7426" s="126"/>
      <c r="N7426" s="127"/>
      <c r="O7426" s="128"/>
      <c r="P7426" s="128"/>
      <c r="Q7426" s="126"/>
      <c r="R7426" s="55"/>
      <c r="S7426" s="129"/>
      <c r="T7426" s="156"/>
      <c r="U7426" s="126"/>
      <c r="AF7426" s="8"/>
      <c r="AG7426" s="8"/>
      <c r="AH7426" s="8"/>
      <c r="AI7426" s="8"/>
      <c r="AJ7426" s="8"/>
      <c r="AK7426" s="8"/>
      <c r="AL7426" s="8"/>
      <c r="AM7426" s="8"/>
    </row>
    <row r="7427" spans="1:39" x14ac:dyDescent="0.2">
      <c r="A7427" s="148" t="s">
        <v>403</v>
      </c>
      <c r="B7427" s="162" t="s">
        <v>2500</v>
      </c>
      <c r="C7427" s="174" t="s">
        <v>528</v>
      </c>
      <c r="D7427" s="175" t="s">
        <v>680</v>
      </c>
      <c r="E7427" s="175">
        <v>88</v>
      </c>
      <c r="F7427" s="176">
        <v>3.9662300000000003E-3</v>
      </c>
      <c r="G7427" s="176">
        <f t="shared" si="242"/>
        <v>0.34902824000000005</v>
      </c>
      <c r="H7427" s="177"/>
      <c r="I7427" s="178"/>
      <c r="J7427" s="179"/>
      <c r="K7427" s="124"/>
      <c r="L7427" s="125"/>
      <c r="M7427" s="126"/>
      <c r="N7427" s="127"/>
      <c r="O7427" s="128"/>
      <c r="P7427" s="128"/>
      <c r="Q7427" s="126"/>
      <c r="R7427" s="55"/>
      <c r="S7427" s="129"/>
      <c r="T7427" s="156"/>
      <c r="U7427" s="126"/>
      <c r="AF7427" s="8"/>
      <c r="AG7427" s="8"/>
      <c r="AH7427" s="8"/>
      <c r="AI7427" s="8"/>
      <c r="AJ7427" s="8"/>
      <c r="AK7427" s="8"/>
      <c r="AL7427" s="8"/>
      <c r="AM7427" s="8"/>
    </row>
    <row r="7428" spans="1:39" x14ac:dyDescent="0.2">
      <c r="A7428" s="148" t="s">
        <v>403</v>
      </c>
      <c r="B7428" s="162" t="s">
        <v>2501</v>
      </c>
      <c r="C7428" s="174" t="s">
        <v>528</v>
      </c>
      <c r="D7428" s="175" t="s">
        <v>775</v>
      </c>
      <c r="E7428" s="175">
        <v>9</v>
      </c>
      <c r="F7428" s="176">
        <v>2.3824300000000001E-3</v>
      </c>
      <c r="G7428" s="176">
        <f t="shared" si="242"/>
        <v>2.1441870000000002E-2</v>
      </c>
      <c r="H7428" s="177"/>
      <c r="I7428" s="178"/>
      <c r="J7428" s="179"/>
      <c r="K7428" s="124"/>
      <c r="L7428" s="125"/>
      <c r="M7428" s="126"/>
      <c r="N7428" s="127"/>
      <c r="O7428" s="128"/>
      <c r="P7428" s="128"/>
      <c r="Q7428" s="126"/>
      <c r="R7428" s="55"/>
      <c r="S7428" s="129"/>
      <c r="T7428" s="156"/>
      <c r="U7428" s="126"/>
      <c r="AF7428" s="8"/>
      <c r="AG7428" s="8"/>
      <c r="AH7428" s="8"/>
      <c r="AI7428" s="8"/>
      <c r="AJ7428" s="8"/>
      <c r="AK7428" s="8"/>
      <c r="AL7428" s="8"/>
      <c r="AM7428" s="8"/>
    </row>
    <row r="7429" spans="1:39" x14ac:dyDescent="0.2">
      <c r="A7429" s="148" t="s">
        <v>403</v>
      </c>
      <c r="B7429" s="162" t="s">
        <v>2502</v>
      </c>
      <c r="C7429" s="174" t="s">
        <v>528</v>
      </c>
      <c r="D7429" s="175" t="s">
        <v>529</v>
      </c>
      <c r="E7429" s="175">
        <v>247</v>
      </c>
      <c r="F7429" s="176">
        <v>1.25136E-3</v>
      </c>
      <c r="G7429" s="176">
        <f t="shared" si="242"/>
        <v>0.30908592000000001</v>
      </c>
      <c r="H7429" s="177"/>
      <c r="I7429" s="178"/>
      <c r="J7429" s="179"/>
      <c r="K7429" s="124"/>
      <c r="L7429" s="125"/>
      <c r="M7429" s="126"/>
      <c r="N7429" s="127"/>
      <c r="O7429" s="128"/>
      <c r="P7429" s="128"/>
      <c r="Q7429" s="126"/>
      <c r="R7429" s="55"/>
      <c r="S7429" s="129"/>
      <c r="T7429" s="156"/>
      <c r="U7429" s="126"/>
      <c r="AF7429" s="8"/>
      <c r="AG7429" s="8"/>
      <c r="AH7429" s="8"/>
      <c r="AI7429" s="8"/>
      <c r="AJ7429" s="8"/>
      <c r="AK7429" s="8"/>
      <c r="AL7429" s="8"/>
      <c r="AM7429" s="8"/>
    </row>
    <row r="7430" spans="1:39" x14ac:dyDescent="0.2">
      <c r="A7430" s="148" t="s">
        <v>403</v>
      </c>
      <c r="B7430" s="162" t="s">
        <v>2503</v>
      </c>
      <c r="C7430" s="174" t="s">
        <v>528</v>
      </c>
      <c r="D7430" s="175" t="s">
        <v>778</v>
      </c>
      <c r="E7430" s="175">
        <v>4</v>
      </c>
      <c r="F7430" s="176">
        <v>1.8382000000000001E-4</v>
      </c>
      <c r="G7430" s="176">
        <f t="shared" si="242"/>
        <v>7.3528000000000005E-4</v>
      </c>
      <c r="H7430" s="177"/>
      <c r="I7430" s="178"/>
      <c r="J7430" s="179"/>
      <c r="K7430" s="124"/>
      <c r="L7430" s="125"/>
      <c r="M7430" s="126"/>
      <c r="N7430" s="127"/>
      <c r="O7430" s="128"/>
      <c r="P7430" s="128"/>
      <c r="Q7430" s="126"/>
      <c r="R7430" s="55"/>
      <c r="S7430" s="129"/>
      <c r="T7430" s="156"/>
      <c r="U7430" s="126"/>
      <c r="AF7430" s="8"/>
      <c r="AG7430" s="8"/>
      <c r="AH7430" s="8"/>
      <c r="AI7430" s="8"/>
      <c r="AJ7430" s="8"/>
      <c r="AK7430" s="8"/>
      <c r="AL7430" s="8"/>
      <c r="AM7430" s="8"/>
    </row>
    <row r="7431" spans="1:39" x14ac:dyDescent="0.2">
      <c r="A7431" s="148" t="s">
        <v>403</v>
      </c>
      <c r="B7431" s="162" t="s">
        <v>2504</v>
      </c>
      <c r="C7431" s="174" t="s">
        <v>681</v>
      </c>
      <c r="D7431" s="175" t="s">
        <v>780</v>
      </c>
      <c r="E7431" s="175">
        <v>4</v>
      </c>
      <c r="F7431" s="176">
        <v>1.7164410000000001E-2</v>
      </c>
      <c r="G7431" s="176">
        <f t="shared" si="242"/>
        <v>6.8657640000000006E-2</v>
      </c>
      <c r="H7431" s="177"/>
      <c r="I7431" s="178"/>
      <c r="J7431" s="179"/>
      <c r="K7431" s="124"/>
      <c r="L7431" s="125"/>
      <c r="M7431" s="126"/>
      <c r="N7431" s="127"/>
      <c r="O7431" s="128"/>
      <c r="P7431" s="128"/>
      <c r="Q7431" s="126"/>
      <c r="R7431" s="55"/>
      <c r="S7431" s="129"/>
      <c r="T7431" s="156"/>
      <c r="U7431" s="126"/>
      <c r="AF7431" s="8"/>
      <c r="AG7431" s="8"/>
      <c r="AH7431" s="8"/>
      <c r="AI7431" s="8"/>
      <c r="AJ7431" s="8"/>
      <c r="AK7431" s="8"/>
      <c r="AL7431" s="8"/>
      <c r="AM7431" s="8"/>
    </row>
    <row r="7432" spans="1:39" x14ac:dyDescent="0.2">
      <c r="A7432" s="148" t="s">
        <v>403</v>
      </c>
      <c r="B7432" s="162" t="s">
        <v>2505</v>
      </c>
      <c r="C7432" s="174" t="s">
        <v>681</v>
      </c>
      <c r="D7432" s="175" t="s">
        <v>782</v>
      </c>
      <c r="E7432" s="175">
        <v>8</v>
      </c>
      <c r="F7432" s="176">
        <v>1.130113E-2</v>
      </c>
      <c r="G7432" s="176">
        <f t="shared" si="242"/>
        <v>9.0409039999999996E-2</v>
      </c>
      <c r="H7432" s="177"/>
      <c r="I7432" s="178"/>
      <c r="J7432" s="179"/>
      <c r="K7432" s="124"/>
      <c r="L7432" s="125"/>
      <c r="M7432" s="126"/>
      <c r="N7432" s="127"/>
      <c r="O7432" s="128"/>
      <c r="P7432" s="128"/>
      <c r="Q7432" s="126"/>
      <c r="R7432" s="55"/>
      <c r="S7432" s="129"/>
      <c r="T7432" s="156"/>
      <c r="U7432" s="126"/>
      <c r="AF7432" s="8"/>
      <c r="AG7432" s="8"/>
      <c r="AH7432" s="8"/>
      <c r="AI7432" s="8"/>
      <c r="AJ7432" s="8"/>
      <c r="AK7432" s="8"/>
      <c r="AL7432" s="8"/>
      <c r="AM7432" s="8"/>
    </row>
    <row r="7433" spans="1:39" x14ac:dyDescent="0.2">
      <c r="A7433" s="148" t="s">
        <v>403</v>
      </c>
      <c r="B7433" s="162" t="s">
        <v>2506</v>
      </c>
      <c r="C7433" s="174" t="s">
        <v>681</v>
      </c>
      <c r="D7433" s="175" t="s">
        <v>784</v>
      </c>
      <c r="E7433" s="175">
        <v>4</v>
      </c>
      <c r="F7433" s="176">
        <v>4.0784000000000003E-3</v>
      </c>
      <c r="G7433" s="176">
        <f t="shared" si="242"/>
        <v>1.6313600000000001E-2</v>
      </c>
      <c r="H7433" s="177"/>
      <c r="I7433" s="178"/>
      <c r="J7433" s="179"/>
      <c r="K7433" s="124"/>
      <c r="L7433" s="125"/>
      <c r="M7433" s="126"/>
      <c r="N7433" s="127"/>
      <c r="O7433" s="128"/>
      <c r="P7433" s="128"/>
      <c r="Q7433" s="126"/>
      <c r="R7433" s="55"/>
      <c r="S7433" s="129"/>
      <c r="T7433" s="156"/>
      <c r="U7433" s="126"/>
      <c r="AF7433" s="8"/>
      <c r="AG7433" s="8"/>
      <c r="AH7433" s="8"/>
      <c r="AI7433" s="8"/>
      <c r="AJ7433" s="8"/>
      <c r="AK7433" s="8"/>
      <c r="AL7433" s="8"/>
      <c r="AM7433" s="8"/>
    </row>
    <row r="7434" spans="1:39" x14ac:dyDescent="0.2">
      <c r="A7434" s="148" t="s">
        <v>403</v>
      </c>
      <c r="B7434" s="162" t="s">
        <v>2507</v>
      </c>
      <c r="C7434" s="174" t="s">
        <v>681</v>
      </c>
      <c r="D7434" s="175" t="s">
        <v>786</v>
      </c>
      <c r="E7434" s="175">
        <v>45</v>
      </c>
      <c r="F7434" s="176">
        <v>2.1575700000000001E-3</v>
      </c>
      <c r="G7434" s="176">
        <f t="shared" si="242"/>
        <v>9.7090650000000001E-2</v>
      </c>
      <c r="H7434" s="177"/>
      <c r="I7434" s="178"/>
      <c r="J7434" s="179"/>
      <c r="K7434" s="124"/>
      <c r="L7434" s="125"/>
      <c r="M7434" s="126"/>
      <c r="N7434" s="127"/>
      <c r="O7434" s="128"/>
      <c r="P7434" s="128"/>
      <c r="Q7434" s="126"/>
      <c r="R7434" s="55"/>
      <c r="S7434" s="129"/>
      <c r="T7434" s="156"/>
      <c r="U7434" s="126"/>
      <c r="AF7434" s="8"/>
      <c r="AG7434" s="8"/>
      <c r="AH7434" s="8"/>
      <c r="AI7434" s="8"/>
      <c r="AJ7434" s="8"/>
      <c r="AK7434" s="8"/>
      <c r="AL7434" s="8"/>
      <c r="AM7434" s="8"/>
    </row>
    <row r="7435" spans="1:39" ht="25.5" x14ac:dyDescent="0.2">
      <c r="A7435" s="148" t="s">
        <v>403</v>
      </c>
      <c r="B7435" s="162" t="s">
        <v>2508</v>
      </c>
      <c r="C7435" s="174" t="s">
        <v>2509</v>
      </c>
      <c r="D7435" s="175" t="s">
        <v>713</v>
      </c>
      <c r="E7435" s="175">
        <v>2</v>
      </c>
      <c r="F7435" s="176">
        <v>1.413823E-2</v>
      </c>
      <c r="G7435" s="176">
        <f t="shared" si="242"/>
        <v>2.827646E-2</v>
      </c>
      <c r="H7435" s="177" t="s">
        <v>714</v>
      </c>
      <c r="I7435" s="178"/>
      <c r="J7435" s="179"/>
      <c r="K7435" s="124"/>
      <c r="L7435" s="125"/>
      <c r="M7435" s="126"/>
      <c r="N7435" s="127"/>
      <c r="O7435" s="128"/>
      <c r="P7435" s="128"/>
      <c r="Q7435" s="126"/>
      <c r="R7435" s="55"/>
      <c r="S7435" s="129"/>
      <c r="T7435" s="156"/>
      <c r="U7435" s="126"/>
      <c r="AF7435" s="8"/>
      <c r="AG7435" s="8"/>
      <c r="AH7435" s="8"/>
      <c r="AI7435" s="8"/>
      <c r="AJ7435" s="8"/>
      <c r="AK7435" s="8"/>
      <c r="AL7435" s="8"/>
      <c r="AM7435" s="8"/>
    </row>
    <row r="7436" spans="1:39" x14ac:dyDescent="0.2">
      <c r="A7436" s="148" t="s">
        <v>403</v>
      </c>
      <c r="B7436" s="162" t="s">
        <v>2510</v>
      </c>
      <c r="C7436" s="181"/>
      <c r="D7436" s="182" t="s">
        <v>8224</v>
      </c>
      <c r="E7436" s="182">
        <v>1</v>
      </c>
      <c r="F7436" s="183">
        <v>43</v>
      </c>
      <c r="G7436" s="183">
        <f t="shared" si="242"/>
        <v>43</v>
      </c>
      <c r="H7436" s="184"/>
      <c r="I7436" s="185"/>
      <c r="J7436" s="180"/>
      <c r="K7436" s="124"/>
      <c r="L7436" s="125"/>
      <c r="M7436" s="126"/>
      <c r="N7436" s="127"/>
      <c r="O7436" s="128"/>
      <c r="P7436" s="128"/>
      <c r="Q7436" s="126"/>
      <c r="R7436" s="55"/>
      <c r="S7436" s="129"/>
      <c r="T7436" s="156"/>
      <c r="U7436" s="126"/>
      <c r="AF7436" s="8"/>
      <c r="AG7436" s="8"/>
      <c r="AH7436" s="8"/>
      <c r="AI7436" s="8"/>
      <c r="AJ7436" s="8"/>
      <c r="AK7436" s="8"/>
      <c r="AL7436" s="8"/>
      <c r="AM7436" s="8"/>
    </row>
    <row r="7437" spans="1:39" x14ac:dyDescent="0.2">
      <c r="A7437" s="148" t="s">
        <v>386</v>
      </c>
      <c r="B7437" s="162" t="s">
        <v>2511</v>
      </c>
      <c r="C7437" s="181" t="s">
        <v>462</v>
      </c>
      <c r="D7437" s="182" t="s">
        <v>463</v>
      </c>
      <c r="E7437" s="182">
        <v>1</v>
      </c>
      <c r="F7437" s="183">
        <v>0.65714972000000005</v>
      </c>
      <c r="G7437" s="183">
        <f t="shared" si="242"/>
        <v>0.65714972000000005</v>
      </c>
      <c r="H7437" s="184" t="s">
        <v>414</v>
      </c>
      <c r="I7437" s="185"/>
      <c r="J7437" s="180"/>
      <c r="K7437" s="124"/>
      <c r="L7437" s="125"/>
      <c r="M7437" s="126"/>
      <c r="N7437" s="127"/>
      <c r="O7437" s="128"/>
      <c r="P7437" s="128"/>
      <c r="Q7437" s="126"/>
      <c r="R7437" s="55"/>
      <c r="S7437" s="129"/>
      <c r="T7437" s="156"/>
      <c r="U7437" s="126"/>
      <c r="AF7437" s="8"/>
      <c r="AG7437" s="8"/>
      <c r="AH7437" s="8"/>
      <c r="AI7437" s="8"/>
      <c r="AJ7437" s="8"/>
      <c r="AK7437" s="8"/>
      <c r="AL7437" s="8"/>
      <c r="AM7437" s="8"/>
    </row>
    <row r="7438" spans="1:39" x14ac:dyDescent="0.2">
      <c r="A7438" s="148" t="s">
        <v>386</v>
      </c>
      <c r="B7438" s="162" t="s">
        <v>2512</v>
      </c>
      <c r="C7438" s="181" t="s">
        <v>459</v>
      </c>
      <c r="D7438" s="182" t="s">
        <v>460</v>
      </c>
      <c r="E7438" s="182">
        <v>1</v>
      </c>
      <c r="F7438" s="183">
        <v>3.27927539</v>
      </c>
      <c r="G7438" s="183">
        <f t="shared" ref="G7438:G7447" si="243">F7438*E7438</f>
        <v>3.27927539</v>
      </c>
      <c r="H7438" s="184" t="s">
        <v>390</v>
      </c>
      <c r="I7438" s="185"/>
      <c r="J7438" s="180"/>
      <c r="K7438" s="124"/>
      <c r="L7438" s="125"/>
      <c r="M7438" s="126"/>
      <c r="N7438" s="127"/>
      <c r="O7438" s="128"/>
      <c r="P7438" s="128"/>
      <c r="Q7438" s="126"/>
      <c r="R7438" s="55"/>
      <c r="S7438" s="129"/>
      <c r="T7438" s="156"/>
      <c r="U7438" s="126"/>
      <c r="AF7438" s="8"/>
      <c r="AG7438" s="8"/>
      <c r="AH7438" s="8"/>
      <c r="AI7438" s="8"/>
      <c r="AJ7438" s="8"/>
      <c r="AK7438" s="8"/>
      <c r="AL7438" s="8"/>
      <c r="AM7438" s="8"/>
    </row>
    <row r="7439" spans="1:39" x14ac:dyDescent="0.2">
      <c r="A7439" s="148" t="s">
        <v>403</v>
      </c>
      <c r="B7439" s="162" t="s">
        <v>2513</v>
      </c>
      <c r="C7439" s="174" t="s">
        <v>722</v>
      </c>
      <c r="D7439" s="175" t="s">
        <v>723</v>
      </c>
      <c r="E7439" s="175">
        <v>1</v>
      </c>
      <c r="F7439" s="176">
        <v>6.138147E-2</v>
      </c>
      <c r="G7439" s="176">
        <f t="shared" si="243"/>
        <v>6.138147E-2</v>
      </c>
      <c r="H7439" s="177" t="s">
        <v>414</v>
      </c>
      <c r="I7439" s="178"/>
      <c r="J7439" s="179"/>
      <c r="K7439" s="124"/>
      <c r="L7439" s="125"/>
      <c r="M7439" s="126"/>
      <c r="N7439" s="127"/>
      <c r="O7439" s="128"/>
      <c r="P7439" s="128"/>
      <c r="Q7439" s="126"/>
      <c r="R7439" s="55"/>
      <c r="S7439" s="129"/>
      <c r="T7439" s="156"/>
      <c r="U7439" s="126"/>
      <c r="AF7439" s="8"/>
      <c r="AG7439" s="8"/>
      <c r="AH7439" s="8"/>
      <c r="AI7439" s="8"/>
      <c r="AJ7439" s="8"/>
      <c r="AK7439" s="8"/>
      <c r="AL7439" s="8"/>
      <c r="AM7439" s="8"/>
    </row>
    <row r="7440" spans="1:39" ht="25.5" x14ac:dyDescent="0.2">
      <c r="A7440" s="148" t="s">
        <v>403</v>
      </c>
      <c r="B7440" s="162" t="s">
        <v>2514</v>
      </c>
      <c r="C7440" s="174" t="s">
        <v>725</v>
      </c>
      <c r="D7440" s="175" t="s">
        <v>726</v>
      </c>
      <c r="E7440" s="175">
        <v>40</v>
      </c>
      <c r="F7440" s="176">
        <v>2.0473680000000001E-2</v>
      </c>
      <c r="G7440" s="176">
        <f t="shared" si="243"/>
        <v>0.81894719999999999</v>
      </c>
      <c r="H7440" s="177"/>
      <c r="I7440" s="178"/>
      <c r="J7440" s="179"/>
      <c r="K7440" s="124"/>
      <c r="L7440" s="125"/>
      <c r="M7440" s="126"/>
      <c r="N7440" s="127"/>
      <c r="O7440" s="128"/>
      <c r="P7440" s="128"/>
      <c r="Q7440" s="126"/>
      <c r="R7440" s="55"/>
      <c r="S7440" s="129"/>
      <c r="T7440" s="156"/>
      <c r="U7440" s="126"/>
      <c r="AF7440" s="8"/>
      <c r="AG7440" s="8"/>
      <c r="AH7440" s="8"/>
      <c r="AI7440" s="8"/>
      <c r="AJ7440" s="8"/>
      <c r="AK7440" s="8"/>
      <c r="AL7440" s="8"/>
      <c r="AM7440" s="8"/>
    </row>
    <row r="7441" spans="1:39" x14ac:dyDescent="0.2">
      <c r="A7441" s="148" t="s">
        <v>403</v>
      </c>
      <c r="B7441" s="162" t="s">
        <v>2515</v>
      </c>
      <c r="C7441" s="174" t="s">
        <v>623</v>
      </c>
      <c r="D7441" s="175" t="s">
        <v>624</v>
      </c>
      <c r="E7441" s="175">
        <v>1</v>
      </c>
      <c r="F7441" s="176">
        <v>9.1339580000000004E-2</v>
      </c>
      <c r="G7441" s="176">
        <f t="shared" si="243"/>
        <v>9.1339580000000004E-2</v>
      </c>
      <c r="H7441" s="177" t="s">
        <v>625</v>
      </c>
      <c r="I7441" s="178"/>
      <c r="J7441" s="179"/>
      <c r="K7441" s="124"/>
      <c r="L7441" s="125"/>
      <c r="M7441" s="126"/>
      <c r="N7441" s="127"/>
      <c r="O7441" s="128"/>
      <c r="P7441" s="128"/>
      <c r="Q7441" s="126"/>
      <c r="R7441" s="55"/>
      <c r="S7441" s="129"/>
      <c r="T7441" s="156"/>
      <c r="U7441" s="126"/>
      <c r="AF7441" s="8"/>
      <c r="AG7441" s="8"/>
      <c r="AH7441" s="8"/>
      <c r="AI7441" s="8"/>
      <c r="AJ7441" s="8"/>
      <c r="AK7441" s="8"/>
      <c r="AL7441" s="8"/>
      <c r="AM7441" s="8"/>
    </row>
    <row r="7442" spans="1:39" x14ac:dyDescent="0.2">
      <c r="A7442" s="148" t="s">
        <v>403</v>
      </c>
      <c r="B7442" s="162" t="s">
        <v>2516</v>
      </c>
      <c r="C7442" s="174" t="s">
        <v>788</v>
      </c>
      <c r="D7442" s="175" t="s">
        <v>789</v>
      </c>
      <c r="E7442" s="175">
        <v>2</v>
      </c>
      <c r="F7442" s="176">
        <v>5.0836500000000003E-3</v>
      </c>
      <c r="G7442" s="176">
        <f t="shared" si="243"/>
        <v>1.0167300000000001E-2</v>
      </c>
      <c r="H7442" s="177" t="s">
        <v>414</v>
      </c>
      <c r="I7442" s="178"/>
      <c r="J7442" s="179"/>
      <c r="K7442" s="124"/>
      <c r="L7442" s="125"/>
      <c r="M7442" s="126"/>
      <c r="N7442" s="127"/>
      <c r="O7442" s="128"/>
      <c r="P7442" s="128"/>
      <c r="Q7442" s="126"/>
      <c r="R7442" s="55"/>
      <c r="S7442" s="129"/>
      <c r="T7442" s="156"/>
      <c r="U7442" s="126"/>
      <c r="AF7442" s="8"/>
      <c r="AG7442" s="8"/>
      <c r="AH7442" s="8"/>
      <c r="AI7442" s="8"/>
      <c r="AJ7442" s="8"/>
      <c r="AK7442" s="8"/>
      <c r="AL7442" s="8"/>
      <c r="AM7442" s="8"/>
    </row>
    <row r="7443" spans="1:39" x14ac:dyDescent="0.2">
      <c r="A7443" s="148" t="s">
        <v>386</v>
      </c>
      <c r="B7443" s="162" t="s">
        <v>2517</v>
      </c>
      <c r="C7443" s="168" t="s">
        <v>630</v>
      </c>
      <c r="D7443" s="169" t="s">
        <v>631</v>
      </c>
      <c r="E7443" s="169">
        <v>11</v>
      </c>
      <c r="F7443" s="170">
        <v>3.2398108900000002</v>
      </c>
      <c r="G7443" s="170">
        <f t="shared" si="243"/>
        <v>35.637919790000005</v>
      </c>
      <c r="H7443" s="171" t="s">
        <v>414</v>
      </c>
      <c r="I7443" s="172"/>
      <c r="J7443" s="173"/>
      <c r="K7443" s="124"/>
      <c r="L7443" s="125"/>
      <c r="M7443" s="126"/>
      <c r="N7443" s="127"/>
      <c r="O7443" s="128"/>
      <c r="P7443" s="128"/>
      <c r="Q7443" s="126"/>
      <c r="R7443" s="55"/>
      <c r="S7443" s="129"/>
      <c r="T7443" s="156"/>
      <c r="U7443" s="126"/>
      <c r="AF7443" s="8"/>
      <c r="AG7443" s="8"/>
      <c r="AH7443" s="8"/>
      <c r="AI7443" s="8"/>
      <c r="AJ7443" s="8"/>
      <c r="AK7443" s="8"/>
      <c r="AL7443" s="8"/>
      <c r="AM7443" s="8"/>
    </row>
    <row r="7444" spans="1:39" x14ac:dyDescent="0.2">
      <c r="A7444" s="148" t="s">
        <v>403</v>
      </c>
      <c r="B7444" s="162" t="s">
        <v>2518</v>
      </c>
      <c r="C7444" s="174" t="s">
        <v>639</v>
      </c>
      <c r="D7444" s="175" t="s">
        <v>640</v>
      </c>
      <c r="E7444" s="175">
        <v>22</v>
      </c>
      <c r="F7444" s="176">
        <v>9.6615160000000005E-2</v>
      </c>
      <c r="G7444" s="176">
        <f t="shared" si="243"/>
        <v>2.1255335200000003</v>
      </c>
      <c r="H7444" s="177" t="s">
        <v>414</v>
      </c>
      <c r="I7444" s="178"/>
      <c r="J7444" s="179"/>
      <c r="K7444" s="124"/>
      <c r="L7444" s="125"/>
      <c r="M7444" s="126"/>
      <c r="N7444" s="127"/>
      <c r="O7444" s="128"/>
      <c r="P7444" s="128"/>
      <c r="Q7444" s="126"/>
      <c r="R7444" s="55"/>
      <c r="S7444" s="129"/>
      <c r="T7444" s="156"/>
      <c r="U7444" s="126"/>
      <c r="AF7444" s="8"/>
      <c r="AG7444" s="8"/>
      <c r="AH7444" s="8"/>
      <c r="AI7444" s="8"/>
      <c r="AJ7444" s="8"/>
      <c r="AK7444" s="8"/>
      <c r="AL7444" s="8"/>
      <c r="AM7444" s="8"/>
    </row>
    <row r="7445" spans="1:39" x14ac:dyDescent="0.2">
      <c r="A7445" s="148" t="s">
        <v>386</v>
      </c>
      <c r="B7445" s="162" t="s">
        <v>2519</v>
      </c>
      <c r="C7445" s="168" t="s">
        <v>2520</v>
      </c>
      <c r="D7445" s="169" t="s">
        <v>2521</v>
      </c>
      <c r="E7445" s="169">
        <v>1</v>
      </c>
      <c r="F7445" s="170">
        <v>13.79135205</v>
      </c>
      <c r="G7445" s="170">
        <f t="shared" si="243"/>
        <v>13.79135205</v>
      </c>
      <c r="H7445" s="171" t="s">
        <v>414</v>
      </c>
      <c r="I7445" s="172"/>
      <c r="J7445" s="173"/>
      <c r="K7445" s="124"/>
      <c r="L7445" s="125"/>
      <c r="M7445" s="126"/>
      <c r="N7445" s="127"/>
      <c r="O7445" s="128"/>
      <c r="P7445" s="128"/>
      <c r="Q7445" s="126"/>
      <c r="R7445" s="55"/>
      <c r="S7445" s="129"/>
      <c r="T7445" s="156"/>
      <c r="U7445" s="126"/>
      <c r="AF7445" s="8"/>
      <c r="AG7445" s="8"/>
      <c r="AH7445" s="8"/>
      <c r="AI7445" s="8"/>
      <c r="AJ7445" s="8"/>
      <c r="AK7445" s="8"/>
      <c r="AL7445" s="8"/>
      <c r="AM7445" s="8"/>
    </row>
    <row r="7446" spans="1:39" ht="25.5" x14ac:dyDescent="0.2">
      <c r="A7446" s="148" t="s">
        <v>403</v>
      </c>
      <c r="B7446" s="162" t="s">
        <v>2522</v>
      </c>
      <c r="C7446" s="174" t="s">
        <v>2523</v>
      </c>
      <c r="D7446" s="175" t="s">
        <v>2524</v>
      </c>
      <c r="E7446" s="175">
        <v>6</v>
      </c>
      <c r="F7446" s="176">
        <v>1.6369379999999999E-2</v>
      </c>
      <c r="G7446" s="176">
        <f t="shared" si="243"/>
        <v>9.8216279999999989E-2</v>
      </c>
      <c r="H7446" s="177"/>
      <c r="I7446" s="178"/>
      <c r="J7446" s="179"/>
      <c r="K7446" s="124"/>
      <c r="L7446" s="125"/>
      <c r="M7446" s="126"/>
      <c r="N7446" s="127"/>
      <c r="O7446" s="128"/>
      <c r="P7446" s="128"/>
      <c r="Q7446" s="126"/>
      <c r="R7446" s="55"/>
      <c r="S7446" s="129"/>
      <c r="T7446" s="156"/>
      <c r="U7446" s="126"/>
      <c r="AF7446" s="8"/>
      <c r="AG7446" s="8"/>
      <c r="AH7446" s="8"/>
      <c r="AI7446" s="8"/>
      <c r="AJ7446" s="8"/>
      <c r="AK7446" s="8"/>
      <c r="AL7446" s="8"/>
      <c r="AM7446" s="8"/>
    </row>
    <row r="7447" spans="1:39" x14ac:dyDescent="0.2">
      <c r="A7447" s="148" t="s">
        <v>386</v>
      </c>
      <c r="B7447" s="162" t="s">
        <v>2525</v>
      </c>
      <c r="C7447" s="168" t="s">
        <v>633</v>
      </c>
      <c r="D7447" s="169" t="s">
        <v>634</v>
      </c>
      <c r="E7447" s="169">
        <v>9</v>
      </c>
      <c r="F7447" s="170">
        <v>13.036198779999999</v>
      </c>
      <c r="G7447" s="170">
        <f t="shared" si="243"/>
        <v>117.32578902</v>
      </c>
      <c r="H7447" s="171" t="s">
        <v>414</v>
      </c>
      <c r="I7447" s="172"/>
      <c r="J7447" s="173"/>
      <c r="K7447" s="124"/>
      <c r="L7447" s="125"/>
      <c r="M7447" s="126"/>
      <c r="N7447" s="127"/>
      <c r="O7447" s="128"/>
      <c r="P7447" s="128"/>
      <c r="Q7447" s="126"/>
      <c r="R7447" s="55"/>
      <c r="S7447" s="129"/>
      <c r="T7447" s="156"/>
      <c r="U7447" s="126"/>
      <c r="AF7447" s="8"/>
      <c r="AG7447" s="8"/>
      <c r="AH7447" s="8"/>
      <c r="AI7447" s="8"/>
      <c r="AJ7447" s="8"/>
      <c r="AK7447" s="8"/>
      <c r="AL7447" s="8"/>
      <c r="AM7447" s="8"/>
    </row>
    <row r="7448" spans="1:39" x14ac:dyDescent="0.2">
      <c r="A7448" s="148" t="s">
        <v>379</v>
      </c>
      <c r="B7448" s="150">
        <v>111</v>
      </c>
      <c r="C7448" s="151" t="s">
        <v>350</v>
      </c>
      <c r="D7448" s="152" t="s">
        <v>351</v>
      </c>
      <c r="E7448" s="105">
        <v>1</v>
      </c>
      <c r="F7448" s="153"/>
      <c r="G7448" s="110"/>
      <c r="H7448" s="154"/>
      <c r="I7448" s="111"/>
      <c r="J7448" s="155"/>
      <c r="K7448" s="124"/>
      <c r="L7448" s="125"/>
      <c r="M7448" s="126"/>
      <c r="N7448" s="127"/>
      <c r="O7448" s="128"/>
      <c r="P7448" s="128"/>
      <c r="Q7448" s="126"/>
      <c r="R7448" s="55"/>
      <c r="S7448" s="129"/>
      <c r="T7448" s="156"/>
      <c r="U7448" s="126"/>
      <c r="AF7448" s="8"/>
      <c r="AG7448" s="8"/>
      <c r="AH7448" s="8"/>
      <c r="AI7448" s="8"/>
      <c r="AJ7448" s="8"/>
      <c r="AK7448" s="8"/>
      <c r="AL7448" s="8"/>
      <c r="AM7448" s="8"/>
    </row>
    <row r="7449" spans="1:39" x14ac:dyDescent="0.2">
      <c r="A7449" s="148" t="s">
        <v>379</v>
      </c>
      <c r="B7449" s="150">
        <v>112</v>
      </c>
      <c r="C7449" s="151" t="s">
        <v>352</v>
      </c>
      <c r="D7449" s="152" t="s">
        <v>353</v>
      </c>
      <c r="E7449" s="105">
        <v>1</v>
      </c>
      <c r="F7449" s="153"/>
      <c r="G7449" s="110"/>
      <c r="H7449" s="154"/>
      <c r="I7449" s="111"/>
      <c r="J7449" s="155"/>
      <c r="K7449" s="124"/>
      <c r="L7449" s="125"/>
      <c r="M7449" s="126"/>
      <c r="N7449" s="127"/>
      <c r="O7449" s="128"/>
      <c r="P7449" s="128"/>
      <c r="Q7449" s="126"/>
      <c r="R7449" s="55"/>
      <c r="S7449" s="129"/>
      <c r="T7449" s="156"/>
      <c r="U7449" s="126"/>
      <c r="AF7449" s="8"/>
      <c r="AG7449" s="8"/>
      <c r="AH7449" s="8"/>
      <c r="AI7449" s="8"/>
      <c r="AJ7449" s="8"/>
      <c r="AK7449" s="8"/>
      <c r="AL7449" s="8"/>
      <c r="AM7449" s="8"/>
    </row>
    <row r="7450" spans="1:39" customFormat="1" x14ac:dyDescent="0.2">
      <c r="A7450" s="148" t="s">
        <v>379</v>
      </c>
      <c r="B7450" s="162" t="s">
        <v>4377</v>
      </c>
      <c r="C7450" s="181" t="s">
        <v>384</v>
      </c>
      <c r="D7450" s="182" t="s">
        <v>385</v>
      </c>
      <c r="E7450" s="182">
        <v>1</v>
      </c>
      <c r="F7450" s="183"/>
      <c r="G7450" s="183" t="str">
        <f>""</f>
        <v/>
      </c>
      <c r="H7450" s="184"/>
      <c r="I7450" s="185"/>
      <c r="J7450" s="180"/>
    </row>
    <row r="7451" spans="1:39" customFormat="1" outlineLevel="1" x14ac:dyDescent="0.2">
      <c r="A7451" s="148" t="s">
        <v>379</v>
      </c>
      <c r="B7451" s="162" t="s">
        <v>4378</v>
      </c>
      <c r="C7451" s="181" t="s">
        <v>388</v>
      </c>
      <c r="D7451" s="182" t="s">
        <v>389</v>
      </c>
      <c r="E7451" s="182">
        <f>1*1</f>
        <v>1</v>
      </c>
      <c r="F7451" s="183">
        <v>3.8</v>
      </c>
      <c r="G7451" s="183">
        <f t="shared" ref="G7451:G7456" si="244">F7451*E7451</f>
        <v>3.8</v>
      </c>
      <c r="H7451" s="184" t="s">
        <v>390</v>
      </c>
      <c r="I7451" s="185"/>
      <c r="J7451" s="180"/>
    </row>
    <row r="7452" spans="1:39" customFormat="1" outlineLevel="1" x14ac:dyDescent="0.2">
      <c r="A7452" s="148" t="s">
        <v>379</v>
      </c>
      <c r="B7452" s="162" t="s">
        <v>4379</v>
      </c>
      <c r="C7452" s="181" t="s">
        <v>392</v>
      </c>
      <c r="D7452" s="182" t="s">
        <v>393</v>
      </c>
      <c r="E7452" s="182">
        <f>1*1</f>
        <v>1</v>
      </c>
      <c r="F7452" s="183">
        <v>2.65</v>
      </c>
      <c r="G7452" s="183">
        <f t="shared" si="244"/>
        <v>2.65</v>
      </c>
      <c r="H7452" s="184" t="s">
        <v>390</v>
      </c>
      <c r="I7452" s="185"/>
      <c r="J7452" s="180"/>
    </row>
    <row r="7453" spans="1:39" customFormat="1" outlineLevel="1" x14ac:dyDescent="0.2">
      <c r="A7453" s="148" t="s">
        <v>379</v>
      </c>
      <c r="B7453" s="162" t="s">
        <v>4380</v>
      </c>
      <c r="C7453" s="181" t="s">
        <v>395</v>
      </c>
      <c r="D7453" s="182" t="s">
        <v>396</v>
      </c>
      <c r="E7453" s="182">
        <f>1*1</f>
        <v>1</v>
      </c>
      <c r="F7453" s="183">
        <v>5.45</v>
      </c>
      <c r="G7453" s="183">
        <f t="shared" si="244"/>
        <v>5.45</v>
      </c>
      <c r="H7453" s="184" t="s">
        <v>390</v>
      </c>
      <c r="I7453" s="185"/>
      <c r="J7453" s="180"/>
    </row>
    <row r="7454" spans="1:39" customFormat="1" outlineLevel="1" x14ac:dyDescent="0.2">
      <c r="A7454" s="148" t="s">
        <v>379</v>
      </c>
      <c r="B7454" s="162" t="s">
        <v>4381</v>
      </c>
      <c r="C7454" s="181" t="s">
        <v>398</v>
      </c>
      <c r="D7454" s="182" t="s">
        <v>399</v>
      </c>
      <c r="E7454" s="182">
        <f>1*1</f>
        <v>1</v>
      </c>
      <c r="F7454" s="183">
        <v>39.75</v>
      </c>
      <c r="G7454" s="183">
        <f t="shared" si="244"/>
        <v>39.75</v>
      </c>
      <c r="H7454" s="184" t="s">
        <v>390</v>
      </c>
      <c r="I7454" s="185"/>
      <c r="J7454" s="180"/>
    </row>
    <row r="7455" spans="1:39" customFormat="1" outlineLevel="1" x14ac:dyDescent="0.2">
      <c r="A7455" s="148" t="s">
        <v>379</v>
      </c>
      <c r="B7455" s="162" t="s">
        <v>4382</v>
      </c>
      <c r="C7455" s="181" t="s">
        <v>401</v>
      </c>
      <c r="D7455" s="182" t="s">
        <v>402</v>
      </c>
      <c r="E7455" s="182">
        <f>2*1</f>
        <v>2</v>
      </c>
      <c r="F7455" s="183">
        <v>1.97</v>
      </c>
      <c r="G7455" s="183">
        <f t="shared" si="244"/>
        <v>3.94</v>
      </c>
      <c r="H7455" s="184" t="s">
        <v>390</v>
      </c>
      <c r="I7455" s="185"/>
      <c r="J7455" s="180"/>
    </row>
    <row r="7456" spans="1:39" customFormat="1" outlineLevel="1" x14ac:dyDescent="0.2">
      <c r="A7456" s="148" t="s">
        <v>379</v>
      </c>
      <c r="B7456" s="162" t="s">
        <v>4383</v>
      </c>
      <c r="C7456" s="181" t="s">
        <v>405</v>
      </c>
      <c r="D7456" s="182" t="s">
        <v>406</v>
      </c>
      <c r="E7456" s="182">
        <f>1*1</f>
        <v>1</v>
      </c>
      <c r="F7456" s="183">
        <v>8.09</v>
      </c>
      <c r="G7456" s="183">
        <f t="shared" si="244"/>
        <v>8.09</v>
      </c>
      <c r="H7456" s="184"/>
      <c r="I7456" s="185"/>
      <c r="J7456" s="180"/>
    </row>
    <row r="7457" spans="1:11" customFormat="1" x14ac:dyDescent="0.2">
      <c r="A7457" s="161" t="s">
        <v>382</v>
      </c>
      <c r="B7457" s="162" t="s">
        <v>4384</v>
      </c>
      <c r="C7457" s="163" t="s">
        <v>1907</v>
      </c>
      <c r="D7457" s="164" t="s">
        <v>409</v>
      </c>
      <c r="E7457" s="164" t="s">
        <v>410</v>
      </c>
      <c r="F7457" s="167"/>
      <c r="G7457" s="167" t="str">
        <f>""</f>
        <v/>
      </c>
      <c r="H7457" s="161"/>
      <c r="I7457" s="165"/>
      <c r="J7457" s="166"/>
      <c r="K7457" s="200"/>
    </row>
    <row r="7458" spans="1:11" customFormat="1" outlineLevel="1" x14ac:dyDescent="0.2">
      <c r="A7458" s="161" t="s">
        <v>386</v>
      </c>
      <c r="B7458" s="162" t="s">
        <v>4385</v>
      </c>
      <c r="C7458" s="168" t="s">
        <v>1909</v>
      </c>
      <c r="D7458" s="169" t="s">
        <v>1910</v>
      </c>
      <c r="E7458" s="169" t="s">
        <v>410</v>
      </c>
      <c r="F7458" s="170">
        <v>15.77</v>
      </c>
      <c r="G7458" s="170">
        <f>F7458*2</f>
        <v>31.54</v>
      </c>
      <c r="H7458" s="171" t="s">
        <v>414</v>
      </c>
      <c r="I7458" s="172"/>
      <c r="J7458" s="173"/>
      <c r="K7458" s="200"/>
    </row>
    <row r="7459" spans="1:11" customFormat="1" outlineLevel="1" x14ac:dyDescent="0.2">
      <c r="A7459" s="161" t="s">
        <v>386</v>
      </c>
      <c r="B7459" s="162" t="s">
        <v>4386</v>
      </c>
      <c r="C7459" s="168" t="s">
        <v>416</v>
      </c>
      <c r="D7459" s="169" t="s">
        <v>417</v>
      </c>
      <c r="E7459" s="169" t="s">
        <v>410</v>
      </c>
      <c r="F7459" s="170">
        <v>4.05</v>
      </c>
      <c r="G7459" s="170">
        <f>F7459*2</f>
        <v>8.1</v>
      </c>
      <c r="H7459" s="171" t="s">
        <v>414</v>
      </c>
      <c r="I7459" s="172"/>
      <c r="J7459" s="173"/>
      <c r="K7459" s="200"/>
    </row>
    <row r="7460" spans="1:11" customFormat="1" outlineLevel="1" x14ac:dyDescent="0.2">
      <c r="A7460" s="161" t="s">
        <v>386</v>
      </c>
      <c r="B7460" s="162" t="s">
        <v>4387</v>
      </c>
      <c r="C7460" s="168" t="s">
        <v>419</v>
      </c>
      <c r="D7460" s="169" t="s">
        <v>420</v>
      </c>
      <c r="E7460" s="169">
        <v>2</v>
      </c>
      <c r="F7460" s="170">
        <v>0.37</v>
      </c>
      <c r="G7460" s="170">
        <f>F7460*E7460</f>
        <v>0.74</v>
      </c>
      <c r="H7460" s="171" t="s">
        <v>414</v>
      </c>
      <c r="I7460" s="172"/>
      <c r="J7460" s="173"/>
      <c r="K7460" s="200"/>
    </row>
    <row r="7461" spans="1:11" customFormat="1" outlineLevel="1" x14ac:dyDescent="0.2">
      <c r="A7461" s="161" t="s">
        <v>386</v>
      </c>
      <c r="B7461" s="162" t="s">
        <v>4388</v>
      </c>
      <c r="C7461" s="168" t="s">
        <v>422</v>
      </c>
      <c r="D7461" s="169" t="s">
        <v>423</v>
      </c>
      <c r="E7461" s="169">
        <v>2</v>
      </c>
      <c r="F7461" s="170">
        <v>0.04</v>
      </c>
      <c r="G7461" s="170">
        <f>F7461*E7461</f>
        <v>0.08</v>
      </c>
      <c r="H7461" s="171" t="s">
        <v>414</v>
      </c>
      <c r="I7461" s="172"/>
      <c r="J7461" s="173"/>
      <c r="K7461" s="200"/>
    </row>
    <row r="7462" spans="1:11" customFormat="1" outlineLevel="1" x14ac:dyDescent="0.2">
      <c r="A7462" s="161" t="s">
        <v>403</v>
      </c>
      <c r="B7462" s="162" t="s">
        <v>4389</v>
      </c>
      <c r="C7462" s="174" t="s">
        <v>425</v>
      </c>
      <c r="D7462" s="175" t="s">
        <v>426</v>
      </c>
      <c r="E7462" s="175">
        <v>2</v>
      </c>
      <c r="F7462" s="176">
        <v>0.01</v>
      </c>
      <c r="G7462" s="176">
        <f>F7462*E7462</f>
        <v>0.02</v>
      </c>
      <c r="H7462" s="177"/>
      <c r="I7462" s="178"/>
      <c r="J7462" s="179"/>
      <c r="K7462" s="200"/>
    </row>
    <row r="7463" spans="1:11" customFormat="1" x14ac:dyDescent="0.2">
      <c r="A7463" s="148" t="s">
        <v>379</v>
      </c>
      <c r="B7463" s="162" t="s">
        <v>4390</v>
      </c>
      <c r="C7463" s="181" t="s">
        <v>428</v>
      </c>
      <c r="D7463" s="182" t="s">
        <v>429</v>
      </c>
      <c r="E7463" s="182" t="s">
        <v>410</v>
      </c>
      <c r="F7463" s="183"/>
      <c r="G7463" s="183" t="str">
        <f>""</f>
        <v/>
      </c>
      <c r="H7463" s="184"/>
      <c r="I7463" s="185"/>
      <c r="J7463" s="180"/>
      <c r="K7463" s="200"/>
    </row>
    <row r="7464" spans="1:11" customFormat="1" outlineLevel="1" x14ac:dyDescent="0.2">
      <c r="A7464" s="148" t="s">
        <v>379</v>
      </c>
      <c r="B7464" s="162" t="s">
        <v>4391</v>
      </c>
      <c r="C7464" s="181" t="s">
        <v>431</v>
      </c>
      <c r="D7464" s="182" t="s">
        <v>432</v>
      </c>
      <c r="E7464" s="182" t="s">
        <v>410</v>
      </c>
      <c r="F7464" s="183">
        <v>10.41</v>
      </c>
      <c r="G7464" s="183">
        <f>F7464*2</f>
        <v>20.82</v>
      </c>
      <c r="H7464" s="184" t="s">
        <v>390</v>
      </c>
      <c r="I7464" s="185"/>
      <c r="J7464" s="180"/>
      <c r="K7464" s="200"/>
    </row>
    <row r="7465" spans="1:11" customFormat="1" outlineLevel="1" x14ac:dyDescent="0.2">
      <c r="A7465" s="148" t="s">
        <v>379</v>
      </c>
      <c r="B7465" s="162" t="s">
        <v>4392</v>
      </c>
      <c r="C7465" s="181" t="s">
        <v>434</v>
      </c>
      <c r="D7465" s="182" t="s">
        <v>435</v>
      </c>
      <c r="E7465" s="182">
        <v>4</v>
      </c>
      <c r="F7465" s="183">
        <v>0.03</v>
      </c>
      <c r="G7465" s="183">
        <f>F7465*E7465</f>
        <v>0.12</v>
      </c>
      <c r="H7465" s="184" t="s">
        <v>414</v>
      </c>
      <c r="I7465" s="185"/>
      <c r="J7465" s="180"/>
      <c r="K7465" s="200"/>
    </row>
    <row r="7466" spans="1:11" customFormat="1" outlineLevel="1" x14ac:dyDescent="0.2">
      <c r="A7466" s="148" t="s">
        <v>379</v>
      </c>
      <c r="B7466" s="162" t="s">
        <v>4393</v>
      </c>
      <c r="C7466" s="181" t="s">
        <v>425</v>
      </c>
      <c r="D7466" s="182" t="s">
        <v>437</v>
      </c>
      <c r="E7466" s="182">
        <v>2</v>
      </c>
      <c r="F7466" s="183">
        <v>0.02</v>
      </c>
      <c r="G7466" s="183">
        <f>F7466*E7466</f>
        <v>0.04</v>
      </c>
      <c r="H7466" s="184"/>
      <c r="I7466" s="185"/>
      <c r="J7466" s="180"/>
      <c r="K7466" s="200"/>
    </row>
    <row r="7467" spans="1:11" customFormat="1" x14ac:dyDescent="0.2">
      <c r="A7467" s="161" t="s">
        <v>382</v>
      </c>
      <c r="B7467" s="162" t="s">
        <v>4394</v>
      </c>
      <c r="C7467" s="163" t="s">
        <v>3446</v>
      </c>
      <c r="D7467" s="164" t="s">
        <v>3447</v>
      </c>
      <c r="E7467" s="164">
        <v>1</v>
      </c>
      <c r="F7467" s="167"/>
      <c r="G7467" s="167" t="str">
        <f>""</f>
        <v/>
      </c>
      <c r="H7467" s="161"/>
      <c r="I7467" s="165"/>
      <c r="J7467" s="166"/>
    </row>
    <row r="7468" spans="1:11" customFormat="1" outlineLevel="1" x14ac:dyDescent="0.2">
      <c r="A7468" s="161" t="s">
        <v>386</v>
      </c>
      <c r="B7468" s="162" t="s">
        <v>4395</v>
      </c>
      <c r="C7468" s="168" t="s">
        <v>3449</v>
      </c>
      <c r="D7468" s="169" t="s">
        <v>3450</v>
      </c>
      <c r="E7468" s="169">
        <f>1*1</f>
        <v>1</v>
      </c>
      <c r="F7468" s="170">
        <v>5.41</v>
      </c>
      <c r="G7468" s="170">
        <f>F7468*E7468</f>
        <v>5.41</v>
      </c>
      <c r="H7468" s="171" t="s">
        <v>414</v>
      </c>
      <c r="I7468" s="172"/>
      <c r="J7468" s="173"/>
    </row>
    <row r="7469" spans="1:11" customFormat="1" outlineLevel="1" x14ac:dyDescent="0.2">
      <c r="A7469" s="161" t="s">
        <v>386</v>
      </c>
      <c r="B7469" s="162" t="s">
        <v>4396</v>
      </c>
      <c r="C7469" s="168" t="s">
        <v>445</v>
      </c>
      <c r="D7469" s="169" t="s">
        <v>446</v>
      </c>
      <c r="E7469" s="169">
        <f>2*1</f>
        <v>2</v>
      </c>
      <c r="F7469" s="170">
        <v>2.2200000000000002</v>
      </c>
      <c r="G7469" s="170">
        <f>F7469*E7469</f>
        <v>4.4400000000000004</v>
      </c>
      <c r="H7469" s="171" t="s">
        <v>414</v>
      </c>
      <c r="I7469" s="172"/>
      <c r="J7469" s="173"/>
    </row>
    <row r="7470" spans="1:11" customFormat="1" outlineLevel="1" x14ac:dyDescent="0.2">
      <c r="A7470" s="161" t="s">
        <v>403</v>
      </c>
      <c r="B7470" s="162" t="s">
        <v>4397</v>
      </c>
      <c r="C7470" s="174" t="s">
        <v>425</v>
      </c>
      <c r="D7470" s="175" t="s">
        <v>448</v>
      </c>
      <c r="E7470" s="175">
        <f>4*1</f>
        <v>4</v>
      </c>
      <c r="F7470" s="176">
        <v>0.01</v>
      </c>
      <c r="G7470" s="176">
        <f>F7470*E7470</f>
        <v>0.04</v>
      </c>
      <c r="H7470" s="177"/>
      <c r="I7470" s="178"/>
      <c r="J7470" s="179"/>
    </row>
    <row r="7471" spans="1:11" customFormat="1" outlineLevel="1" x14ac:dyDescent="0.2">
      <c r="A7471" s="161" t="s">
        <v>403</v>
      </c>
      <c r="B7471" s="162" t="s">
        <v>4398</v>
      </c>
      <c r="C7471" s="174" t="s">
        <v>425</v>
      </c>
      <c r="D7471" s="175" t="s">
        <v>450</v>
      </c>
      <c r="E7471" s="175">
        <f>8*1</f>
        <v>8</v>
      </c>
      <c r="F7471" s="176">
        <v>0.04</v>
      </c>
      <c r="G7471" s="176">
        <f>F7471*E7471</f>
        <v>0.32</v>
      </c>
      <c r="H7471" s="177"/>
      <c r="I7471" s="178"/>
      <c r="J7471" s="179"/>
    </row>
    <row r="7472" spans="1:11" customFormat="1" x14ac:dyDescent="0.2">
      <c r="A7472" s="161" t="s">
        <v>382</v>
      </c>
      <c r="B7472" s="162" t="s">
        <v>4399</v>
      </c>
      <c r="C7472" s="163" t="s">
        <v>3455</v>
      </c>
      <c r="D7472" s="164" t="s">
        <v>3456</v>
      </c>
      <c r="E7472" s="164">
        <v>7</v>
      </c>
      <c r="F7472" s="167"/>
      <c r="G7472" s="167" t="str">
        <f>""</f>
        <v/>
      </c>
      <c r="H7472" s="161"/>
      <c r="I7472" s="165"/>
      <c r="J7472" s="166"/>
    </row>
    <row r="7473" spans="1:11" customFormat="1" outlineLevel="1" x14ac:dyDescent="0.2">
      <c r="A7473" s="161" t="s">
        <v>386</v>
      </c>
      <c r="B7473" s="162" t="s">
        <v>4400</v>
      </c>
      <c r="C7473" s="168" t="s">
        <v>3449</v>
      </c>
      <c r="D7473" s="169" t="s">
        <v>3450</v>
      </c>
      <c r="E7473" s="169">
        <f>1*7</f>
        <v>7</v>
      </c>
      <c r="F7473" s="170">
        <v>5.41</v>
      </c>
      <c r="G7473" s="170">
        <f>F7473*E7473</f>
        <v>37.870000000000005</v>
      </c>
      <c r="H7473" s="171" t="s">
        <v>414</v>
      </c>
      <c r="I7473" s="172"/>
      <c r="J7473" s="173"/>
    </row>
    <row r="7474" spans="1:11" customFormat="1" outlineLevel="1" x14ac:dyDescent="0.2">
      <c r="A7474" s="161" t="s">
        <v>386</v>
      </c>
      <c r="B7474" s="162" t="s">
        <v>4401</v>
      </c>
      <c r="C7474" s="168" t="s">
        <v>456</v>
      </c>
      <c r="D7474" s="169" t="s">
        <v>457</v>
      </c>
      <c r="E7474" s="169">
        <f>2*7</f>
        <v>14</v>
      </c>
      <c r="F7474" s="170">
        <v>1.28</v>
      </c>
      <c r="G7474" s="170">
        <f>F7474*E7474</f>
        <v>17.920000000000002</v>
      </c>
      <c r="H7474" s="171" t="s">
        <v>414</v>
      </c>
      <c r="I7474" s="172"/>
      <c r="J7474" s="173"/>
    </row>
    <row r="7475" spans="1:11" customFormat="1" x14ac:dyDescent="0.2">
      <c r="A7475" s="148" t="s">
        <v>379</v>
      </c>
      <c r="B7475" s="162" t="s">
        <v>4402</v>
      </c>
      <c r="C7475" s="181" t="s">
        <v>459</v>
      </c>
      <c r="D7475" s="182" t="s">
        <v>460</v>
      </c>
      <c r="E7475" s="182">
        <v>1</v>
      </c>
      <c r="F7475" s="183">
        <v>3.27927539</v>
      </c>
      <c r="G7475" s="183">
        <f>F7475*E7475</f>
        <v>3.27927539</v>
      </c>
      <c r="H7475" s="184" t="s">
        <v>390</v>
      </c>
      <c r="I7475" s="185"/>
      <c r="J7475" s="180"/>
    </row>
    <row r="7476" spans="1:11" customFormat="1" x14ac:dyDescent="0.2">
      <c r="A7476" s="148" t="s">
        <v>379</v>
      </c>
      <c r="B7476" s="162" t="s">
        <v>4403</v>
      </c>
      <c r="C7476" s="181" t="s">
        <v>462</v>
      </c>
      <c r="D7476" s="182" t="s">
        <v>463</v>
      </c>
      <c r="E7476" s="182">
        <v>1</v>
      </c>
      <c r="F7476" s="183">
        <v>0.65714972000000005</v>
      </c>
      <c r="G7476" s="183">
        <f>F7476*E7476</f>
        <v>0.65714972000000005</v>
      </c>
      <c r="H7476" s="184" t="s">
        <v>414</v>
      </c>
      <c r="I7476" s="185"/>
      <c r="J7476" s="180"/>
    </row>
    <row r="7477" spans="1:11" customFormat="1" x14ac:dyDescent="0.2">
      <c r="A7477" s="161" t="s">
        <v>382</v>
      </c>
      <c r="B7477" s="162" t="s">
        <v>4404</v>
      </c>
      <c r="C7477" s="163" t="s">
        <v>465</v>
      </c>
      <c r="D7477" s="164" t="s">
        <v>466</v>
      </c>
      <c r="E7477" s="164" t="s">
        <v>410</v>
      </c>
      <c r="F7477" s="167"/>
      <c r="G7477" s="167" t="str">
        <f>""</f>
        <v/>
      </c>
      <c r="H7477" s="161"/>
      <c r="I7477" s="165"/>
      <c r="J7477" s="166"/>
      <c r="K7477" s="200"/>
    </row>
    <row r="7478" spans="1:11" customFormat="1" outlineLevel="1" x14ac:dyDescent="0.2">
      <c r="A7478" s="161" t="s">
        <v>386</v>
      </c>
      <c r="B7478" s="162" t="s">
        <v>4405</v>
      </c>
      <c r="C7478" s="168" t="s">
        <v>468</v>
      </c>
      <c r="D7478" s="169" t="s">
        <v>469</v>
      </c>
      <c r="E7478" s="169" t="s">
        <v>410</v>
      </c>
      <c r="F7478" s="170">
        <v>0.5</v>
      </c>
      <c r="G7478" s="170">
        <f>F7478*2</f>
        <v>1</v>
      </c>
      <c r="H7478" s="171" t="s">
        <v>414</v>
      </c>
      <c r="I7478" s="172"/>
      <c r="J7478" s="173"/>
      <c r="K7478" s="200"/>
    </row>
    <row r="7479" spans="1:11" customFormat="1" outlineLevel="1" x14ac:dyDescent="0.2">
      <c r="A7479" s="161" t="s">
        <v>386</v>
      </c>
      <c r="B7479" s="162" t="s">
        <v>4406</v>
      </c>
      <c r="C7479" s="168" t="s">
        <v>471</v>
      </c>
      <c r="D7479" s="169" t="s">
        <v>472</v>
      </c>
      <c r="E7479" s="169">
        <v>2</v>
      </c>
      <c r="F7479" s="170">
        <v>0.01</v>
      </c>
      <c r="G7479" s="170">
        <f>F7479*E7479</f>
        <v>0.02</v>
      </c>
      <c r="H7479" s="171" t="s">
        <v>414</v>
      </c>
      <c r="I7479" s="172"/>
      <c r="J7479" s="173"/>
      <c r="K7479" s="200"/>
    </row>
    <row r="7480" spans="1:11" customFormat="1" x14ac:dyDescent="0.2">
      <c r="A7480" s="161" t="s">
        <v>382</v>
      </c>
      <c r="B7480" s="162" t="s">
        <v>4407</v>
      </c>
      <c r="C7480" s="163" t="s">
        <v>474</v>
      </c>
      <c r="D7480" s="164" t="s">
        <v>475</v>
      </c>
      <c r="E7480" s="164">
        <v>2</v>
      </c>
      <c r="F7480" s="167">
        <v>0.59990093</v>
      </c>
      <c r="G7480" s="167">
        <f>F7480*E7480</f>
        <v>1.19980186</v>
      </c>
      <c r="H7480" s="161" t="s">
        <v>414</v>
      </c>
      <c r="I7480" s="165"/>
      <c r="J7480" s="166"/>
    </row>
    <row r="7481" spans="1:11" customFormat="1" x14ac:dyDescent="0.2">
      <c r="A7481" s="161" t="s">
        <v>382</v>
      </c>
      <c r="B7481" s="162" t="s">
        <v>4408</v>
      </c>
      <c r="C7481" s="163" t="s">
        <v>3466</v>
      </c>
      <c r="D7481" s="164" t="s">
        <v>3467</v>
      </c>
      <c r="E7481" s="164">
        <v>1</v>
      </c>
      <c r="F7481" s="167"/>
      <c r="G7481" s="167" t="str">
        <f>""</f>
        <v/>
      </c>
      <c r="H7481" s="161"/>
      <c r="I7481" s="165"/>
      <c r="J7481" s="166"/>
    </row>
    <row r="7482" spans="1:11" customFormat="1" outlineLevel="1" x14ac:dyDescent="0.2">
      <c r="A7482" s="161" t="s">
        <v>382</v>
      </c>
      <c r="B7482" s="162" t="s">
        <v>4409</v>
      </c>
      <c r="C7482" s="163" t="s">
        <v>3469</v>
      </c>
      <c r="D7482" s="164" t="s">
        <v>3470</v>
      </c>
      <c r="E7482" s="164">
        <f>1*1</f>
        <v>1</v>
      </c>
      <c r="F7482" s="167"/>
      <c r="G7482" s="167" t="str">
        <f>""</f>
        <v/>
      </c>
      <c r="H7482" s="161"/>
      <c r="I7482" s="165"/>
      <c r="J7482" s="166"/>
    </row>
    <row r="7483" spans="1:11" customFormat="1" outlineLevel="2" x14ac:dyDescent="0.2">
      <c r="A7483" s="161" t="s">
        <v>386</v>
      </c>
      <c r="B7483" s="162" t="s">
        <v>4410</v>
      </c>
      <c r="C7483" s="168" t="s">
        <v>3472</v>
      </c>
      <c r="D7483" s="169" t="s">
        <v>3473</v>
      </c>
      <c r="E7483" s="169">
        <f>1*1</f>
        <v>1</v>
      </c>
      <c r="F7483" s="170">
        <v>3.32</v>
      </c>
      <c r="G7483" s="170">
        <f t="shared" ref="G7483:G7492" si="245">F7483*E7483</f>
        <v>3.32</v>
      </c>
      <c r="H7483" s="171" t="s">
        <v>414</v>
      </c>
      <c r="I7483" s="172"/>
      <c r="J7483" s="173"/>
    </row>
    <row r="7484" spans="1:11" customFormat="1" outlineLevel="2" x14ac:dyDescent="0.2">
      <c r="A7484" s="161" t="s">
        <v>386</v>
      </c>
      <c r="B7484" s="162" t="s">
        <v>4411</v>
      </c>
      <c r="C7484" s="168" t="s">
        <v>830</v>
      </c>
      <c r="D7484" s="169" t="s">
        <v>831</v>
      </c>
      <c r="E7484" s="169">
        <f>2*1</f>
        <v>2</v>
      </c>
      <c r="F7484" s="170">
        <v>0.28000000000000003</v>
      </c>
      <c r="G7484" s="170">
        <f t="shared" si="245"/>
        <v>0.56000000000000005</v>
      </c>
      <c r="H7484" s="171" t="s">
        <v>414</v>
      </c>
      <c r="I7484" s="172"/>
      <c r="J7484" s="173"/>
    </row>
    <row r="7485" spans="1:11" customFormat="1" outlineLevel="1" x14ac:dyDescent="0.2">
      <c r="A7485" s="161" t="s">
        <v>382</v>
      </c>
      <c r="B7485" s="162" t="s">
        <v>4412</v>
      </c>
      <c r="C7485" s="163" t="s">
        <v>3476</v>
      </c>
      <c r="D7485" s="164" t="s">
        <v>3477</v>
      </c>
      <c r="E7485" s="164">
        <f>1*1</f>
        <v>1</v>
      </c>
      <c r="F7485" s="167">
        <v>1.87</v>
      </c>
      <c r="G7485" s="167">
        <f t="shared" si="245"/>
        <v>1.87</v>
      </c>
      <c r="H7485" s="161" t="s">
        <v>414</v>
      </c>
      <c r="I7485" s="165"/>
      <c r="J7485" s="166"/>
    </row>
    <row r="7486" spans="1:11" customFormat="1" outlineLevel="1" x14ac:dyDescent="0.2">
      <c r="A7486" s="161" t="s">
        <v>403</v>
      </c>
      <c r="B7486" s="162" t="s">
        <v>4413</v>
      </c>
      <c r="C7486" s="174" t="s">
        <v>3479</v>
      </c>
      <c r="D7486" s="175" t="s">
        <v>3480</v>
      </c>
      <c r="E7486" s="175">
        <f>1*1</f>
        <v>1</v>
      </c>
      <c r="F7486" s="176">
        <v>0.84</v>
      </c>
      <c r="G7486" s="176">
        <f t="shared" si="245"/>
        <v>0.84</v>
      </c>
      <c r="H7486" s="177"/>
      <c r="I7486" s="178"/>
      <c r="J7486" s="179"/>
    </row>
    <row r="7487" spans="1:11" customFormat="1" outlineLevel="1" x14ac:dyDescent="0.2">
      <c r="A7487" s="161" t="s">
        <v>403</v>
      </c>
      <c r="B7487" s="162" t="s">
        <v>4414</v>
      </c>
      <c r="C7487" s="174" t="s">
        <v>677</v>
      </c>
      <c r="D7487" s="175" t="s">
        <v>837</v>
      </c>
      <c r="E7487" s="175">
        <f>3*1</f>
        <v>3</v>
      </c>
      <c r="F7487" s="176">
        <v>0.02</v>
      </c>
      <c r="G7487" s="176">
        <f t="shared" si="245"/>
        <v>0.06</v>
      </c>
      <c r="H7487" s="177"/>
      <c r="I7487" s="178"/>
      <c r="J7487" s="179"/>
    </row>
    <row r="7488" spans="1:11" customFormat="1" outlineLevel="1" x14ac:dyDescent="0.2">
      <c r="A7488" s="161" t="s">
        <v>403</v>
      </c>
      <c r="B7488" s="162" t="s">
        <v>4415</v>
      </c>
      <c r="C7488" s="174" t="s">
        <v>525</v>
      </c>
      <c r="D7488" s="175" t="s">
        <v>526</v>
      </c>
      <c r="E7488" s="175">
        <f>3*1</f>
        <v>3</v>
      </c>
      <c r="F7488" s="176">
        <v>0.01</v>
      </c>
      <c r="G7488" s="176">
        <f t="shared" si="245"/>
        <v>0.03</v>
      </c>
      <c r="H7488" s="177"/>
      <c r="I7488" s="178"/>
      <c r="J7488" s="179"/>
    </row>
    <row r="7489" spans="1:11" customFormat="1" outlineLevel="1" x14ac:dyDescent="0.2">
      <c r="A7489" s="161" t="s">
        <v>403</v>
      </c>
      <c r="B7489" s="162" t="s">
        <v>4416</v>
      </c>
      <c r="C7489" s="174" t="s">
        <v>528</v>
      </c>
      <c r="D7489" s="175" t="s">
        <v>529</v>
      </c>
      <c r="E7489" s="175">
        <f>3*1</f>
        <v>3</v>
      </c>
      <c r="F7489" s="176">
        <v>0</v>
      </c>
      <c r="G7489" s="176">
        <f t="shared" si="245"/>
        <v>0</v>
      </c>
      <c r="H7489" s="177"/>
      <c r="I7489" s="178"/>
      <c r="J7489" s="179"/>
    </row>
    <row r="7490" spans="1:11" customFormat="1" x14ac:dyDescent="0.2">
      <c r="A7490" s="161" t="s">
        <v>382</v>
      </c>
      <c r="B7490" s="162" t="s">
        <v>4417</v>
      </c>
      <c r="C7490" s="163" t="s">
        <v>477</v>
      </c>
      <c r="D7490" s="164" t="s">
        <v>478</v>
      </c>
      <c r="E7490" s="164">
        <v>14</v>
      </c>
      <c r="F7490" s="167">
        <v>2.8096894699999999</v>
      </c>
      <c r="G7490" s="167">
        <f t="shared" si="245"/>
        <v>39.335652580000001</v>
      </c>
      <c r="H7490" s="161" t="s">
        <v>414</v>
      </c>
      <c r="I7490" s="165"/>
      <c r="J7490" s="166"/>
    </row>
    <row r="7491" spans="1:11" customFormat="1" x14ac:dyDescent="0.2">
      <c r="A7491" s="161" t="s">
        <v>382</v>
      </c>
      <c r="B7491" s="162" t="s">
        <v>4418</v>
      </c>
      <c r="C7491" s="163" t="s">
        <v>1944</v>
      </c>
      <c r="D7491" s="164" t="s">
        <v>1945</v>
      </c>
      <c r="E7491" s="164">
        <v>14</v>
      </c>
      <c r="F7491" s="167">
        <v>0.69946048000000005</v>
      </c>
      <c r="G7491" s="167">
        <f t="shared" si="245"/>
        <v>9.7924467200000009</v>
      </c>
      <c r="H7491" s="161" t="s">
        <v>414</v>
      </c>
      <c r="I7491" s="165"/>
      <c r="J7491" s="166"/>
    </row>
    <row r="7492" spans="1:11" customFormat="1" x14ac:dyDescent="0.2">
      <c r="A7492" s="161" t="s">
        <v>382</v>
      </c>
      <c r="B7492" s="162" t="s">
        <v>4419</v>
      </c>
      <c r="C7492" s="163" t="s">
        <v>483</v>
      </c>
      <c r="D7492" s="164" t="s">
        <v>484</v>
      </c>
      <c r="E7492" s="164">
        <v>22</v>
      </c>
      <c r="F7492" s="167">
        <v>0.33108987000000001</v>
      </c>
      <c r="G7492" s="167">
        <f t="shared" si="245"/>
        <v>7.2839771400000002</v>
      </c>
      <c r="H7492" s="161" t="s">
        <v>414</v>
      </c>
      <c r="I7492" s="165"/>
      <c r="J7492" s="166"/>
    </row>
    <row r="7493" spans="1:11" customFormat="1" x14ac:dyDescent="0.2">
      <c r="A7493" s="161" t="s">
        <v>382</v>
      </c>
      <c r="B7493" s="162" t="s">
        <v>4420</v>
      </c>
      <c r="C7493" s="163" t="s">
        <v>486</v>
      </c>
      <c r="D7493" s="164" t="s">
        <v>487</v>
      </c>
      <c r="E7493" s="164" t="s">
        <v>410</v>
      </c>
      <c r="F7493" s="167">
        <v>1.75006756</v>
      </c>
      <c r="G7493" s="167">
        <f>F7493*2</f>
        <v>3.5001351199999999</v>
      </c>
      <c r="H7493" s="161" t="s">
        <v>414</v>
      </c>
      <c r="I7493" s="165"/>
      <c r="J7493" s="166"/>
    </row>
    <row r="7494" spans="1:11" customFormat="1" x14ac:dyDescent="0.2">
      <c r="A7494" s="161" t="s">
        <v>382</v>
      </c>
      <c r="B7494" s="162" t="s">
        <v>4421</v>
      </c>
      <c r="C7494" s="163" t="s">
        <v>489</v>
      </c>
      <c r="D7494" s="164" t="s">
        <v>490</v>
      </c>
      <c r="E7494" s="164">
        <v>4</v>
      </c>
      <c r="F7494" s="167"/>
      <c r="G7494" s="167" t="str">
        <f>""</f>
        <v/>
      </c>
      <c r="H7494" s="161"/>
      <c r="I7494" s="165"/>
      <c r="J7494" s="166"/>
    </row>
    <row r="7495" spans="1:11" customFormat="1" outlineLevel="1" x14ac:dyDescent="0.2">
      <c r="A7495" s="161" t="s">
        <v>386</v>
      </c>
      <c r="B7495" s="162" t="s">
        <v>4422</v>
      </c>
      <c r="C7495" s="168" t="s">
        <v>492</v>
      </c>
      <c r="D7495" s="169" t="s">
        <v>493</v>
      </c>
      <c r="E7495" s="169">
        <f>1*4</f>
        <v>4</v>
      </c>
      <c r="F7495" s="170">
        <v>0.38</v>
      </c>
      <c r="G7495" s="170">
        <f>F7495*E7495</f>
        <v>1.52</v>
      </c>
      <c r="H7495" s="171" t="s">
        <v>414</v>
      </c>
      <c r="I7495" s="172"/>
      <c r="J7495" s="173"/>
    </row>
    <row r="7496" spans="1:11" customFormat="1" outlineLevel="1" x14ac:dyDescent="0.2">
      <c r="A7496" s="161" t="s">
        <v>386</v>
      </c>
      <c r="B7496" s="162" t="s">
        <v>4423</v>
      </c>
      <c r="C7496" s="168" t="s">
        <v>495</v>
      </c>
      <c r="D7496" s="169" t="s">
        <v>496</v>
      </c>
      <c r="E7496" s="169">
        <f>1*4</f>
        <v>4</v>
      </c>
      <c r="F7496" s="170">
        <v>0.25</v>
      </c>
      <c r="G7496" s="170">
        <f>F7496*E7496</f>
        <v>1</v>
      </c>
      <c r="H7496" s="171" t="s">
        <v>414</v>
      </c>
      <c r="I7496" s="172"/>
      <c r="J7496" s="173"/>
    </row>
    <row r="7497" spans="1:11" customFormat="1" x14ac:dyDescent="0.2">
      <c r="A7497" s="161" t="s">
        <v>382</v>
      </c>
      <c r="B7497" s="162" t="s">
        <v>4424</v>
      </c>
      <c r="C7497" s="163" t="s">
        <v>3492</v>
      </c>
      <c r="D7497" s="164" t="s">
        <v>3493</v>
      </c>
      <c r="E7497" s="164">
        <v>1</v>
      </c>
      <c r="F7497" s="167"/>
      <c r="G7497" s="167" t="str">
        <f>""</f>
        <v/>
      </c>
      <c r="H7497" s="161"/>
      <c r="I7497" s="165"/>
      <c r="J7497" s="166"/>
    </row>
    <row r="7498" spans="1:11" customFormat="1" outlineLevel="1" x14ac:dyDescent="0.2">
      <c r="A7498" s="161" t="s">
        <v>386</v>
      </c>
      <c r="B7498" s="162" t="s">
        <v>4425</v>
      </c>
      <c r="C7498" s="168" t="s">
        <v>534</v>
      </c>
      <c r="D7498" s="169" t="s">
        <v>535</v>
      </c>
      <c r="E7498" s="169">
        <f>2*1</f>
        <v>2</v>
      </c>
      <c r="F7498" s="170">
        <v>2.2200000000000002</v>
      </c>
      <c r="G7498" s="170">
        <f>F7498*E7498</f>
        <v>4.4400000000000004</v>
      </c>
      <c r="H7498" s="171" t="s">
        <v>390</v>
      </c>
      <c r="I7498" s="172"/>
      <c r="J7498" s="173"/>
    </row>
    <row r="7499" spans="1:11" customFormat="1" outlineLevel="1" x14ac:dyDescent="0.2">
      <c r="A7499" s="161" t="s">
        <v>386</v>
      </c>
      <c r="B7499" s="162" t="s">
        <v>4426</v>
      </c>
      <c r="C7499" s="168" t="s">
        <v>3496</v>
      </c>
      <c r="D7499" s="169" t="s">
        <v>3497</v>
      </c>
      <c r="E7499" s="169">
        <f>1*1</f>
        <v>1</v>
      </c>
      <c r="F7499" s="170">
        <v>2.9</v>
      </c>
      <c r="G7499" s="170">
        <f>F7499*E7499</f>
        <v>2.9</v>
      </c>
      <c r="H7499" s="171" t="s">
        <v>390</v>
      </c>
      <c r="I7499" s="172"/>
      <c r="J7499" s="173"/>
    </row>
    <row r="7500" spans="1:11" customFormat="1" outlineLevel="1" x14ac:dyDescent="0.2">
      <c r="A7500" s="161" t="s">
        <v>386</v>
      </c>
      <c r="B7500" s="162" t="s">
        <v>4427</v>
      </c>
      <c r="C7500" s="168" t="s">
        <v>3499</v>
      </c>
      <c r="D7500" s="169" t="s">
        <v>3500</v>
      </c>
      <c r="E7500" s="169">
        <f>1*1</f>
        <v>1</v>
      </c>
      <c r="F7500" s="170">
        <v>21.83</v>
      </c>
      <c r="G7500" s="170">
        <f>F7500*E7500</f>
        <v>21.83</v>
      </c>
      <c r="H7500" s="171" t="s">
        <v>390</v>
      </c>
      <c r="I7500" s="172"/>
      <c r="J7500" s="173"/>
    </row>
    <row r="7501" spans="1:11" customFormat="1" outlineLevel="1" x14ac:dyDescent="0.2">
      <c r="A7501" s="161" t="s">
        <v>386</v>
      </c>
      <c r="B7501" s="162" t="s">
        <v>4428</v>
      </c>
      <c r="C7501" s="168" t="s">
        <v>401</v>
      </c>
      <c r="D7501" s="169" t="s">
        <v>402</v>
      </c>
      <c r="E7501" s="169">
        <f>2*1</f>
        <v>2</v>
      </c>
      <c r="F7501" s="170">
        <v>1.97</v>
      </c>
      <c r="G7501" s="170">
        <f>F7501*E7501</f>
        <v>3.94</v>
      </c>
      <c r="H7501" s="171" t="s">
        <v>390</v>
      </c>
      <c r="I7501" s="172"/>
      <c r="J7501" s="173"/>
    </row>
    <row r="7502" spans="1:11" customFormat="1" x14ac:dyDescent="0.2">
      <c r="A7502" s="161" t="s">
        <v>382</v>
      </c>
      <c r="B7502" s="162" t="s">
        <v>4429</v>
      </c>
      <c r="C7502" s="163" t="s">
        <v>1957</v>
      </c>
      <c r="D7502" s="164" t="s">
        <v>545</v>
      </c>
      <c r="E7502" s="164" t="s">
        <v>410</v>
      </c>
      <c r="F7502" s="167"/>
      <c r="G7502" s="167" t="str">
        <f>""</f>
        <v/>
      </c>
      <c r="H7502" s="161"/>
      <c r="I7502" s="165"/>
      <c r="J7502" s="166"/>
      <c r="K7502" s="200"/>
    </row>
    <row r="7503" spans="1:11" customFormat="1" outlineLevel="1" x14ac:dyDescent="0.2">
      <c r="A7503" s="161" t="s">
        <v>386</v>
      </c>
      <c r="B7503" s="162" t="s">
        <v>4430</v>
      </c>
      <c r="C7503" s="168" t="s">
        <v>1959</v>
      </c>
      <c r="D7503" s="169" t="s">
        <v>1960</v>
      </c>
      <c r="E7503" s="169" t="s">
        <v>410</v>
      </c>
      <c r="F7503" s="170">
        <v>17.82</v>
      </c>
      <c r="G7503" s="170">
        <f>F7503*2</f>
        <v>35.64</v>
      </c>
      <c r="H7503" s="171" t="s">
        <v>414</v>
      </c>
      <c r="I7503" s="172"/>
      <c r="J7503" s="173"/>
      <c r="K7503" s="200"/>
    </row>
    <row r="7504" spans="1:11" customFormat="1" outlineLevel="1" x14ac:dyDescent="0.2">
      <c r="A7504" s="161" t="s">
        <v>386</v>
      </c>
      <c r="B7504" s="162" t="s">
        <v>4431</v>
      </c>
      <c r="C7504" s="168" t="s">
        <v>419</v>
      </c>
      <c r="D7504" s="169" t="s">
        <v>420</v>
      </c>
      <c r="E7504" s="169">
        <v>2</v>
      </c>
      <c r="F7504" s="170">
        <v>0.37</v>
      </c>
      <c r="G7504" s="170">
        <f>F7504*E7504</f>
        <v>0.74</v>
      </c>
      <c r="H7504" s="171" t="s">
        <v>414</v>
      </c>
      <c r="I7504" s="172"/>
      <c r="J7504" s="173"/>
      <c r="K7504" s="200"/>
    </row>
    <row r="7505" spans="1:11" customFormat="1" outlineLevel="1" x14ac:dyDescent="0.2">
      <c r="A7505" s="161" t="s">
        <v>403</v>
      </c>
      <c r="B7505" s="162" t="s">
        <v>4432</v>
      </c>
      <c r="C7505" s="174" t="s">
        <v>425</v>
      </c>
      <c r="D7505" s="175" t="s">
        <v>426</v>
      </c>
      <c r="E7505" s="175">
        <v>4</v>
      </c>
      <c r="F7505" s="176">
        <v>0.01</v>
      </c>
      <c r="G7505" s="176">
        <f>F7505*E7505</f>
        <v>0.04</v>
      </c>
      <c r="H7505" s="177"/>
      <c r="I7505" s="178"/>
      <c r="J7505" s="179"/>
      <c r="K7505" s="200"/>
    </row>
    <row r="7506" spans="1:11" customFormat="1" x14ac:dyDescent="0.2">
      <c r="A7506" s="161" t="s">
        <v>382</v>
      </c>
      <c r="B7506" s="162" t="s">
        <v>4433</v>
      </c>
      <c r="C7506" s="163" t="s">
        <v>3507</v>
      </c>
      <c r="D7506" s="164" t="s">
        <v>3508</v>
      </c>
      <c r="E7506" s="164">
        <v>1</v>
      </c>
      <c r="F7506" s="167">
        <v>9.1607998500000001</v>
      </c>
      <c r="G7506" s="167">
        <f>F7506*E7506</f>
        <v>9.1607998500000001</v>
      </c>
      <c r="H7506" s="161" t="s">
        <v>414</v>
      </c>
      <c r="I7506" s="165"/>
      <c r="J7506" s="166"/>
    </row>
    <row r="7507" spans="1:11" customFormat="1" x14ac:dyDescent="0.2">
      <c r="A7507" s="161" t="s">
        <v>382</v>
      </c>
      <c r="B7507" s="162" t="s">
        <v>4434</v>
      </c>
      <c r="C7507" s="163" t="s">
        <v>3510</v>
      </c>
      <c r="D7507" s="164" t="s">
        <v>3511</v>
      </c>
      <c r="E7507" s="164">
        <v>1</v>
      </c>
      <c r="F7507" s="167"/>
      <c r="G7507" s="167" t="str">
        <f>""</f>
        <v/>
      </c>
      <c r="H7507" s="161"/>
      <c r="I7507" s="165"/>
      <c r="J7507" s="166"/>
    </row>
    <row r="7508" spans="1:11" customFormat="1" outlineLevel="1" x14ac:dyDescent="0.2">
      <c r="A7508" s="161" t="s">
        <v>386</v>
      </c>
      <c r="B7508" s="162" t="s">
        <v>4435</v>
      </c>
      <c r="C7508" s="168" t="s">
        <v>3449</v>
      </c>
      <c r="D7508" s="169" t="s">
        <v>3450</v>
      </c>
      <c r="E7508" s="169">
        <f>1*1</f>
        <v>1</v>
      </c>
      <c r="F7508" s="170">
        <v>5.41</v>
      </c>
      <c r="G7508" s="170">
        <f>F7508*E7508</f>
        <v>5.41</v>
      </c>
      <c r="H7508" s="171" t="s">
        <v>414</v>
      </c>
      <c r="I7508" s="172"/>
      <c r="J7508" s="173"/>
    </row>
    <row r="7509" spans="1:11" customFormat="1" outlineLevel="1" x14ac:dyDescent="0.2">
      <c r="A7509" s="161" t="s">
        <v>386</v>
      </c>
      <c r="B7509" s="162" t="s">
        <v>4436</v>
      </c>
      <c r="C7509" s="168" t="s">
        <v>559</v>
      </c>
      <c r="D7509" s="169" t="s">
        <v>560</v>
      </c>
      <c r="E7509" s="169">
        <f>2*1</f>
        <v>2</v>
      </c>
      <c r="F7509" s="170">
        <v>1.39</v>
      </c>
      <c r="G7509" s="170">
        <f>F7509*E7509</f>
        <v>2.78</v>
      </c>
      <c r="H7509" s="171" t="s">
        <v>414</v>
      </c>
      <c r="I7509" s="172"/>
      <c r="J7509" s="173"/>
    </row>
    <row r="7510" spans="1:11" customFormat="1" x14ac:dyDescent="0.2">
      <c r="A7510" s="161" t="s">
        <v>382</v>
      </c>
      <c r="B7510" s="162" t="s">
        <v>4437</v>
      </c>
      <c r="C7510" s="163" t="s">
        <v>562</v>
      </c>
      <c r="D7510" s="164" t="s">
        <v>563</v>
      </c>
      <c r="E7510" s="164">
        <v>4</v>
      </c>
      <c r="F7510" s="167">
        <v>3.3256407800000001</v>
      </c>
      <c r="G7510" s="167">
        <f>F7510*E7510</f>
        <v>13.30256312</v>
      </c>
      <c r="H7510" s="161" t="s">
        <v>414</v>
      </c>
      <c r="I7510" s="165"/>
      <c r="J7510" s="166"/>
    </row>
    <row r="7511" spans="1:11" customFormat="1" x14ac:dyDescent="0.2">
      <c r="A7511" s="161" t="s">
        <v>382</v>
      </c>
      <c r="B7511" s="162" t="s">
        <v>4438</v>
      </c>
      <c r="C7511" s="163" t="s">
        <v>565</v>
      </c>
      <c r="D7511" s="164" t="s">
        <v>566</v>
      </c>
      <c r="E7511" s="164">
        <v>4</v>
      </c>
      <c r="F7511" s="167">
        <v>0.61767559999999999</v>
      </c>
      <c r="G7511" s="167">
        <f>F7511*E7511</f>
        <v>2.4707024</v>
      </c>
      <c r="H7511" s="161" t="s">
        <v>414</v>
      </c>
      <c r="I7511" s="165"/>
      <c r="J7511" s="166"/>
    </row>
    <row r="7512" spans="1:11" customFormat="1" x14ac:dyDescent="0.2">
      <c r="A7512" s="161" t="s">
        <v>382</v>
      </c>
      <c r="B7512" s="162" t="s">
        <v>4439</v>
      </c>
      <c r="C7512" s="163" t="s">
        <v>568</v>
      </c>
      <c r="D7512" s="164" t="s">
        <v>569</v>
      </c>
      <c r="E7512" s="164">
        <v>2</v>
      </c>
      <c r="F7512" s="167"/>
      <c r="G7512" s="167" t="str">
        <f>""</f>
        <v/>
      </c>
      <c r="H7512" s="161"/>
      <c r="I7512" s="165"/>
      <c r="J7512" s="166"/>
    </row>
    <row r="7513" spans="1:11" customFormat="1" outlineLevel="1" x14ac:dyDescent="0.2">
      <c r="A7513" s="161" t="s">
        <v>386</v>
      </c>
      <c r="B7513" s="162" t="s">
        <v>4440</v>
      </c>
      <c r="C7513" s="168" t="s">
        <v>571</v>
      </c>
      <c r="D7513" s="169" t="s">
        <v>572</v>
      </c>
      <c r="E7513" s="169">
        <f>1*2</f>
        <v>2</v>
      </c>
      <c r="F7513" s="170">
        <v>0.89</v>
      </c>
      <c r="G7513" s="170">
        <f>F7513*E7513</f>
        <v>1.78</v>
      </c>
      <c r="H7513" s="171" t="s">
        <v>414</v>
      </c>
      <c r="I7513" s="172"/>
      <c r="J7513" s="173"/>
    </row>
    <row r="7514" spans="1:11" customFormat="1" outlineLevel="1" x14ac:dyDescent="0.2">
      <c r="A7514" s="161" t="s">
        <v>386</v>
      </c>
      <c r="B7514" s="162" t="s">
        <v>4441</v>
      </c>
      <c r="C7514" s="168" t="s">
        <v>574</v>
      </c>
      <c r="D7514" s="169" t="s">
        <v>575</v>
      </c>
      <c r="E7514" s="169">
        <f>2*2</f>
        <v>4</v>
      </c>
      <c r="F7514" s="170">
        <v>0.09</v>
      </c>
      <c r="G7514" s="170">
        <f>F7514*E7514</f>
        <v>0.36</v>
      </c>
      <c r="H7514" s="171" t="s">
        <v>414</v>
      </c>
      <c r="I7514" s="172"/>
      <c r="J7514" s="173"/>
    </row>
    <row r="7515" spans="1:11" customFormat="1" x14ac:dyDescent="0.2">
      <c r="A7515" s="161" t="s">
        <v>382</v>
      </c>
      <c r="B7515" s="162" t="s">
        <v>4442</v>
      </c>
      <c r="C7515" s="163" t="s">
        <v>3520</v>
      </c>
      <c r="D7515" s="164" t="s">
        <v>3521</v>
      </c>
      <c r="E7515" s="164">
        <v>1</v>
      </c>
      <c r="F7515" s="167">
        <v>3.2936739799999999</v>
      </c>
      <c r="G7515" s="167">
        <f>F7515*E7515</f>
        <v>3.2936739799999999</v>
      </c>
      <c r="H7515" s="161" t="s">
        <v>414</v>
      </c>
      <c r="I7515" s="165"/>
      <c r="J7515" s="166"/>
    </row>
    <row r="7516" spans="1:11" customFormat="1" x14ac:dyDescent="0.2">
      <c r="A7516" s="161" t="s">
        <v>382</v>
      </c>
      <c r="B7516" s="162" t="s">
        <v>4443</v>
      </c>
      <c r="C7516" s="163" t="s">
        <v>3523</v>
      </c>
      <c r="D7516" s="164" t="s">
        <v>3524</v>
      </c>
      <c r="E7516" s="164">
        <v>1</v>
      </c>
      <c r="F7516" s="167">
        <v>6.6986965700000001</v>
      </c>
      <c r="G7516" s="167">
        <f>F7516*E7516</f>
        <v>6.6986965700000001</v>
      </c>
      <c r="H7516" s="161" t="s">
        <v>414</v>
      </c>
      <c r="I7516" s="165"/>
      <c r="J7516" s="166"/>
    </row>
    <row r="7517" spans="1:11" customFormat="1" x14ac:dyDescent="0.2">
      <c r="A7517" s="161" t="s">
        <v>382</v>
      </c>
      <c r="B7517" s="162" t="s">
        <v>4444</v>
      </c>
      <c r="C7517" s="163" t="s">
        <v>583</v>
      </c>
      <c r="D7517" s="164" t="s">
        <v>584</v>
      </c>
      <c r="E7517" s="164" t="s">
        <v>410</v>
      </c>
      <c r="F7517" s="167">
        <v>5.3824199999999998</v>
      </c>
      <c r="G7517" s="167">
        <f>F7517*2</f>
        <v>10.76484</v>
      </c>
      <c r="H7517" s="161" t="s">
        <v>414</v>
      </c>
      <c r="I7517" s="165"/>
      <c r="J7517" s="166"/>
    </row>
    <row r="7518" spans="1:11" customFormat="1" x14ac:dyDescent="0.2">
      <c r="A7518" s="161" t="s">
        <v>403</v>
      </c>
      <c r="B7518" s="162" t="s">
        <v>4445</v>
      </c>
      <c r="C7518" s="174" t="s">
        <v>586</v>
      </c>
      <c r="D7518" s="175" t="s">
        <v>587</v>
      </c>
      <c r="E7518" s="175">
        <v>2</v>
      </c>
      <c r="F7518" s="176">
        <v>1.23280217</v>
      </c>
      <c r="G7518" s="176">
        <f>F7518*E7518</f>
        <v>2.4656043400000001</v>
      </c>
      <c r="H7518" s="177" t="s">
        <v>414</v>
      </c>
      <c r="I7518" s="178"/>
      <c r="J7518" s="179"/>
    </row>
    <row r="7519" spans="1:11" customFormat="1" x14ac:dyDescent="0.2">
      <c r="A7519" s="148" t="s">
        <v>379</v>
      </c>
      <c r="B7519" s="162" t="s">
        <v>4446</v>
      </c>
      <c r="C7519" s="181" t="s">
        <v>3528</v>
      </c>
      <c r="D7519" s="182" t="s">
        <v>3529</v>
      </c>
      <c r="E7519" s="182">
        <v>1</v>
      </c>
      <c r="F7519" s="183">
        <v>5.6387954300000001</v>
      </c>
      <c r="G7519" s="183">
        <f>F7519*E7519</f>
        <v>5.6387954300000001</v>
      </c>
      <c r="H7519" s="184" t="s">
        <v>414</v>
      </c>
      <c r="I7519" s="185"/>
      <c r="J7519" s="180"/>
    </row>
    <row r="7520" spans="1:11" customFormat="1" x14ac:dyDescent="0.2">
      <c r="A7520" s="161" t="s">
        <v>382</v>
      </c>
      <c r="B7520" s="162" t="s">
        <v>4447</v>
      </c>
      <c r="C7520" s="163" t="s">
        <v>592</v>
      </c>
      <c r="D7520" s="164" t="s">
        <v>593</v>
      </c>
      <c r="E7520" s="164" t="s">
        <v>410</v>
      </c>
      <c r="F7520" s="167">
        <v>0.26693822</v>
      </c>
      <c r="G7520" s="167">
        <f>F7520*2</f>
        <v>0.53387644000000001</v>
      </c>
      <c r="H7520" s="161" t="s">
        <v>414</v>
      </c>
      <c r="I7520" s="165"/>
      <c r="J7520" s="166"/>
    </row>
    <row r="7521" spans="1:10" customFormat="1" x14ac:dyDescent="0.2">
      <c r="A7521" s="161" t="s">
        <v>382</v>
      </c>
      <c r="B7521" s="162" t="s">
        <v>4448</v>
      </c>
      <c r="C7521" s="163" t="s">
        <v>1981</v>
      </c>
      <c r="D7521" s="164" t="s">
        <v>1982</v>
      </c>
      <c r="E7521" s="164">
        <v>1</v>
      </c>
      <c r="F7521" s="167">
        <v>28.64560942</v>
      </c>
      <c r="G7521" s="167">
        <f>F7521*E7521</f>
        <v>28.64560942</v>
      </c>
      <c r="H7521" s="161" t="s">
        <v>414</v>
      </c>
      <c r="I7521" s="165"/>
      <c r="J7521" s="166"/>
    </row>
    <row r="7522" spans="1:10" customFormat="1" x14ac:dyDescent="0.2">
      <c r="A7522" s="161" t="s">
        <v>382</v>
      </c>
      <c r="B7522" s="162" t="s">
        <v>4449</v>
      </c>
      <c r="C7522" s="163" t="s">
        <v>1984</v>
      </c>
      <c r="D7522" s="164" t="s">
        <v>599</v>
      </c>
      <c r="E7522" s="164">
        <v>1</v>
      </c>
      <c r="F7522" s="167"/>
      <c r="G7522" s="167" t="str">
        <f>""</f>
        <v/>
      </c>
      <c r="H7522" s="161"/>
      <c r="I7522" s="165"/>
      <c r="J7522" s="166"/>
    </row>
    <row r="7523" spans="1:10" customFormat="1" outlineLevel="1" x14ac:dyDescent="0.2">
      <c r="A7523" s="161" t="s">
        <v>386</v>
      </c>
      <c r="B7523" s="162" t="s">
        <v>4450</v>
      </c>
      <c r="C7523" s="168" t="s">
        <v>1986</v>
      </c>
      <c r="D7523" s="169" t="s">
        <v>1982</v>
      </c>
      <c r="E7523" s="169">
        <f>1*1</f>
        <v>1</v>
      </c>
      <c r="F7523" s="170">
        <v>29.37</v>
      </c>
      <c r="G7523" s="170">
        <f t="shared" ref="G7523:G7554" si="246">F7523*E7523</f>
        <v>29.37</v>
      </c>
      <c r="H7523" s="171" t="s">
        <v>414</v>
      </c>
      <c r="I7523" s="172"/>
      <c r="J7523" s="173"/>
    </row>
    <row r="7524" spans="1:10" customFormat="1" outlineLevel="1" x14ac:dyDescent="0.2">
      <c r="A7524" s="161" t="s">
        <v>403</v>
      </c>
      <c r="B7524" s="162" t="s">
        <v>4451</v>
      </c>
      <c r="C7524" s="174" t="s">
        <v>425</v>
      </c>
      <c r="D7524" s="175" t="s">
        <v>437</v>
      </c>
      <c r="E7524" s="175">
        <f>1*1</f>
        <v>1</v>
      </c>
      <c r="F7524" s="176">
        <v>0.02</v>
      </c>
      <c r="G7524" s="176">
        <f t="shared" si="246"/>
        <v>0.02</v>
      </c>
      <c r="H7524" s="177"/>
      <c r="I7524" s="178"/>
      <c r="J7524" s="179"/>
    </row>
    <row r="7525" spans="1:10" customFormat="1" x14ac:dyDescent="0.2">
      <c r="A7525" s="161" t="s">
        <v>382</v>
      </c>
      <c r="B7525" s="162" t="s">
        <v>4452</v>
      </c>
      <c r="C7525" s="163" t="s">
        <v>1989</v>
      </c>
      <c r="D7525" s="164" t="s">
        <v>1982</v>
      </c>
      <c r="E7525" s="164">
        <v>5</v>
      </c>
      <c r="F7525" s="167">
        <v>28.819422400000001</v>
      </c>
      <c r="G7525" s="167">
        <f t="shared" si="246"/>
        <v>144.09711200000001</v>
      </c>
      <c r="H7525" s="161" t="s">
        <v>414</v>
      </c>
      <c r="I7525" s="165"/>
      <c r="J7525" s="166"/>
    </row>
    <row r="7526" spans="1:10" customFormat="1" x14ac:dyDescent="0.2">
      <c r="A7526" s="161" t="s">
        <v>382</v>
      </c>
      <c r="B7526" s="162" t="s">
        <v>4453</v>
      </c>
      <c r="C7526" s="163" t="s">
        <v>1991</v>
      </c>
      <c r="D7526" s="164" t="s">
        <v>1982</v>
      </c>
      <c r="E7526" s="164">
        <v>5</v>
      </c>
      <c r="F7526" s="167">
        <v>29.546435670000001</v>
      </c>
      <c r="G7526" s="167">
        <f t="shared" si="246"/>
        <v>147.73217835</v>
      </c>
      <c r="H7526" s="161" t="s">
        <v>414</v>
      </c>
      <c r="I7526" s="165"/>
      <c r="J7526" s="166"/>
    </row>
    <row r="7527" spans="1:10" customFormat="1" x14ac:dyDescent="0.2">
      <c r="A7527" s="161" t="s">
        <v>382</v>
      </c>
      <c r="B7527" s="162" t="s">
        <v>4454</v>
      </c>
      <c r="C7527" s="163" t="s">
        <v>3538</v>
      </c>
      <c r="D7527" s="164" t="s">
        <v>3539</v>
      </c>
      <c r="E7527" s="164">
        <v>1</v>
      </c>
      <c r="F7527" s="167">
        <v>3.1241122200000002</v>
      </c>
      <c r="G7527" s="167">
        <f t="shared" si="246"/>
        <v>3.1241122200000002</v>
      </c>
      <c r="H7527" s="161" t="s">
        <v>414</v>
      </c>
      <c r="I7527" s="165"/>
      <c r="J7527" s="166"/>
    </row>
    <row r="7528" spans="1:10" customFormat="1" x14ac:dyDescent="0.2">
      <c r="A7528" s="161" t="s">
        <v>382</v>
      </c>
      <c r="B7528" s="162" t="s">
        <v>4455</v>
      </c>
      <c r="C7528" s="163" t="s">
        <v>3541</v>
      </c>
      <c r="D7528" s="164" t="s">
        <v>3542</v>
      </c>
      <c r="E7528" s="164">
        <v>1</v>
      </c>
      <c r="F7528" s="167">
        <v>0.75847052000000004</v>
      </c>
      <c r="G7528" s="167">
        <f t="shared" si="246"/>
        <v>0.75847052000000004</v>
      </c>
      <c r="H7528" s="161" t="s">
        <v>414</v>
      </c>
      <c r="I7528" s="165"/>
      <c r="J7528" s="166"/>
    </row>
    <row r="7529" spans="1:10" customFormat="1" x14ac:dyDescent="0.2">
      <c r="A7529" s="161" t="s">
        <v>382</v>
      </c>
      <c r="B7529" s="162" t="s">
        <v>4456</v>
      </c>
      <c r="C7529" s="163" t="s">
        <v>614</v>
      </c>
      <c r="D7529" s="164" t="s">
        <v>615</v>
      </c>
      <c r="E7529" s="164">
        <v>2</v>
      </c>
      <c r="F7529" s="167">
        <v>0.153006</v>
      </c>
      <c r="G7529" s="167">
        <f t="shared" si="246"/>
        <v>0.30601200000000001</v>
      </c>
      <c r="H7529" s="161" t="s">
        <v>414</v>
      </c>
      <c r="I7529" s="165"/>
      <c r="J7529" s="166"/>
    </row>
    <row r="7530" spans="1:10" customFormat="1" x14ac:dyDescent="0.2">
      <c r="A7530" s="161" t="s">
        <v>403</v>
      </c>
      <c r="B7530" s="162" t="s">
        <v>4457</v>
      </c>
      <c r="C7530" s="174" t="s">
        <v>617</v>
      </c>
      <c r="D7530" s="175" t="s">
        <v>618</v>
      </c>
      <c r="E7530" s="175">
        <v>2</v>
      </c>
      <c r="F7530" s="176">
        <v>0.16417498</v>
      </c>
      <c r="G7530" s="176">
        <f t="shared" si="246"/>
        <v>0.32834996</v>
      </c>
      <c r="H7530" s="177" t="s">
        <v>414</v>
      </c>
      <c r="I7530" s="178"/>
      <c r="J7530" s="179"/>
    </row>
    <row r="7531" spans="1:10" customFormat="1" x14ac:dyDescent="0.2">
      <c r="A7531" s="161" t="s">
        <v>403</v>
      </c>
      <c r="B7531" s="162" t="s">
        <v>4458</v>
      </c>
      <c r="C7531" s="174" t="s">
        <v>3546</v>
      </c>
      <c r="D7531" s="175" t="s">
        <v>3547</v>
      </c>
      <c r="E7531" s="175">
        <v>1</v>
      </c>
      <c r="F7531" s="176">
        <v>1.50447664</v>
      </c>
      <c r="G7531" s="176">
        <f t="shared" si="246"/>
        <v>1.50447664</v>
      </c>
      <c r="H7531" s="177"/>
      <c r="I7531" s="178"/>
      <c r="J7531" s="179"/>
    </row>
    <row r="7532" spans="1:10" customFormat="1" x14ac:dyDescent="0.2">
      <c r="A7532" s="161" t="s">
        <v>403</v>
      </c>
      <c r="B7532" s="162" t="s">
        <v>4459</v>
      </c>
      <c r="C7532" s="174" t="s">
        <v>623</v>
      </c>
      <c r="D7532" s="175" t="s">
        <v>624</v>
      </c>
      <c r="E7532" s="175">
        <v>1</v>
      </c>
      <c r="F7532" s="176">
        <v>9.1339580000000004E-2</v>
      </c>
      <c r="G7532" s="176">
        <f t="shared" si="246"/>
        <v>9.1339580000000004E-2</v>
      </c>
      <c r="H7532" s="177" t="s">
        <v>625</v>
      </c>
      <c r="I7532" s="178"/>
      <c r="J7532" s="179"/>
    </row>
    <row r="7533" spans="1:10" customFormat="1" x14ac:dyDescent="0.2">
      <c r="A7533" s="161" t="s">
        <v>382</v>
      </c>
      <c r="B7533" s="162" t="s">
        <v>4460</v>
      </c>
      <c r="C7533" s="163" t="s">
        <v>627</v>
      </c>
      <c r="D7533" s="164" t="s">
        <v>628</v>
      </c>
      <c r="E7533" s="164">
        <v>12</v>
      </c>
      <c r="F7533" s="167">
        <v>0.41937333999999998</v>
      </c>
      <c r="G7533" s="167">
        <f t="shared" si="246"/>
        <v>5.03248008</v>
      </c>
      <c r="H7533" s="161" t="s">
        <v>414</v>
      </c>
      <c r="I7533" s="165"/>
      <c r="J7533" s="166"/>
    </row>
    <row r="7534" spans="1:10" customFormat="1" x14ac:dyDescent="0.2">
      <c r="A7534" s="161" t="s">
        <v>382</v>
      </c>
      <c r="B7534" s="162" t="s">
        <v>4461</v>
      </c>
      <c r="C7534" s="163" t="s">
        <v>3551</v>
      </c>
      <c r="D7534" s="164" t="s">
        <v>3552</v>
      </c>
      <c r="E7534" s="164">
        <v>16</v>
      </c>
      <c r="F7534" s="167">
        <v>1.4613394900000001</v>
      </c>
      <c r="G7534" s="167">
        <f t="shared" si="246"/>
        <v>23.381431840000001</v>
      </c>
      <c r="H7534" s="161" t="s">
        <v>414</v>
      </c>
      <c r="I7534" s="165"/>
      <c r="J7534" s="166"/>
    </row>
    <row r="7535" spans="1:10" customFormat="1" x14ac:dyDescent="0.2">
      <c r="A7535" s="161" t="s">
        <v>382</v>
      </c>
      <c r="B7535" s="162" t="s">
        <v>4462</v>
      </c>
      <c r="C7535" s="163" t="s">
        <v>3554</v>
      </c>
      <c r="D7535" s="164" t="s">
        <v>3555</v>
      </c>
      <c r="E7535" s="164">
        <v>14</v>
      </c>
      <c r="F7535" s="167">
        <v>6.4439096500000002</v>
      </c>
      <c r="G7535" s="167">
        <f t="shared" si="246"/>
        <v>90.214735099999999</v>
      </c>
      <c r="H7535" s="161" t="s">
        <v>414</v>
      </c>
      <c r="I7535" s="165"/>
      <c r="J7535" s="166"/>
    </row>
    <row r="7536" spans="1:10" customFormat="1" x14ac:dyDescent="0.2">
      <c r="A7536" s="161" t="s">
        <v>382</v>
      </c>
      <c r="B7536" s="162" t="s">
        <v>4463</v>
      </c>
      <c r="C7536" s="163" t="s">
        <v>3557</v>
      </c>
      <c r="D7536" s="164" t="s">
        <v>3558</v>
      </c>
      <c r="E7536" s="164">
        <v>1</v>
      </c>
      <c r="F7536" s="167">
        <v>7.7442089899999997</v>
      </c>
      <c r="G7536" s="167">
        <f t="shared" si="246"/>
        <v>7.7442089899999997</v>
      </c>
      <c r="H7536" s="161" t="s">
        <v>414</v>
      </c>
      <c r="I7536" s="165"/>
      <c r="J7536" s="166"/>
    </row>
    <row r="7537" spans="1:10" customFormat="1" x14ac:dyDescent="0.2">
      <c r="A7537" s="161" t="s">
        <v>403</v>
      </c>
      <c r="B7537" s="162" t="s">
        <v>4464</v>
      </c>
      <c r="C7537" s="174" t="s">
        <v>639</v>
      </c>
      <c r="D7537" s="175" t="s">
        <v>640</v>
      </c>
      <c r="E7537" s="175">
        <v>32</v>
      </c>
      <c r="F7537" s="176">
        <v>9.6615160000000005E-2</v>
      </c>
      <c r="G7537" s="176">
        <f t="shared" si="246"/>
        <v>3.0916851200000002</v>
      </c>
      <c r="H7537" s="177" t="s">
        <v>414</v>
      </c>
      <c r="I7537" s="178"/>
      <c r="J7537" s="179"/>
    </row>
    <row r="7538" spans="1:10" customFormat="1" x14ac:dyDescent="0.2">
      <c r="A7538" s="161" t="s">
        <v>382</v>
      </c>
      <c r="B7538" s="162" t="s">
        <v>4465</v>
      </c>
      <c r="C7538" s="163" t="s">
        <v>642</v>
      </c>
      <c r="D7538" s="164" t="s">
        <v>643</v>
      </c>
      <c r="E7538" s="164">
        <v>2</v>
      </c>
      <c r="F7538" s="167">
        <v>1.20161546</v>
      </c>
      <c r="G7538" s="167">
        <f t="shared" si="246"/>
        <v>2.4032309199999999</v>
      </c>
      <c r="H7538" s="161" t="s">
        <v>414</v>
      </c>
      <c r="I7538" s="165"/>
      <c r="J7538" s="166"/>
    </row>
    <row r="7539" spans="1:10" customFormat="1" x14ac:dyDescent="0.2">
      <c r="A7539" s="161" t="s">
        <v>382</v>
      </c>
      <c r="B7539" s="162" t="s">
        <v>4466</v>
      </c>
      <c r="C7539" s="163" t="s">
        <v>645</v>
      </c>
      <c r="D7539" s="164" t="s">
        <v>646</v>
      </c>
      <c r="E7539" s="164">
        <v>2</v>
      </c>
      <c r="F7539" s="167">
        <v>1.0010149699999999</v>
      </c>
      <c r="G7539" s="167">
        <f t="shared" si="246"/>
        <v>2.0020299399999999</v>
      </c>
      <c r="H7539" s="161" t="s">
        <v>414</v>
      </c>
      <c r="I7539" s="165"/>
      <c r="J7539" s="166"/>
    </row>
    <row r="7540" spans="1:10" customFormat="1" x14ac:dyDescent="0.2">
      <c r="A7540" s="161" t="s">
        <v>382</v>
      </c>
      <c r="B7540" s="162" t="s">
        <v>4467</v>
      </c>
      <c r="C7540" s="163" t="s">
        <v>648</v>
      </c>
      <c r="D7540" s="164" t="s">
        <v>649</v>
      </c>
      <c r="E7540" s="164">
        <v>12</v>
      </c>
      <c r="F7540" s="167">
        <v>2.00912837</v>
      </c>
      <c r="G7540" s="167">
        <f t="shared" si="246"/>
        <v>24.10954044</v>
      </c>
      <c r="H7540" s="161" t="s">
        <v>414</v>
      </c>
      <c r="I7540" s="165"/>
      <c r="J7540" s="166"/>
    </row>
    <row r="7541" spans="1:10" customFormat="1" x14ac:dyDescent="0.2">
      <c r="A7541" s="161" t="s">
        <v>382</v>
      </c>
      <c r="B7541" s="162" t="s">
        <v>4468</v>
      </c>
      <c r="C7541" s="163" t="s">
        <v>3564</v>
      </c>
      <c r="D7541" s="164" t="s">
        <v>3565</v>
      </c>
      <c r="E7541" s="164">
        <v>1</v>
      </c>
      <c r="F7541" s="167">
        <v>0.81804262999999999</v>
      </c>
      <c r="G7541" s="167">
        <f t="shared" si="246"/>
        <v>0.81804262999999999</v>
      </c>
      <c r="H7541" s="161" t="s">
        <v>414</v>
      </c>
      <c r="I7541" s="165"/>
      <c r="J7541" s="166"/>
    </row>
    <row r="7542" spans="1:10" customFormat="1" x14ac:dyDescent="0.2">
      <c r="A7542" s="161" t="s">
        <v>382</v>
      </c>
      <c r="B7542" s="162" t="s">
        <v>4469</v>
      </c>
      <c r="C7542" s="163" t="s">
        <v>654</v>
      </c>
      <c r="D7542" s="164" t="s">
        <v>655</v>
      </c>
      <c r="E7542" s="164">
        <v>2</v>
      </c>
      <c r="F7542" s="167">
        <v>2.8816543999999999</v>
      </c>
      <c r="G7542" s="167">
        <f t="shared" si="246"/>
        <v>5.7633087999999999</v>
      </c>
      <c r="H7542" s="161" t="s">
        <v>414</v>
      </c>
      <c r="I7542" s="165"/>
      <c r="J7542" s="166"/>
    </row>
    <row r="7543" spans="1:10" customFormat="1" x14ac:dyDescent="0.2">
      <c r="A7543" s="161" t="s">
        <v>382</v>
      </c>
      <c r="B7543" s="162" t="s">
        <v>4470</v>
      </c>
      <c r="C7543" s="163" t="s">
        <v>657</v>
      </c>
      <c r="D7543" s="164" t="s">
        <v>658</v>
      </c>
      <c r="E7543" s="164">
        <v>2</v>
      </c>
      <c r="F7543" s="167">
        <v>5.7822221499999999</v>
      </c>
      <c r="G7543" s="167">
        <f t="shared" si="246"/>
        <v>11.5644443</v>
      </c>
      <c r="H7543" s="161" t="s">
        <v>414</v>
      </c>
      <c r="I7543" s="165"/>
      <c r="J7543" s="166"/>
    </row>
    <row r="7544" spans="1:10" customFormat="1" x14ac:dyDescent="0.2">
      <c r="A7544" s="161" t="s">
        <v>382</v>
      </c>
      <c r="B7544" s="162" t="s">
        <v>4471</v>
      </c>
      <c r="C7544" s="163" t="s">
        <v>3569</v>
      </c>
      <c r="D7544" s="164" t="s">
        <v>3570</v>
      </c>
      <c r="E7544" s="164">
        <v>1</v>
      </c>
      <c r="F7544" s="167">
        <v>2.3854611399999999</v>
      </c>
      <c r="G7544" s="167">
        <f t="shared" si="246"/>
        <v>2.3854611399999999</v>
      </c>
      <c r="H7544" s="161" t="s">
        <v>414</v>
      </c>
      <c r="I7544" s="165"/>
      <c r="J7544" s="166"/>
    </row>
    <row r="7545" spans="1:10" customFormat="1" x14ac:dyDescent="0.2">
      <c r="A7545" s="161" t="s">
        <v>382</v>
      </c>
      <c r="B7545" s="162" t="s">
        <v>4472</v>
      </c>
      <c r="C7545" s="163" t="s">
        <v>663</v>
      </c>
      <c r="D7545" s="164" t="s">
        <v>664</v>
      </c>
      <c r="E7545" s="164">
        <v>2</v>
      </c>
      <c r="F7545" s="167">
        <v>1.1285739800000001</v>
      </c>
      <c r="G7545" s="167">
        <f t="shared" si="246"/>
        <v>2.2571479600000002</v>
      </c>
      <c r="H7545" s="161" t="s">
        <v>414</v>
      </c>
      <c r="I7545" s="165"/>
      <c r="J7545" s="166"/>
    </row>
    <row r="7546" spans="1:10" customFormat="1" x14ac:dyDescent="0.2">
      <c r="A7546" s="161" t="s">
        <v>382</v>
      </c>
      <c r="B7546" s="162" t="s">
        <v>4473</v>
      </c>
      <c r="C7546" s="163" t="s">
        <v>3573</v>
      </c>
      <c r="D7546" s="164" t="s">
        <v>3574</v>
      </c>
      <c r="E7546" s="164">
        <v>1</v>
      </c>
      <c r="F7546" s="167">
        <v>0.27967015000000001</v>
      </c>
      <c r="G7546" s="167">
        <f t="shared" si="246"/>
        <v>0.27967015000000001</v>
      </c>
      <c r="H7546" s="161" t="s">
        <v>414</v>
      </c>
      <c r="I7546" s="165"/>
      <c r="J7546" s="166"/>
    </row>
    <row r="7547" spans="1:10" customFormat="1" x14ac:dyDescent="0.2">
      <c r="A7547" s="161" t="s">
        <v>403</v>
      </c>
      <c r="B7547" s="162" t="s">
        <v>4474</v>
      </c>
      <c r="C7547" s="174" t="s">
        <v>3576</v>
      </c>
      <c r="D7547" s="175" t="s">
        <v>3577</v>
      </c>
      <c r="E7547" s="175">
        <v>1</v>
      </c>
      <c r="F7547" s="176">
        <v>1.0366252</v>
      </c>
      <c r="G7547" s="176">
        <f t="shared" si="246"/>
        <v>1.0366252</v>
      </c>
      <c r="H7547" s="177"/>
      <c r="I7547" s="178"/>
      <c r="J7547" s="179"/>
    </row>
    <row r="7548" spans="1:10" customFormat="1" x14ac:dyDescent="0.2">
      <c r="A7548" s="148" t="s">
        <v>379</v>
      </c>
      <c r="B7548" s="162" t="s">
        <v>4475</v>
      </c>
      <c r="C7548" s="181" t="s">
        <v>686</v>
      </c>
      <c r="D7548" s="182" t="s">
        <v>687</v>
      </c>
      <c r="E7548" s="182">
        <v>1</v>
      </c>
      <c r="F7548" s="183">
        <v>43</v>
      </c>
      <c r="G7548" s="183">
        <f t="shared" si="246"/>
        <v>43</v>
      </c>
      <c r="H7548" s="184" t="s">
        <v>688</v>
      </c>
      <c r="I7548" s="185"/>
      <c r="J7548" s="180"/>
    </row>
    <row r="7549" spans="1:10" customFormat="1" ht="25.5" x14ac:dyDescent="0.2">
      <c r="A7549" s="161" t="s">
        <v>403</v>
      </c>
      <c r="B7549" s="162" t="s">
        <v>4476</v>
      </c>
      <c r="C7549" s="174"/>
      <c r="D7549" s="175" t="s">
        <v>4477</v>
      </c>
      <c r="E7549" s="175">
        <v>1</v>
      </c>
      <c r="F7549" s="176">
        <v>91.99938521</v>
      </c>
      <c r="G7549" s="176">
        <f t="shared" si="246"/>
        <v>91.99938521</v>
      </c>
      <c r="H7549" s="177"/>
      <c r="I7549" s="178"/>
      <c r="J7549" s="179"/>
    </row>
    <row r="7550" spans="1:10" customFormat="1" x14ac:dyDescent="0.2">
      <c r="A7550" s="161" t="s">
        <v>403</v>
      </c>
      <c r="B7550" s="162" t="s">
        <v>4478</v>
      </c>
      <c r="C7550" s="174"/>
      <c r="D7550" s="175" t="s">
        <v>700</v>
      </c>
      <c r="E7550" s="175">
        <v>2</v>
      </c>
      <c r="F7550" s="176">
        <v>0.32693049000000002</v>
      </c>
      <c r="G7550" s="176">
        <f t="shared" si="246"/>
        <v>0.65386098000000004</v>
      </c>
      <c r="H7550" s="177"/>
      <c r="I7550" s="178"/>
      <c r="J7550" s="179"/>
    </row>
    <row r="7551" spans="1:10" customFormat="1" x14ac:dyDescent="0.2">
      <c r="A7551" s="148" t="s">
        <v>379</v>
      </c>
      <c r="B7551" s="162" t="s">
        <v>4479</v>
      </c>
      <c r="C7551" s="181"/>
      <c r="D7551" s="182" t="s">
        <v>696</v>
      </c>
      <c r="E7551" s="182">
        <v>2</v>
      </c>
      <c r="F7551" s="183">
        <v>2.27335121</v>
      </c>
      <c r="G7551" s="183">
        <f t="shared" si="246"/>
        <v>4.5467024199999999</v>
      </c>
      <c r="H7551" s="184"/>
      <c r="I7551" s="185"/>
      <c r="J7551" s="180"/>
    </row>
    <row r="7552" spans="1:10" customFormat="1" x14ac:dyDescent="0.2">
      <c r="A7552" s="161" t="s">
        <v>403</v>
      </c>
      <c r="B7552" s="162" t="s">
        <v>4480</v>
      </c>
      <c r="C7552" s="174"/>
      <c r="D7552" s="175" t="s">
        <v>698</v>
      </c>
      <c r="E7552" s="175">
        <v>2</v>
      </c>
      <c r="F7552" s="176">
        <v>3.9519828000000001</v>
      </c>
      <c r="G7552" s="176">
        <f t="shared" si="246"/>
        <v>7.9039656000000003</v>
      </c>
      <c r="H7552" s="177"/>
      <c r="I7552" s="178"/>
      <c r="J7552" s="179"/>
    </row>
    <row r="7553" spans="1:10" customFormat="1" x14ac:dyDescent="0.2">
      <c r="A7553" s="161" t="s">
        <v>403</v>
      </c>
      <c r="B7553" s="162" t="s">
        <v>4481</v>
      </c>
      <c r="C7553" s="174" t="s">
        <v>3595</v>
      </c>
      <c r="D7553" s="175" t="s">
        <v>3596</v>
      </c>
      <c r="E7553" s="175">
        <v>20</v>
      </c>
      <c r="F7553" s="176">
        <v>12</v>
      </c>
      <c r="G7553" s="176">
        <f t="shared" si="246"/>
        <v>240</v>
      </c>
      <c r="H7553" s="177"/>
      <c r="I7553" s="178"/>
      <c r="J7553" s="179"/>
    </row>
    <row r="7554" spans="1:10" customFormat="1" ht="25.5" x14ac:dyDescent="0.2">
      <c r="A7554" s="161" t="s">
        <v>403</v>
      </c>
      <c r="B7554" s="162" t="s">
        <v>4482</v>
      </c>
      <c r="C7554" s="174" t="s">
        <v>3599</v>
      </c>
      <c r="D7554" s="175" t="s">
        <v>3600</v>
      </c>
      <c r="E7554" s="175">
        <v>6</v>
      </c>
      <c r="F7554" s="176">
        <v>29.672623869999999</v>
      </c>
      <c r="G7554" s="176">
        <f t="shared" si="246"/>
        <v>178.03574322</v>
      </c>
      <c r="H7554" s="177"/>
      <c r="I7554" s="178"/>
      <c r="J7554" s="179"/>
    </row>
    <row r="7555" spans="1:10" customFormat="1" x14ac:dyDescent="0.2">
      <c r="A7555" s="161" t="s">
        <v>403</v>
      </c>
      <c r="B7555" s="162" t="s">
        <v>4483</v>
      </c>
      <c r="C7555" s="174" t="s">
        <v>708</v>
      </c>
      <c r="D7555" s="175" t="s">
        <v>709</v>
      </c>
      <c r="E7555" s="175">
        <v>4</v>
      </c>
      <c r="F7555" s="176">
        <v>1.9</v>
      </c>
      <c r="G7555" s="176">
        <f t="shared" ref="G7555:G7586" si="247">F7555*E7555</f>
        <v>7.6</v>
      </c>
      <c r="H7555" s="177"/>
      <c r="I7555" s="178"/>
      <c r="J7555" s="179"/>
    </row>
    <row r="7556" spans="1:10" customFormat="1" x14ac:dyDescent="0.2">
      <c r="A7556" s="161" t="s">
        <v>403</v>
      </c>
      <c r="B7556" s="162" t="s">
        <v>4484</v>
      </c>
      <c r="C7556" s="174"/>
      <c r="D7556" s="175" t="s">
        <v>711</v>
      </c>
      <c r="E7556" s="175">
        <v>2</v>
      </c>
      <c r="F7556" s="176">
        <v>1.8403369999999999E-2</v>
      </c>
      <c r="G7556" s="176">
        <f t="shared" si="247"/>
        <v>3.6806739999999998E-2</v>
      </c>
      <c r="H7556" s="177"/>
      <c r="I7556" s="178"/>
      <c r="J7556" s="179"/>
    </row>
    <row r="7557" spans="1:10" customFormat="1" x14ac:dyDescent="0.2">
      <c r="A7557" s="161" t="s">
        <v>403</v>
      </c>
      <c r="B7557" s="162" t="s">
        <v>4485</v>
      </c>
      <c r="C7557" s="174"/>
      <c r="D7557" s="175" t="s">
        <v>718</v>
      </c>
      <c r="E7557" s="175">
        <v>24</v>
      </c>
      <c r="F7557" s="176">
        <v>2.9523020000000001E-2</v>
      </c>
      <c r="G7557" s="176">
        <f t="shared" si="247"/>
        <v>0.70855248000000004</v>
      </c>
      <c r="H7557" s="177"/>
      <c r="I7557" s="178"/>
      <c r="J7557" s="179"/>
    </row>
    <row r="7558" spans="1:10" customFormat="1" x14ac:dyDescent="0.2">
      <c r="A7558" s="161" t="s">
        <v>403</v>
      </c>
      <c r="B7558" s="162" t="s">
        <v>4486</v>
      </c>
      <c r="C7558" s="174"/>
      <c r="D7558" s="175" t="s">
        <v>720</v>
      </c>
      <c r="E7558" s="175">
        <v>2</v>
      </c>
      <c r="F7558" s="176">
        <v>9.6445200000000002E-3</v>
      </c>
      <c r="G7558" s="176">
        <f t="shared" si="247"/>
        <v>1.928904E-2</v>
      </c>
      <c r="H7558" s="177"/>
      <c r="I7558" s="178"/>
      <c r="J7558" s="179"/>
    </row>
    <row r="7559" spans="1:10" customFormat="1" x14ac:dyDescent="0.2">
      <c r="A7559" s="161" t="s">
        <v>403</v>
      </c>
      <c r="B7559" s="162" t="s">
        <v>4487</v>
      </c>
      <c r="C7559" s="174" t="s">
        <v>3376</v>
      </c>
      <c r="D7559" s="175" t="s">
        <v>3377</v>
      </c>
      <c r="E7559" s="175">
        <v>2</v>
      </c>
      <c r="F7559" s="176">
        <v>3.3016140300000001</v>
      </c>
      <c r="G7559" s="176">
        <f t="shared" si="247"/>
        <v>6.6032280600000002</v>
      </c>
      <c r="H7559" s="177" t="s">
        <v>625</v>
      </c>
      <c r="I7559" s="178"/>
      <c r="J7559" s="179"/>
    </row>
    <row r="7560" spans="1:10" customFormat="1" x14ac:dyDescent="0.2">
      <c r="A7560" s="161" t="s">
        <v>403</v>
      </c>
      <c r="B7560" s="162" t="s">
        <v>4488</v>
      </c>
      <c r="C7560" s="174" t="s">
        <v>3582</v>
      </c>
      <c r="D7560" s="175" t="s">
        <v>3583</v>
      </c>
      <c r="E7560" s="175">
        <v>1</v>
      </c>
      <c r="F7560" s="176">
        <v>0.20150696000000001</v>
      </c>
      <c r="G7560" s="176">
        <f t="shared" si="247"/>
        <v>0.20150696000000001</v>
      </c>
      <c r="H7560" s="177"/>
      <c r="I7560" s="178"/>
      <c r="J7560" s="179"/>
    </row>
    <row r="7561" spans="1:10" customFormat="1" x14ac:dyDescent="0.2">
      <c r="A7561" s="161" t="s">
        <v>403</v>
      </c>
      <c r="B7561" s="162" t="s">
        <v>4489</v>
      </c>
      <c r="C7561" s="174" t="s">
        <v>716</v>
      </c>
      <c r="D7561" s="175" t="s">
        <v>716</v>
      </c>
      <c r="E7561" s="175">
        <v>2</v>
      </c>
      <c r="F7561" s="176">
        <v>3.9988100900000001</v>
      </c>
      <c r="G7561" s="176">
        <f t="shared" si="247"/>
        <v>7.9976201800000002</v>
      </c>
      <c r="H7561" s="177"/>
      <c r="I7561" s="178"/>
      <c r="J7561" s="179"/>
    </row>
    <row r="7562" spans="1:10" customFormat="1" x14ac:dyDescent="0.2">
      <c r="A7562" s="148" t="s">
        <v>379</v>
      </c>
      <c r="B7562" s="162" t="s">
        <v>4490</v>
      </c>
      <c r="C7562" s="181" t="s">
        <v>722</v>
      </c>
      <c r="D7562" s="182" t="s">
        <v>723</v>
      </c>
      <c r="E7562" s="182">
        <v>1</v>
      </c>
      <c r="F7562" s="183">
        <v>6.138147E-2</v>
      </c>
      <c r="G7562" s="183">
        <f t="shared" si="247"/>
        <v>6.138147E-2</v>
      </c>
      <c r="H7562" s="184" t="s">
        <v>414</v>
      </c>
      <c r="I7562" s="185"/>
      <c r="J7562" s="180"/>
    </row>
    <row r="7563" spans="1:10" customFormat="1" x14ac:dyDescent="0.2">
      <c r="A7563" s="161" t="s">
        <v>403</v>
      </c>
      <c r="B7563" s="162" t="s">
        <v>4491</v>
      </c>
      <c r="C7563" s="174" t="s">
        <v>677</v>
      </c>
      <c r="D7563" s="175" t="s">
        <v>732</v>
      </c>
      <c r="E7563" s="175">
        <v>12</v>
      </c>
      <c r="F7563" s="176">
        <v>0.12559807000000001</v>
      </c>
      <c r="G7563" s="176">
        <f t="shared" si="247"/>
        <v>1.5071768400000001</v>
      </c>
      <c r="H7563" s="177"/>
      <c r="I7563" s="178"/>
      <c r="J7563" s="179"/>
    </row>
    <row r="7564" spans="1:10" customFormat="1" x14ac:dyDescent="0.2">
      <c r="A7564" s="161" t="s">
        <v>403</v>
      </c>
      <c r="B7564" s="162" t="s">
        <v>4492</v>
      </c>
      <c r="C7564" s="174" t="s">
        <v>677</v>
      </c>
      <c r="D7564" s="175" t="s">
        <v>734</v>
      </c>
      <c r="E7564" s="175">
        <v>4</v>
      </c>
      <c r="F7564" s="176">
        <v>0.10981471</v>
      </c>
      <c r="G7564" s="176">
        <f t="shared" si="247"/>
        <v>0.43925883999999998</v>
      </c>
      <c r="H7564" s="177"/>
      <c r="I7564" s="178"/>
      <c r="J7564" s="179"/>
    </row>
    <row r="7565" spans="1:10" customFormat="1" x14ac:dyDescent="0.2">
      <c r="A7565" s="161" t="s">
        <v>403</v>
      </c>
      <c r="B7565" s="162" t="s">
        <v>4493</v>
      </c>
      <c r="C7565" s="174" t="s">
        <v>677</v>
      </c>
      <c r="D7565" s="175" t="s">
        <v>736</v>
      </c>
      <c r="E7565" s="175">
        <v>2</v>
      </c>
      <c r="F7565" s="176">
        <v>7.4135400000000004E-2</v>
      </c>
      <c r="G7565" s="176">
        <f t="shared" si="247"/>
        <v>0.14827080000000001</v>
      </c>
      <c r="H7565" s="177"/>
      <c r="I7565" s="178"/>
      <c r="J7565" s="179"/>
    </row>
    <row r="7566" spans="1:10" customFormat="1" x14ac:dyDescent="0.2">
      <c r="A7566" s="161" t="s">
        <v>403</v>
      </c>
      <c r="B7566" s="162" t="s">
        <v>4494</v>
      </c>
      <c r="C7566" s="174" t="s">
        <v>677</v>
      </c>
      <c r="D7566" s="175" t="s">
        <v>678</v>
      </c>
      <c r="E7566" s="175">
        <v>4</v>
      </c>
      <c r="F7566" s="176">
        <v>4.296759E-2</v>
      </c>
      <c r="G7566" s="176">
        <f t="shared" si="247"/>
        <v>0.17187036</v>
      </c>
      <c r="H7566" s="177"/>
      <c r="I7566" s="178"/>
      <c r="J7566" s="179"/>
    </row>
    <row r="7567" spans="1:10" customFormat="1" x14ac:dyDescent="0.2">
      <c r="A7567" s="161" t="s">
        <v>403</v>
      </c>
      <c r="B7567" s="162" t="s">
        <v>4495</v>
      </c>
      <c r="C7567" s="174" t="s">
        <v>677</v>
      </c>
      <c r="D7567" s="175" t="s">
        <v>739</v>
      </c>
      <c r="E7567" s="175">
        <v>3</v>
      </c>
      <c r="F7567" s="176">
        <v>5.4240669999999998E-2</v>
      </c>
      <c r="G7567" s="176">
        <f t="shared" si="247"/>
        <v>0.16272201</v>
      </c>
      <c r="H7567" s="177"/>
      <c r="I7567" s="178"/>
      <c r="J7567" s="179"/>
    </row>
    <row r="7568" spans="1:10" customFormat="1" x14ac:dyDescent="0.2">
      <c r="A7568" s="161" t="s">
        <v>403</v>
      </c>
      <c r="B7568" s="162" t="s">
        <v>4496</v>
      </c>
      <c r="C7568" s="174" t="s">
        <v>677</v>
      </c>
      <c r="D7568" s="175" t="s">
        <v>741</v>
      </c>
      <c r="E7568" s="175">
        <v>8</v>
      </c>
      <c r="F7568" s="176">
        <v>2.6461140000000001E-2</v>
      </c>
      <c r="G7568" s="176">
        <f t="shared" si="247"/>
        <v>0.21168912000000001</v>
      </c>
      <c r="H7568" s="177"/>
      <c r="I7568" s="178"/>
      <c r="J7568" s="179"/>
    </row>
    <row r="7569" spans="1:10" customFormat="1" x14ac:dyDescent="0.2">
      <c r="A7569" s="161" t="s">
        <v>403</v>
      </c>
      <c r="B7569" s="162" t="s">
        <v>4497</v>
      </c>
      <c r="C7569" s="174" t="s">
        <v>684</v>
      </c>
      <c r="D7569" s="175" t="s">
        <v>728</v>
      </c>
      <c r="E7569" s="175">
        <v>4</v>
      </c>
      <c r="F7569" s="176">
        <v>3.5662310000000003E-2</v>
      </c>
      <c r="G7569" s="176">
        <f t="shared" si="247"/>
        <v>0.14264924000000001</v>
      </c>
      <c r="H7569" s="177"/>
      <c r="I7569" s="178"/>
      <c r="J7569" s="179"/>
    </row>
    <row r="7570" spans="1:10" customFormat="1" x14ac:dyDescent="0.2">
      <c r="A7570" s="161" t="s">
        <v>403</v>
      </c>
      <c r="B7570" s="162" t="s">
        <v>4498</v>
      </c>
      <c r="C7570" s="174" t="s">
        <v>684</v>
      </c>
      <c r="D7570" s="175" t="s">
        <v>730</v>
      </c>
      <c r="E7570" s="175">
        <v>4</v>
      </c>
      <c r="F7570" s="176">
        <v>3.3686880000000002E-2</v>
      </c>
      <c r="G7570" s="176">
        <f t="shared" si="247"/>
        <v>0.13474752000000001</v>
      </c>
      <c r="H7570" s="177"/>
      <c r="I7570" s="178"/>
      <c r="J7570" s="179"/>
    </row>
    <row r="7571" spans="1:10" customFormat="1" x14ac:dyDescent="0.2">
      <c r="A7571" s="161" t="s">
        <v>403</v>
      </c>
      <c r="B7571" s="162" t="s">
        <v>4499</v>
      </c>
      <c r="C7571" s="174" t="s">
        <v>677</v>
      </c>
      <c r="D7571" s="175" t="s">
        <v>743</v>
      </c>
      <c r="E7571" s="175">
        <v>35</v>
      </c>
      <c r="F7571" s="176">
        <v>1.393254E-2</v>
      </c>
      <c r="G7571" s="176">
        <f t="shared" si="247"/>
        <v>0.48763889999999999</v>
      </c>
      <c r="H7571" s="177"/>
      <c r="I7571" s="178"/>
      <c r="J7571" s="179"/>
    </row>
    <row r="7572" spans="1:10" customFormat="1" x14ac:dyDescent="0.2">
      <c r="A7572" s="161" t="s">
        <v>403</v>
      </c>
      <c r="B7572" s="162" t="s">
        <v>4500</v>
      </c>
      <c r="C7572" s="174" t="s">
        <v>677</v>
      </c>
      <c r="D7572" s="175" t="s">
        <v>745</v>
      </c>
      <c r="E7572" s="175">
        <v>8</v>
      </c>
      <c r="F7572" s="176">
        <v>1.1562019999999999E-2</v>
      </c>
      <c r="G7572" s="176">
        <f t="shared" si="247"/>
        <v>9.2496159999999994E-2</v>
      </c>
      <c r="H7572" s="177"/>
      <c r="I7572" s="178"/>
      <c r="J7572" s="179"/>
    </row>
    <row r="7573" spans="1:10" customFormat="1" x14ac:dyDescent="0.2">
      <c r="A7573" s="161" t="s">
        <v>403</v>
      </c>
      <c r="B7573" s="162" t="s">
        <v>4501</v>
      </c>
      <c r="C7573" s="174" t="s">
        <v>677</v>
      </c>
      <c r="D7573" s="175" t="s">
        <v>747</v>
      </c>
      <c r="E7573" s="175">
        <v>4</v>
      </c>
      <c r="F7573" s="176">
        <v>1.9086800000000001E-3</v>
      </c>
      <c r="G7573" s="176">
        <f t="shared" si="247"/>
        <v>7.6347200000000002E-3</v>
      </c>
      <c r="H7573" s="177"/>
      <c r="I7573" s="178"/>
      <c r="J7573" s="179"/>
    </row>
    <row r="7574" spans="1:10" customFormat="1" ht="25.5" x14ac:dyDescent="0.2">
      <c r="A7574" s="161" t="s">
        <v>403</v>
      </c>
      <c r="B7574" s="162" t="s">
        <v>4502</v>
      </c>
      <c r="C7574" s="174" t="s">
        <v>522</v>
      </c>
      <c r="D7574" s="175" t="s">
        <v>937</v>
      </c>
      <c r="E7574" s="175">
        <v>116</v>
      </c>
      <c r="F7574" s="176">
        <v>5.7602159999999999E-2</v>
      </c>
      <c r="G7574" s="176">
        <f t="shared" si="247"/>
        <v>6.68185056</v>
      </c>
      <c r="H7574" s="177"/>
      <c r="I7574" s="178"/>
      <c r="J7574" s="179"/>
    </row>
    <row r="7575" spans="1:10" customFormat="1" ht="25.5" x14ac:dyDescent="0.2">
      <c r="A7575" s="161" t="s">
        <v>403</v>
      </c>
      <c r="B7575" s="162" t="s">
        <v>4503</v>
      </c>
      <c r="C7575" s="174" t="s">
        <v>522</v>
      </c>
      <c r="D7575" s="175" t="s">
        <v>939</v>
      </c>
      <c r="E7575" s="175">
        <v>8</v>
      </c>
      <c r="F7575" s="176">
        <v>2.8221969999999999E-2</v>
      </c>
      <c r="G7575" s="176">
        <f t="shared" si="247"/>
        <v>0.22577575999999999</v>
      </c>
      <c r="H7575" s="177"/>
      <c r="I7575" s="178"/>
      <c r="J7575" s="179"/>
    </row>
    <row r="7576" spans="1:10" customFormat="1" ht="25.5" x14ac:dyDescent="0.2">
      <c r="A7576" s="161" t="s">
        <v>403</v>
      </c>
      <c r="B7576" s="162" t="s">
        <v>4504</v>
      </c>
      <c r="C7576" s="174" t="s">
        <v>522</v>
      </c>
      <c r="D7576" s="175" t="s">
        <v>941</v>
      </c>
      <c r="E7576" s="175">
        <v>35</v>
      </c>
      <c r="F7576" s="176">
        <v>2.2449110000000001E-2</v>
      </c>
      <c r="G7576" s="176">
        <f t="shared" si="247"/>
        <v>0.78571885000000008</v>
      </c>
      <c r="H7576" s="177"/>
      <c r="I7576" s="178"/>
      <c r="J7576" s="179"/>
    </row>
    <row r="7577" spans="1:10" customFormat="1" ht="25.5" x14ac:dyDescent="0.2">
      <c r="A7577" s="161" t="s">
        <v>403</v>
      </c>
      <c r="B7577" s="162" t="s">
        <v>4505</v>
      </c>
      <c r="C7577" s="174" t="s">
        <v>725</v>
      </c>
      <c r="D7577" s="175" t="s">
        <v>726</v>
      </c>
      <c r="E7577" s="175">
        <v>56</v>
      </c>
      <c r="F7577" s="176">
        <v>2.0473680000000001E-2</v>
      </c>
      <c r="G7577" s="176">
        <f t="shared" si="247"/>
        <v>1.1465260800000001</v>
      </c>
      <c r="H7577" s="177"/>
      <c r="I7577" s="178"/>
      <c r="J7577" s="179"/>
    </row>
    <row r="7578" spans="1:10" customFormat="1" ht="25.5" x14ac:dyDescent="0.2">
      <c r="A7578" s="161" t="s">
        <v>403</v>
      </c>
      <c r="B7578" s="162" t="s">
        <v>4506</v>
      </c>
      <c r="C7578" s="174" t="s">
        <v>944</v>
      </c>
      <c r="D7578" s="175" t="s">
        <v>945</v>
      </c>
      <c r="E7578" s="175">
        <v>74</v>
      </c>
      <c r="F7578" s="176">
        <v>1.8321469999999999E-2</v>
      </c>
      <c r="G7578" s="176">
        <f t="shared" si="247"/>
        <v>1.3557887799999999</v>
      </c>
      <c r="H7578" s="177"/>
      <c r="I7578" s="178"/>
      <c r="J7578" s="179"/>
    </row>
    <row r="7579" spans="1:10" customFormat="1" ht="25.5" x14ac:dyDescent="0.2">
      <c r="A7579" s="161" t="s">
        <v>403</v>
      </c>
      <c r="B7579" s="162" t="s">
        <v>4507</v>
      </c>
      <c r="C7579" s="174" t="s">
        <v>522</v>
      </c>
      <c r="D7579" s="175" t="s">
        <v>757</v>
      </c>
      <c r="E7579" s="175">
        <v>93</v>
      </c>
      <c r="F7579" s="176">
        <v>1.6348540000000002E-2</v>
      </c>
      <c r="G7579" s="176">
        <f t="shared" si="247"/>
        <v>1.5204142200000001</v>
      </c>
      <c r="H7579" s="177"/>
      <c r="I7579" s="178"/>
      <c r="J7579" s="179"/>
    </row>
    <row r="7580" spans="1:10" customFormat="1" x14ac:dyDescent="0.2">
      <c r="A7580" s="161" t="s">
        <v>403</v>
      </c>
      <c r="B7580" s="162" t="s">
        <v>4508</v>
      </c>
      <c r="C7580" s="174" t="s">
        <v>759</v>
      </c>
      <c r="D7580" s="175" t="s">
        <v>760</v>
      </c>
      <c r="E7580" s="175">
        <v>15</v>
      </c>
      <c r="F7580" s="176">
        <v>1.7374069999999998E-2</v>
      </c>
      <c r="G7580" s="176">
        <f t="shared" si="247"/>
        <v>0.26061104999999996</v>
      </c>
      <c r="H7580" s="177"/>
      <c r="I7580" s="178"/>
      <c r="J7580" s="179"/>
    </row>
    <row r="7581" spans="1:10" customFormat="1" x14ac:dyDescent="0.2">
      <c r="A7581" s="161" t="s">
        <v>403</v>
      </c>
      <c r="B7581" s="162" t="s">
        <v>4509</v>
      </c>
      <c r="C7581" s="174" t="s">
        <v>525</v>
      </c>
      <c r="D7581" s="175" t="s">
        <v>762</v>
      </c>
      <c r="E7581" s="175">
        <v>12</v>
      </c>
      <c r="F7581" s="176">
        <v>7.6006699999999996E-2</v>
      </c>
      <c r="G7581" s="176">
        <f t="shared" si="247"/>
        <v>0.91208040000000001</v>
      </c>
      <c r="H7581" s="177"/>
      <c r="I7581" s="178"/>
      <c r="J7581" s="179"/>
    </row>
    <row r="7582" spans="1:10" customFormat="1" x14ac:dyDescent="0.2">
      <c r="A7582" s="161" t="s">
        <v>403</v>
      </c>
      <c r="B7582" s="162" t="s">
        <v>4510</v>
      </c>
      <c r="C7582" s="174" t="s">
        <v>525</v>
      </c>
      <c r="D7582" s="175" t="s">
        <v>764</v>
      </c>
      <c r="E7582" s="175">
        <v>16</v>
      </c>
      <c r="F7582" s="176">
        <v>4.0010209999999997E-2</v>
      </c>
      <c r="G7582" s="176">
        <f t="shared" si="247"/>
        <v>0.64016335999999996</v>
      </c>
      <c r="H7582" s="177"/>
      <c r="I7582" s="178"/>
      <c r="J7582" s="179"/>
    </row>
    <row r="7583" spans="1:10" customFormat="1" x14ac:dyDescent="0.2">
      <c r="A7583" s="161" t="s">
        <v>403</v>
      </c>
      <c r="B7583" s="162" t="s">
        <v>4511</v>
      </c>
      <c r="C7583" s="174" t="s">
        <v>525</v>
      </c>
      <c r="D7583" s="175" t="s">
        <v>679</v>
      </c>
      <c r="E7583" s="175">
        <v>128</v>
      </c>
      <c r="F7583" s="176">
        <v>1.6751530000000001E-2</v>
      </c>
      <c r="G7583" s="176">
        <f t="shared" si="247"/>
        <v>2.1441958400000001</v>
      </c>
      <c r="H7583" s="177"/>
      <c r="I7583" s="178"/>
      <c r="J7583" s="179"/>
    </row>
    <row r="7584" spans="1:10" customFormat="1" x14ac:dyDescent="0.2">
      <c r="A7584" s="161" t="s">
        <v>403</v>
      </c>
      <c r="B7584" s="162" t="s">
        <v>4512</v>
      </c>
      <c r="C7584" s="174" t="s">
        <v>525</v>
      </c>
      <c r="D7584" s="175" t="s">
        <v>767</v>
      </c>
      <c r="E7584" s="175">
        <v>9</v>
      </c>
      <c r="F7584" s="176">
        <v>1.084597E-2</v>
      </c>
      <c r="G7584" s="176">
        <f t="shared" si="247"/>
        <v>9.7613729999999996E-2</v>
      </c>
      <c r="H7584" s="177"/>
      <c r="I7584" s="178"/>
      <c r="J7584" s="179"/>
    </row>
    <row r="7585" spans="1:39" customFormat="1" x14ac:dyDescent="0.2">
      <c r="A7585" s="161" t="s">
        <v>403</v>
      </c>
      <c r="B7585" s="162" t="s">
        <v>4513</v>
      </c>
      <c r="C7585" s="174" t="s">
        <v>525</v>
      </c>
      <c r="D7585" s="175" t="s">
        <v>526</v>
      </c>
      <c r="E7585" s="175">
        <v>457</v>
      </c>
      <c r="F7585" s="176">
        <v>5.88405E-3</v>
      </c>
      <c r="G7585" s="176">
        <f t="shared" si="247"/>
        <v>2.6890108499999998</v>
      </c>
      <c r="H7585" s="177"/>
      <c r="I7585" s="178"/>
      <c r="J7585" s="179"/>
    </row>
    <row r="7586" spans="1:39" customFormat="1" x14ac:dyDescent="0.2">
      <c r="A7586" s="161" t="s">
        <v>403</v>
      </c>
      <c r="B7586" s="162" t="s">
        <v>4514</v>
      </c>
      <c r="C7586" s="174" t="s">
        <v>525</v>
      </c>
      <c r="D7586" s="175" t="s">
        <v>770</v>
      </c>
      <c r="E7586" s="175">
        <v>4</v>
      </c>
      <c r="F7586" s="176">
        <v>8.4562000000000005E-4</v>
      </c>
      <c r="G7586" s="176">
        <f t="shared" si="247"/>
        <v>3.3824800000000002E-3</v>
      </c>
      <c r="H7586" s="177"/>
      <c r="I7586" s="178"/>
      <c r="J7586" s="179"/>
    </row>
    <row r="7587" spans="1:39" customFormat="1" x14ac:dyDescent="0.2">
      <c r="A7587" s="161" t="s">
        <v>403</v>
      </c>
      <c r="B7587" s="162" t="s">
        <v>4515</v>
      </c>
      <c r="C7587" s="174" t="s">
        <v>528</v>
      </c>
      <c r="D7587" s="175" t="s">
        <v>772</v>
      </c>
      <c r="E7587" s="175">
        <v>16</v>
      </c>
      <c r="F7587" s="176">
        <v>6.9577099999999998E-3</v>
      </c>
      <c r="G7587" s="176">
        <f t="shared" ref="G7587:G7597" si="248">F7587*E7587</f>
        <v>0.11132336</v>
      </c>
      <c r="H7587" s="177"/>
      <c r="I7587" s="178"/>
      <c r="J7587" s="179"/>
    </row>
    <row r="7588" spans="1:39" customFormat="1" x14ac:dyDescent="0.2">
      <c r="A7588" s="161" t="s">
        <v>403</v>
      </c>
      <c r="B7588" s="162" t="s">
        <v>4516</v>
      </c>
      <c r="C7588" s="174" t="s">
        <v>528</v>
      </c>
      <c r="D7588" s="175" t="s">
        <v>680</v>
      </c>
      <c r="E7588" s="175">
        <v>120</v>
      </c>
      <c r="F7588" s="176">
        <v>3.9662300000000003E-3</v>
      </c>
      <c r="G7588" s="176">
        <f t="shared" si="248"/>
        <v>0.47594760000000003</v>
      </c>
      <c r="H7588" s="177"/>
      <c r="I7588" s="178"/>
      <c r="J7588" s="179"/>
    </row>
    <row r="7589" spans="1:39" customFormat="1" x14ac:dyDescent="0.2">
      <c r="A7589" s="161" t="s">
        <v>403</v>
      </c>
      <c r="B7589" s="162" t="s">
        <v>4517</v>
      </c>
      <c r="C7589" s="174" t="s">
        <v>528</v>
      </c>
      <c r="D7589" s="175" t="s">
        <v>775</v>
      </c>
      <c r="E7589" s="175">
        <v>9</v>
      </c>
      <c r="F7589" s="176">
        <v>2.3824300000000001E-3</v>
      </c>
      <c r="G7589" s="176">
        <f t="shared" si="248"/>
        <v>2.1441870000000002E-2</v>
      </c>
      <c r="H7589" s="177"/>
      <c r="I7589" s="178"/>
      <c r="J7589" s="179"/>
    </row>
    <row r="7590" spans="1:39" customFormat="1" x14ac:dyDescent="0.2">
      <c r="A7590" s="161" t="s">
        <v>403</v>
      </c>
      <c r="B7590" s="162" t="s">
        <v>4518</v>
      </c>
      <c r="C7590" s="174" t="s">
        <v>528</v>
      </c>
      <c r="D7590" s="175" t="s">
        <v>529</v>
      </c>
      <c r="E7590" s="175">
        <v>306</v>
      </c>
      <c r="F7590" s="176">
        <v>1.25136E-3</v>
      </c>
      <c r="G7590" s="176">
        <f t="shared" si="248"/>
        <v>0.38291616000000001</v>
      </c>
      <c r="H7590" s="177"/>
      <c r="I7590" s="178"/>
      <c r="J7590" s="179"/>
    </row>
    <row r="7591" spans="1:39" customFormat="1" x14ac:dyDescent="0.2">
      <c r="A7591" s="161" t="s">
        <v>403</v>
      </c>
      <c r="B7591" s="162" t="s">
        <v>4519</v>
      </c>
      <c r="C7591" s="174" t="s">
        <v>528</v>
      </c>
      <c r="D7591" s="175" t="s">
        <v>778</v>
      </c>
      <c r="E7591" s="175">
        <v>4</v>
      </c>
      <c r="F7591" s="176">
        <v>1.8382000000000001E-4</v>
      </c>
      <c r="G7591" s="176">
        <f t="shared" si="248"/>
        <v>7.3528000000000005E-4</v>
      </c>
      <c r="H7591" s="177"/>
      <c r="I7591" s="178"/>
      <c r="J7591" s="179"/>
    </row>
    <row r="7592" spans="1:39" customFormat="1" x14ac:dyDescent="0.2">
      <c r="A7592" s="161" t="s">
        <v>403</v>
      </c>
      <c r="B7592" s="162" t="s">
        <v>4520</v>
      </c>
      <c r="C7592" s="174" t="s">
        <v>681</v>
      </c>
      <c r="D7592" s="175" t="s">
        <v>780</v>
      </c>
      <c r="E7592" s="175">
        <v>4</v>
      </c>
      <c r="F7592" s="176">
        <v>1.7164410000000001E-2</v>
      </c>
      <c r="G7592" s="176">
        <f t="shared" si="248"/>
        <v>6.8657640000000006E-2</v>
      </c>
      <c r="H7592" s="177"/>
      <c r="I7592" s="178"/>
      <c r="J7592" s="179"/>
    </row>
    <row r="7593" spans="1:39" customFormat="1" x14ac:dyDescent="0.2">
      <c r="A7593" s="161" t="s">
        <v>403</v>
      </c>
      <c r="B7593" s="162" t="s">
        <v>4521</v>
      </c>
      <c r="C7593" s="174" t="s">
        <v>681</v>
      </c>
      <c r="D7593" s="175" t="s">
        <v>782</v>
      </c>
      <c r="E7593" s="175">
        <v>8</v>
      </c>
      <c r="F7593" s="176">
        <v>1.130113E-2</v>
      </c>
      <c r="G7593" s="176">
        <f t="shared" si="248"/>
        <v>9.0409039999999996E-2</v>
      </c>
      <c r="H7593" s="177"/>
      <c r="I7593" s="178"/>
      <c r="J7593" s="179"/>
    </row>
    <row r="7594" spans="1:39" customFormat="1" x14ac:dyDescent="0.2">
      <c r="A7594" s="161" t="s">
        <v>403</v>
      </c>
      <c r="B7594" s="162" t="s">
        <v>4522</v>
      </c>
      <c r="C7594" s="174" t="s">
        <v>681</v>
      </c>
      <c r="D7594" s="175" t="s">
        <v>784</v>
      </c>
      <c r="E7594" s="175">
        <v>4</v>
      </c>
      <c r="F7594" s="176">
        <v>4.0784000000000003E-3</v>
      </c>
      <c r="G7594" s="176">
        <f t="shared" si="248"/>
        <v>1.6313600000000001E-2</v>
      </c>
      <c r="H7594" s="177"/>
      <c r="I7594" s="178"/>
      <c r="J7594" s="179"/>
    </row>
    <row r="7595" spans="1:39" customFormat="1" x14ac:dyDescent="0.2">
      <c r="A7595" s="161" t="s">
        <v>403</v>
      </c>
      <c r="B7595" s="162" t="s">
        <v>4523</v>
      </c>
      <c r="C7595" s="174" t="s">
        <v>681</v>
      </c>
      <c r="D7595" s="175" t="s">
        <v>786</v>
      </c>
      <c r="E7595" s="175">
        <v>61</v>
      </c>
      <c r="F7595" s="176">
        <v>2.1575700000000001E-3</v>
      </c>
      <c r="G7595" s="176">
        <f t="shared" si="248"/>
        <v>0.13161177000000002</v>
      </c>
      <c r="H7595" s="177"/>
      <c r="I7595" s="178"/>
      <c r="J7595" s="179"/>
    </row>
    <row r="7596" spans="1:39" customFormat="1" x14ac:dyDescent="0.2">
      <c r="A7596" s="161" t="s">
        <v>403</v>
      </c>
      <c r="B7596" s="162" t="s">
        <v>4524</v>
      </c>
      <c r="C7596" s="174" t="s">
        <v>788</v>
      </c>
      <c r="D7596" s="175" t="s">
        <v>789</v>
      </c>
      <c r="E7596" s="175">
        <v>2</v>
      </c>
      <c r="F7596" s="176">
        <v>5.0836500000000003E-3</v>
      </c>
      <c r="G7596" s="176">
        <f t="shared" si="248"/>
        <v>1.0167300000000001E-2</v>
      </c>
      <c r="H7596" s="177" t="s">
        <v>414</v>
      </c>
      <c r="I7596" s="178"/>
      <c r="J7596" s="179"/>
    </row>
    <row r="7597" spans="1:39" customFormat="1" ht="25.5" x14ac:dyDescent="0.2">
      <c r="A7597" s="161" t="s">
        <v>403</v>
      </c>
      <c r="B7597" s="162" t="s">
        <v>4525</v>
      </c>
      <c r="C7597" s="174" t="s">
        <v>2509</v>
      </c>
      <c r="D7597" s="175" t="s">
        <v>713</v>
      </c>
      <c r="E7597" s="175">
        <v>2</v>
      </c>
      <c r="F7597" s="176">
        <v>1.413823E-2</v>
      </c>
      <c r="G7597" s="176">
        <f t="shared" si="248"/>
        <v>2.827646E-2</v>
      </c>
      <c r="H7597" s="177" t="s">
        <v>714</v>
      </c>
      <c r="I7597" s="178"/>
      <c r="J7597" s="179"/>
    </row>
    <row r="7598" spans="1:39" x14ac:dyDescent="0.2">
      <c r="A7598" s="148" t="s">
        <v>379</v>
      </c>
      <c r="B7598" s="150">
        <v>113</v>
      </c>
      <c r="C7598" s="151" t="s">
        <v>354</v>
      </c>
      <c r="D7598" s="152" t="s">
        <v>355</v>
      </c>
      <c r="E7598" s="105">
        <v>1</v>
      </c>
      <c r="F7598" s="153"/>
      <c r="G7598" s="110"/>
      <c r="H7598" s="154"/>
      <c r="I7598" s="111"/>
      <c r="J7598" s="155"/>
      <c r="K7598" s="124"/>
      <c r="L7598" s="125"/>
      <c r="M7598" s="126"/>
      <c r="N7598" s="127"/>
      <c r="O7598" s="128"/>
      <c r="P7598" s="128"/>
      <c r="Q7598" s="126"/>
      <c r="R7598" s="55"/>
      <c r="S7598" s="129"/>
      <c r="T7598" s="156"/>
      <c r="U7598" s="126"/>
      <c r="AF7598" s="8"/>
      <c r="AG7598" s="8"/>
      <c r="AH7598" s="8"/>
      <c r="AI7598" s="8"/>
      <c r="AJ7598" s="8"/>
      <c r="AK7598" s="8"/>
      <c r="AL7598" s="8"/>
      <c r="AM7598" s="8"/>
    </row>
    <row r="7599" spans="1:39" x14ac:dyDescent="0.2">
      <c r="A7599" s="148" t="s">
        <v>379</v>
      </c>
      <c r="B7599" s="150">
        <v>114</v>
      </c>
      <c r="C7599" s="151" t="s">
        <v>356</v>
      </c>
      <c r="D7599" s="152" t="s">
        <v>357</v>
      </c>
      <c r="E7599" s="105">
        <v>1</v>
      </c>
      <c r="F7599" s="153"/>
      <c r="G7599" s="110"/>
      <c r="H7599" s="154"/>
      <c r="I7599" s="111"/>
      <c r="J7599" s="155"/>
      <c r="K7599" s="124"/>
      <c r="L7599" s="125"/>
      <c r="M7599" s="126"/>
      <c r="N7599" s="127"/>
      <c r="O7599" s="128"/>
      <c r="P7599" s="128"/>
      <c r="Q7599" s="126"/>
      <c r="R7599" s="55"/>
      <c r="S7599" s="129"/>
      <c r="T7599" s="156"/>
      <c r="U7599" s="126"/>
      <c r="AF7599" s="8"/>
      <c r="AG7599" s="8"/>
      <c r="AH7599" s="8"/>
      <c r="AI7599" s="8"/>
      <c r="AJ7599" s="8"/>
      <c r="AK7599" s="8"/>
      <c r="AL7599" s="8"/>
      <c r="AM7599" s="8"/>
    </row>
    <row r="7600" spans="1:39" ht="25.5" x14ac:dyDescent="0.2">
      <c r="A7600" s="148" t="s">
        <v>379</v>
      </c>
      <c r="B7600" s="150">
        <v>115</v>
      </c>
      <c r="C7600" s="151"/>
      <c r="D7600" s="152" t="s">
        <v>358</v>
      </c>
      <c r="E7600" s="105">
        <v>1</v>
      </c>
      <c r="F7600" s="153"/>
      <c r="G7600" s="110"/>
      <c r="H7600" s="154"/>
      <c r="I7600" s="111"/>
      <c r="J7600" s="155"/>
      <c r="K7600" s="124"/>
      <c r="L7600" s="125"/>
      <c r="M7600" s="126"/>
      <c r="N7600" s="127"/>
      <c r="O7600" s="128"/>
      <c r="P7600" s="128"/>
      <c r="Q7600" s="126"/>
      <c r="R7600" s="55"/>
      <c r="S7600" s="129"/>
      <c r="T7600" s="156"/>
      <c r="U7600" s="126"/>
      <c r="AF7600" s="8"/>
      <c r="AG7600" s="8"/>
      <c r="AH7600" s="8"/>
      <c r="AI7600" s="8"/>
      <c r="AJ7600" s="8"/>
      <c r="AK7600" s="8"/>
      <c r="AL7600" s="8"/>
      <c r="AM7600" s="8"/>
    </row>
    <row r="7601" spans="1:39" ht="25.5" x14ac:dyDescent="0.2">
      <c r="A7601" s="148" t="s">
        <v>379</v>
      </c>
      <c r="B7601" s="150">
        <v>116</v>
      </c>
      <c r="C7601" s="151" t="s">
        <v>359</v>
      </c>
      <c r="D7601" s="152" t="s">
        <v>301</v>
      </c>
      <c r="E7601" s="105">
        <v>1</v>
      </c>
      <c r="F7601" s="153"/>
      <c r="G7601" s="110"/>
      <c r="H7601" s="154"/>
      <c r="I7601" s="111"/>
      <c r="J7601" s="155"/>
      <c r="K7601" s="124"/>
      <c r="L7601" s="125"/>
      <c r="M7601" s="126"/>
      <c r="N7601" s="127"/>
      <c r="O7601" s="128"/>
      <c r="P7601" s="128"/>
      <c r="Q7601" s="126"/>
      <c r="R7601" s="55"/>
      <c r="S7601" s="129"/>
      <c r="T7601" s="156"/>
      <c r="U7601" s="126"/>
      <c r="AF7601" s="8"/>
      <c r="AG7601" s="8"/>
      <c r="AH7601" s="8"/>
      <c r="AI7601" s="8"/>
      <c r="AJ7601" s="8"/>
      <c r="AK7601" s="8"/>
      <c r="AL7601" s="8"/>
      <c r="AM7601" s="8"/>
    </row>
    <row r="7602" spans="1:39" x14ac:dyDescent="0.2">
      <c r="A7602" s="148" t="s">
        <v>379</v>
      </c>
      <c r="B7602" s="150">
        <v>117</v>
      </c>
      <c r="C7602" s="151" t="s">
        <v>360</v>
      </c>
      <c r="D7602" s="152" t="s">
        <v>285</v>
      </c>
      <c r="E7602" s="105">
        <v>1</v>
      </c>
      <c r="F7602" s="153"/>
      <c r="G7602" s="110"/>
      <c r="H7602" s="154"/>
      <c r="I7602" s="111"/>
      <c r="J7602" s="155"/>
      <c r="K7602" s="124"/>
      <c r="L7602" s="125"/>
      <c r="M7602" s="126"/>
      <c r="N7602" s="127"/>
      <c r="O7602" s="128"/>
      <c r="P7602" s="128"/>
      <c r="Q7602" s="126"/>
      <c r="R7602" s="55"/>
      <c r="S7602" s="129"/>
      <c r="T7602" s="156"/>
      <c r="U7602" s="126"/>
      <c r="AF7602" s="8"/>
      <c r="AG7602" s="8"/>
      <c r="AH7602" s="8"/>
      <c r="AI7602" s="8"/>
      <c r="AJ7602" s="8"/>
      <c r="AK7602" s="8"/>
      <c r="AL7602" s="8"/>
      <c r="AM7602" s="8"/>
    </row>
    <row r="7603" spans="1:39" x14ac:dyDescent="0.2">
      <c r="A7603" s="148" t="s">
        <v>379</v>
      </c>
      <c r="B7603" s="150">
        <v>118</v>
      </c>
      <c r="C7603" s="151" t="s">
        <v>361</v>
      </c>
      <c r="D7603" s="152" t="s">
        <v>362</v>
      </c>
      <c r="E7603" s="105">
        <v>1</v>
      </c>
      <c r="F7603" s="153"/>
      <c r="G7603" s="110"/>
      <c r="H7603" s="154"/>
      <c r="I7603" s="111"/>
      <c r="J7603" s="155"/>
      <c r="K7603" s="124"/>
      <c r="L7603" s="125"/>
      <c r="M7603" s="126"/>
      <c r="N7603" s="127"/>
      <c r="O7603" s="128"/>
      <c r="P7603" s="128"/>
      <c r="Q7603" s="126"/>
      <c r="R7603" s="55"/>
      <c r="S7603" s="129"/>
      <c r="T7603" s="156"/>
      <c r="U7603" s="126"/>
      <c r="AF7603" s="8"/>
      <c r="AG7603" s="8"/>
      <c r="AH7603" s="8"/>
      <c r="AI7603" s="8"/>
      <c r="AJ7603" s="8"/>
      <c r="AK7603" s="8"/>
      <c r="AL7603" s="8"/>
      <c r="AM7603" s="8"/>
    </row>
    <row r="7604" spans="1:39" x14ac:dyDescent="0.2">
      <c r="A7604" s="148" t="s">
        <v>379</v>
      </c>
      <c r="B7604" s="150">
        <v>119</v>
      </c>
      <c r="C7604" s="151"/>
      <c r="D7604" s="152" t="s">
        <v>363</v>
      </c>
      <c r="E7604" s="105">
        <v>1</v>
      </c>
      <c r="F7604" s="153"/>
      <c r="G7604" s="110"/>
      <c r="H7604" s="154"/>
      <c r="I7604" s="111"/>
      <c r="J7604" s="155"/>
      <c r="K7604" s="124"/>
      <c r="L7604" s="125"/>
      <c r="M7604" s="126"/>
      <c r="N7604" s="127"/>
      <c r="O7604" s="128"/>
      <c r="P7604" s="128"/>
      <c r="Q7604" s="126"/>
      <c r="R7604" s="55"/>
      <c r="S7604" s="129"/>
      <c r="T7604" s="156"/>
      <c r="U7604" s="126"/>
      <c r="AF7604" s="8"/>
      <c r="AG7604" s="8"/>
      <c r="AH7604" s="8"/>
      <c r="AI7604" s="8"/>
      <c r="AJ7604" s="8"/>
      <c r="AK7604" s="8"/>
      <c r="AL7604" s="8"/>
      <c r="AM7604" s="8"/>
    </row>
    <row r="7605" spans="1:39" ht="25.5" x14ac:dyDescent="0.2">
      <c r="A7605" s="148" t="s">
        <v>379</v>
      </c>
      <c r="B7605" s="150">
        <v>120</v>
      </c>
      <c r="C7605" s="151" t="s">
        <v>364</v>
      </c>
      <c r="D7605" s="152" t="s">
        <v>365</v>
      </c>
      <c r="E7605" s="105">
        <v>1</v>
      </c>
      <c r="F7605" s="153"/>
      <c r="G7605" s="110"/>
      <c r="H7605" s="154"/>
      <c r="I7605" s="111"/>
      <c r="J7605" s="155"/>
      <c r="K7605" s="124"/>
      <c r="L7605" s="125"/>
      <c r="M7605" s="126"/>
      <c r="N7605" s="127"/>
      <c r="O7605" s="128"/>
      <c r="P7605" s="128"/>
      <c r="Q7605" s="126"/>
      <c r="R7605" s="55"/>
      <c r="S7605" s="129"/>
      <c r="T7605" s="156"/>
      <c r="U7605" s="126"/>
      <c r="AF7605" s="8"/>
      <c r="AG7605" s="8"/>
      <c r="AH7605" s="8"/>
      <c r="AI7605" s="8"/>
      <c r="AJ7605" s="8"/>
      <c r="AK7605" s="8"/>
      <c r="AL7605" s="8"/>
      <c r="AM7605" s="8"/>
    </row>
    <row r="7606" spans="1:39" x14ac:dyDescent="0.2">
      <c r="A7606" s="148" t="s">
        <v>379</v>
      </c>
      <c r="B7606" s="150">
        <v>121</v>
      </c>
      <c r="C7606" s="151" t="s">
        <v>366</v>
      </c>
      <c r="D7606" s="152" t="s">
        <v>367</v>
      </c>
      <c r="E7606" s="105">
        <v>1</v>
      </c>
      <c r="F7606" s="153"/>
      <c r="G7606" s="110"/>
      <c r="H7606" s="154"/>
      <c r="I7606" s="111"/>
      <c r="J7606" s="155"/>
      <c r="K7606" s="124"/>
      <c r="L7606" s="125"/>
      <c r="M7606" s="126"/>
      <c r="N7606" s="127"/>
      <c r="O7606" s="128"/>
      <c r="P7606" s="128"/>
      <c r="Q7606" s="126"/>
      <c r="R7606" s="55"/>
      <c r="S7606" s="129"/>
      <c r="T7606" s="156"/>
      <c r="U7606" s="126"/>
      <c r="AF7606" s="8"/>
      <c r="AG7606" s="8"/>
      <c r="AH7606" s="8"/>
      <c r="AI7606" s="8"/>
      <c r="AJ7606" s="8"/>
      <c r="AK7606" s="8"/>
      <c r="AL7606" s="8"/>
      <c r="AM7606" s="8"/>
    </row>
    <row r="7607" spans="1:39" customFormat="1" x14ac:dyDescent="0.2">
      <c r="A7607" s="148" t="s">
        <v>379</v>
      </c>
      <c r="B7607" s="162" t="s">
        <v>3277</v>
      </c>
      <c r="C7607" s="181" t="s">
        <v>384</v>
      </c>
      <c r="D7607" s="182" t="s">
        <v>385</v>
      </c>
      <c r="E7607" s="182">
        <v>1</v>
      </c>
      <c r="F7607" s="183"/>
      <c r="G7607" s="183" t="str">
        <f>""</f>
        <v/>
      </c>
      <c r="H7607" s="184"/>
      <c r="I7607" s="185"/>
      <c r="J7607" s="180"/>
    </row>
    <row r="7608" spans="1:39" customFormat="1" outlineLevel="1" x14ac:dyDescent="0.2">
      <c r="A7608" s="148" t="s">
        <v>379</v>
      </c>
      <c r="B7608" s="162" t="s">
        <v>3278</v>
      </c>
      <c r="C7608" s="181" t="s">
        <v>388</v>
      </c>
      <c r="D7608" s="182" t="s">
        <v>389</v>
      </c>
      <c r="E7608" s="182">
        <f>1*1</f>
        <v>1</v>
      </c>
      <c r="F7608" s="183">
        <v>3.8</v>
      </c>
      <c r="G7608" s="183">
        <f t="shared" ref="G7608:G7613" si="249">F7608*E7608</f>
        <v>3.8</v>
      </c>
      <c r="H7608" s="184" t="s">
        <v>390</v>
      </c>
      <c r="I7608" s="185"/>
      <c r="J7608" s="180"/>
    </row>
    <row r="7609" spans="1:39" customFormat="1" outlineLevel="1" x14ac:dyDescent="0.2">
      <c r="A7609" s="148" t="s">
        <v>379</v>
      </c>
      <c r="B7609" s="162" t="s">
        <v>3279</v>
      </c>
      <c r="C7609" s="181" t="s">
        <v>392</v>
      </c>
      <c r="D7609" s="182" t="s">
        <v>393</v>
      </c>
      <c r="E7609" s="182">
        <f>1*1</f>
        <v>1</v>
      </c>
      <c r="F7609" s="183">
        <v>2.65</v>
      </c>
      <c r="G7609" s="183">
        <f t="shared" si="249"/>
        <v>2.65</v>
      </c>
      <c r="H7609" s="184" t="s">
        <v>390</v>
      </c>
      <c r="I7609" s="185"/>
      <c r="J7609" s="180"/>
    </row>
    <row r="7610" spans="1:39" customFormat="1" outlineLevel="1" x14ac:dyDescent="0.2">
      <c r="A7610" s="148" t="s">
        <v>379</v>
      </c>
      <c r="B7610" s="162" t="s">
        <v>3280</v>
      </c>
      <c r="C7610" s="181" t="s">
        <v>395</v>
      </c>
      <c r="D7610" s="182" t="s">
        <v>396</v>
      </c>
      <c r="E7610" s="182">
        <f>1*1</f>
        <v>1</v>
      </c>
      <c r="F7610" s="183">
        <v>5.45</v>
      </c>
      <c r="G7610" s="183">
        <f t="shared" si="249"/>
        <v>5.45</v>
      </c>
      <c r="H7610" s="184" t="s">
        <v>390</v>
      </c>
      <c r="I7610" s="185"/>
      <c r="J7610" s="180"/>
    </row>
    <row r="7611" spans="1:39" customFormat="1" outlineLevel="1" x14ac:dyDescent="0.2">
      <c r="A7611" s="148" t="s">
        <v>379</v>
      </c>
      <c r="B7611" s="162" t="s">
        <v>3281</v>
      </c>
      <c r="C7611" s="181" t="s">
        <v>398</v>
      </c>
      <c r="D7611" s="182" t="s">
        <v>399</v>
      </c>
      <c r="E7611" s="182">
        <f>1*1</f>
        <v>1</v>
      </c>
      <c r="F7611" s="183">
        <v>39.75</v>
      </c>
      <c r="G7611" s="183">
        <f t="shared" si="249"/>
        <v>39.75</v>
      </c>
      <c r="H7611" s="184" t="s">
        <v>390</v>
      </c>
      <c r="I7611" s="185"/>
      <c r="J7611" s="180"/>
    </row>
    <row r="7612" spans="1:39" customFormat="1" outlineLevel="1" x14ac:dyDescent="0.2">
      <c r="A7612" s="148" t="s">
        <v>379</v>
      </c>
      <c r="B7612" s="162" t="s">
        <v>3282</v>
      </c>
      <c r="C7612" s="181" t="s">
        <v>401</v>
      </c>
      <c r="D7612" s="182" t="s">
        <v>402</v>
      </c>
      <c r="E7612" s="182">
        <f>2*1</f>
        <v>2</v>
      </c>
      <c r="F7612" s="183">
        <v>1.97</v>
      </c>
      <c r="G7612" s="183">
        <f t="shared" si="249"/>
        <v>3.94</v>
      </c>
      <c r="H7612" s="184" t="s">
        <v>390</v>
      </c>
      <c r="I7612" s="185"/>
      <c r="J7612" s="180"/>
    </row>
    <row r="7613" spans="1:39" customFormat="1" outlineLevel="1" x14ac:dyDescent="0.2">
      <c r="A7613" s="148" t="s">
        <v>379</v>
      </c>
      <c r="B7613" s="162" t="s">
        <v>3283</v>
      </c>
      <c r="C7613" s="181" t="s">
        <v>405</v>
      </c>
      <c r="D7613" s="182" t="s">
        <v>406</v>
      </c>
      <c r="E7613" s="182">
        <f>1*1</f>
        <v>1</v>
      </c>
      <c r="F7613" s="183">
        <v>8.09</v>
      </c>
      <c r="G7613" s="183">
        <f t="shared" si="249"/>
        <v>8.09</v>
      </c>
      <c r="H7613" s="184"/>
      <c r="I7613" s="185"/>
      <c r="J7613" s="180"/>
    </row>
    <row r="7614" spans="1:39" customFormat="1" x14ac:dyDescent="0.2">
      <c r="A7614" s="161" t="s">
        <v>382</v>
      </c>
      <c r="B7614" s="162" t="s">
        <v>3284</v>
      </c>
      <c r="C7614" s="163" t="s">
        <v>1907</v>
      </c>
      <c r="D7614" s="164" t="s">
        <v>409</v>
      </c>
      <c r="E7614" s="164" t="s">
        <v>410</v>
      </c>
      <c r="F7614" s="167"/>
      <c r="G7614" s="167" t="str">
        <f>""</f>
        <v/>
      </c>
      <c r="H7614" s="161"/>
      <c r="I7614" s="165"/>
      <c r="J7614" s="166"/>
      <c r="K7614" s="200"/>
    </row>
    <row r="7615" spans="1:39" customFormat="1" outlineLevel="1" x14ac:dyDescent="0.2">
      <c r="A7615" s="161" t="s">
        <v>386</v>
      </c>
      <c r="B7615" s="162" t="s">
        <v>3285</v>
      </c>
      <c r="C7615" s="168" t="s">
        <v>1909</v>
      </c>
      <c r="D7615" s="169" t="s">
        <v>1910</v>
      </c>
      <c r="E7615" s="169" t="s">
        <v>410</v>
      </c>
      <c r="F7615" s="170">
        <v>15.77</v>
      </c>
      <c r="G7615" s="170">
        <f>F7615*2</f>
        <v>31.54</v>
      </c>
      <c r="H7615" s="171" t="s">
        <v>414</v>
      </c>
      <c r="I7615" s="172"/>
      <c r="J7615" s="173"/>
      <c r="K7615" s="200"/>
    </row>
    <row r="7616" spans="1:39" customFormat="1" outlineLevel="1" x14ac:dyDescent="0.2">
      <c r="A7616" s="161" t="s">
        <v>386</v>
      </c>
      <c r="B7616" s="162" t="s">
        <v>3286</v>
      </c>
      <c r="C7616" s="168" t="s">
        <v>416</v>
      </c>
      <c r="D7616" s="169" t="s">
        <v>417</v>
      </c>
      <c r="E7616" s="169" t="s">
        <v>410</v>
      </c>
      <c r="F7616" s="170">
        <v>4.05</v>
      </c>
      <c r="G7616" s="170">
        <f>F7616*2</f>
        <v>8.1</v>
      </c>
      <c r="H7616" s="171" t="s">
        <v>414</v>
      </c>
      <c r="I7616" s="172"/>
      <c r="J7616" s="173"/>
      <c r="K7616" s="200"/>
    </row>
    <row r="7617" spans="1:11" customFormat="1" outlineLevel="1" x14ac:dyDescent="0.2">
      <c r="A7617" s="161" t="s">
        <v>386</v>
      </c>
      <c r="B7617" s="162" t="s">
        <v>3287</v>
      </c>
      <c r="C7617" s="168" t="s">
        <v>419</v>
      </c>
      <c r="D7617" s="169" t="s">
        <v>420</v>
      </c>
      <c r="E7617" s="169">
        <v>2</v>
      </c>
      <c r="F7617" s="170">
        <v>0.37</v>
      </c>
      <c r="G7617" s="170">
        <f>F7617*E7617</f>
        <v>0.74</v>
      </c>
      <c r="H7617" s="171" t="s">
        <v>414</v>
      </c>
      <c r="I7617" s="172"/>
      <c r="J7617" s="173"/>
      <c r="K7617" s="200"/>
    </row>
    <row r="7618" spans="1:11" customFormat="1" outlineLevel="1" x14ac:dyDescent="0.2">
      <c r="A7618" s="161" t="s">
        <v>386</v>
      </c>
      <c r="B7618" s="162" t="s">
        <v>3288</v>
      </c>
      <c r="C7618" s="168" t="s">
        <v>422</v>
      </c>
      <c r="D7618" s="169" t="s">
        <v>423</v>
      </c>
      <c r="E7618" s="169">
        <v>2</v>
      </c>
      <c r="F7618" s="170">
        <v>0.04</v>
      </c>
      <c r="G7618" s="170">
        <f>F7618*E7618</f>
        <v>0.08</v>
      </c>
      <c r="H7618" s="171" t="s">
        <v>414</v>
      </c>
      <c r="I7618" s="172"/>
      <c r="J7618" s="173"/>
      <c r="K7618" s="200"/>
    </row>
    <row r="7619" spans="1:11" customFormat="1" outlineLevel="1" x14ac:dyDescent="0.2">
      <c r="A7619" s="161" t="s">
        <v>403</v>
      </c>
      <c r="B7619" s="162" t="s">
        <v>3289</v>
      </c>
      <c r="C7619" s="174" t="s">
        <v>425</v>
      </c>
      <c r="D7619" s="175" t="s">
        <v>426</v>
      </c>
      <c r="E7619" s="175">
        <v>2</v>
      </c>
      <c r="F7619" s="176">
        <v>0.01</v>
      </c>
      <c r="G7619" s="176">
        <f>F7619*E7619</f>
        <v>0.02</v>
      </c>
      <c r="H7619" s="177"/>
      <c r="I7619" s="178"/>
      <c r="J7619" s="179"/>
      <c r="K7619" s="200"/>
    </row>
    <row r="7620" spans="1:11" customFormat="1" x14ac:dyDescent="0.2">
      <c r="A7620" s="148" t="s">
        <v>379</v>
      </c>
      <c r="B7620" s="162" t="s">
        <v>3290</v>
      </c>
      <c r="C7620" s="181" t="s">
        <v>428</v>
      </c>
      <c r="D7620" s="182" t="s">
        <v>429</v>
      </c>
      <c r="E7620" s="182" t="s">
        <v>410</v>
      </c>
      <c r="F7620" s="183"/>
      <c r="G7620" s="183" t="str">
        <f>""</f>
        <v/>
      </c>
      <c r="H7620" s="184"/>
      <c r="I7620" s="185"/>
      <c r="J7620" s="180"/>
      <c r="K7620" s="200"/>
    </row>
    <row r="7621" spans="1:11" customFormat="1" outlineLevel="1" x14ac:dyDescent="0.2">
      <c r="A7621" s="148" t="s">
        <v>379</v>
      </c>
      <c r="B7621" s="162" t="s">
        <v>3291</v>
      </c>
      <c r="C7621" s="181" t="s">
        <v>431</v>
      </c>
      <c r="D7621" s="182" t="s">
        <v>432</v>
      </c>
      <c r="E7621" s="182" t="s">
        <v>410</v>
      </c>
      <c r="F7621" s="183">
        <v>10.41</v>
      </c>
      <c r="G7621" s="183">
        <f>F7621*2</f>
        <v>20.82</v>
      </c>
      <c r="H7621" s="184" t="s">
        <v>390</v>
      </c>
      <c r="I7621" s="185"/>
      <c r="J7621" s="180"/>
      <c r="K7621" s="200"/>
    </row>
    <row r="7622" spans="1:11" customFormat="1" outlineLevel="1" x14ac:dyDescent="0.2">
      <c r="A7622" s="148" t="s">
        <v>379</v>
      </c>
      <c r="B7622" s="162" t="s">
        <v>3292</v>
      </c>
      <c r="C7622" s="181" t="s">
        <v>434</v>
      </c>
      <c r="D7622" s="182" t="s">
        <v>435</v>
      </c>
      <c r="E7622" s="182">
        <v>4</v>
      </c>
      <c r="F7622" s="183">
        <v>0.03</v>
      </c>
      <c r="G7622" s="183">
        <f>F7622*E7622</f>
        <v>0.12</v>
      </c>
      <c r="H7622" s="184" t="s">
        <v>414</v>
      </c>
      <c r="I7622" s="185"/>
      <c r="J7622" s="180"/>
      <c r="K7622" s="200"/>
    </row>
    <row r="7623" spans="1:11" customFormat="1" outlineLevel="1" x14ac:dyDescent="0.2">
      <c r="A7623" s="148" t="s">
        <v>379</v>
      </c>
      <c r="B7623" s="162" t="s">
        <v>3293</v>
      </c>
      <c r="C7623" s="181" t="s">
        <v>425</v>
      </c>
      <c r="D7623" s="182" t="s">
        <v>437</v>
      </c>
      <c r="E7623" s="182">
        <v>2</v>
      </c>
      <c r="F7623" s="183">
        <v>0.02</v>
      </c>
      <c r="G7623" s="183">
        <f>F7623*E7623</f>
        <v>0.04</v>
      </c>
      <c r="H7623" s="184"/>
      <c r="I7623" s="185"/>
      <c r="J7623" s="180"/>
      <c r="K7623" s="200"/>
    </row>
    <row r="7624" spans="1:11" customFormat="1" x14ac:dyDescent="0.2">
      <c r="A7624" s="161" t="s">
        <v>382</v>
      </c>
      <c r="B7624" s="162" t="s">
        <v>3294</v>
      </c>
      <c r="C7624" s="163" t="s">
        <v>2910</v>
      </c>
      <c r="D7624" s="164" t="s">
        <v>2911</v>
      </c>
      <c r="E7624" s="164">
        <v>1</v>
      </c>
      <c r="F7624" s="167"/>
      <c r="G7624" s="167" t="str">
        <f>""</f>
        <v/>
      </c>
      <c r="H7624" s="161"/>
      <c r="I7624" s="165"/>
      <c r="J7624" s="166"/>
    </row>
    <row r="7625" spans="1:11" customFormat="1" outlineLevel="1" x14ac:dyDescent="0.2">
      <c r="A7625" s="161" t="s">
        <v>386</v>
      </c>
      <c r="B7625" s="162" t="s">
        <v>3295</v>
      </c>
      <c r="C7625" s="168" t="s">
        <v>2913</v>
      </c>
      <c r="D7625" s="169" t="s">
        <v>2914</v>
      </c>
      <c r="E7625" s="169">
        <f>1*1</f>
        <v>1</v>
      </c>
      <c r="F7625" s="170">
        <v>6.59</v>
      </c>
      <c r="G7625" s="170">
        <f>F7625*E7625</f>
        <v>6.59</v>
      </c>
      <c r="H7625" s="171" t="s">
        <v>414</v>
      </c>
      <c r="I7625" s="172"/>
      <c r="J7625" s="173"/>
    </row>
    <row r="7626" spans="1:11" customFormat="1" outlineLevel="1" x14ac:dyDescent="0.2">
      <c r="A7626" s="161" t="s">
        <v>386</v>
      </c>
      <c r="B7626" s="162" t="s">
        <v>3296</v>
      </c>
      <c r="C7626" s="168" t="s">
        <v>445</v>
      </c>
      <c r="D7626" s="169" t="s">
        <v>446</v>
      </c>
      <c r="E7626" s="169">
        <f>2*1</f>
        <v>2</v>
      </c>
      <c r="F7626" s="170">
        <v>2.2200000000000002</v>
      </c>
      <c r="G7626" s="170">
        <f>F7626*E7626</f>
        <v>4.4400000000000004</v>
      </c>
      <c r="H7626" s="171" t="s">
        <v>414</v>
      </c>
      <c r="I7626" s="172"/>
      <c r="J7626" s="173"/>
    </row>
    <row r="7627" spans="1:11" customFormat="1" outlineLevel="1" x14ac:dyDescent="0.2">
      <c r="A7627" s="161" t="s">
        <v>403</v>
      </c>
      <c r="B7627" s="162" t="s">
        <v>3297</v>
      </c>
      <c r="C7627" s="174" t="s">
        <v>425</v>
      </c>
      <c r="D7627" s="175" t="s">
        <v>448</v>
      </c>
      <c r="E7627" s="175">
        <f>4*1</f>
        <v>4</v>
      </c>
      <c r="F7627" s="176">
        <v>0.01</v>
      </c>
      <c r="G7627" s="176">
        <f>F7627*E7627</f>
        <v>0.04</v>
      </c>
      <c r="H7627" s="177"/>
      <c r="I7627" s="178"/>
      <c r="J7627" s="179"/>
    </row>
    <row r="7628" spans="1:11" customFormat="1" outlineLevel="1" x14ac:dyDescent="0.2">
      <c r="A7628" s="161" t="s">
        <v>403</v>
      </c>
      <c r="B7628" s="162" t="s">
        <v>3298</v>
      </c>
      <c r="C7628" s="174" t="s">
        <v>425</v>
      </c>
      <c r="D7628" s="175" t="s">
        <v>450</v>
      </c>
      <c r="E7628" s="175">
        <f>8*1</f>
        <v>8</v>
      </c>
      <c r="F7628" s="176">
        <v>0.04</v>
      </c>
      <c r="G7628" s="176">
        <f>F7628*E7628</f>
        <v>0.32</v>
      </c>
      <c r="H7628" s="177"/>
      <c r="I7628" s="178"/>
      <c r="J7628" s="179"/>
    </row>
    <row r="7629" spans="1:11" customFormat="1" x14ac:dyDescent="0.2">
      <c r="A7629" s="161" t="s">
        <v>382</v>
      </c>
      <c r="B7629" s="162" t="s">
        <v>3299</v>
      </c>
      <c r="C7629" s="163" t="s">
        <v>2919</v>
      </c>
      <c r="D7629" s="164" t="s">
        <v>2920</v>
      </c>
      <c r="E7629" s="164">
        <v>7</v>
      </c>
      <c r="F7629" s="167"/>
      <c r="G7629" s="167" t="str">
        <f>""</f>
        <v/>
      </c>
      <c r="H7629" s="161"/>
      <c r="I7629" s="165"/>
      <c r="J7629" s="166"/>
    </row>
    <row r="7630" spans="1:11" customFormat="1" outlineLevel="1" x14ac:dyDescent="0.2">
      <c r="A7630" s="161" t="s">
        <v>386</v>
      </c>
      <c r="B7630" s="162" t="s">
        <v>3300</v>
      </c>
      <c r="C7630" s="168" t="s">
        <v>2913</v>
      </c>
      <c r="D7630" s="169" t="s">
        <v>2914</v>
      </c>
      <c r="E7630" s="169">
        <f>1*7</f>
        <v>7</v>
      </c>
      <c r="F7630" s="170">
        <v>6.59</v>
      </c>
      <c r="G7630" s="170">
        <f>F7630*E7630</f>
        <v>46.129999999999995</v>
      </c>
      <c r="H7630" s="171" t="s">
        <v>414</v>
      </c>
      <c r="I7630" s="172"/>
      <c r="J7630" s="173"/>
    </row>
    <row r="7631" spans="1:11" customFormat="1" outlineLevel="1" x14ac:dyDescent="0.2">
      <c r="A7631" s="161" t="s">
        <v>386</v>
      </c>
      <c r="B7631" s="162" t="s">
        <v>3301</v>
      </c>
      <c r="C7631" s="168" t="s">
        <v>456</v>
      </c>
      <c r="D7631" s="169" t="s">
        <v>457</v>
      </c>
      <c r="E7631" s="169">
        <f>2*7</f>
        <v>14</v>
      </c>
      <c r="F7631" s="170">
        <v>1.28</v>
      </c>
      <c r="G7631" s="170">
        <f>F7631*E7631</f>
        <v>17.920000000000002</v>
      </c>
      <c r="H7631" s="171" t="s">
        <v>414</v>
      </c>
      <c r="I7631" s="172"/>
      <c r="J7631" s="173"/>
    </row>
    <row r="7632" spans="1:11" customFormat="1" x14ac:dyDescent="0.2">
      <c r="A7632" s="148" t="s">
        <v>379</v>
      </c>
      <c r="B7632" s="162" t="s">
        <v>3302</v>
      </c>
      <c r="C7632" s="181" t="s">
        <v>459</v>
      </c>
      <c r="D7632" s="182" t="s">
        <v>460</v>
      </c>
      <c r="E7632" s="182">
        <v>1</v>
      </c>
      <c r="F7632" s="183">
        <v>3.27927539</v>
      </c>
      <c r="G7632" s="183">
        <f>F7632*E7632</f>
        <v>3.27927539</v>
      </c>
      <c r="H7632" s="184" t="s">
        <v>390</v>
      </c>
      <c r="I7632" s="185"/>
      <c r="J7632" s="180"/>
    </row>
    <row r="7633" spans="1:11" customFormat="1" x14ac:dyDescent="0.2">
      <c r="A7633" s="148" t="s">
        <v>379</v>
      </c>
      <c r="B7633" s="162" t="s">
        <v>3303</v>
      </c>
      <c r="C7633" s="181" t="s">
        <v>462</v>
      </c>
      <c r="D7633" s="182" t="s">
        <v>463</v>
      </c>
      <c r="E7633" s="182">
        <v>1</v>
      </c>
      <c r="F7633" s="183">
        <v>0.65714972000000005</v>
      </c>
      <c r="G7633" s="183">
        <f>F7633*E7633</f>
        <v>0.65714972000000005</v>
      </c>
      <c r="H7633" s="184" t="s">
        <v>414</v>
      </c>
      <c r="I7633" s="185"/>
      <c r="J7633" s="180"/>
    </row>
    <row r="7634" spans="1:11" customFormat="1" x14ac:dyDescent="0.2">
      <c r="A7634" s="161" t="s">
        <v>382</v>
      </c>
      <c r="B7634" s="162" t="s">
        <v>3304</v>
      </c>
      <c r="C7634" s="163" t="s">
        <v>465</v>
      </c>
      <c r="D7634" s="164" t="s">
        <v>466</v>
      </c>
      <c r="E7634" s="164" t="s">
        <v>410</v>
      </c>
      <c r="F7634" s="167"/>
      <c r="G7634" s="167" t="str">
        <f>""</f>
        <v/>
      </c>
      <c r="H7634" s="161"/>
      <c r="I7634" s="165"/>
      <c r="J7634" s="166"/>
      <c r="K7634" s="200"/>
    </row>
    <row r="7635" spans="1:11" customFormat="1" outlineLevel="1" x14ac:dyDescent="0.2">
      <c r="A7635" s="161" t="s">
        <v>386</v>
      </c>
      <c r="B7635" s="162" t="s">
        <v>3305</v>
      </c>
      <c r="C7635" s="168" t="s">
        <v>468</v>
      </c>
      <c r="D7635" s="169" t="s">
        <v>469</v>
      </c>
      <c r="E7635" s="169" t="s">
        <v>410</v>
      </c>
      <c r="F7635" s="170">
        <v>0.5</v>
      </c>
      <c r="G7635" s="170">
        <f>F7635*2</f>
        <v>1</v>
      </c>
      <c r="H7635" s="171" t="s">
        <v>414</v>
      </c>
      <c r="I7635" s="172"/>
      <c r="J7635" s="173"/>
      <c r="K7635" s="200"/>
    </row>
    <row r="7636" spans="1:11" customFormat="1" outlineLevel="1" x14ac:dyDescent="0.2">
      <c r="A7636" s="161" t="s">
        <v>386</v>
      </c>
      <c r="B7636" s="162" t="s">
        <v>3306</v>
      </c>
      <c r="C7636" s="168" t="s">
        <v>471</v>
      </c>
      <c r="D7636" s="169" t="s">
        <v>472</v>
      </c>
      <c r="E7636" s="169">
        <v>2</v>
      </c>
      <c r="F7636" s="170">
        <v>0.01</v>
      </c>
      <c r="G7636" s="170">
        <f>F7636*E7636</f>
        <v>0.02</v>
      </c>
      <c r="H7636" s="171" t="s">
        <v>414</v>
      </c>
      <c r="I7636" s="172"/>
      <c r="J7636" s="173"/>
      <c r="K7636" s="200"/>
    </row>
    <row r="7637" spans="1:11" customFormat="1" x14ac:dyDescent="0.2">
      <c r="A7637" s="161" t="s">
        <v>382</v>
      </c>
      <c r="B7637" s="162" t="s">
        <v>3307</v>
      </c>
      <c r="C7637" s="163" t="s">
        <v>474</v>
      </c>
      <c r="D7637" s="164" t="s">
        <v>475</v>
      </c>
      <c r="E7637" s="164">
        <v>2</v>
      </c>
      <c r="F7637" s="167">
        <v>0.59990093</v>
      </c>
      <c r="G7637" s="167">
        <f>F7637*E7637</f>
        <v>1.19980186</v>
      </c>
      <c r="H7637" s="161" t="s">
        <v>414</v>
      </c>
      <c r="I7637" s="165"/>
      <c r="J7637" s="166"/>
    </row>
    <row r="7638" spans="1:11" customFormat="1" x14ac:dyDescent="0.2">
      <c r="A7638" s="161" t="s">
        <v>382</v>
      </c>
      <c r="B7638" s="162" t="s">
        <v>3308</v>
      </c>
      <c r="C7638" s="163" t="s">
        <v>2930</v>
      </c>
      <c r="D7638" s="164" t="s">
        <v>2931</v>
      </c>
      <c r="E7638" s="164">
        <v>1</v>
      </c>
      <c r="F7638" s="167"/>
      <c r="G7638" s="167" t="str">
        <f>""</f>
        <v/>
      </c>
      <c r="H7638" s="161"/>
      <c r="I7638" s="165"/>
      <c r="J7638" s="166"/>
    </row>
    <row r="7639" spans="1:11" customFormat="1" outlineLevel="1" x14ac:dyDescent="0.2">
      <c r="A7639" s="161" t="s">
        <v>382</v>
      </c>
      <c r="B7639" s="162" t="s">
        <v>3309</v>
      </c>
      <c r="C7639" s="163" t="s">
        <v>2933</v>
      </c>
      <c r="D7639" s="164" t="s">
        <v>2934</v>
      </c>
      <c r="E7639" s="164">
        <f>1*1</f>
        <v>1</v>
      </c>
      <c r="F7639" s="167"/>
      <c r="G7639" s="167" t="str">
        <f>""</f>
        <v/>
      </c>
      <c r="H7639" s="161"/>
      <c r="I7639" s="165"/>
      <c r="J7639" s="166"/>
    </row>
    <row r="7640" spans="1:11" customFormat="1" outlineLevel="2" x14ac:dyDescent="0.2">
      <c r="A7640" s="161" t="s">
        <v>386</v>
      </c>
      <c r="B7640" s="162" t="s">
        <v>3310</v>
      </c>
      <c r="C7640" s="168" t="s">
        <v>2936</v>
      </c>
      <c r="D7640" s="169" t="s">
        <v>2937</v>
      </c>
      <c r="E7640" s="169">
        <f>1*1</f>
        <v>1</v>
      </c>
      <c r="F7640" s="170">
        <v>3.83</v>
      </c>
      <c r="G7640" s="170">
        <f t="shared" ref="G7640:G7649" si="250">F7640*E7640</f>
        <v>3.83</v>
      </c>
      <c r="H7640" s="171" t="s">
        <v>414</v>
      </c>
      <c r="I7640" s="172"/>
      <c r="J7640" s="173"/>
    </row>
    <row r="7641" spans="1:11" customFormat="1" outlineLevel="2" x14ac:dyDescent="0.2">
      <c r="A7641" s="161" t="s">
        <v>386</v>
      </c>
      <c r="B7641" s="162" t="s">
        <v>3311</v>
      </c>
      <c r="C7641" s="168" t="s">
        <v>830</v>
      </c>
      <c r="D7641" s="169" t="s">
        <v>831</v>
      </c>
      <c r="E7641" s="169">
        <f>2*1</f>
        <v>2</v>
      </c>
      <c r="F7641" s="170">
        <v>0.28000000000000003</v>
      </c>
      <c r="G7641" s="170">
        <f t="shared" si="250"/>
        <v>0.56000000000000005</v>
      </c>
      <c r="H7641" s="171" t="s">
        <v>414</v>
      </c>
      <c r="I7641" s="172"/>
      <c r="J7641" s="173"/>
    </row>
    <row r="7642" spans="1:11" customFormat="1" outlineLevel="1" x14ac:dyDescent="0.2">
      <c r="A7642" s="161" t="s">
        <v>382</v>
      </c>
      <c r="B7642" s="162" t="s">
        <v>3312</v>
      </c>
      <c r="C7642" s="163" t="s">
        <v>2940</v>
      </c>
      <c r="D7642" s="164" t="s">
        <v>2941</v>
      </c>
      <c r="E7642" s="164">
        <f>1*1</f>
        <v>1</v>
      </c>
      <c r="F7642" s="167">
        <v>2.15</v>
      </c>
      <c r="G7642" s="167">
        <f t="shared" si="250"/>
        <v>2.15</v>
      </c>
      <c r="H7642" s="161" t="s">
        <v>414</v>
      </c>
      <c r="I7642" s="165"/>
      <c r="J7642" s="166"/>
    </row>
    <row r="7643" spans="1:11" customFormat="1" outlineLevel="1" x14ac:dyDescent="0.2">
      <c r="A7643" s="161" t="s">
        <v>403</v>
      </c>
      <c r="B7643" s="162" t="s">
        <v>3313</v>
      </c>
      <c r="C7643" s="174" t="s">
        <v>2943</v>
      </c>
      <c r="D7643" s="175" t="s">
        <v>2944</v>
      </c>
      <c r="E7643" s="175">
        <f>1*1</f>
        <v>1</v>
      </c>
      <c r="F7643" s="176">
        <v>1.04</v>
      </c>
      <c r="G7643" s="176">
        <f t="shared" si="250"/>
        <v>1.04</v>
      </c>
      <c r="H7643" s="177"/>
      <c r="I7643" s="178"/>
      <c r="J7643" s="179"/>
    </row>
    <row r="7644" spans="1:11" customFormat="1" outlineLevel="1" x14ac:dyDescent="0.2">
      <c r="A7644" s="161" t="s">
        <v>403</v>
      </c>
      <c r="B7644" s="162" t="s">
        <v>3314</v>
      </c>
      <c r="C7644" s="174" t="s">
        <v>677</v>
      </c>
      <c r="D7644" s="175" t="s">
        <v>837</v>
      </c>
      <c r="E7644" s="175">
        <f>4*1</f>
        <v>4</v>
      </c>
      <c r="F7644" s="176">
        <v>0.02</v>
      </c>
      <c r="G7644" s="176">
        <f t="shared" si="250"/>
        <v>0.08</v>
      </c>
      <c r="H7644" s="177"/>
      <c r="I7644" s="178"/>
      <c r="J7644" s="179"/>
    </row>
    <row r="7645" spans="1:11" customFormat="1" outlineLevel="1" x14ac:dyDescent="0.2">
      <c r="A7645" s="161" t="s">
        <v>403</v>
      </c>
      <c r="B7645" s="162" t="s">
        <v>3315</v>
      </c>
      <c r="C7645" s="174" t="s">
        <v>525</v>
      </c>
      <c r="D7645" s="175" t="s">
        <v>526</v>
      </c>
      <c r="E7645" s="175">
        <f>4*1</f>
        <v>4</v>
      </c>
      <c r="F7645" s="176">
        <v>0.01</v>
      </c>
      <c r="G7645" s="176">
        <f t="shared" si="250"/>
        <v>0.04</v>
      </c>
      <c r="H7645" s="177"/>
      <c r="I7645" s="178"/>
      <c r="J7645" s="179"/>
    </row>
    <row r="7646" spans="1:11" customFormat="1" outlineLevel="1" x14ac:dyDescent="0.2">
      <c r="A7646" s="161" t="s">
        <v>403</v>
      </c>
      <c r="B7646" s="162" t="s">
        <v>3316</v>
      </c>
      <c r="C7646" s="174" t="s">
        <v>528</v>
      </c>
      <c r="D7646" s="175" t="s">
        <v>529</v>
      </c>
      <c r="E7646" s="175">
        <f>4*1</f>
        <v>4</v>
      </c>
      <c r="F7646" s="176">
        <v>0</v>
      </c>
      <c r="G7646" s="176">
        <f t="shared" si="250"/>
        <v>0</v>
      </c>
      <c r="H7646" s="177"/>
      <c r="I7646" s="178"/>
      <c r="J7646" s="179"/>
    </row>
    <row r="7647" spans="1:11" customFormat="1" x14ac:dyDescent="0.2">
      <c r="A7647" s="161" t="s">
        <v>382</v>
      </c>
      <c r="B7647" s="162" t="s">
        <v>3317</v>
      </c>
      <c r="C7647" s="163" t="s">
        <v>477</v>
      </c>
      <c r="D7647" s="164" t="s">
        <v>478</v>
      </c>
      <c r="E7647" s="164">
        <v>14</v>
      </c>
      <c r="F7647" s="167">
        <v>2.8096894699999999</v>
      </c>
      <c r="G7647" s="167">
        <f t="shared" si="250"/>
        <v>39.335652580000001</v>
      </c>
      <c r="H7647" s="161" t="s">
        <v>414</v>
      </c>
      <c r="I7647" s="165"/>
      <c r="J7647" s="166"/>
    </row>
    <row r="7648" spans="1:11" customFormat="1" x14ac:dyDescent="0.2">
      <c r="A7648" s="161" t="s">
        <v>382</v>
      </c>
      <c r="B7648" s="162" t="s">
        <v>3318</v>
      </c>
      <c r="C7648" s="163" t="s">
        <v>1944</v>
      </c>
      <c r="D7648" s="164" t="s">
        <v>1945</v>
      </c>
      <c r="E7648" s="164">
        <v>14</v>
      </c>
      <c r="F7648" s="167">
        <v>0.69946048000000005</v>
      </c>
      <c r="G7648" s="167">
        <f t="shared" si="250"/>
        <v>9.7924467200000009</v>
      </c>
      <c r="H7648" s="161" t="s">
        <v>414</v>
      </c>
      <c r="I7648" s="165"/>
      <c r="J7648" s="166"/>
    </row>
    <row r="7649" spans="1:11" customFormat="1" x14ac:dyDescent="0.2">
      <c r="A7649" s="161" t="s">
        <v>382</v>
      </c>
      <c r="B7649" s="162" t="s">
        <v>3319</v>
      </c>
      <c r="C7649" s="163" t="s">
        <v>483</v>
      </c>
      <c r="D7649" s="164" t="s">
        <v>484</v>
      </c>
      <c r="E7649" s="164">
        <v>22</v>
      </c>
      <c r="F7649" s="167">
        <v>0.33108987000000001</v>
      </c>
      <c r="G7649" s="167">
        <f t="shared" si="250"/>
        <v>7.2839771400000002</v>
      </c>
      <c r="H7649" s="161" t="s">
        <v>414</v>
      </c>
      <c r="I7649" s="165"/>
      <c r="J7649" s="166"/>
    </row>
    <row r="7650" spans="1:11" customFormat="1" x14ac:dyDescent="0.2">
      <c r="A7650" s="161" t="s">
        <v>382</v>
      </c>
      <c r="B7650" s="162" t="s">
        <v>3320</v>
      </c>
      <c r="C7650" s="163" t="s">
        <v>486</v>
      </c>
      <c r="D7650" s="164" t="s">
        <v>487</v>
      </c>
      <c r="E7650" s="164" t="s">
        <v>410</v>
      </c>
      <c r="F7650" s="167">
        <v>1.75006756</v>
      </c>
      <c r="G7650" s="167">
        <f>F7650*2</f>
        <v>3.5001351199999999</v>
      </c>
      <c r="H7650" s="161" t="s">
        <v>414</v>
      </c>
      <c r="I7650" s="165"/>
      <c r="J7650" s="166"/>
    </row>
    <row r="7651" spans="1:11" customFormat="1" x14ac:dyDescent="0.2">
      <c r="A7651" s="161" t="s">
        <v>382</v>
      </c>
      <c r="B7651" s="162" t="s">
        <v>3321</v>
      </c>
      <c r="C7651" s="163" t="s">
        <v>489</v>
      </c>
      <c r="D7651" s="164" t="s">
        <v>490</v>
      </c>
      <c r="E7651" s="164">
        <v>4</v>
      </c>
      <c r="F7651" s="167"/>
      <c r="G7651" s="167" t="str">
        <f>""</f>
        <v/>
      </c>
      <c r="H7651" s="161"/>
      <c r="I7651" s="165"/>
      <c r="J7651" s="166"/>
    </row>
    <row r="7652" spans="1:11" customFormat="1" outlineLevel="1" x14ac:dyDescent="0.2">
      <c r="A7652" s="161" t="s">
        <v>386</v>
      </c>
      <c r="B7652" s="162" t="s">
        <v>3322</v>
      </c>
      <c r="C7652" s="168" t="s">
        <v>492</v>
      </c>
      <c r="D7652" s="169" t="s">
        <v>493</v>
      </c>
      <c r="E7652" s="169">
        <f>1*4</f>
        <v>4</v>
      </c>
      <c r="F7652" s="170">
        <v>0.38</v>
      </c>
      <c r="G7652" s="170">
        <f>F7652*E7652</f>
        <v>1.52</v>
      </c>
      <c r="H7652" s="171" t="s">
        <v>414</v>
      </c>
      <c r="I7652" s="172"/>
      <c r="J7652" s="173"/>
    </row>
    <row r="7653" spans="1:11" customFormat="1" outlineLevel="1" x14ac:dyDescent="0.2">
      <c r="A7653" s="161" t="s">
        <v>386</v>
      </c>
      <c r="B7653" s="162" t="s">
        <v>3323</v>
      </c>
      <c r="C7653" s="168" t="s">
        <v>495</v>
      </c>
      <c r="D7653" s="169" t="s">
        <v>496</v>
      </c>
      <c r="E7653" s="169">
        <f>1*4</f>
        <v>4</v>
      </c>
      <c r="F7653" s="170">
        <v>0.25</v>
      </c>
      <c r="G7653" s="170">
        <f>F7653*E7653</f>
        <v>1</v>
      </c>
      <c r="H7653" s="171" t="s">
        <v>414</v>
      </c>
      <c r="I7653" s="172"/>
      <c r="J7653" s="173"/>
    </row>
    <row r="7654" spans="1:11" customFormat="1" x14ac:dyDescent="0.2">
      <c r="A7654" s="161" t="s">
        <v>382</v>
      </c>
      <c r="B7654" s="162" t="s">
        <v>3324</v>
      </c>
      <c r="C7654" s="163" t="s">
        <v>2956</v>
      </c>
      <c r="D7654" s="164" t="s">
        <v>2957</v>
      </c>
      <c r="E7654" s="164">
        <v>1</v>
      </c>
      <c r="F7654" s="167"/>
      <c r="G7654" s="167" t="str">
        <f>""</f>
        <v/>
      </c>
      <c r="H7654" s="161"/>
      <c r="I7654" s="165"/>
      <c r="J7654" s="166"/>
    </row>
    <row r="7655" spans="1:11" customFormat="1" outlineLevel="1" x14ac:dyDescent="0.2">
      <c r="A7655" s="161" t="s">
        <v>386</v>
      </c>
      <c r="B7655" s="162" t="s">
        <v>3325</v>
      </c>
      <c r="C7655" s="168" t="s">
        <v>534</v>
      </c>
      <c r="D7655" s="169" t="s">
        <v>535</v>
      </c>
      <c r="E7655" s="169">
        <f>2*1</f>
        <v>2</v>
      </c>
      <c r="F7655" s="170">
        <v>2.2200000000000002</v>
      </c>
      <c r="G7655" s="170">
        <f>F7655*E7655</f>
        <v>4.4400000000000004</v>
      </c>
      <c r="H7655" s="171" t="s">
        <v>390</v>
      </c>
      <c r="I7655" s="172"/>
      <c r="J7655" s="173"/>
    </row>
    <row r="7656" spans="1:11" customFormat="1" outlineLevel="1" x14ac:dyDescent="0.2">
      <c r="A7656" s="161" t="s">
        <v>386</v>
      </c>
      <c r="B7656" s="162" t="s">
        <v>3326</v>
      </c>
      <c r="C7656" s="168" t="s">
        <v>2960</v>
      </c>
      <c r="D7656" s="169" t="s">
        <v>2961</v>
      </c>
      <c r="E7656" s="169">
        <f>1*1</f>
        <v>1</v>
      </c>
      <c r="F7656" s="170">
        <v>3.59</v>
      </c>
      <c r="G7656" s="170">
        <f>F7656*E7656</f>
        <v>3.59</v>
      </c>
      <c r="H7656" s="171" t="s">
        <v>390</v>
      </c>
      <c r="I7656" s="172"/>
      <c r="J7656" s="173"/>
    </row>
    <row r="7657" spans="1:11" customFormat="1" outlineLevel="1" x14ac:dyDescent="0.2">
      <c r="A7657" s="161" t="s">
        <v>386</v>
      </c>
      <c r="B7657" s="162" t="s">
        <v>3327</v>
      </c>
      <c r="C7657" s="168" t="s">
        <v>2963</v>
      </c>
      <c r="D7657" s="169" t="s">
        <v>2964</v>
      </c>
      <c r="E7657" s="169">
        <f>1*1</f>
        <v>1</v>
      </c>
      <c r="F7657" s="170">
        <v>26.71</v>
      </c>
      <c r="G7657" s="170">
        <f>F7657*E7657</f>
        <v>26.71</v>
      </c>
      <c r="H7657" s="171" t="s">
        <v>390</v>
      </c>
      <c r="I7657" s="172"/>
      <c r="J7657" s="173"/>
    </row>
    <row r="7658" spans="1:11" customFormat="1" outlineLevel="1" x14ac:dyDescent="0.2">
      <c r="A7658" s="161" t="s">
        <v>386</v>
      </c>
      <c r="B7658" s="162" t="s">
        <v>3328</v>
      </c>
      <c r="C7658" s="168" t="s">
        <v>401</v>
      </c>
      <c r="D7658" s="169" t="s">
        <v>402</v>
      </c>
      <c r="E7658" s="169">
        <f>2*1</f>
        <v>2</v>
      </c>
      <c r="F7658" s="170">
        <v>1.97</v>
      </c>
      <c r="G7658" s="170">
        <f>F7658*E7658</f>
        <v>3.94</v>
      </c>
      <c r="H7658" s="171" t="s">
        <v>390</v>
      </c>
      <c r="I7658" s="172"/>
      <c r="J7658" s="173"/>
    </row>
    <row r="7659" spans="1:11" customFormat="1" x14ac:dyDescent="0.2">
      <c r="A7659" s="161" t="s">
        <v>382</v>
      </c>
      <c r="B7659" s="162" t="s">
        <v>3329</v>
      </c>
      <c r="C7659" s="163" t="s">
        <v>1957</v>
      </c>
      <c r="D7659" s="164" t="s">
        <v>545</v>
      </c>
      <c r="E7659" s="164" t="s">
        <v>410</v>
      </c>
      <c r="F7659" s="167"/>
      <c r="G7659" s="167" t="str">
        <f>""</f>
        <v/>
      </c>
      <c r="H7659" s="161"/>
      <c r="I7659" s="165"/>
      <c r="J7659" s="166"/>
      <c r="K7659" s="200"/>
    </row>
    <row r="7660" spans="1:11" customFormat="1" outlineLevel="1" x14ac:dyDescent="0.2">
      <c r="A7660" s="161" t="s">
        <v>386</v>
      </c>
      <c r="B7660" s="162" t="s">
        <v>3330</v>
      </c>
      <c r="C7660" s="168" t="s">
        <v>1959</v>
      </c>
      <c r="D7660" s="169" t="s">
        <v>1960</v>
      </c>
      <c r="E7660" s="169" t="s">
        <v>410</v>
      </c>
      <c r="F7660" s="170">
        <v>17.82</v>
      </c>
      <c r="G7660" s="170">
        <f>F7660*2</f>
        <v>35.64</v>
      </c>
      <c r="H7660" s="171" t="s">
        <v>414</v>
      </c>
      <c r="I7660" s="172"/>
      <c r="J7660" s="173"/>
      <c r="K7660" s="200"/>
    </row>
    <row r="7661" spans="1:11" customFormat="1" outlineLevel="1" x14ac:dyDescent="0.2">
      <c r="A7661" s="161" t="s">
        <v>386</v>
      </c>
      <c r="B7661" s="162" t="s">
        <v>3331</v>
      </c>
      <c r="C7661" s="168" t="s">
        <v>419</v>
      </c>
      <c r="D7661" s="169" t="s">
        <v>420</v>
      </c>
      <c r="E7661" s="169">
        <v>2</v>
      </c>
      <c r="F7661" s="170">
        <v>0.37</v>
      </c>
      <c r="G7661" s="170">
        <f>F7661*E7661</f>
        <v>0.74</v>
      </c>
      <c r="H7661" s="171" t="s">
        <v>414</v>
      </c>
      <c r="I7661" s="172"/>
      <c r="J7661" s="173"/>
      <c r="K7661" s="200"/>
    </row>
    <row r="7662" spans="1:11" customFormat="1" outlineLevel="1" x14ac:dyDescent="0.2">
      <c r="A7662" s="161" t="s">
        <v>403</v>
      </c>
      <c r="B7662" s="162" t="s">
        <v>3332</v>
      </c>
      <c r="C7662" s="174" t="s">
        <v>425</v>
      </c>
      <c r="D7662" s="175" t="s">
        <v>426</v>
      </c>
      <c r="E7662" s="175">
        <v>4</v>
      </c>
      <c r="F7662" s="176">
        <v>0.01</v>
      </c>
      <c r="G7662" s="176">
        <f>F7662*E7662</f>
        <v>0.04</v>
      </c>
      <c r="H7662" s="177"/>
      <c r="I7662" s="178"/>
      <c r="J7662" s="179"/>
      <c r="K7662" s="200"/>
    </row>
    <row r="7663" spans="1:11" customFormat="1" x14ac:dyDescent="0.2">
      <c r="A7663" s="161" t="s">
        <v>382</v>
      </c>
      <c r="B7663" s="162" t="s">
        <v>3333</v>
      </c>
      <c r="C7663" s="163" t="s">
        <v>2971</v>
      </c>
      <c r="D7663" s="164" t="s">
        <v>2972</v>
      </c>
      <c r="E7663" s="164">
        <v>1</v>
      </c>
      <c r="F7663" s="167">
        <v>11.10931074</v>
      </c>
      <c r="G7663" s="167">
        <f>F7663*E7663</f>
        <v>11.10931074</v>
      </c>
      <c r="H7663" s="161" t="s">
        <v>414</v>
      </c>
      <c r="I7663" s="165"/>
      <c r="J7663" s="166"/>
    </row>
    <row r="7664" spans="1:11" customFormat="1" x14ac:dyDescent="0.2">
      <c r="A7664" s="161" t="s">
        <v>382</v>
      </c>
      <c r="B7664" s="162" t="s">
        <v>3334</v>
      </c>
      <c r="C7664" s="163" t="s">
        <v>2974</v>
      </c>
      <c r="D7664" s="164" t="s">
        <v>2975</v>
      </c>
      <c r="E7664" s="164">
        <v>1</v>
      </c>
      <c r="F7664" s="167"/>
      <c r="G7664" s="167" t="str">
        <f>""</f>
        <v/>
      </c>
      <c r="H7664" s="161"/>
      <c r="I7664" s="165"/>
      <c r="J7664" s="166"/>
    </row>
    <row r="7665" spans="1:10" customFormat="1" outlineLevel="1" x14ac:dyDescent="0.2">
      <c r="A7665" s="161" t="s">
        <v>386</v>
      </c>
      <c r="B7665" s="162" t="s">
        <v>3335</v>
      </c>
      <c r="C7665" s="168" t="s">
        <v>2913</v>
      </c>
      <c r="D7665" s="169" t="s">
        <v>2914</v>
      </c>
      <c r="E7665" s="169">
        <f>1*1</f>
        <v>1</v>
      </c>
      <c r="F7665" s="170">
        <v>6.59</v>
      </c>
      <c r="G7665" s="170">
        <f>F7665*E7665</f>
        <v>6.59</v>
      </c>
      <c r="H7665" s="171" t="s">
        <v>414</v>
      </c>
      <c r="I7665" s="172"/>
      <c r="J7665" s="173"/>
    </row>
    <row r="7666" spans="1:10" customFormat="1" outlineLevel="1" x14ac:dyDescent="0.2">
      <c r="A7666" s="161" t="s">
        <v>386</v>
      </c>
      <c r="B7666" s="162" t="s">
        <v>3336</v>
      </c>
      <c r="C7666" s="168" t="s">
        <v>559</v>
      </c>
      <c r="D7666" s="169" t="s">
        <v>560</v>
      </c>
      <c r="E7666" s="169">
        <f>2*1</f>
        <v>2</v>
      </c>
      <c r="F7666" s="170">
        <v>1.39</v>
      </c>
      <c r="G7666" s="170">
        <f>F7666*E7666</f>
        <v>2.78</v>
      </c>
      <c r="H7666" s="171" t="s">
        <v>414</v>
      </c>
      <c r="I7666" s="172"/>
      <c r="J7666" s="173"/>
    </row>
    <row r="7667" spans="1:10" customFormat="1" x14ac:dyDescent="0.2">
      <c r="A7667" s="161" t="s">
        <v>382</v>
      </c>
      <c r="B7667" s="162" t="s">
        <v>3337</v>
      </c>
      <c r="C7667" s="163" t="s">
        <v>562</v>
      </c>
      <c r="D7667" s="164" t="s">
        <v>563</v>
      </c>
      <c r="E7667" s="164">
        <v>4</v>
      </c>
      <c r="F7667" s="167">
        <v>3.3256407800000001</v>
      </c>
      <c r="G7667" s="167">
        <f>F7667*E7667</f>
        <v>13.30256312</v>
      </c>
      <c r="H7667" s="161" t="s">
        <v>414</v>
      </c>
      <c r="I7667" s="165"/>
      <c r="J7667" s="166"/>
    </row>
    <row r="7668" spans="1:10" customFormat="1" x14ac:dyDescent="0.2">
      <c r="A7668" s="161" t="s">
        <v>382</v>
      </c>
      <c r="B7668" s="162" t="s">
        <v>3338</v>
      </c>
      <c r="C7668" s="163" t="s">
        <v>565</v>
      </c>
      <c r="D7668" s="164" t="s">
        <v>566</v>
      </c>
      <c r="E7668" s="164">
        <v>4</v>
      </c>
      <c r="F7668" s="167">
        <v>0.61767559999999999</v>
      </c>
      <c r="G7668" s="167">
        <f>F7668*E7668</f>
        <v>2.4707024</v>
      </c>
      <c r="H7668" s="161" t="s">
        <v>414</v>
      </c>
      <c r="I7668" s="165"/>
      <c r="J7668" s="166"/>
    </row>
    <row r="7669" spans="1:10" customFormat="1" x14ac:dyDescent="0.2">
      <c r="A7669" s="161" t="s">
        <v>382</v>
      </c>
      <c r="B7669" s="162" t="s">
        <v>3339</v>
      </c>
      <c r="C7669" s="163" t="s">
        <v>568</v>
      </c>
      <c r="D7669" s="164" t="s">
        <v>569</v>
      </c>
      <c r="E7669" s="164">
        <v>2</v>
      </c>
      <c r="F7669" s="167"/>
      <c r="G7669" s="167" t="str">
        <f>""</f>
        <v/>
      </c>
      <c r="H7669" s="161"/>
      <c r="I7669" s="165"/>
      <c r="J7669" s="166"/>
    </row>
    <row r="7670" spans="1:10" customFormat="1" outlineLevel="1" x14ac:dyDescent="0.2">
      <c r="A7670" s="161" t="s">
        <v>386</v>
      </c>
      <c r="B7670" s="162" t="s">
        <v>3340</v>
      </c>
      <c r="C7670" s="168" t="s">
        <v>571</v>
      </c>
      <c r="D7670" s="169" t="s">
        <v>572</v>
      </c>
      <c r="E7670" s="169">
        <f>1*2</f>
        <v>2</v>
      </c>
      <c r="F7670" s="170">
        <v>0.89</v>
      </c>
      <c r="G7670" s="170">
        <f>F7670*E7670</f>
        <v>1.78</v>
      </c>
      <c r="H7670" s="171" t="s">
        <v>414</v>
      </c>
      <c r="I7670" s="172"/>
      <c r="J7670" s="173"/>
    </row>
    <row r="7671" spans="1:10" customFormat="1" outlineLevel="1" x14ac:dyDescent="0.2">
      <c r="A7671" s="161" t="s">
        <v>386</v>
      </c>
      <c r="B7671" s="162" t="s">
        <v>3341</v>
      </c>
      <c r="C7671" s="168" t="s">
        <v>574</v>
      </c>
      <c r="D7671" s="169" t="s">
        <v>575</v>
      </c>
      <c r="E7671" s="169">
        <f>2*2</f>
        <v>4</v>
      </c>
      <c r="F7671" s="170">
        <v>0.09</v>
      </c>
      <c r="G7671" s="170">
        <f>F7671*E7671</f>
        <v>0.36</v>
      </c>
      <c r="H7671" s="171" t="s">
        <v>414</v>
      </c>
      <c r="I7671" s="172"/>
      <c r="J7671" s="173"/>
    </row>
    <row r="7672" spans="1:10" customFormat="1" x14ac:dyDescent="0.2">
      <c r="A7672" s="161" t="s">
        <v>382</v>
      </c>
      <c r="B7672" s="162" t="s">
        <v>3342</v>
      </c>
      <c r="C7672" s="163" t="s">
        <v>2984</v>
      </c>
      <c r="D7672" s="164" t="s">
        <v>2985</v>
      </c>
      <c r="E7672" s="164">
        <v>1</v>
      </c>
      <c r="F7672" s="167">
        <v>3.9123935599999999</v>
      </c>
      <c r="G7672" s="167">
        <f>F7672*E7672</f>
        <v>3.9123935599999999</v>
      </c>
      <c r="H7672" s="161" t="s">
        <v>414</v>
      </c>
      <c r="I7672" s="165"/>
      <c r="J7672" s="166"/>
    </row>
    <row r="7673" spans="1:10" customFormat="1" x14ac:dyDescent="0.2">
      <c r="A7673" s="161" t="s">
        <v>382</v>
      </c>
      <c r="B7673" s="162" t="s">
        <v>3343</v>
      </c>
      <c r="C7673" s="163" t="s">
        <v>2987</v>
      </c>
      <c r="D7673" s="164" t="s">
        <v>2988</v>
      </c>
      <c r="E7673" s="164">
        <v>1</v>
      </c>
      <c r="F7673" s="167">
        <v>8.0517203599999991</v>
      </c>
      <c r="G7673" s="167">
        <f>F7673*E7673</f>
        <v>8.0517203599999991</v>
      </c>
      <c r="H7673" s="161" t="s">
        <v>414</v>
      </c>
      <c r="I7673" s="165"/>
      <c r="J7673" s="166"/>
    </row>
    <row r="7674" spans="1:10" customFormat="1" x14ac:dyDescent="0.2">
      <c r="A7674" s="161" t="s">
        <v>382</v>
      </c>
      <c r="B7674" s="162" t="s">
        <v>3344</v>
      </c>
      <c r="C7674" s="163" t="s">
        <v>583</v>
      </c>
      <c r="D7674" s="164" t="s">
        <v>584</v>
      </c>
      <c r="E7674" s="164" t="s">
        <v>410</v>
      </c>
      <c r="F7674" s="167">
        <v>5.3824199999999998</v>
      </c>
      <c r="G7674" s="167">
        <f>F7674*2</f>
        <v>10.76484</v>
      </c>
      <c r="H7674" s="161" t="s">
        <v>414</v>
      </c>
      <c r="I7674" s="165"/>
      <c r="J7674" s="166"/>
    </row>
    <row r="7675" spans="1:10" customFormat="1" x14ac:dyDescent="0.2">
      <c r="A7675" s="161" t="s">
        <v>403</v>
      </c>
      <c r="B7675" s="162" t="s">
        <v>3345</v>
      </c>
      <c r="C7675" s="174" t="s">
        <v>586</v>
      </c>
      <c r="D7675" s="175" t="s">
        <v>587</v>
      </c>
      <c r="E7675" s="175">
        <v>2</v>
      </c>
      <c r="F7675" s="176">
        <v>1.23280217</v>
      </c>
      <c r="G7675" s="176">
        <f>F7675*E7675</f>
        <v>2.4656043400000001</v>
      </c>
      <c r="H7675" s="177" t="s">
        <v>414</v>
      </c>
      <c r="I7675" s="178"/>
      <c r="J7675" s="179"/>
    </row>
    <row r="7676" spans="1:10" customFormat="1" x14ac:dyDescent="0.2">
      <c r="A7676" s="148" t="s">
        <v>379</v>
      </c>
      <c r="B7676" s="162" t="s">
        <v>3346</v>
      </c>
      <c r="C7676" s="181" t="s">
        <v>2992</v>
      </c>
      <c r="D7676" s="182" t="s">
        <v>2993</v>
      </c>
      <c r="E7676" s="182">
        <v>1</v>
      </c>
      <c r="F7676" s="183">
        <v>6.74396035</v>
      </c>
      <c r="G7676" s="183">
        <f>F7676*E7676</f>
        <v>6.74396035</v>
      </c>
      <c r="H7676" s="184" t="s">
        <v>414</v>
      </c>
      <c r="I7676" s="185"/>
      <c r="J7676" s="180"/>
    </row>
    <row r="7677" spans="1:10" customFormat="1" x14ac:dyDescent="0.2">
      <c r="A7677" s="161" t="s">
        <v>382</v>
      </c>
      <c r="B7677" s="162" t="s">
        <v>3347</v>
      </c>
      <c r="C7677" s="163" t="s">
        <v>592</v>
      </c>
      <c r="D7677" s="164" t="s">
        <v>593</v>
      </c>
      <c r="E7677" s="164" t="s">
        <v>410</v>
      </c>
      <c r="F7677" s="167">
        <v>0.26693822</v>
      </c>
      <c r="G7677" s="167">
        <f>F7677*2</f>
        <v>0.53387644000000001</v>
      </c>
      <c r="H7677" s="161" t="s">
        <v>414</v>
      </c>
      <c r="I7677" s="165"/>
      <c r="J7677" s="166"/>
    </row>
    <row r="7678" spans="1:10" customFormat="1" x14ac:dyDescent="0.2">
      <c r="A7678" s="161" t="s">
        <v>382</v>
      </c>
      <c r="B7678" s="162" t="s">
        <v>3348</v>
      </c>
      <c r="C7678" s="163" t="s">
        <v>1981</v>
      </c>
      <c r="D7678" s="164" t="s">
        <v>1982</v>
      </c>
      <c r="E7678" s="164">
        <v>1</v>
      </c>
      <c r="F7678" s="167">
        <v>28.64560942</v>
      </c>
      <c r="G7678" s="167">
        <f>F7678*E7678</f>
        <v>28.64560942</v>
      </c>
      <c r="H7678" s="161" t="s">
        <v>414</v>
      </c>
      <c r="I7678" s="165"/>
      <c r="J7678" s="166"/>
    </row>
    <row r="7679" spans="1:10" customFormat="1" x14ac:dyDescent="0.2">
      <c r="A7679" s="161" t="s">
        <v>382</v>
      </c>
      <c r="B7679" s="162" t="s">
        <v>3349</v>
      </c>
      <c r="C7679" s="163" t="s">
        <v>1984</v>
      </c>
      <c r="D7679" s="164" t="s">
        <v>599</v>
      </c>
      <c r="E7679" s="164">
        <v>1</v>
      </c>
      <c r="F7679" s="167"/>
      <c r="G7679" s="167" t="str">
        <f>""</f>
        <v/>
      </c>
      <c r="H7679" s="161"/>
      <c r="I7679" s="165"/>
      <c r="J7679" s="166"/>
    </row>
    <row r="7680" spans="1:10" customFormat="1" outlineLevel="1" x14ac:dyDescent="0.2">
      <c r="A7680" s="161" t="s">
        <v>386</v>
      </c>
      <c r="B7680" s="162" t="s">
        <v>3350</v>
      </c>
      <c r="C7680" s="168" t="s">
        <v>1986</v>
      </c>
      <c r="D7680" s="169" t="s">
        <v>1982</v>
      </c>
      <c r="E7680" s="169">
        <f>1*1</f>
        <v>1</v>
      </c>
      <c r="F7680" s="170">
        <v>29.37</v>
      </c>
      <c r="G7680" s="170">
        <f t="shared" ref="G7680:G7711" si="251">F7680*E7680</f>
        <v>29.37</v>
      </c>
      <c r="H7680" s="171" t="s">
        <v>414</v>
      </c>
      <c r="I7680" s="172"/>
      <c r="J7680" s="173"/>
    </row>
    <row r="7681" spans="1:10" customFormat="1" outlineLevel="1" x14ac:dyDescent="0.2">
      <c r="A7681" s="161" t="s">
        <v>403</v>
      </c>
      <c r="B7681" s="162" t="s">
        <v>3351</v>
      </c>
      <c r="C7681" s="174" t="s">
        <v>425</v>
      </c>
      <c r="D7681" s="175" t="s">
        <v>437</v>
      </c>
      <c r="E7681" s="175">
        <f>1*1</f>
        <v>1</v>
      </c>
      <c r="F7681" s="176">
        <v>0.02</v>
      </c>
      <c r="G7681" s="176">
        <f t="shared" si="251"/>
        <v>0.02</v>
      </c>
      <c r="H7681" s="177"/>
      <c r="I7681" s="178"/>
      <c r="J7681" s="179"/>
    </row>
    <row r="7682" spans="1:10" customFormat="1" x14ac:dyDescent="0.2">
      <c r="A7682" s="161" t="s">
        <v>382</v>
      </c>
      <c r="B7682" s="162" t="s">
        <v>3352</v>
      </c>
      <c r="C7682" s="163" t="s">
        <v>1989</v>
      </c>
      <c r="D7682" s="164" t="s">
        <v>1982</v>
      </c>
      <c r="E7682" s="164">
        <v>5</v>
      </c>
      <c r="F7682" s="167">
        <v>28.819422400000001</v>
      </c>
      <c r="G7682" s="167">
        <f t="shared" si="251"/>
        <v>144.09711200000001</v>
      </c>
      <c r="H7682" s="161" t="s">
        <v>414</v>
      </c>
      <c r="I7682" s="165"/>
      <c r="J7682" s="166"/>
    </row>
    <row r="7683" spans="1:10" customFormat="1" x14ac:dyDescent="0.2">
      <c r="A7683" s="161" t="s">
        <v>382</v>
      </c>
      <c r="B7683" s="162" t="s">
        <v>3353</v>
      </c>
      <c r="C7683" s="163" t="s">
        <v>1991</v>
      </c>
      <c r="D7683" s="164" t="s">
        <v>1982</v>
      </c>
      <c r="E7683" s="164">
        <v>5</v>
      </c>
      <c r="F7683" s="167">
        <v>29.546435670000001</v>
      </c>
      <c r="G7683" s="167">
        <f t="shared" si="251"/>
        <v>147.73217835</v>
      </c>
      <c r="H7683" s="161" t="s">
        <v>414</v>
      </c>
      <c r="I7683" s="165"/>
      <c r="J7683" s="166"/>
    </row>
    <row r="7684" spans="1:10" customFormat="1" x14ac:dyDescent="0.2">
      <c r="A7684" s="161" t="s">
        <v>382</v>
      </c>
      <c r="B7684" s="162" t="s">
        <v>3354</v>
      </c>
      <c r="C7684" s="163" t="s">
        <v>3002</v>
      </c>
      <c r="D7684" s="164" t="s">
        <v>3003</v>
      </c>
      <c r="E7684" s="164">
        <v>1</v>
      </c>
      <c r="F7684" s="167">
        <v>3.537738</v>
      </c>
      <c r="G7684" s="167">
        <f t="shared" si="251"/>
        <v>3.537738</v>
      </c>
      <c r="H7684" s="161" t="s">
        <v>414</v>
      </c>
      <c r="I7684" s="165"/>
      <c r="J7684" s="166"/>
    </row>
    <row r="7685" spans="1:10" customFormat="1" x14ac:dyDescent="0.2">
      <c r="A7685" s="161" t="s">
        <v>382</v>
      </c>
      <c r="B7685" s="162" t="s">
        <v>3355</v>
      </c>
      <c r="C7685" s="163" t="s">
        <v>3005</v>
      </c>
      <c r="D7685" s="164" t="s">
        <v>3006</v>
      </c>
      <c r="E7685" s="164">
        <v>1</v>
      </c>
      <c r="F7685" s="167">
        <v>0.88014331999999995</v>
      </c>
      <c r="G7685" s="167">
        <f t="shared" si="251"/>
        <v>0.88014331999999995</v>
      </c>
      <c r="H7685" s="161" t="s">
        <v>414</v>
      </c>
      <c r="I7685" s="165"/>
      <c r="J7685" s="166"/>
    </row>
    <row r="7686" spans="1:10" customFormat="1" x14ac:dyDescent="0.2">
      <c r="A7686" s="161" t="s">
        <v>382</v>
      </c>
      <c r="B7686" s="162" t="s">
        <v>3356</v>
      </c>
      <c r="C7686" s="163" t="s">
        <v>614</v>
      </c>
      <c r="D7686" s="164" t="s">
        <v>615</v>
      </c>
      <c r="E7686" s="164">
        <v>2</v>
      </c>
      <c r="F7686" s="167">
        <v>0.153006</v>
      </c>
      <c r="G7686" s="167">
        <f t="shared" si="251"/>
        <v>0.30601200000000001</v>
      </c>
      <c r="H7686" s="161" t="s">
        <v>414</v>
      </c>
      <c r="I7686" s="165"/>
      <c r="J7686" s="166"/>
    </row>
    <row r="7687" spans="1:10" customFormat="1" x14ac:dyDescent="0.2">
      <c r="A7687" s="161" t="s">
        <v>403</v>
      </c>
      <c r="B7687" s="162" t="s">
        <v>3357</v>
      </c>
      <c r="C7687" s="174" t="s">
        <v>617</v>
      </c>
      <c r="D7687" s="175" t="s">
        <v>618</v>
      </c>
      <c r="E7687" s="175">
        <v>2</v>
      </c>
      <c r="F7687" s="176">
        <v>0.16417498</v>
      </c>
      <c r="G7687" s="176">
        <f t="shared" si="251"/>
        <v>0.32834996</v>
      </c>
      <c r="H7687" s="177" t="s">
        <v>414</v>
      </c>
      <c r="I7687" s="178"/>
      <c r="J7687" s="179"/>
    </row>
    <row r="7688" spans="1:10" customFormat="1" x14ac:dyDescent="0.2">
      <c r="A7688" s="161" t="s">
        <v>403</v>
      </c>
      <c r="B7688" s="162" t="s">
        <v>3358</v>
      </c>
      <c r="C7688" s="174" t="s">
        <v>3010</v>
      </c>
      <c r="D7688" s="175" t="s">
        <v>3011</v>
      </c>
      <c r="E7688" s="175">
        <v>1</v>
      </c>
      <c r="F7688" s="176">
        <v>1.7444166400000001</v>
      </c>
      <c r="G7688" s="176">
        <f t="shared" si="251"/>
        <v>1.7444166400000001</v>
      </c>
      <c r="H7688" s="177"/>
      <c r="I7688" s="178"/>
      <c r="J7688" s="179"/>
    </row>
    <row r="7689" spans="1:10" customFormat="1" x14ac:dyDescent="0.2">
      <c r="A7689" s="161" t="s">
        <v>403</v>
      </c>
      <c r="B7689" s="162" t="s">
        <v>3359</v>
      </c>
      <c r="C7689" s="174" t="s">
        <v>623</v>
      </c>
      <c r="D7689" s="175" t="s">
        <v>624</v>
      </c>
      <c r="E7689" s="175">
        <v>1</v>
      </c>
      <c r="F7689" s="176">
        <v>9.1339580000000004E-2</v>
      </c>
      <c r="G7689" s="176">
        <f t="shared" si="251"/>
        <v>9.1339580000000004E-2</v>
      </c>
      <c r="H7689" s="177" t="s">
        <v>625</v>
      </c>
      <c r="I7689" s="178"/>
      <c r="J7689" s="179"/>
    </row>
    <row r="7690" spans="1:10" customFormat="1" x14ac:dyDescent="0.2">
      <c r="A7690" s="161" t="s">
        <v>382</v>
      </c>
      <c r="B7690" s="162" t="s">
        <v>3360</v>
      </c>
      <c r="C7690" s="163" t="s">
        <v>627</v>
      </c>
      <c r="D7690" s="164" t="s">
        <v>628</v>
      </c>
      <c r="E7690" s="164">
        <v>12</v>
      </c>
      <c r="F7690" s="167">
        <v>0.41937333999999998</v>
      </c>
      <c r="G7690" s="167">
        <f t="shared" si="251"/>
        <v>5.03248008</v>
      </c>
      <c r="H7690" s="161" t="s">
        <v>414</v>
      </c>
      <c r="I7690" s="165"/>
      <c r="J7690" s="166"/>
    </row>
    <row r="7691" spans="1:10" customFormat="1" x14ac:dyDescent="0.2">
      <c r="A7691" s="161" t="s">
        <v>382</v>
      </c>
      <c r="B7691" s="162" t="s">
        <v>3361</v>
      </c>
      <c r="C7691" s="163" t="s">
        <v>3014</v>
      </c>
      <c r="D7691" s="164" t="s">
        <v>3015</v>
      </c>
      <c r="E7691" s="164">
        <v>16</v>
      </c>
      <c r="F7691" s="167">
        <v>1.7447846499999999</v>
      </c>
      <c r="G7691" s="167">
        <f t="shared" si="251"/>
        <v>27.916554399999999</v>
      </c>
      <c r="H7691" s="161" t="s">
        <v>414</v>
      </c>
      <c r="I7691" s="165"/>
      <c r="J7691" s="166"/>
    </row>
    <row r="7692" spans="1:10" customFormat="1" x14ac:dyDescent="0.2">
      <c r="A7692" s="161" t="s">
        <v>382</v>
      </c>
      <c r="B7692" s="162" t="s">
        <v>3362</v>
      </c>
      <c r="C7692" s="163" t="s">
        <v>3017</v>
      </c>
      <c r="D7692" s="164" t="s">
        <v>3018</v>
      </c>
      <c r="E7692" s="164">
        <v>14</v>
      </c>
      <c r="F7692" s="167">
        <v>7.8588986399999996</v>
      </c>
      <c r="G7692" s="167">
        <f t="shared" si="251"/>
        <v>110.02458095999999</v>
      </c>
      <c r="H7692" s="161" t="s">
        <v>414</v>
      </c>
      <c r="I7692" s="165"/>
      <c r="J7692" s="166"/>
    </row>
    <row r="7693" spans="1:10" customFormat="1" x14ac:dyDescent="0.2">
      <c r="A7693" s="161" t="s">
        <v>382</v>
      </c>
      <c r="B7693" s="162" t="s">
        <v>3363</v>
      </c>
      <c r="C7693" s="163" t="s">
        <v>3020</v>
      </c>
      <c r="D7693" s="164" t="s">
        <v>3021</v>
      </c>
      <c r="E7693" s="164">
        <v>1</v>
      </c>
      <c r="F7693" s="167">
        <v>9.4445435100000008</v>
      </c>
      <c r="G7693" s="167">
        <f t="shared" si="251"/>
        <v>9.4445435100000008</v>
      </c>
      <c r="H7693" s="161" t="s">
        <v>414</v>
      </c>
      <c r="I7693" s="165"/>
      <c r="J7693" s="166"/>
    </row>
    <row r="7694" spans="1:10" customFormat="1" x14ac:dyDescent="0.2">
      <c r="A7694" s="161" t="s">
        <v>403</v>
      </c>
      <c r="B7694" s="162" t="s">
        <v>3364</v>
      </c>
      <c r="C7694" s="174" t="s">
        <v>639</v>
      </c>
      <c r="D7694" s="175" t="s">
        <v>640</v>
      </c>
      <c r="E7694" s="175">
        <v>32</v>
      </c>
      <c r="F7694" s="176">
        <v>9.6615160000000005E-2</v>
      </c>
      <c r="G7694" s="176">
        <f t="shared" si="251"/>
        <v>3.0916851200000002</v>
      </c>
      <c r="H7694" s="177" t="s">
        <v>414</v>
      </c>
      <c r="I7694" s="178"/>
      <c r="J7694" s="179"/>
    </row>
    <row r="7695" spans="1:10" customFormat="1" x14ac:dyDescent="0.2">
      <c r="A7695" s="161" t="s">
        <v>382</v>
      </c>
      <c r="B7695" s="162" t="s">
        <v>3365</v>
      </c>
      <c r="C7695" s="163" t="s">
        <v>642</v>
      </c>
      <c r="D7695" s="164" t="s">
        <v>643</v>
      </c>
      <c r="E7695" s="164">
        <v>2</v>
      </c>
      <c r="F7695" s="167">
        <v>1.20161546</v>
      </c>
      <c r="G7695" s="167">
        <f t="shared" si="251"/>
        <v>2.4032309199999999</v>
      </c>
      <c r="H7695" s="161" t="s">
        <v>414</v>
      </c>
      <c r="I7695" s="165"/>
      <c r="J7695" s="166"/>
    </row>
    <row r="7696" spans="1:10" customFormat="1" x14ac:dyDescent="0.2">
      <c r="A7696" s="161" t="s">
        <v>382</v>
      </c>
      <c r="B7696" s="162" t="s">
        <v>3366</v>
      </c>
      <c r="C7696" s="163" t="s">
        <v>645</v>
      </c>
      <c r="D7696" s="164" t="s">
        <v>646</v>
      </c>
      <c r="E7696" s="164">
        <v>2</v>
      </c>
      <c r="F7696" s="167">
        <v>1.0010149699999999</v>
      </c>
      <c r="G7696" s="167">
        <f t="shared" si="251"/>
        <v>2.0020299399999999</v>
      </c>
      <c r="H7696" s="161" t="s">
        <v>414</v>
      </c>
      <c r="I7696" s="165"/>
      <c r="J7696" s="166"/>
    </row>
    <row r="7697" spans="1:10" customFormat="1" x14ac:dyDescent="0.2">
      <c r="A7697" s="161" t="s">
        <v>382</v>
      </c>
      <c r="B7697" s="162" t="s">
        <v>3367</v>
      </c>
      <c r="C7697" s="163" t="s">
        <v>648</v>
      </c>
      <c r="D7697" s="164" t="s">
        <v>649</v>
      </c>
      <c r="E7697" s="164">
        <v>12</v>
      </c>
      <c r="F7697" s="167">
        <v>2.00912837</v>
      </c>
      <c r="G7697" s="167">
        <f t="shared" si="251"/>
        <v>24.10954044</v>
      </c>
      <c r="H7697" s="161" t="s">
        <v>414</v>
      </c>
      <c r="I7697" s="165"/>
      <c r="J7697" s="166"/>
    </row>
    <row r="7698" spans="1:10" customFormat="1" x14ac:dyDescent="0.2">
      <c r="A7698" s="161" t="s">
        <v>382</v>
      </c>
      <c r="B7698" s="162" t="s">
        <v>3368</v>
      </c>
      <c r="C7698" s="163" t="s">
        <v>3027</v>
      </c>
      <c r="D7698" s="164" t="s">
        <v>3028</v>
      </c>
      <c r="E7698" s="164">
        <v>1</v>
      </c>
      <c r="F7698" s="167">
        <v>1.0186431199999999</v>
      </c>
      <c r="G7698" s="167">
        <f t="shared" si="251"/>
        <v>1.0186431199999999</v>
      </c>
      <c r="H7698" s="161" t="s">
        <v>414</v>
      </c>
      <c r="I7698" s="165"/>
      <c r="J7698" s="166"/>
    </row>
    <row r="7699" spans="1:10" customFormat="1" x14ac:dyDescent="0.2">
      <c r="A7699" s="161" t="s">
        <v>382</v>
      </c>
      <c r="B7699" s="162" t="s">
        <v>3369</v>
      </c>
      <c r="C7699" s="163" t="s">
        <v>654</v>
      </c>
      <c r="D7699" s="164" t="s">
        <v>655</v>
      </c>
      <c r="E7699" s="164">
        <v>2</v>
      </c>
      <c r="F7699" s="167">
        <v>2.8816543999999999</v>
      </c>
      <c r="G7699" s="167">
        <f t="shared" si="251"/>
        <v>5.7633087999999999</v>
      </c>
      <c r="H7699" s="161" t="s">
        <v>414</v>
      </c>
      <c r="I7699" s="165"/>
      <c r="J7699" s="166"/>
    </row>
    <row r="7700" spans="1:10" customFormat="1" x14ac:dyDescent="0.2">
      <c r="A7700" s="161" t="s">
        <v>382</v>
      </c>
      <c r="B7700" s="162" t="s">
        <v>3370</v>
      </c>
      <c r="C7700" s="163" t="s">
        <v>657</v>
      </c>
      <c r="D7700" s="164" t="s">
        <v>658</v>
      </c>
      <c r="E7700" s="164">
        <v>2</v>
      </c>
      <c r="F7700" s="167">
        <v>5.7822221499999999</v>
      </c>
      <c r="G7700" s="167">
        <f t="shared" si="251"/>
        <v>11.5644443</v>
      </c>
      <c r="H7700" s="161" t="s">
        <v>414</v>
      </c>
      <c r="I7700" s="165"/>
      <c r="J7700" s="166"/>
    </row>
    <row r="7701" spans="1:10" customFormat="1" x14ac:dyDescent="0.2">
      <c r="A7701" s="161" t="s">
        <v>382</v>
      </c>
      <c r="B7701" s="162" t="s">
        <v>3371</v>
      </c>
      <c r="C7701" s="163" t="s">
        <v>3032</v>
      </c>
      <c r="D7701" s="164" t="s">
        <v>3033</v>
      </c>
      <c r="E7701" s="164">
        <v>1</v>
      </c>
      <c r="F7701" s="167">
        <v>2.9635303099999999</v>
      </c>
      <c r="G7701" s="167">
        <f t="shared" si="251"/>
        <v>2.9635303099999999</v>
      </c>
      <c r="H7701" s="161" t="s">
        <v>414</v>
      </c>
      <c r="I7701" s="165"/>
      <c r="J7701" s="166"/>
    </row>
    <row r="7702" spans="1:10" customFormat="1" x14ac:dyDescent="0.2">
      <c r="A7702" s="161" t="s">
        <v>382</v>
      </c>
      <c r="B7702" s="162" t="s">
        <v>3372</v>
      </c>
      <c r="C7702" s="163" t="s">
        <v>663</v>
      </c>
      <c r="D7702" s="164" t="s">
        <v>664</v>
      </c>
      <c r="E7702" s="164">
        <v>2</v>
      </c>
      <c r="F7702" s="167">
        <v>1.1285739800000001</v>
      </c>
      <c r="G7702" s="167">
        <f t="shared" si="251"/>
        <v>2.2571479600000002</v>
      </c>
      <c r="H7702" s="161" t="s">
        <v>414</v>
      </c>
      <c r="I7702" s="165"/>
      <c r="J7702" s="166"/>
    </row>
    <row r="7703" spans="1:10" customFormat="1" x14ac:dyDescent="0.2">
      <c r="A7703" s="161" t="s">
        <v>382</v>
      </c>
      <c r="B7703" s="162" t="s">
        <v>3373</v>
      </c>
      <c r="C7703" s="163" t="s">
        <v>3036</v>
      </c>
      <c r="D7703" s="164" t="s">
        <v>3037</v>
      </c>
      <c r="E7703" s="164">
        <v>1</v>
      </c>
      <c r="F7703" s="167">
        <v>0.35680598000000002</v>
      </c>
      <c r="G7703" s="167">
        <f t="shared" si="251"/>
        <v>0.35680598000000002</v>
      </c>
      <c r="H7703" s="161" t="s">
        <v>414</v>
      </c>
      <c r="I7703" s="165"/>
      <c r="J7703" s="166"/>
    </row>
    <row r="7704" spans="1:10" customFormat="1" x14ac:dyDescent="0.2">
      <c r="A7704" s="161" t="s">
        <v>403</v>
      </c>
      <c r="B7704" s="162" t="s">
        <v>3374</v>
      </c>
      <c r="C7704" s="174" t="s">
        <v>3039</v>
      </c>
      <c r="D7704" s="175" t="s">
        <v>3040</v>
      </c>
      <c r="E7704" s="175">
        <v>1</v>
      </c>
      <c r="F7704" s="176">
        <v>1.3032125299999999</v>
      </c>
      <c r="G7704" s="176">
        <f t="shared" si="251"/>
        <v>1.3032125299999999</v>
      </c>
      <c r="H7704" s="177"/>
      <c r="I7704" s="178"/>
      <c r="J7704" s="179"/>
    </row>
    <row r="7705" spans="1:10" customFormat="1" x14ac:dyDescent="0.2">
      <c r="A7705" s="161" t="s">
        <v>403</v>
      </c>
      <c r="B7705" s="162" t="s">
        <v>3375</v>
      </c>
      <c r="C7705" s="174"/>
      <c r="D7705" s="175" t="s">
        <v>3377</v>
      </c>
      <c r="E7705" s="175">
        <v>2</v>
      </c>
      <c r="F7705" s="176">
        <v>3.3016140300000001</v>
      </c>
      <c r="G7705" s="176">
        <f t="shared" si="251"/>
        <v>6.6032280600000002</v>
      </c>
      <c r="H7705" s="177" t="s">
        <v>625</v>
      </c>
      <c r="I7705" s="178"/>
      <c r="J7705" s="179"/>
    </row>
    <row r="7706" spans="1:10" customFormat="1" x14ac:dyDescent="0.2">
      <c r="A7706" s="161" t="s">
        <v>403</v>
      </c>
      <c r="B7706" s="162" t="s">
        <v>3378</v>
      </c>
      <c r="C7706" s="174"/>
      <c r="D7706" s="175" t="s">
        <v>716</v>
      </c>
      <c r="E7706" s="175">
        <v>2</v>
      </c>
      <c r="F7706" s="176">
        <v>3.9988100900000001</v>
      </c>
      <c r="G7706" s="176">
        <f t="shared" si="251"/>
        <v>7.9976201800000002</v>
      </c>
      <c r="H7706" s="177"/>
      <c r="I7706" s="178"/>
      <c r="J7706" s="179"/>
    </row>
    <row r="7707" spans="1:10" customFormat="1" x14ac:dyDescent="0.2">
      <c r="A7707" s="161" t="s">
        <v>403</v>
      </c>
      <c r="B7707" s="162" t="s">
        <v>3379</v>
      </c>
      <c r="C7707" s="174"/>
      <c r="D7707" s="175" t="s">
        <v>3047</v>
      </c>
      <c r="E7707" s="175">
        <v>1</v>
      </c>
      <c r="F7707" s="176">
        <v>0.24800857000000001</v>
      </c>
      <c r="G7707" s="176">
        <f t="shared" si="251"/>
        <v>0.24800857000000001</v>
      </c>
      <c r="H7707" s="177"/>
      <c r="I7707" s="178"/>
      <c r="J7707" s="179"/>
    </row>
    <row r="7708" spans="1:10" customFormat="1" x14ac:dyDescent="0.2">
      <c r="A7708" s="148" t="s">
        <v>379</v>
      </c>
      <c r="B7708" s="162" t="s">
        <v>3380</v>
      </c>
      <c r="C7708" s="181" t="s">
        <v>686</v>
      </c>
      <c r="D7708" s="182" t="s">
        <v>687</v>
      </c>
      <c r="E7708" s="182">
        <v>1</v>
      </c>
      <c r="F7708" s="183">
        <v>43</v>
      </c>
      <c r="G7708" s="183">
        <f t="shared" si="251"/>
        <v>43</v>
      </c>
      <c r="H7708" s="184" t="s">
        <v>688</v>
      </c>
      <c r="I7708" s="185"/>
      <c r="J7708" s="180"/>
    </row>
    <row r="7709" spans="1:10" customFormat="1" ht="25.5" x14ac:dyDescent="0.2">
      <c r="A7709" s="161" t="s">
        <v>403</v>
      </c>
      <c r="B7709" s="162" t="s">
        <v>3381</v>
      </c>
      <c r="C7709" s="174"/>
      <c r="D7709" s="175" t="s">
        <v>3382</v>
      </c>
      <c r="E7709" s="175">
        <v>1</v>
      </c>
      <c r="F7709" s="176">
        <v>113.23001257</v>
      </c>
      <c r="G7709" s="176">
        <f t="shared" si="251"/>
        <v>113.23001257</v>
      </c>
      <c r="H7709" s="177"/>
      <c r="I7709" s="178"/>
      <c r="J7709" s="179"/>
    </row>
    <row r="7710" spans="1:10" customFormat="1" x14ac:dyDescent="0.2">
      <c r="A7710" s="161" t="s">
        <v>403</v>
      </c>
      <c r="B7710" s="162" t="s">
        <v>3383</v>
      </c>
      <c r="C7710" s="174"/>
      <c r="D7710" s="175" t="s">
        <v>700</v>
      </c>
      <c r="E7710" s="175">
        <v>2</v>
      </c>
      <c r="F7710" s="176">
        <v>0.32693049000000002</v>
      </c>
      <c r="G7710" s="176">
        <f t="shared" si="251"/>
        <v>0.65386098000000004</v>
      </c>
      <c r="H7710" s="177"/>
      <c r="I7710" s="178"/>
      <c r="J7710" s="179"/>
    </row>
    <row r="7711" spans="1:10" customFormat="1" x14ac:dyDescent="0.2">
      <c r="A7711" s="148" t="s">
        <v>379</v>
      </c>
      <c r="B7711" s="162" t="s">
        <v>3384</v>
      </c>
      <c r="C7711" s="181"/>
      <c r="D7711" s="182" t="s">
        <v>696</v>
      </c>
      <c r="E7711" s="182">
        <v>2</v>
      </c>
      <c r="F7711" s="183">
        <v>2.27335121</v>
      </c>
      <c r="G7711" s="183">
        <f t="shared" si="251"/>
        <v>4.5467024199999999</v>
      </c>
      <c r="H7711" s="184"/>
      <c r="I7711" s="185"/>
      <c r="J7711" s="180"/>
    </row>
    <row r="7712" spans="1:10" customFormat="1" x14ac:dyDescent="0.2">
      <c r="A7712" s="161" t="s">
        <v>403</v>
      </c>
      <c r="B7712" s="162" t="s">
        <v>3385</v>
      </c>
      <c r="C7712" s="174"/>
      <c r="D7712" s="175" t="s">
        <v>698</v>
      </c>
      <c r="E7712" s="175">
        <v>2</v>
      </c>
      <c r="F7712" s="176">
        <v>3.9519828000000001</v>
      </c>
      <c r="G7712" s="176">
        <f t="shared" ref="G7712:G7743" si="252">F7712*E7712</f>
        <v>7.9039656000000003</v>
      </c>
      <c r="H7712" s="177"/>
      <c r="I7712" s="178"/>
      <c r="J7712" s="179"/>
    </row>
    <row r="7713" spans="1:10" customFormat="1" x14ac:dyDescent="0.2">
      <c r="A7713" s="161" t="s">
        <v>403</v>
      </c>
      <c r="B7713" s="162" t="s">
        <v>3386</v>
      </c>
      <c r="C7713" s="174" t="s">
        <v>708</v>
      </c>
      <c r="D7713" s="175" t="s">
        <v>709</v>
      </c>
      <c r="E7713" s="175">
        <v>4</v>
      </c>
      <c r="F7713" s="176">
        <v>1.9</v>
      </c>
      <c r="G7713" s="176">
        <f t="shared" si="252"/>
        <v>7.6</v>
      </c>
      <c r="H7713" s="177"/>
      <c r="I7713" s="178"/>
      <c r="J7713" s="179"/>
    </row>
    <row r="7714" spans="1:10" customFormat="1" x14ac:dyDescent="0.2">
      <c r="A7714" s="161" t="s">
        <v>403</v>
      </c>
      <c r="B7714" s="162" t="s">
        <v>3387</v>
      </c>
      <c r="C7714" s="174" t="s">
        <v>3057</v>
      </c>
      <c r="D7714" s="175" t="s">
        <v>3058</v>
      </c>
      <c r="E7714" s="175">
        <v>20</v>
      </c>
      <c r="F7714" s="176">
        <v>12</v>
      </c>
      <c r="G7714" s="176">
        <f t="shared" si="252"/>
        <v>240</v>
      </c>
      <c r="H7714" s="177"/>
      <c r="I7714" s="178"/>
      <c r="J7714" s="179"/>
    </row>
    <row r="7715" spans="1:10" customFormat="1" ht="25.5" x14ac:dyDescent="0.2">
      <c r="A7715" s="161" t="s">
        <v>403</v>
      </c>
      <c r="B7715" s="162" t="s">
        <v>3388</v>
      </c>
      <c r="C7715" s="174" t="s">
        <v>3060</v>
      </c>
      <c r="D7715" s="175" t="s">
        <v>3061</v>
      </c>
      <c r="E7715" s="175">
        <v>6</v>
      </c>
      <c r="F7715" s="176">
        <v>35.841366530000002</v>
      </c>
      <c r="G7715" s="176">
        <f t="shared" si="252"/>
        <v>215.04819918000001</v>
      </c>
      <c r="H7715" s="177" t="s">
        <v>414</v>
      </c>
      <c r="I7715" s="178"/>
      <c r="J7715" s="179"/>
    </row>
    <row r="7716" spans="1:10" customFormat="1" x14ac:dyDescent="0.2">
      <c r="A7716" s="148" t="s">
        <v>379</v>
      </c>
      <c r="B7716" s="162" t="s">
        <v>3389</v>
      </c>
      <c r="C7716" s="181" t="s">
        <v>722</v>
      </c>
      <c r="D7716" s="182" t="s">
        <v>723</v>
      </c>
      <c r="E7716" s="182">
        <v>1</v>
      </c>
      <c r="F7716" s="183">
        <v>6.138147E-2</v>
      </c>
      <c r="G7716" s="183">
        <f t="shared" si="252"/>
        <v>6.138147E-2</v>
      </c>
      <c r="H7716" s="184" t="s">
        <v>414</v>
      </c>
      <c r="I7716" s="185"/>
      <c r="J7716" s="180"/>
    </row>
    <row r="7717" spans="1:10" customFormat="1" x14ac:dyDescent="0.2">
      <c r="A7717" s="161" t="s">
        <v>403</v>
      </c>
      <c r="B7717" s="162" t="s">
        <v>3390</v>
      </c>
      <c r="C7717" s="174"/>
      <c r="D7717" s="175" t="s">
        <v>711</v>
      </c>
      <c r="E7717" s="175">
        <v>2</v>
      </c>
      <c r="F7717" s="176">
        <v>1.8403369999999999E-2</v>
      </c>
      <c r="G7717" s="176">
        <f t="shared" si="252"/>
        <v>3.6806739999999998E-2</v>
      </c>
      <c r="H7717" s="177"/>
      <c r="I7717" s="178"/>
      <c r="J7717" s="179"/>
    </row>
    <row r="7718" spans="1:10" customFormat="1" x14ac:dyDescent="0.2">
      <c r="A7718" s="161" t="s">
        <v>403</v>
      </c>
      <c r="B7718" s="162" t="s">
        <v>3391</v>
      </c>
      <c r="C7718" s="174"/>
      <c r="D7718" s="175" t="s">
        <v>718</v>
      </c>
      <c r="E7718" s="175">
        <v>24</v>
      </c>
      <c r="F7718" s="176">
        <v>2.9523020000000001E-2</v>
      </c>
      <c r="G7718" s="176">
        <f t="shared" si="252"/>
        <v>0.70855248000000004</v>
      </c>
      <c r="H7718" s="177"/>
      <c r="I7718" s="178"/>
      <c r="J7718" s="179"/>
    </row>
    <row r="7719" spans="1:10" customFormat="1" x14ac:dyDescent="0.2">
      <c r="A7719" s="161" t="s">
        <v>403</v>
      </c>
      <c r="B7719" s="162" t="s">
        <v>3392</v>
      </c>
      <c r="C7719" s="174"/>
      <c r="D7719" s="175" t="s">
        <v>720</v>
      </c>
      <c r="E7719" s="175">
        <v>2</v>
      </c>
      <c r="F7719" s="176">
        <v>9.6445200000000002E-3</v>
      </c>
      <c r="G7719" s="176">
        <f t="shared" si="252"/>
        <v>1.928904E-2</v>
      </c>
      <c r="H7719" s="177"/>
      <c r="I7719" s="178"/>
      <c r="J7719" s="179"/>
    </row>
    <row r="7720" spans="1:10" customFormat="1" x14ac:dyDescent="0.2">
      <c r="A7720" s="161" t="s">
        <v>403</v>
      </c>
      <c r="B7720" s="162" t="s">
        <v>3393</v>
      </c>
      <c r="C7720" s="174" t="s">
        <v>684</v>
      </c>
      <c r="D7720" s="175" t="s">
        <v>728</v>
      </c>
      <c r="E7720" s="175">
        <v>4</v>
      </c>
      <c r="F7720" s="176">
        <v>3.5662310000000003E-2</v>
      </c>
      <c r="G7720" s="176">
        <f t="shared" si="252"/>
        <v>0.14264924000000001</v>
      </c>
      <c r="H7720" s="177"/>
      <c r="I7720" s="178"/>
      <c r="J7720" s="179"/>
    </row>
    <row r="7721" spans="1:10" customFormat="1" x14ac:dyDescent="0.2">
      <c r="A7721" s="161" t="s">
        <v>403</v>
      </c>
      <c r="B7721" s="162" t="s">
        <v>3394</v>
      </c>
      <c r="C7721" s="174" t="s">
        <v>684</v>
      </c>
      <c r="D7721" s="175" t="s">
        <v>730</v>
      </c>
      <c r="E7721" s="175">
        <v>4</v>
      </c>
      <c r="F7721" s="176">
        <v>3.3686880000000002E-2</v>
      </c>
      <c r="G7721" s="176">
        <f t="shared" si="252"/>
        <v>0.13474752000000001</v>
      </c>
      <c r="H7721" s="177"/>
      <c r="I7721" s="178"/>
      <c r="J7721" s="179"/>
    </row>
    <row r="7722" spans="1:10" customFormat="1" x14ac:dyDescent="0.2">
      <c r="A7722" s="161" t="s">
        <v>403</v>
      </c>
      <c r="B7722" s="162" t="s">
        <v>3395</v>
      </c>
      <c r="C7722" s="174" t="s">
        <v>677</v>
      </c>
      <c r="D7722" s="175" t="s">
        <v>732</v>
      </c>
      <c r="E7722" s="175">
        <v>12</v>
      </c>
      <c r="F7722" s="176">
        <v>0.12559807000000001</v>
      </c>
      <c r="G7722" s="176">
        <f t="shared" si="252"/>
        <v>1.5071768400000001</v>
      </c>
      <c r="H7722" s="177"/>
      <c r="I7722" s="178"/>
      <c r="J7722" s="179"/>
    </row>
    <row r="7723" spans="1:10" customFormat="1" x14ac:dyDescent="0.2">
      <c r="A7723" s="161" t="s">
        <v>403</v>
      </c>
      <c r="B7723" s="162" t="s">
        <v>3396</v>
      </c>
      <c r="C7723" s="174" t="s">
        <v>677</v>
      </c>
      <c r="D7723" s="175" t="s">
        <v>734</v>
      </c>
      <c r="E7723" s="175">
        <v>4</v>
      </c>
      <c r="F7723" s="176">
        <v>0.10981471</v>
      </c>
      <c r="G7723" s="176">
        <f t="shared" si="252"/>
        <v>0.43925883999999998</v>
      </c>
      <c r="H7723" s="177"/>
      <c r="I7723" s="178"/>
      <c r="J7723" s="179"/>
    </row>
    <row r="7724" spans="1:10" customFormat="1" x14ac:dyDescent="0.2">
      <c r="A7724" s="161" t="s">
        <v>403</v>
      </c>
      <c r="B7724" s="162" t="s">
        <v>3397</v>
      </c>
      <c r="C7724" s="174" t="s">
        <v>677</v>
      </c>
      <c r="D7724" s="175" t="s">
        <v>736</v>
      </c>
      <c r="E7724" s="175">
        <v>2</v>
      </c>
      <c r="F7724" s="176">
        <v>7.4135400000000004E-2</v>
      </c>
      <c r="G7724" s="176">
        <f t="shared" si="252"/>
        <v>0.14827080000000001</v>
      </c>
      <c r="H7724" s="177"/>
      <c r="I7724" s="178"/>
      <c r="J7724" s="179"/>
    </row>
    <row r="7725" spans="1:10" customFormat="1" x14ac:dyDescent="0.2">
      <c r="A7725" s="161" t="s">
        <v>403</v>
      </c>
      <c r="B7725" s="162" t="s">
        <v>3398</v>
      </c>
      <c r="C7725" s="174" t="s">
        <v>677</v>
      </c>
      <c r="D7725" s="175" t="s">
        <v>678</v>
      </c>
      <c r="E7725" s="175">
        <v>4</v>
      </c>
      <c r="F7725" s="176">
        <v>4.296759E-2</v>
      </c>
      <c r="G7725" s="176">
        <f t="shared" si="252"/>
        <v>0.17187036</v>
      </c>
      <c r="H7725" s="177"/>
      <c r="I7725" s="178"/>
      <c r="J7725" s="179"/>
    </row>
    <row r="7726" spans="1:10" customFormat="1" x14ac:dyDescent="0.2">
      <c r="A7726" s="161" t="s">
        <v>403</v>
      </c>
      <c r="B7726" s="162" t="s">
        <v>3399</v>
      </c>
      <c r="C7726" s="174" t="s">
        <v>677</v>
      </c>
      <c r="D7726" s="175" t="s">
        <v>739</v>
      </c>
      <c r="E7726" s="175">
        <v>3</v>
      </c>
      <c r="F7726" s="176">
        <v>5.4240669999999998E-2</v>
      </c>
      <c r="G7726" s="176">
        <f t="shared" si="252"/>
        <v>0.16272201</v>
      </c>
      <c r="H7726" s="177"/>
      <c r="I7726" s="178"/>
      <c r="J7726" s="179"/>
    </row>
    <row r="7727" spans="1:10" customFormat="1" x14ac:dyDescent="0.2">
      <c r="A7727" s="161" t="s">
        <v>403</v>
      </c>
      <c r="B7727" s="162" t="s">
        <v>3400</v>
      </c>
      <c r="C7727" s="174" t="s">
        <v>677</v>
      </c>
      <c r="D7727" s="175" t="s">
        <v>741</v>
      </c>
      <c r="E7727" s="175">
        <v>8</v>
      </c>
      <c r="F7727" s="176">
        <v>2.6461140000000001E-2</v>
      </c>
      <c r="G7727" s="176">
        <f t="shared" si="252"/>
        <v>0.21168912000000001</v>
      </c>
      <c r="H7727" s="177"/>
      <c r="I7727" s="178"/>
      <c r="J7727" s="179"/>
    </row>
    <row r="7728" spans="1:10" customFormat="1" x14ac:dyDescent="0.2">
      <c r="A7728" s="161" t="s">
        <v>403</v>
      </c>
      <c r="B7728" s="162" t="s">
        <v>3401</v>
      </c>
      <c r="C7728" s="174" t="s">
        <v>677</v>
      </c>
      <c r="D7728" s="175" t="s">
        <v>743</v>
      </c>
      <c r="E7728" s="175">
        <v>35</v>
      </c>
      <c r="F7728" s="176">
        <v>1.393254E-2</v>
      </c>
      <c r="G7728" s="176">
        <f t="shared" si="252"/>
        <v>0.48763889999999999</v>
      </c>
      <c r="H7728" s="177"/>
      <c r="I7728" s="178"/>
      <c r="J7728" s="179"/>
    </row>
    <row r="7729" spans="1:10" customFormat="1" x14ac:dyDescent="0.2">
      <c r="A7729" s="161" t="s">
        <v>403</v>
      </c>
      <c r="B7729" s="162" t="s">
        <v>3402</v>
      </c>
      <c r="C7729" s="174" t="s">
        <v>677</v>
      </c>
      <c r="D7729" s="175" t="s">
        <v>745</v>
      </c>
      <c r="E7729" s="175">
        <v>8</v>
      </c>
      <c r="F7729" s="176">
        <v>1.1562019999999999E-2</v>
      </c>
      <c r="G7729" s="176">
        <f t="shared" si="252"/>
        <v>9.2496159999999994E-2</v>
      </c>
      <c r="H7729" s="177"/>
      <c r="I7729" s="178"/>
      <c r="J7729" s="179"/>
    </row>
    <row r="7730" spans="1:10" customFormat="1" x14ac:dyDescent="0.2">
      <c r="A7730" s="161" t="s">
        <v>403</v>
      </c>
      <c r="B7730" s="162" t="s">
        <v>3403</v>
      </c>
      <c r="C7730" s="174" t="s">
        <v>677</v>
      </c>
      <c r="D7730" s="175" t="s">
        <v>747</v>
      </c>
      <c r="E7730" s="175">
        <v>4</v>
      </c>
      <c r="F7730" s="176">
        <v>1.9086800000000001E-3</v>
      </c>
      <c r="G7730" s="176">
        <f t="shared" si="252"/>
        <v>7.6347200000000002E-3</v>
      </c>
      <c r="H7730" s="177"/>
      <c r="I7730" s="178"/>
      <c r="J7730" s="179"/>
    </row>
    <row r="7731" spans="1:10" customFormat="1" ht="25.5" x14ac:dyDescent="0.2">
      <c r="A7731" s="161" t="s">
        <v>403</v>
      </c>
      <c r="B7731" s="162" t="s">
        <v>3404</v>
      </c>
      <c r="C7731" s="174" t="s">
        <v>522</v>
      </c>
      <c r="D7731" s="175" t="s">
        <v>937</v>
      </c>
      <c r="E7731" s="175">
        <v>116</v>
      </c>
      <c r="F7731" s="176">
        <v>5.7602159999999999E-2</v>
      </c>
      <c r="G7731" s="176">
        <f t="shared" si="252"/>
        <v>6.68185056</v>
      </c>
      <c r="H7731" s="177"/>
      <c r="I7731" s="178"/>
      <c r="J7731" s="179"/>
    </row>
    <row r="7732" spans="1:10" customFormat="1" ht="25.5" x14ac:dyDescent="0.2">
      <c r="A7732" s="161" t="s">
        <v>403</v>
      </c>
      <c r="B7732" s="162" t="s">
        <v>3405</v>
      </c>
      <c r="C7732" s="174" t="s">
        <v>522</v>
      </c>
      <c r="D7732" s="175" t="s">
        <v>939</v>
      </c>
      <c r="E7732" s="175">
        <v>8</v>
      </c>
      <c r="F7732" s="176">
        <v>2.8221969999999999E-2</v>
      </c>
      <c r="G7732" s="176">
        <f t="shared" si="252"/>
        <v>0.22577575999999999</v>
      </c>
      <c r="H7732" s="177"/>
      <c r="I7732" s="178"/>
      <c r="J7732" s="179"/>
    </row>
    <row r="7733" spans="1:10" customFormat="1" ht="25.5" x14ac:dyDescent="0.2">
      <c r="A7733" s="161" t="s">
        <v>403</v>
      </c>
      <c r="B7733" s="162" t="s">
        <v>3406</v>
      </c>
      <c r="C7733" s="174" t="s">
        <v>522</v>
      </c>
      <c r="D7733" s="175" t="s">
        <v>941</v>
      </c>
      <c r="E7733" s="175">
        <v>36</v>
      </c>
      <c r="F7733" s="176">
        <v>2.2449110000000001E-2</v>
      </c>
      <c r="G7733" s="176">
        <f t="shared" si="252"/>
        <v>0.80816796000000002</v>
      </c>
      <c r="H7733" s="177"/>
      <c r="I7733" s="178"/>
      <c r="J7733" s="179"/>
    </row>
    <row r="7734" spans="1:10" customFormat="1" ht="25.5" x14ac:dyDescent="0.2">
      <c r="A7734" s="161" t="s">
        <v>403</v>
      </c>
      <c r="B7734" s="162" t="s">
        <v>3407</v>
      </c>
      <c r="C7734" s="174" t="s">
        <v>725</v>
      </c>
      <c r="D7734" s="175" t="s">
        <v>726</v>
      </c>
      <c r="E7734" s="175">
        <v>56</v>
      </c>
      <c r="F7734" s="176">
        <v>2.0473680000000001E-2</v>
      </c>
      <c r="G7734" s="176">
        <f t="shared" si="252"/>
        <v>1.1465260800000001</v>
      </c>
      <c r="H7734" s="177"/>
      <c r="I7734" s="178"/>
      <c r="J7734" s="179"/>
    </row>
    <row r="7735" spans="1:10" customFormat="1" ht="25.5" x14ac:dyDescent="0.2">
      <c r="A7735" s="161" t="s">
        <v>403</v>
      </c>
      <c r="B7735" s="162" t="s">
        <v>3408</v>
      </c>
      <c r="C7735" s="174" t="s">
        <v>944</v>
      </c>
      <c r="D7735" s="175" t="s">
        <v>945</v>
      </c>
      <c r="E7735" s="175">
        <v>74</v>
      </c>
      <c r="F7735" s="176">
        <v>1.8321469999999999E-2</v>
      </c>
      <c r="G7735" s="176">
        <f t="shared" si="252"/>
        <v>1.3557887799999999</v>
      </c>
      <c r="H7735" s="177"/>
      <c r="I7735" s="178"/>
      <c r="J7735" s="179"/>
    </row>
    <row r="7736" spans="1:10" customFormat="1" ht="25.5" x14ac:dyDescent="0.2">
      <c r="A7736" s="161" t="s">
        <v>403</v>
      </c>
      <c r="B7736" s="162" t="s">
        <v>3409</v>
      </c>
      <c r="C7736" s="174" t="s">
        <v>522</v>
      </c>
      <c r="D7736" s="175" t="s">
        <v>757</v>
      </c>
      <c r="E7736" s="175">
        <v>94</v>
      </c>
      <c r="F7736" s="176">
        <v>1.6348540000000002E-2</v>
      </c>
      <c r="G7736" s="176">
        <f t="shared" si="252"/>
        <v>1.5367627600000002</v>
      </c>
      <c r="H7736" s="177"/>
      <c r="I7736" s="178"/>
      <c r="J7736" s="179"/>
    </row>
    <row r="7737" spans="1:10" customFormat="1" x14ac:dyDescent="0.2">
      <c r="A7737" s="161" t="s">
        <v>403</v>
      </c>
      <c r="B7737" s="162" t="s">
        <v>3410</v>
      </c>
      <c r="C7737" s="174" t="s">
        <v>759</v>
      </c>
      <c r="D7737" s="175" t="s">
        <v>760</v>
      </c>
      <c r="E7737" s="175">
        <v>15</v>
      </c>
      <c r="F7737" s="176">
        <v>1.7374069999999998E-2</v>
      </c>
      <c r="G7737" s="176">
        <f t="shared" si="252"/>
        <v>0.26061104999999996</v>
      </c>
      <c r="H7737" s="177"/>
      <c r="I7737" s="178"/>
      <c r="J7737" s="179"/>
    </row>
    <row r="7738" spans="1:10" customFormat="1" x14ac:dyDescent="0.2">
      <c r="A7738" s="161" t="s">
        <v>403</v>
      </c>
      <c r="B7738" s="162" t="s">
        <v>3411</v>
      </c>
      <c r="C7738" s="174" t="s">
        <v>525</v>
      </c>
      <c r="D7738" s="175" t="s">
        <v>762</v>
      </c>
      <c r="E7738" s="175">
        <v>12</v>
      </c>
      <c r="F7738" s="176">
        <v>7.6006699999999996E-2</v>
      </c>
      <c r="G7738" s="176">
        <f t="shared" si="252"/>
        <v>0.91208040000000001</v>
      </c>
      <c r="H7738" s="177"/>
      <c r="I7738" s="178"/>
      <c r="J7738" s="179"/>
    </row>
    <row r="7739" spans="1:10" customFormat="1" x14ac:dyDescent="0.2">
      <c r="A7739" s="161" t="s">
        <v>403</v>
      </c>
      <c r="B7739" s="162" t="s">
        <v>3412</v>
      </c>
      <c r="C7739" s="174" t="s">
        <v>525</v>
      </c>
      <c r="D7739" s="175" t="s">
        <v>764</v>
      </c>
      <c r="E7739" s="175">
        <v>16</v>
      </c>
      <c r="F7739" s="176">
        <v>4.0010209999999997E-2</v>
      </c>
      <c r="G7739" s="176">
        <f t="shared" si="252"/>
        <v>0.64016335999999996</v>
      </c>
      <c r="H7739" s="177"/>
      <c r="I7739" s="178"/>
      <c r="J7739" s="179"/>
    </row>
    <row r="7740" spans="1:10" customFormat="1" x14ac:dyDescent="0.2">
      <c r="A7740" s="161" t="s">
        <v>403</v>
      </c>
      <c r="B7740" s="162" t="s">
        <v>3413</v>
      </c>
      <c r="C7740" s="174" t="s">
        <v>525</v>
      </c>
      <c r="D7740" s="175" t="s">
        <v>679</v>
      </c>
      <c r="E7740" s="175">
        <v>128</v>
      </c>
      <c r="F7740" s="176">
        <v>1.6751530000000001E-2</v>
      </c>
      <c r="G7740" s="176">
        <f t="shared" si="252"/>
        <v>2.1441958400000001</v>
      </c>
      <c r="H7740" s="177"/>
      <c r="I7740" s="178"/>
      <c r="J7740" s="179"/>
    </row>
    <row r="7741" spans="1:10" customFormat="1" x14ac:dyDescent="0.2">
      <c r="A7741" s="161" t="s">
        <v>403</v>
      </c>
      <c r="B7741" s="162" t="s">
        <v>3414</v>
      </c>
      <c r="C7741" s="174" t="s">
        <v>525</v>
      </c>
      <c r="D7741" s="175" t="s">
        <v>767</v>
      </c>
      <c r="E7741" s="175">
        <v>9</v>
      </c>
      <c r="F7741" s="176">
        <v>1.084597E-2</v>
      </c>
      <c r="G7741" s="176">
        <f t="shared" si="252"/>
        <v>9.7613729999999996E-2</v>
      </c>
      <c r="H7741" s="177"/>
      <c r="I7741" s="178"/>
      <c r="J7741" s="179"/>
    </row>
    <row r="7742" spans="1:10" customFormat="1" x14ac:dyDescent="0.2">
      <c r="A7742" s="161" t="s">
        <v>403</v>
      </c>
      <c r="B7742" s="162" t="s">
        <v>3415</v>
      </c>
      <c r="C7742" s="174" t="s">
        <v>525</v>
      </c>
      <c r="D7742" s="175" t="s">
        <v>526</v>
      </c>
      <c r="E7742" s="175">
        <v>459</v>
      </c>
      <c r="F7742" s="176">
        <v>5.88405E-3</v>
      </c>
      <c r="G7742" s="176">
        <f t="shared" si="252"/>
        <v>2.7007789500000001</v>
      </c>
      <c r="H7742" s="177"/>
      <c r="I7742" s="178"/>
      <c r="J7742" s="179"/>
    </row>
    <row r="7743" spans="1:10" customFormat="1" x14ac:dyDescent="0.2">
      <c r="A7743" s="161" t="s">
        <v>403</v>
      </c>
      <c r="B7743" s="162" t="s">
        <v>3416</v>
      </c>
      <c r="C7743" s="174" t="s">
        <v>525</v>
      </c>
      <c r="D7743" s="175" t="s">
        <v>770</v>
      </c>
      <c r="E7743" s="175">
        <v>4</v>
      </c>
      <c r="F7743" s="176">
        <v>8.4562000000000005E-4</v>
      </c>
      <c r="G7743" s="176">
        <f t="shared" si="252"/>
        <v>3.3824800000000002E-3</v>
      </c>
      <c r="H7743" s="177"/>
      <c r="I7743" s="178"/>
      <c r="J7743" s="179"/>
    </row>
    <row r="7744" spans="1:10" customFormat="1" x14ac:dyDescent="0.2">
      <c r="A7744" s="161" t="s">
        <v>403</v>
      </c>
      <c r="B7744" s="162" t="s">
        <v>3417</v>
      </c>
      <c r="C7744" s="174" t="s">
        <v>528</v>
      </c>
      <c r="D7744" s="175" t="s">
        <v>772</v>
      </c>
      <c r="E7744" s="175">
        <v>16</v>
      </c>
      <c r="F7744" s="176">
        <v>6.9577099999999998E-3</v>
      </c>
      <c r="G7744" s="176">
        <f t="shared" ref="G7744:G7754" si="253">F7744*E7744</f>
        <v>0.11132336</v>
      </c>
      <c r="H7744" s="177"/>
      <c r="I7744" s="178"/>
      <c r="J7744" s="179"/>
    </row>
    <row r="7745" spans="1:39" customFormat="1" x14ac:dyDescent="0.2">
      <c r="A7745" s="161" t="s">
        <v>403</v>
      </c>
      <c r="B7745" s="162" t="s">
        <v>3418</v>
      </c>
      <c r="C7745" s="174" t="s">
        <v>528</v>
      </c>
      <c r="D7745" s="175" t="s">
        <v>680</v>
      </c>
      <c r="E7745" s="175">
        <v>120</v>
      </c>
      <c r="F7745" s="176">
        <v>3.9662300000000003E-3</v>
      </c>
      <c r="G7745" s="176">
        <f t="shared" si="253"/>
        <v>0.47594760000000003</v>
      </c>
      <c r="H7745" s="177"/>
      <c r="I7745" s="178"/>
      <c r="J7745" s="179"/>
    </row>
    <row r="7746" spans="1:39" customFormat="1" x14ac:dyDescent="0.2">
      <c r="A7746" s="161" t="s">
        <v>403</v>
      </c>
      <c r="B7746" s="162" t="s">
        <v>3419</v>
      </c>
      <c r="C7746" s="174" t="s">
        <v>528</v>
      </c>
      <c r="D7746" s="175" t="s">
        <v>775</v>
      </c>
      <c r="E7746" s="175">
        <v>9</v>
      </c>
      <c r="F7746" s="176">
        <v>2.3824300000000001E-3</v>
      </c>
      <c r="G7746" s="176">
        <f t="shared" si="253"/>
        <v>2.1441870000000002E-2</v>
      </c>
      <c r="H7746" s="177"/>
      <c r="I7746" s="178"/>
      <c r="J7746" s="179"/>
    </row>
    <row r="7747" spans="1:39" customFormat="1" x14ac:dyDescent="0.2">
      <c r="A7747" s="161" t="s">
        <v>403</v>
      </c>
      <c r="B7747" s="162" t="s">
        <v>3420</v>
      </c>
      <c r="C7747" s="174" t="s">
        <v>528</v>
      </c>
      <c r="D7747" s="175" t="s">
        <v>529</v>
      </c>
      <c r="E7747" s="175">
        <v>308</v>
      </c>
      <c r="F7747" s="176">
        <v>1.25136E-3</v>
      </c>
      <c r="G7747" s="176">
        <f t="shared" si="253"/>
        <v>0.38541888000000002</v>
      </c>
      <c r="H7747" s="177"/>
      <c r="I7747" s="178"/>
      <c r="J7747" s="179"/>
    </row>
    <row r="7748" spans="1:39" customFormat="1" x14ac:dyDescent="0.2">
      <c r="A7748" s="161" t="s">
        <v>403</v>
      </c>
      <c r="B7748" s="162" t="s">
        <v>3421</v>
      </c>
      <c r="C7748" s="174" t="s">
        <v>528</v>
      </c>
      <c r="D7748" s="175" t="s">
        <v>778</v>
      </c>
      <c r="E7748" s="175">
        <v>4</v>
      </c>
      <c r="F7748" s="176">
        <v>1.8382000000000001E-4</v>
      </c>
      <c r="G7748" s="176">
        <f t="shared" si="253"/>
        <v>7.3528000000000005E-4</v>
      </c>
      <c r="H7748" s="177"/>
      <c r="I7748" s="178"/>
      <c r="J7748" s="179"/>
    </row>
    <row r="7749" spans="1:39" customFormat="1" x14ac:dyDescent="0.2">
      <c r="A7749" s="161" t="s">
        <v>403</v>
      </c>
      <c r="B7749" s="162" t="s">
        <v>3422</v>
      </c>
      <c r="C7749" s="174" t="s">
        <v>681</v>
      </c>
      <c r="D7749" s="175" t="s">
        <v>780</v>
      </c>
      <c r="E7749" s="175">
        <v>4</v>
      </c>
      <c r="F7749" s="176">
        <v>1.7164410000000001E-2</v>
      </c>
      <c r="G7749" s="176">
        <f t="shared" si="253"/>
        <v>6.8657640000000006E-2</v>
      </c>
      <c r="H7749" s="177"/>
      <c r="I7749" s="178"/>
      <c r="J7749" s="179"/>
    </row>
    <row r="7750" spans="1:39" customFormat="1" x14ac:dyDescent="0.2">
      <c r="A7750" s="161" t="s">
        <v>403</v>
      </c>
      <c r="B7750" s="162" t="s">
        <v>3423</v>
      </c>
      <c r="C7750" s="174" t="s">
        <v>681</v>
      </c>
      <c r="D7750" s="175" t="s">
        <v>782</v>
      </c>
      <c r="E7750" s="175">
        <v>8</v>
      </c>
      <c r="F7750" s="176">
        <v>1.130113E-2</v>
      </c>
      <c r="G7750" s="176">
        <f t="shared" si="253"/>
        <v>9.0409039999999996E-2</v>
      </c>
      <c r="H7750" s="177"/>
      <c r="I7750" s="178"/>
      <c r="J7750" s="179"/>
    </row>
    <row r="7751" spans="1:39" customFormat="1" x14ac:dyDescent="0.2">
      <c r="A7751" s="161" t="s">
        <v>403</v>
      </c>
      <c r="B7751" s="162" t="s">
        <v>3424</v>
      </c>
      <c r="C7751" s="174" t="s">
        <v>681</v>
      </c>
      <c r="D7751" s="175" t="s">
        <v>784</v>
      </c>
      <c r="E7751" s="175">
        <v>4</v>
      </c>
      <c r="F7751" s="176">
        <v>4.0784000000000003E-3</v>
      </c>
      <c r="G7751" s="176">
        <f t="shared" si="253"/>
        <v>1.6313600000000001E-2</v>
      </c>
      <c r="H7751" s="177"/>
      <c r="I7751" s="178"/>
      <c r="J7751" s="179"/>
    </row>
    <row r="7752" spans="1:39" customFormat="1" x14ac:dyDescent="0.2">
      <c r="A7752" s="161" t="s">
        <v>403</v>
      </c>
      <c r="B7752" s="162" t="s">
        <v>3425</v>
      </c>
      <c r="C7752" s="174" t="s">
        <v>681</v>
      </c>
      <c r="D7752" s="175" t="s">
        <v>786</v>
      </c>
      <c r="E7752" s="175">
        <v>61</v>
      </c>
      <c r="F7752" s="176">
        <v>2.1575700000000001E-3</v>
      </c>
      <c r="G7752" s="176">
        <f t="shared" si="253"/>
        <v>0.13161177000000002</v>
      </c>
      <c r="H7752" s="177"/>
      <c r="I7752" s="178"/>
      <c r="J7752" s="179"/>
    </row>
    <row r="7753" spans="1:39" customFormat="1" x14ac:dyDescent="0.2">
      <c r="A7753" s="161" t="s">
        <v>403</v>
      </c>
      <c r="B7753" s="162" t="s">
        <v>3426</v>
      </c>
      <c r="C7753" s="174" t="s">
        <v>788</v>
      </c>
      <c r="D7753" s="175" t="s">
        <v>789</v>
      </c>
      <c r="E7753" s="175">
        <v>2</v>
      </c>
      <c r="F7753" s="176">
        <v>5.0836500000000003E-3</v>
      </c>
      <c r="G7753" s="176">
        <f t="shared" si="253"/>
        <v>1.0167300000000001E-2</v>
      </c>
      <c r="H7753" s="177" t="s">
        <v>414</v>
      </c>
      <c r="I7753" s="178"/>
      <c r="J7753" s="179"/>
    </row>
    <row r="7754" spans="1:39" customFormat="1" ht="25.5" x14ac:dyDescent="0.2">
      <c r="A7754" s="161" t="s">
        <v>403</v>
      </c>
      <c r="B7754" s="162" t="s">
        <v>3427</v>
      </c>
      <c r="C7754" s="174" t="s">
        <v>2509</v>
      </c>
      <c r="D7754" s="175" t="s">
        <v>713</v>
      </c>
      <c r="E7754" s="175">
        <v>2</v>
      </c>
      <c r="F7754" s="176">
        <v>1.413823E-2</v>
      </c>
      <c r="G7754" s="176">
        <f t="shared" si="253"/>
        <v>2.827646E-2</v>
      </c>
      <c r="H7754" s="177" t="s">
        <v>714</v>
      </c>
      <c r="I7754" s="178"/>
      <c r="J7754" s="179"/>
    </row>
    <row r="7755" spans="1:39" x14ac:dyDescent="0.2">
      <c r="A7755" s="148" t="s">
        <v>379</v>
      </c>
      <c r="B7755" s="150">
        <v>122</v>
      </c>
      <c r="C7755" s="151"/>
      <c r="D7755" s="152" t="s">
        <v>368</v>
      </c>
      <c r="E7755" s="105">
        <v>1</v>
      </c>
      <c r="F7755" s="153"/>
      <c r="G7755" s="110"/>
      <c r="H7755" s="154"/>
      <c r="I7755" s="111"/>
      <c r="J7755" s="155"/>
      <c r="K7755" s="124"/>
      <c r="L7755" s="125"/>
      <c r="M7755" s="126"/>
      <c r="N7755" s="127"/>
      <c r="O7755" s="128"/>
      <c r="P7755" s="128"/>
      <c r="Q7755" s="126"/>
      <c r="R7755" s="55"/>
      <c r="S7755" s="129"/>
      <c r="T7755" s="156"/>
      <c r="U7755" s="126"/>
      <c r="AF7755" s="8"/>
      <c r="AG7755" s="8"/>
      <c r="AH7755" s="8"/>
      <c r="AI7755" s="8"/>
      <c r="AJ7755" s="8"/>
      <c r="AK7755" s="8"/>
      <c r="AL7755" s="8"/>
      <c r="AM7755" s="8"/>
    </row>
    <row r="7756" spans="1:39" x14ac:dyDescent="0.2">
      <c r="A7756" s="148" t="s">
        <v>379</v>
      </c>
      <c r="B7756" s="150" t="s">
        <v>369</v>
      </c>
      <c r="C7756" s="151"/>
      <c r="D7756" s="152" t="s">
        <v>370</v>
      </c>
      <c r="E7756" s="105">
        <v>1</v>
      </c>
      <c r="F7756" s="153"/>
      <c r="G7756" s="110"/>
      <c r="H7756" s="154"/>
      <c r="I7756" s="111"/>
      <c r="J7756" s="155"/>
      <c r="K7756" s="124"/>
      <c r="L7756" s="125"/>
      <c r="M7756" s="126"/>
      <c r="N7756" s="127"/>
      <c r="O7756" s="128"/>
      <c r="P7756" s="128"/>
      <c r="Q7756" s="126"/>
      <c r="R7756" s="55"/>
      <c r="S7756" s="129"/>
      <c r="T7756" s="156"/>
      <c r="U7756" s="126"/>
      <c r="AF7756" s="8"/>
      <c r="AG7756" s="8"/>
      <c r="AH7756" s="8"/>
      <c r="AI7756" s="8"/>
      <c r="AJ7756" s="8"/>
      <c r="AK7756" s="8"/>
      <c r="AL7756" s="8"/>
      <c r="AM7756" s="8"/>
    </row>
    <row r="7757" spans="1:39" x14ac:dyDescent="0.2">
      <c r="A7757" s="148" t="s">
        <v>379</v>
      </c>
      <c r="B7757" s="150">
        <v>123</v>
      </c>
      <c r="C7757" s="151"/>
      <c r="D7757" s="152" t="s">
        <v>377</v>
      </c>
      <c r="E7757" s="105">
        <v>1</v>
      </c>
      <c r="F7757" s="153"/>
      <c r="G7757" s="110"/>
      <c r="H7757" s="154"/>
      <c r="I7757" s="111"/>
      <c r="J7757" s="155"/>
      <c r="K7757" s="124"/>
      <c r="L7757" s="125"/>
      <c r="M7757" s="126"/>
      <c r="N7757" s="127"/>
      <c r="O7757" s="128"/>
      <c r="P7757" s="128"/>
      <c r="Q7757" s="126"/>
      <c r="R7757" s="55"/>
      <c r="S7757" s="129"/>
      <c r="T7757" s="156"/>
      <c r="U7757" s="126"/>
      <c r="AF7757" s="8"/>
      <c r="AG7757" s="8"/>
      <c r="AH7757" s="8"/>
      <c r="AI7757" s="8"/>
      <c r="AJ7757" s="8"/>
      <c r="AK7757" s="8"/>
      <c r="AL7757" s="8"/>
      <c r="AM7757" s="8"/>
    </row>
    <row r="7758" spans="1:39" ht="102" x14ac:dyDescent="0.2">
      <c r="A7758" s="148" t="s">
        <v>379</v>
      </c>
      <c r="B7758" s="150">
        <v>124</v>
      </c>
      <c r="C7758" s="151"/>
      <c r="D7758" s="152" t="s">
        <v>371</v>
      </c>
      <c r="E7758" s="105">
        <v>1</v>
      </c>
      <c r="F7758" s="153"/>
      <c r="G7758" s="110"/>
      <c r="H7758" s="154"/>
      <c r="I7758" s="111"/>
      <c r="J7758" s="155"/>
      <c r="K7758" s="124"/>
      <c r="L7758" s="125"/>
      <c r="M7758" s="126"/>
      <c r="N7758" s="127"/>
      <c r="O7758" s="128"/>
      <c r="P7758" s="128"/>
      <c r="Q7758" s="126"/>
      <c r="R7758" s="55"/>
      <c r="S7758" s="129"/>
      <c r="T7758" s="156"/>
      <c r="U7758" s="126"/>
      <c r="AF7758" s="8"/>
      <c r="AG7758" s="8"/>
      <c r="AH7758" s="8"/>
      <c r="AI7758" s="8"/>
      <c r="AJ7758" s="8"/>
      <c r="AK7758" s="8"/>
      <c r="AL7758" s="8"/>
      <c r="AM7758" s="8"/>
    </row>
    <row r="7759" spans="1:39" x14ac:dyDescent="0.2">
      <c r="A7759" s="148" t="s">
        <v>379</v>
      </c>
      <c r="B7759" s="150">
        <v>125</v>
      </c>
      <c r="C7759" s="151"/>
      <c r="D7759" s="152" t="s">
        <v>372</v>
      </c>
      <c r="E7759" s="105">
        <v>10</v>
      </c>
      <c r="F7759" s="153"/>
      <c r="G7759" s="110"/>
      <c r="H7759" s="154"/>
      <c r="I7759" s="111"/>
      <c r="J7759" s="155"/>
      <c r="K7759" s="124"/>
      <c r="L7759" s="125"/>
      <c r="M7759" s="126"/>
      <c r="N7759" s="127"/>
      <c r="O7759" s="128"/>
      <c r="P7759" s="128"/>
      <c r="Q7759" s="126"/>
      <c r="R7759" s="55"/>
      <c r="S7759" s="129"/>
      <c r="T7759" s="156"/>
      <c r="U7759" s="126"/>
      <c r="AF7759" s="8"/>
      <c r="AG7759" s="8"/>
      <c r="AH7759" s="8"/>
      <c r="AI7759" s="8"/>
      <c r="AJ7759" s="8"/>
      <c r="AK7759" s="8"/>
      <c r="AL7759" s="8"/>
      <c r="AM7759" s="8"/>
    </row>
    <row r="7760" spans="1:39" ht="38.25" x14ac:dyDescent="0.2">
      <c r="A7760" s="148" t="s">
        <v>379</v>
      </c>
      <c r="B7760" s="150">
        <v>126</v>
      </c>
      <c r="C7760" s="151"/>
      <c r="D7760" s="152" t="s">
        <v>373</v>
      </c>
      <c r="E7760" s="105">
        <v>2</v>
      </c>
      <c r="F7760" s="153"/>
      <c r="G7760" s="110"/>
      <c r="H7760" s="154"/>
      <c r="I7760" s="111"/>
      <c r="J7760" s="155"/>
      <c r="K7760" s="124"/>
      <c r="L7760" s="125"/>
      <c r="M7760" s="126"/>
      <c r="N7760" s="127"/>
      <c r="O7760" s="128"/>
      <c r="P7760" s="128"/>
      <c r="Q7760" s="126"/>
      <c r="R7760" s="55"/>
      <c r="S7760" s="129"/>
      <c r="T7760" s="156"/>
      <c r="U7760" s="126"/>
      <c r="AF7760" s="8"/>
      <c r="AG7760" s="8"/>
      <c r="AH7760" s="8"/>
      <c r="AI7760" s="8"/>
      <c r="AJ7760" s="8"/>
      <c r="AK7760" s="8"/>
      <c r="AL7760" s="8"/>
      <c r="AM7760" s="8"/>
    </row>
    <row r="7761" spans="1:39" ht="38.25" x14ac:dyDescent="0.2">
      <c r="A7761" s="148" t="s">
        <v>379</v>
      </c>
      <c r="B7761" s="150">
        <v>127</v>
      </c>
      <c r="C7761" s="151"/>
      <c r="D7761" s="152" t="s">
        <v>374</v>
      </c>
      <c r="E7761" s="105">
        <v>2</v>
      </c>
      <c r="F7761" s="153"/>
      <c r="G7761" s="110"/>
      <c r="H7761" s="154"/>
      <c r="I7761" s="111"/>
      <c r="J7761" s="155"/>
      <c r="K7761" s="124"/>
      <c r="L7761" s="125"/>
      <c r="M7761" s="126"/>
      <c r="N7761" s="127"/>
      <c r="O7761" s="128"/>
      <c r="P7761" s="128"/>
      <c r="Q7761" s="126"/>
      <c r="R7761" s="55"/>
      <c r="S7761" s="129"/>
      <c r="T7761" s="156"/>
      <c r="U7761" s="126"/>
      <c r="AF7761" s="8"/>
      <c r="AG7761" s="8"/>
      <c r="AH7761" s="8"/>
      <c r="AI7761" s="8"/>
      <c r="AJ7761" s="8"/>
      <c r="AK7761" s="8"/>
      <c r="AL7761" s="8"/>
      <c r="AM7761" s="8"/>
    </row>
    <row r="7762" spans="1:39" ht="25.5" x14ac:dyDescent="0.2">
      <c r="A7762" s="148" t="s">
        <v>379</v>
      </c>
      <c r="B7762" s="150">
        <v>128</v>
      </c>
      <c r="C7762" s="151"/>
      <c r="D7762" s="152" t="s">
        <v>378</v>
      </c>
      <c r="E7762" s="105" t="s">
        <v>375</v>
      </c>
      <c r="F7762" s="153"/>
      <c r="G7762" s="110"/>
      <c r="H7762" s="154"/>
      <c r="I7762" s="111"/>
      <c r="J7762" s="155"/>
      <c r="K7762" s="124"/>
      <c r="L7762" s="125"/>
      <c r="M7762" s="126"/>
      <c r="N7762" s="127"/>
      <c r="O7762" s="128"/>
      <c r="P7762" s="128"/>
      <c r="Q7762" s="126"/>
      <c r="R7762" s="55"/>
      <c r="S7762" s="129"/>
      <c r="T7762" s="156"/>
      <c r="U7762" s="126"/>
      <c r="AF7762" s="8"/>
      <c r="AG7762" s="8"/>
      <c r="AH7762" s="8"/>
      <c r="AI7762" s="8"/>
      <c r="AJ7762" s="8"/>
      <c r="AK7762" s="8"/>
      <c r="AL7762" s="8"/>
      <c r="AM7762" s="8"/>
    </row>
    <row r="7763" spans="1:39" ht="38.25" x14ac:dyDescent="0.2">
      <c r="A7763" s="148" t="s">
        <v>379</v>
      </c>
      <c r="B7763" s="150">
        <v>129</v>
      </c>
      <c r="C7763" s="151"/>
      <c r="D7763" s="152" t="s">
        <v>376</v>
      </c>
      <c r="E7763" s="105">
        <v>1</v>
      </c>
      <c r="F7763" s="153"/>
      <c r="G7763" s="110"/>
      <c r="H7763" s="154"/>
      <c r="I7763" s="111"/>
      <c r="J7763" s="155"/>
      <c r="K7763" s="124"/>
      <c r="L7763" s="125"/>
      <c r="M7763" s="126"/>
      <c r="N7763" s="127"/>
      <c r="O7763" s="128"/>
      <c r="P7763" s="128"/>
      <c r="Q7763" s="126"/>
      <c r="R7763" s="55"/>
      <c r="S7763" s="129"/>
      <c r="T7763" s="156"/>
      <c r="U7763" s="126"/>
      <c r="AF7763" s="8"/>
      <c r="AG7763" s="8"/>
      <c r="AH7763" s="8"/>
      <c r="AI7763" s="8"/>
      <c r="AJ7763" s="8"/>
      <c r="AK7763" s="8"/>
      <c r="AL7763" s="8"/>
      <c r="AM7763" s="8"/>
    </row>
    <row r="7764" spans="1:39" ht="13.5" thickBot="1" x14ac:dyDescent="0.25">
      <c r="A7764" s="149"/>
      <c r="B7764" s="119"/>
      <c r="C7764" s="56"/>
      <c r="D7764" s="56"/>
      <c r="E7764" s="57"/>
      <c r="F7764" s="95"/>
      <c r="G7764" s="95"/>
      <c r="H7764" s="58"/>
      <c r="I7764" s="59"/>
      <c r="J7764" s="96"/>
    </row>
    <row r="7765" spans="1:39" ht="15.75" thickBot="1" x14ac:dyDescent="0.25">
      <c r="A7765" s="2"/>
      <c r="B7765" s="115"/>
      <c r="C7765" s="34"/>
      <c r="D7765" s="4"/>
      <c r="E7765" s="3"/>
      <c r="F7765" s="32" t="s">
        <v>27</v>
      </c>
      <c r="G7765" s="93">
        <f>SUM(G7:G7764)</f>
        <v>112993.63254804077</v>
      </c>
      <c r="H7765" s="6"/>
      <c r="I7765" s="7"/>
    </row>
    <row r="7766" spans="1:39" ht="13.5" thickBot="1" x14ac:dyDescent="0.25">
      <c r="A7766" s="2"/>
      <c r="B7766" s="115"/>
      <c r="C7766" s="34" t="s">
        <v>80</v>
      </c>
      <c r="D7766" s="4"/>
      <c r="E7766" s="3"/>
      <c r="G7766" s="92"/>
      <c r="H7766" s="6"/>
      <c r="I7766" s="7"/>
    </row>
    <row r="7767" spans="1:39" ht="13.5" thickBot="1" x14ac:dyDescent="0.25">
      <c r="A7767" s="2"/>
      <c r="B7767" s="115"/>
      <c r="C7767" s="71" t="s">
        <v>59</v>
      </c>
      <c r="D7767" s="15" t="s">
        <v>81</v>
      </c>
      <c r="E7767" s="3"/>
      <c r="F7767" s="32" t="s">
        <v>27</v>
      </c>
      <c r="G7767" s="94">
        <f>SUBTOTAL(9,G7:G7764)</f>
        <v>112993.63254804077</v>
      </c>
      <c r="H7767" s="6"/>
      <c r="I7767" s="7"/>
      <c r="J7767" s="7"/>
    </row>
    <row r="7768" spans="1:39" ht="13.5" thickBot="1" x14ac:dyDescent="0.25">
      <c r="A7768" s="2"/>
      <c r="B7768" s="115"/>
      <c r="C7768" s="71" t="s">
        <v>58</v>
      </c>
      <c r="D7768" s="15"/>
      <c r="E7768" s="3"/>
      <c r="F7768" s="63"/>
      <c r="G7768" s="63"/>
      <c r="H7768" s="6"/>
      <c r="I7768" s="7"/>
      <c r="J7768" s="7"/>
    </row>
    <row r="7769" spans="1:39" ht="39" customHeight="1" thickBot="1" x14ac:dyDescent="0.25">
      <c r="A7769" s="2"/>
      <c r="B7769" s="115"/>
      <c r="C7769" s="206" t="s">
        <v>40</v>
      </c>
      <c r="D7769" s="206"/>
      <c r="E7769" s="3"/>
      <c r="F7769" s="64" t="s">
        <v>37</v>
      </c>
      <c r="G7769" s="32"/>
      <c r="H7769" s="6"/>
      <c r="I7769" s="7"/>
      <c r="J7769" s="7"/>
    </row>
    <row r="7770" spans="1:39" x14ac:dyDescent="0.2">
      <c r="A7770" s="2"/>
      <c r="B7770" s="115"/>
      <c r="C7770" s="206"/>
      <c r="D7770" s="206"/>
      <c r="E7770" s="3"/>
      <c r="F7770" s="5"/>
      <c r="G7770" s="6"/>
      <c r="H7770" s="6"/>
      <c r="I7770" s="25" t="s">
        <v>13</v>
      </c>
      <c r="J7770" s="7"/>
    </row>
    <row r="7771" spans="1:39" x14ac:dyDescent="0.2">
      <c r="A7771" s="2"/>
      <c r="B7771" s="115"/>
      <c r="C7771" s="206"/>
      <c r="D7771" s="206"/>
      <c r="E7771" s="60"/>
      <c r="F7771" s="60"/>
      <c r="G7771" s="217"/>
      <c r="H7771" s="218"/>
      <c r="I7771" s="218"/>
      <c r="J7771" s="219"/>
    </row>
    <row r="7772" spans="1:39" x14ac:dyDescent="0.2">
      <c r="B7772" s="115"/>
      <c r="C7772" s="206"/>
      <c r="D7772" s="206"/>
      <c r="E7772" s="62"/>
      <c r="F7772" s="62"/>
      <c r="G7772" s="220"/>
      <c r="H7772" s="221"/>
      <c r="I7772" s="221"/>
      <c r="J7772" s="222"/>
    </row>
    <row r="7773" spans="1:39" x14ac:dyDescent="0.2">
      <c r="B7773" s="115"/>
      <c r="C7773" s="206"/>
      <c r="D7773" s="206"/>
      <c r="E7773" s="65"/>
      <c r="F7773" s="62"/>
      <c r="G7773" s="220"/>
      <c r="H7773" s="221"/>
      <c r="I7773" s="221"/>
      <c r="J7773" s="222"/>
    </row>
    <row r="7774" spans="1:39" ht="15" x14ac:dyDescent="0.2">
      <c r="B7774" s="115"/>
      <c r="D7774" s="61"/>
      <c r="E7774" s="62"/>
      <c r="F7774" s="62"/>
      <c r="G7774" s="220"/>
      <c r="H7774" s="221"/>
      <c r="I7774" s="221"/>
      <c r="J7774" s="222"/>
    </row>
    <row r="7775" spans="1:39" ht="15" x14ac:dyDescent="0.2">
      <c r="B7775" s="115"/>
      <c r="D7775" s="61"/>
      <c r="E7775" s="62"/>
      <c r="F7775" s="62"/>
      <c r="G7775" s="220"/>
      <c r="H7775" s="221"/>
      <c r="I7775" s="221"/>
      <c r="J7775" s="222"/>
    </row>
    <row r="7776" spans="1:39" ht="13.5" thickBot="1" x14ac:dyDescent="0.25">
      <c r="A7776" s="130"/>
      <c r="B7776" s="117"/>
      <c r="C7776" s="72"/>
      <c r="D7776" s="72"/>
      <c r="E7776" s="73"/>
      <c r="F7776" s="73"/>
      <c r="G7776" s="220"/>
      <c r="H7776" s="221"/>
      <c r="I7776" s="221"/>
      <c r="J7776" s="222"/>
    </row>
    <row r="7777" spans="1:31" ht="21.75" x14ac:dyDescent="0.2">
      <c r="A7777" s="131" t="s">
        <v>41</v>
      </c>
      <c r="B7777" s="120" t="s">
        <v>42</v>
      </c>
      <c r="C7777" s="75" t="s">
        <v>43</v>
      </c>
      <c r="D7777" s="75" t="s">
        <v>44</v>
      </c>
      <c r="E7777" s="85" t="s">
        <v>45</v>
      </c>
      <c r="F7777" s="73"/>
      <c r="G7777" s="220"/>
      <c r="H7777" s="221"/>
      <c r="I7777" s="221"/>
      <c r="J7777" s="222"/>
    </row>
    <row r="7778" spans="1:31" x14ac:dyDescent="0.2">
      <c r="A7778" s="132">
        <v>1</v>
      </c>
      <c r="B7778" s="121" t="s">
        <v>46</v>
      </c>
      <c r="C7778" s="67" t="s">
        <v>55</v>
      </c>
      <c r="D7778" s="66"/>
      <c r="E7778" s="76"/>
      <c r="F7778" s="74"/>
      <c r="G7778" s="220"/>
      <c r="H7778" s="221"/>
      <c r="I7778" s="221"/>
      <c r="J7778" s="222"/>
      <c r="K7778" s="1"/>
      <c r="L7778" s="1"/>
      <c r="M7778" s="1"/>
      <c r="N7778" s="1"/>
      <c r="O7778" s="1"/>
      <c r="P7778" s="1"/>
      <c r="Q7778" s="1"/>
      <c r="R7778" s="1"/>
      <c r="S7778" s="1"/>
      <c r="T7778" s="1"/>
      <c r="U7778" s="1"/>
      <c r="V7778" s="1"/>
      <c r="W7778" s="1"/>
      <c r="X7778" s="1"/>
      <c r="Y7778" s="1"/>
      <c r="Z7778" s="1"/>
      <c r="AA7778" s="1"/>
      <c r="AB7778" s="1"/>
      <c r="AC7778" s="1"/>
      <c r="AD7778" s="1"/>
      <c r="AE7778" s="1"/>
    </row>
    <row r="7779" spans="1:31" x14ac:dyDescent="0.2">
      <c r="A7779" s="132">
        <v>2</v>
      </c>
      <c r="B7779" s="121" t="s">
        <v>46</v>
      </c>
      <c r="C7779" s="67" t="s">
        <v>47</v>
      </c>
      <c r="D7779" s="66"/>
      <c r="E7779" s="76"/>
      <c r="F7779" s="74"/>
      <c r="G7779" s="220"/>
      <c r="H7779" s="221"/>
      <c r="I7779" s="221"/>
      <c r="J7779" s="222"/>
      <c r="K7779" s="1"/>
      <c r="L7779" s="1"/>
      <c r="M7779" s="1"/>
      <c r="N7779" s="1"/>
      <c r="O7779" s="1"/>
      <c r="P7779" s="1"/>
      <c r="Q7779" s="1"/>
      <c r="R7779" s="1"/>
      <c r="S7779" s="1"/>
      <c r="T7779" s="1"/>
      <c r="U7779" s="1"/>
      <c r="V7779" s="1"/>
      <c r="W7779" s="1"/>
      <c r="X7779" s="1"/>
      <c r="Y7779" s="1"/>
      <c r="Z7779" s="1"/>
      <c r="AA7779" s="1"/>
      <c r="AB7779" s="1"/>
      <c r="AC7779" s="1"/>
      <c r="AD7779" s="1"/>
      <c r="AE7779" s="1"/>
    </row>
    <row r="7780" spans="1:31" x14ac:dyDescent="0.2">
      <c r="A7780" s="132">
        <v>3</v>
      </c>
      <c r="B7780" s="121"/>
      <c r="C7780" s="67" t="s">
        <v>48</v>
      </c>
      <c r="D7780" s="70">
        <f>D7781+D7782</f>
        <v>0</v>
      </c>
      <c r="E7780" s="77">
        <f>E7781+E7782</f>
        <v>0</v>
      </c>
      <c r="F7780" s="74"/>
      <c r="G7780" s="220"/>
      <c r="H7780" s="221"/>
      <c r="I7780" s="221"/>
      <c r="J7780" s="222"/>
      <c r="K7780" s="1"/>
      <c r="L7780" s="1"/>
      <c r="M7780" s="1"/>
      <c r="N7780" s="1"/>
      <c r="O7780" s="1"/>
      <c r="P7780" s="1"/>
      <c r="Q7780" s="1"/>
      <c r="R7780" s="1"/>
      <c r="S7780" s="1"/>
      <c r="T7780" s="1"/>
      <c r="U7780" s="1"/>
      <c r="V7780" s="1"/>
      <c r="W7780" s="1"/>
      <c r="X7780" s="1"/>
      <c r="Y7780" s="1"/>
      <c r="Z7780" s="1"/>
      <c r="AA7780" s="1"/>
      <c r="AB7780" s="1"/>
      <c r="AC7780" s="1"/>
      <c r="AD7780" s="1"/>
      <c r="AE7780" s="1"/>
    </row>
    <row r="7781" spans="1:31" x14ac:dyDescent="0.2">
      <c r="A7781" s="132">
        <v>4</v>
      </c>
      <c r="B7781" s="121" t="s">
        <v>49</v>
      </c>
      <c r="C7781" s="67" t="s">
        <v>50</v>
      </c>
      <c r="D7781" s="66"/>
      <c r="E7781" s="77"/>
      <c r="F7781" s="74"/>
      <c r="G7781" s="220"/>
      <c r="H7781" s="221"/>
      <c r="I7781" s="221"/>
      <c r="J7781" s="222"/>
      <c r="K7781" s="1"/>
      <c r="L7781" s="1"/>
      <c r="M7781" s="1"/>
      <c r="N7781" s="1"/>
      <c r="O7781" s="1"/>
      <c r="P7781" s="1"/>
      <c r="Q7781" s="1"/>
      <c r="R7781" s="1"/>
      <c r="S7781" s="1"/>
      <c r="T7781" s="1"/>
      <c r="U7781" s="1"/>
      <c r="V7781" s="1"/>
      <c r="W7781" s="1"/>
      <c r="X7781" s="1"/>
      <c r="Y7781" s="1"/>
      <c r="Z7781" s="1"/>
      <c r="AA7781" s="1"/>
      <c r="AB7781" s="1"/>
      <c r="AC7781" s="1"/>
      <c r="AD7781" s="1"/>
      <c r="AE7781" s="1"/>
    </row>
    <row r="7782" spans="1:31" x14ac:dyDescent="0.2">
      <c r="A7782" s="132">
        <v>5</v>
      </c>
      <c r="B7782" s="121" t="s">
        <v>46</v>
      </c>
      <c r="C7782" s="67" t="s">
        <v>51</v>
      </c>
      <c r="D7782" s="66"/>
      <c r="E7782" s="77"/>
      <c r="F7782" s="74"/>
      <c r="G7782" s="223"/>
      <c r="H7782" s="224"/>
      <c r="I7782" s="224"/>
      <c r="J7782" s="225"/>
      <c r="K7782" s="1"/>
      <c r="L7782" s="1"/>
      <c r="M7782" s="1"/>
      <c r="N7782" s="1"/>
      <c r="O7782" s="1"/>
      <c r="P7782" s="1"/>
      <c r="Q7782" s="1"/>
      <c r="R7782" s="1"/>
      <c r="S7782" s="1"/>
      <c r="T7782" s="1"/>
      <c r="U7782" s="1"/>
      <c r="V7782" s="1"/>
      <c r="W7782" s="1"/>
      <c r="X7782" s="1"/>
      <c r="Y7782" s="1"/>
      <c r="Z7782" s="1"/>
      <c r="AA7782" s="1"/>
      <c r="AB7782" s="1"/>
      <c r="AC7782" s="1"/>
      <c r="AD7782" s="1"/>
      <c r="AE7782" s="1"/>
    </row>
    <row r="7783" spans="1:31" x14ac:dyDescent="0.2">
      <c r="A7783" s="132">
        <v>6</v>
      </c>
      <c r="B7783" s="121" t="s">
        <v>49</v>
      </c>
      <c r="C7783" s="67" t="s">
        <v>60</v>
      </c>
      <c r="D7783" s="66"/>
      <c r="E7783" s="77"/>
      <c r="F7783" s="74"/>
      <c r="K7783" s="1"/>
      <c r="L7783" s="1"/>
      <c r="M7783" s="1"/>
      <c r="N7783" s="1"/>
      <c r="O7783" s="1"/>
      <c r="P7783" s="1"/>
      <c r="Q7783" s="1"/>
      <c r="R7783" s="1"/>
      <c r="S7783" s="1"/>
      <c r="T7783" s="1"/>
      <c r="U7783" s="1"/>
      <c r="V7783" s="1"/>
      <c r="W7783" s="1"/>
      <c r="X7783" s="1"/>
      <c r="Y7783" s="1"/>
      <c r="Z7783" s="1"/>
      <c r="AA7783" s="1"/>
      <c r="AB7783" s="1"/>
      <c r="AC7783" s="1"/>
      <c r="AD7783" s="1"/>
      <c r="AE7783" s="1"/>
    </row>
    <row r="7784" spans="1:31" ht="25.5" x14ac:dyDescent="0.2">
      <c r="A7784" s="132">
        <v>7</v>
      </c>
      <c r="B7784" s="121" t="s">
        <v>52</v>
      </c>
      <c r="C7784" s="68" t="s">
        <v>61</v>
      </c>
      <c r="D7784" s="66"/>
      <c r="E7784" s="77"/>
      <c r="F7784" s="74"/>
      <c r="K7784" s="1"/>
      <c r="L7784" s="1"/>
      <c r="M7784" s="1"/>
      <c r="N7784" s="1"/>
      <c r="O7784" s="1"/>
      <c r="P7784" s="1"/>
      <c r="Q7784" s="1"/>
      <c r="R7784" s="1"/>
      <c r="S7784" s="1"/>
      <c r="T7784" s="1"/>
      <c r="U7784" s="1"/>
      <c r="V7784" s="1"/>
      <c r="W7784" s="1"/>
      <c r="X7784" s="1"/>
      <c r="Y7784" s="1"/>
      <c r="Z7784" s="1"/>
      <c r="AA7784" s="1"/>
      <c r="AB7784" s="1"/>
      <c r="AC7784" s="1"/>
      <c r="AD7784" s="1"/>
      <c r="AE7784" s="1"/>
    </row>
    <row r="7785" spans="1:31" ht="25.5" x14ac:dyDescent="0.2">
      <c r="A7785" s="132">
        <v>8</v>
      </c>
      <c r="B7785" s="121" t="s">
        <v>52</v>
      </c>
      <c r="C7785" s="68" t="s">
        <v>62</v>
      </c>
      <c r="D7785" s="66"/>
      <c r="E7785" s="77"/>
      <c r="F7785" s="74"/>
      <c r="K7785" s="1"/>
      <c r="L7785" s="1"/>
      <c r="M7785" s="1"/>
      <c r="N7785" s="1"/>
      <c r="O7785" s="1"/>
      <c r="P7785" s="1"/>
      <c r="Q7785" s="1"/>
      <c r="R7785" s="1"/>
      <c r="S7785" s="1"/>
      <c r="T7785" s="1"/>
      <c r="U7785" s="1"/>
      <c r="V7785" s="1"/>
      <c r="W7785" s="1"/>
      <c r="X7785" s="1"/>
      <c r="Y7785" s="1"/>
      <c r="Z7785" s="1"/>
      <c r="AA7785" s="1"/>
      <c r="AB7785" s="1"/>
      <c r="AC7785" s="1"/>
      <c r="AD7785" s="1"/>
      <c r="AE7785" s="1"/>
    </row>
    <row r="7786" spans="1:31" x14ac:dyDescent="0.2">
      <c r="A7786" s="132">
        <v>9</v>
      </c>
      <c r="B7786" s="121" t="s">
        <v>49</v>
      </c>
      <c r="C7786" s="67" t="s">
        <v>57</v>
      </c>
      <c r="D7786" s="66"/>
      <c r="E7786" s="77"/>
      <c r="F7786" s="74"/>
      <c r="K7786" s="1"/>
      <c r="L7786" s="1"/>
      <c r="M7786" s="1"/>
      <c r="N7786" s="1"/>
      <c r="O7786" s="1"/>
      <c r="P7786" s="1"/>
      <c r="Q7786" s="1"/>
      <c r="R7786" s="1"/>
      <c r="S7786" s="1"/>
      <c r="T7786" s="1"/>
      <c r="U7786" s="1"/>
      <c r="V7786" s="1"/>
      <c r="W7786" s="1"/>
      <c r="X7786" s="1"/>
      <c r="Y7786" s="1"/>
      <c r="Z7786" s="1"/>
      <c r="AA7786" s="1"/>
      <c r="AB7786" s="1"/>
      <c r="AC7786" s="1"/>
      <c r="AD7786" s="1"/>
      <c r="AE7786" s="1"/>
    </row>
    <row r="7787" spans="1:31" x14ac:dyDescent="0.2">
      <c r="A7787" s="132">
        <v>10</v>
      </c>
      <c r="B7787" s="121" t="s">
        <v>46</v>
      </c>
      <c r="C7787" s="67" t="s">
        <v>53</v>
      </c>
      <c r="D7787" s="66"/>
      <c r="E7787" s="77"/>
      <c r="F7787" s="74"/>
      <c r="K7787" s="1"/>
      <c r="L7787" s="1"/>
      <c r="M7787" s="1"/>
      <c r="N7787" s="1"/>
      <c r="O7787" s="1"/>
      <c r="P7787" s="1"/>
      <c r="Q7787" s="1"/>
      <c r="R7787" s="1"/>
      <c r="S7787" s="1"/>
      <c r="T7787" s="1"/>
      <c r="U7787" s="1"/>
      <c r="V7787" s="1"/>
      <c r="W7787" s="1"/>
      <c r="X7787" s="1"/>
      <c r="Y7787" s="1"/>
      <c r="Z7787" s="1"/>
      <c r="AA7787" s="1"/>
      <c r="AB7787" s="1"/>
      <c r="AC7787" s="1"/>
      <c r="AD7787" s="1"/>
      <c r="AE7787" s="1"/>
    </row>
    <row r="7788" spans="1:31" ht="13.5" thickBot="1" x14ac:dyDescent="0.25">
      <c r="A7788" s="133">
        <v>11</v>
      </c>
      <c r="B7788" s="122" t="s">
        <v>46</v>
      </c>
      <c r="C7788" s="78" t="s">
        <v>56</v>
      </c>
      <c r="D7788" s="79"/>
      <c r="E7788" s="80"/>
      <c r="F7788" s="74"/>
      <c r="K7788" s="1"/>
      <c r="L7788" s="1"/>
      <c r="M7788" s="1"/>
      <c r="N7788" s="1"/>
      <c r="O7788" s="1"/>
      <c r="P7788" s="1"/>
      <c r="Q7788" s="1"/>
      <c r="R7788" s="1"/>
      <c r="S7788" s="1"/>
      <c r="T7788" s="1"/>
      <c r="U7788" s="1"/>
      <c r="V7788" s="1"/>
      <c r="W7788" s="1"/>
      <c r="X7788" s="1"/>
      <c r="Y7788" s="1"/>
      <c r="Z7788" s="1"/>
      <c r="AA7788" s="1"/>
      <c r="AB7788" s="1"/>
      <c r="AC7788" s="1"/>
      <c r="AD7788" s="1"/>
      <c r="AE7788" s="1"/>
    </row>
    <row r="7789" spans="1:31" ht="13.5" thickBot="1" x14ac:dyDescent="0.25">
      <c r="B7789" s="113"/>
      <c r="C7789" s="69" t="s">
        <v>54</v>
      </c>
      <c r="D7789" s="81">
        <f>D7778+D7779+D7788+(D7786*D7783)+(D7786*D7784)+(D7786*D7785)</f>
        <v>0</v>
      </c>
      <c r="E7789" s="81">
        <f>E7778+E7779+E7788+(E7786*E7783)+(E7786*E7784)+(E7786*E7785)</f>
        <v>0</v>
      </c>
      <c r="F7789" s="74"/>
      <c r="K7789" s="1"/>
      <c r="L7789" s="1"/>
      <c r="M7789" s="1"/>
      <c r="N7789" s="1"/>
      <c r="O7789" s="1"/>
      <c r="P7789" s="1"/>
      <c r="Q7789" s="1"/>
      <c r="R7789" s="1"/>
      <c r="S7789" s="1"/>
      <c r="T7789" s="1"/>
      <c r="U7789" s="1"/>
      <c r="V7789" s="1"/>
      <c r="W7789" s="1"/>
      <c r="X7789" s="1"/>
      <c r="Y7789" s="1"/>
      <c r="Z7789" s="1"/>
      <c r="AA7789" s="1"/>
      <c r="AB7789" s="1"/>
      <c r="AC7789" s="1"/>
      <c r="AD7789" s="1"/>
      <c r="AE7789" s="1"/>
    </row>
    <row r="7790" spans="1:31" x14ac:dyDescent="0.2">
      <c r="B7790" s="115"/>
      <c r="C7790" s="82" t="s">
        <v>63</v>
      </c>
      <c r="E7790" s="83" t="e">
        <f>E7788/E7781</f>
        <v>#DIV/0!</v>
      </c>
      <c r="K7790" s="1"/>
      <c r="L7790" s="1"/>
      <c r="M7790" s="1"/>
      <c r="N7790" s="1"/>
      <c r="O7790" s="1"/>
      <c r="P7790" s="1"/>
      <c r="Q7790" s="1"/>
      <c r="R7790" s="1"/>
      <c r="S7790" s="1"/>
      <c r="T7790" s="1"/>
      <c r="U7790" s="1"/>
      <c r="V7790" s="1"/>
      <c r="W7790" s="1"/>
      <c r="X7790" s="1"/>
      <c r="Y7790" s="1"/>
      <c r="Z7790" s="1"/>
      <c r="AA7790" s="1"/>
      <c r="AB7790" s="1"/>
      <c r="AC7790" s="1"/>
      <c r="AD7790" s="1"/>
      <c r="AE7790" s="1"/>
    </row>
    <row r="7791" spans="1:31" x14ac:dyDescent="0.2">
      <c r="B7791" s="115"/>
      <c r="C7791" s="82" t="s">
        <v>64</v>
      </c>
      <c r="E7791" s="84" t="e">
        <f>E7787/E7781-1</f>
        <v>#DIV/0!</v>
      </c>
      <c r="K7791" s="1"/>
      <c r="L7791" s="1"/>
      <c r="M7791" s="1"/>
      <c r="N7791" s="1"/>
      <c r="O7791" s="1"/>
      <c r="P7791" s="1"/>
      <c r="Q7791" s="1"/>
      <c r="R7791" s="1"/>
      <c r="S7791" s="1"/>
      <c r="T7791" s="1"/>
      <c r="U7791" s="1"/>
      <c r="V7791" s="1"/>
      <c r="W7791" s="1"/>
      <c r="X7791" s="1"/>
      <c r="Y7791" s="1"/>
      <c r="Z7791" s="1"/>
      <c r="AA7791" s="1"/>
      <c r="AB7791" s="1"/>
      <c r="AC7791" s="1"/>
      <c r="AD7791" s="1"/>
      <c r="AE7791" s="1"/>
    </row>
    <row r="7792" spans="1:31" x14ac:dyDescent="0.2">
      <c r="B7792" s="115"/>
      <c r="K7792" s="1"/>
      <c r="L7792" s="1"/>
      <c r="M7792" s="1"/>
      <c r="N7792" s="1"/>
      <c r="O7792" s="1"/>
      <c r="P7792" s="1"/>
      <c r="Q7792" s="1"/>
      <c r="R7792" s="1"/>
      <c r="S7792" s="1"/>
      <c r="T7792" s="1"/>
      <c r="U7792" s="1"/>
      <c r="V7792" s="1"/>
      <c r="W7792" s="1"/>
      <c r="X7792" s="1"/>
      <c r="Y7792" s="1"/>
      <c r="Z7792" s="1"/>
      <c r="AA7792" s="1"/>
      <c r="AB7792" s="1"/>
      <c r="AC7792" s="1"/>
      <c r="AD7792" s="1"/>
      <c r="AE7792" s="1"/>
    </row>
    <row r="7793" spans="2:31" x14ac:dyDescent="0.2">
      <c r="B7793" s="115"/>
      <c r="K7793" s="1"/>
      <c r="L7793" s="1"/>
      <c r="M7793" s="1"/>
      <c r="N7793" s="1"/>
      <c r="O7793" s="1"/>
      <c r="P7793" s="1"/>
      <c r="Q7793" s="1"/>
      <c r="R7793" s="1"/>
      <c r="S7793" s="1"/>
      <c r="T7793" s="1"/>
      <c r="U7793" s="1"/>
      <c r="V7793" s="1"/>
      <c r="W7793" s="1"/>
      <c r="X7793" s="1"/>
      <c r="Y7793" s="1"/>
      <c r="Z7793" s="1"/>
      <c r="AA7793" s="1"/>
      <c r="AB7793" s="1"/>
      <c r="AC7793" s="1"/>
      <c r="AD7793" s="1"/>
      <c r="AE7793" s="1"/>
    </row>
    <row r="7794" spans="2:31" x14ac:dyDescent="0.2">
      <c r="B7794" s="115"/>
      <c r="C7794" s="1"/>
      <c r="D7794" s="1"/>
      <c r="E7794" s="1"/>
      <c r="F7794" s="1"/>
      <c r="G7794" s="1"/>
      <c r="H7794" s="1"/>
      <c r="I7794" s="1"/>
      <c r="J7794" s="1"/>
      <c r="K7794" s="1"/>
      <c r="L7794" s="1"/>
      <c r="M7794" s="1"/>
      <c r="N7794" s="1"/>
      <c r="O7794" s="1"/>
      <c r="P7794" s="1"/>
      <c r="Q7794" s="1"/>
      <c r="R7794" s="1"/>
      <c r="S7794" s="1"/>
      <c r="T7794" s="1"/>
      <c r="U7794" s="1"/>
      <c r="V7794" s="1"/>
      <c r="W7794" s="1"/>
      <c r="X7794" s="1"/>
      <c r="Y7794" s="1"/>
      <c r="Z7794" s="1"/>
      <c r="AA7794" s="1"/>
      <c r="AB7794" s="1"/>
      <c r="AC7794" s="1"/>
      <c r="AD7794" s="1"/>
      <c r="AE7794" s="1"/>
    </row>
    <row r="7795" spans="2:31" x14ac:dyDescent="0.2">
      <c r="B7795" s="115"/>
      <c r="C7795" s="1"/>
      <c r="D7795" s="1"/>
      <c r="E7795" s="1"/>
      <c r="F7795" s="1"/>
      <c r="G7795" s="1"/>
      <c r="H7795" s="1"/>
      <c r="I7795" s="1"/>
      <c r="J7795" s="1"/>
      <c r="K7795" s="1"/>
      <c r="L7795" s="1"/>
      <c r="M7795" s="1"/>
      <c r="N7795" s="1"/>
      <c r="O7795" s="1"/>
      <c r="P7795" s="1"/>
      <c r="Q7795" s="1"/>
      <c r="R7795" s="1"/>
      <c r="S7795" s="1"/>
      <c r="T7795" s="1"/>
      <c r="U7795" s="1"/>
      <c r="V7795" s="1"/>
      <c r="W7795" s="1"/>
      <c r="X7795" s="1"/>
      <c r="Y7795" s="1"/>
      <c r="Z7795" s="1"/>
      <c r="AA7795" s="1"/>
      <c r="AB7795" s="1"/>
      <c r="AC7795" s="1"/>
      <c r="AD7795" s="1"/>
      <c r="AE7795" s="1"/>
    </row>
    <row r="7796" spans="2:31" x14ac:dyDescent="0.2">
      <c r="B7796" s="115"/>
      <c r="C7796" s="1"/>
      <c r="D7796" s="1"/>
      <c r="E7796" s="1"/>
      <c r="F7796" s="1"/>
      <c r="G7796" s="1"/>
      <c r="H7796" s="1"/>
      <c r="I7796" s="1"/>
      <c r="J7796" s="1"/>
      <c r="K7796" s="1"/>
      <c r="L7796" s="1"/>
      <c r="M7796" s="1"/>
      <c r="N7796" s="1"/>
      <c r="O7796" s="1"/>
      <c r="P7796" s="1"/>
      <c r="Q7796" s="1"/>
      <c r="R7796" s="1"/>
      <c r="S7796" s="1"/>
      <c r="T7796" s="1"/>
      <c r="U7796" s="1"/>
      <c r="V7796" s="1"/>
      <c r="W7796" s="1"/>
      <c r="X7796" s="1"/>
      <c r="Y7796" s="1"/>
      <c r="Z7796" s="1"/>
      <c r="AA7796" s="1"/>
      <c r="AB7796" s="1"/>
      <c r="AC7796" s="1"/>
      <c r="AD7796" s="1"/>
      <c r="AE7796" s="1"/>
    </row>
    <row r="7797" spans="2:31" x14ac:dyDescent="0.2">
      <c r="B7797" s="115"/>
      <c r="C7797" s="1"/>
      <c r="D7797" s="1"/>
      <c r="E7797" s="1"/>
      <c r="F7797" s="1"/>
      <c r="G7797" s="1"/>
      <c r="H7797" s="1"/>
      <c r="I7797" s="1"/>
      <c r="J7797" s="1"/>
      <c r="K7797" s="1"/>
      <c r="L7797" s="1"/>
      <c r="M7797" s="1"/>
      <c r="N7797" s="1"/>
      <c r="O7797" s="1"/>
      <c r="P7797" s="1"/>
      <c r="Q7797" s="1"/>
      <c r="R7797" s="1"/>
      <c r="S7797" s="1"/>
      <c r="T7797" s="1"/>
      <c r="U7797" s="1"/>
      <c r="V7797" s="1"/>
      <c r="W7797" s="1"/>
      <c r="X7797" s="1"/>
      <c r="Y7797" s="1"/>
      <c r="Z7797" s="1"/>
      <c r="AA7797" s="1"/>
      <c r="AB7797" s="1"/>
      <c r="AC7797" s="1"/>
      <c r="AD7797" s="1"/>
      <c r="AE7797" s="1"/>
    </row>
    <row r="7798" spans="2:31" x14ac:dyDescent="0.2">
      <c r="B7798" s="115"/>
      <c r="C7798" s="1"/>
      <c r="D7798" s="1"/>
      <c r="E7798" s="1"/>
      <c r="F7798" s="1"/>
      <c r="G7798" s="1"/>
      <c r="H7798" s="1"/>
      <c r="I7798" s="1"/>
      <c r="J7798" s="1"/>
      <c r="K7798" s="1"/>
      <c r="L7798" s="1"/>
      <c r="M7798" s="1"/>
      <c r="N7798" s="1"/>
      <c r="O7798" s="1"/>
      <c r="P7798" s="1"/>
      <c r="Q7798" s="1"/>
      <c r="R7798" s="1"/>
      <c r="S7798" s="1"/>
      <c r="T7798" s="1"/>
      <c r="U7798" s="1"/>
      <c r="V7798" s="1"/>
      <c r="W7798" s="1"/>
      <c r="X7798" s="1"/>
      <c r="Y7798" s="1"/>
      <c r="Z7798" s="1"/>
      <c r="AA7798" s="1"/>
      <c r="AB7798" s="1"/>
      <c r="AC7798" s="1"/>
      <c r="AD7798" s="1"/>
      <c r="AE7798" s="1"/>
    </row>
    <row r="7799" spans="2:31" x14ac:dyDescent="0.2">
      <c r="B7799" s="115"/>
      <c r="C7799" s="1"/>
      <c r="D7799" s="1"/>
      <c r="E7799" s="1"/>
      <c r="F7799" s="1"/>
      <c r="G7799" s="1"/>
      <c r="H7799" s="1"/>
      <c r="I7799" s="1"/>
      <c r="J7799" s="1"/>
      <c r="K7799" s="1"/>
      <c r="L7799" s="1"/>
      <c r="M7799" s="1"/>
      <c r="N7799" s="1"/>
      <c r="O7799" s="1"/>
      <c r="P7799" s="1"/>
      <c r="Q7799" s="1"/>
      <c r="R7799" s="1"/>
      <c r="S7799" s="1"/>
      <c r="T7799" s="1"/>
      <c r="U7799" s="1"/>
      <c r="V7799" s="1"/>
      <c r="W7799" s="1"/>
      <c r="X7799" s="1"/>
      <c r="Y7799" s="1"/>
      <c r="Z7799" s="1"/>
      <c r="AA7799" s="1"/>
      <c r="AB7799" s="1"/>
      <c r="AC7799" s="1"/>
      <c r="AD7799" s="1"/>
      <c r="AE7799" s="1"/>
    </row>
    <row r="7800" spans="2:31" x14ac:dyDescent="0.2">
      <c r="B7800" s="115"/>
      <c r="C7800" s="1"/>
      <c r="D7800" s="1"/>
      <c r="E7800" s="1"/>
      <c r="F7800" s="1"/>
      <c r="G7800" s="1"/>
      <c r="H7800" s="1"/>
      <c r="I7800" s="1"/>
      <c r="J7800" s="1"/>
      <c r="K7800" s="1"/>
      <c r="L7800" s="1"/>
      <c r="M7800" s="1"/>
      <c r="N7800" s="1"/>
      <c r="O7800" s="1"/>
      <c r="P7800" s="1"/>
      <c r="Q7800" s="1"/>
      <c r="R7800" s="1"/>
      <c r="S7800" s="1"/>
      <c r="T7800" s="1"/>
      <c r="U7800" s="1"/>
      <c r="V7800" s="1"/>
      <c r="W7800" s="1"/>
      <c r="X7800" s="1"/>
      <c r="Y7800" s="1"/>
      <c r="Z7800" s="1"/>
      <c r="AA7800" s="1"/>
      <c r="AB7800" s="1"/>
      <c r="AC7800" s="1"/>
      <c r="AD7800" s="1"/>
      <c r="AE7800" s="1"/>
    </row>
    <row r="7801" spans="2:31" x14ac:dyDescent="0.2">
      <c r="B7801" s="115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  <c r="N7801" s="1"/>
      <c r="O7801" s="1"/>
      <c r="P7801" s="1"/>
      <c r="Q7801" s="1"/>
      <c r="R7801" s="1"/>
      <c r="S7801" s="1"/>
      <c r="T7801" s="1"/>
      <c r="U7801" s="1"/>
      <c r="V7801" s="1"/>
      <c r="W7801" s="1"/>
      <c r="X7801" s="1"/>
      <c r="Y7801" s="1"/>
      <c r="Z7801" s="1"/>
      <c r="AA7801" s="1"/>
      <c r="AB7801" s="1"/>
      <c r="AC7801" s="1"/>
      <c r="AD7801" s="1"/>
      <c r="AE7801" s="1"/>
    </row>
    <row r="7802" spans="2:31" x14ac:dyDescent="0.2">
      <c r="B7802" s="115"/>
      <c r="C7802" s="1"/>
      <c r="D7802" s="1"/>
      <c r="E7802" s="1"/>
      <c r="F7802" s="1"/>
      <c r="G7802" s="1"/>
      <c r="H7802" s="1"/>
      <c r="I7802" s="1"/>
      <c r="J7802" s="1"/>
      <c r="K7802" s="1"/>
      <c r="L7802" s="1"/>
      <c r="M7802" s="1"/>
      <c r="N7802" s="1"/>
      <c r="O7802" s="1"/>
      <c r="P7802" s="1"/>
      <c r="Q7802" s="1"/>
      <c r="R7802" s="1"/>
      <c r="S7802" s="1"/>
      <c r="T7802" s="1"/>
      <c r="U7802" s="1"/>
      <c r="V7802" s="1"/>
      <c r="W7802" s="1"/>
      <c r="X7802" s="1"/>
      <c r="Y7802" s="1"/>
      <c r="Z7802" s="1"/>
      <c r="AA7802" s="1"/>
      <c r="AB7802" s="1"/>
      <c r="AC7802" s="1"/>
      <c r="AD7802" s="1"/>
      <c r="AE7802" s="1"/>
    </row>
    <row r="7803" spans="2:31" x14ac:dyDescent="0.2">
      <c r="B7803" s="115"/>
      <c r="C7803" s="1"/>
      <c r="D7803" s="1"/>
      <c r="E7803" s="1"/>
      <c r="F7803" s="1"/>
      <c r="G7803" s="1"/>
      <c r="H7803" s="1"/>
      <c r="I7803" s="1"/>
      <c r="J7803" s="1"/>
      <c r="K7803" s="1"/>
      <c r="L7803" s="1"/>
      <c r="M7803" s="1"/>
      <c r="N7803" s="1"/>
      <c r="O7803" s="1"/>
      <c r="P7803" s="1"/>
      <c r="Q7803" s="1"/>
      <c r="R7803" s="1"/>
      <c r="S7803" s="1"/>
      <c r="T7803" s="1"/>
      <c r="U7803" s="1"/>
      <c r="V7803" s="1"/>
      <c r="W7803" s="1"/>
      <c r="X7803" s="1"/>
      <c r="Y7803" s="1"/>
      <c r="Z7803" s="1"/>
      <c r="AA7803" s="1"/>
      <c r="AB7803" s="1"/>
      <c r="AC7803" s="1"/>
      <c r="AD7803" s="1"/>
      <c r="AE7803" s="1"/>
    </row>
    <row r="7804" spans="2:31" x14ac:dyDescent="0.2">
      <c r="B7804" s="115"/>
      <c r="C7804" s="1"/>
      <c r="D7804" s="1"/>
      <c r="E7804" s="1"/>
      <c r="F7804" s="1"/>
      <c r="G7804" s="1"/>
      <c r="H7804" s="1"/>
      <c r="I7804" s="1"/>
      <c r="J7804" s="1"/>
      <c r="K7804" s="1"/>
      <c r="L7804" s="1"/>
      <c r="M7804" s="1"/>
      <c r="N7804" s="1"/>
      <c r="O7804" s="1"/>
      <c r="P7804" s="1"/>
      <c r="Q7804" s="1"/>
      <c r="R7804" s="1"/>
      <c r="S7804" s="1"/>
      <c r="T7804" s="1"/>
      <c r="U7804" s="1"/>
      <c r="V7804" s="1"/>
      <c r="W7804" s="1"/>
      <c r="X7804" s="1"/>
      <c r="Y7804" s="1"/>
      <c r="Z7804" s="1"/>
      <c r="AA7804" s="1"/>
      <c r="AB7804" s="1"/>
      <c r="AC7804" s="1"/>
      <c r="AD7804" s="1"/>
      <c r="AE7804" s="1"/>
    </row>
    <row r="7805" spans="2:31" x14ac:dyDescent="0.2">
      <c r="B7805" s="115"/>
      <c r="C7805" s="1"/>
      <c r="D7805" s="1"/>
      <c r="E7805" s="1"/>
      <c r="F7805" s="1"/>
      <c r="G7805" s="1"/>
      <c r="H7805" s="1"/>
      <c r="I7805" s="1"/>
      <c r="J7805" s="1"/>
      <c r="K7805" s="1"/>
      <c r="L7805" s="1"/>
      <c r="M7805" s="1"/>
      <c r="N7805" s="1"/>
      <c r="O7805" s="1"/>
      <c r="P7805" s="1"/>
      <c r="Q7805" s="1"/>
      <c r="R7805" s="1"/>
      <c r="S7805" s="1"/>
      <c r="T7805" s="1"/>
      <c r="U7805" s="1"/>
      <c r="V7805" s="1"/>
      <c r="W7805" s="1"/>
      <c r="X7805" s="1"/>
      <c r="Y7805" s="1"/>
      <c r="Z7805" s="1"/>
      <c r="AA7805" s="1"/>
      <c r="AB7805" s="1"/>
      <c r="AC7805" s="1"/>
      <c r="AD7805" s="1"/>
      <c r="AE7805" s="1"/>
    </row>
    <row r="7806" spans="2:31" x14ac:dyDescent="0.2">
      <c r="B7806" s="115"/>
      <c r="C7806" s="1"/>
      <c r="D7806" s="1"/>
      <c r="E7806" s="1"/>
      <c r="F7806" s="1"/>
      <c r="G7806" s="1"/>
      <c r="H7806" s="1"/>
      <c r="I7806" s="1"/>
      <c r="J7806" s="1"/>
      <c r="K7806" s="1"/>
      <c r="L7806" s="1"/>
      <c r="M7806" s="1"/>
      <c r="N7806" s="1"/>
      <c r="O7806" s="1"/>
      <c r="P7806" s="1"/>
      <c r="Q7806" s="1"/>
      <c r="R7806" s="1"/>
      <c r="S7806" s="1"/>
      <c r="T7806" s="1"/>
      <c r="U7806" s="1"/>
      <c r="V7806" s="1"/>
      <c r="W7806" s="1"/>
      <c r="X7806" s="1"/>
      <c r="Y7806" s="1"/>
      <c r="Z7806" s="1"/>
      <c r="AA7806" s="1"/>
      <c r="AB7806" s="1"/>
      <c r="AC7806" s="1"/>
      <c r="AD7806" s="1"/>
      <c r="AE7806" s="1"/>
    </row>
    <row r="7807" spans="2:31" x14ac:dyDescent="0.2">
      <c r="B7807" s="115"/>
      <c r="C7807" s="1"/>
      <c r="D7807" s="1"/>
      <c r="E7807" s="1"/>
      <c r="F7807" s="1"/>
      <c r="G7807" s="1"/>
      <c r="H7807" s="1"/>
      <c r="I7807" s="1"/>
      <c r="J7807" s="1"/>
      <c r="K7807" s="1"/>
      <c r="L7807" s="1"/>
      <c r="M7807" s="1"/>
      <c r="N7807" s="1"/>
      <c r="O7807" s="1"/>
      <c r="P7807" s="1"/>
      <c r="Q7807" s="1"/>
      <c r="R7807" s="1"/>
      <c r="S7807" s="1"/>
      <c r="T7807" s="1"/>
      <c r="U7807" s="1"/>
      <c r="V7807" s="1"/>
      <c r="W7807" s="1"/>
      <c r="X7807" s="1"/>
      <c r="Y7807" s="1"/>
      <c r="Z7807" s="1"/>
      <c r="AA7807" s="1"/>
      <c r="AB7807" s="1"/>
      <c r="AC7807" s="1"/>
      <c r="AD7807" s="1"/>
      <c r="AE7807" s="1"/>
    </row>
    <row r="7808" spans="2:31" x14ac:dyDescent="0.2">
      <c r="B7808" s="115"/>
      <c r="C7808" s="1"/>
      <c r="D7808" s="1"/>
      <c r="E7808" s="1"/>
      <c r="F7808" s="1"/>
      <c r="G7808" s="1"/>
      <c r="H7808" s="1"/>
      <c r="I7808" s="1"/>
      <c r="J7808" s="1"/>
      <c r="K7808" s="1"/>
      <c r="L7808" s="1"/>
      <c r="M7808" s="1"/>
      <c r="N7808" s="1"/>
      <c r="O7808" s="1"/>
      <c r="P7808" s="1"/>
      <c r="Q7808" s="1"/>
      <c r="R7808" s="1"/>
      <c r="S7808" s="1"/>
      <c r="T7808" s="1"/>
      <c r="U7808" s="1"/>
      <c r="V7808" s="1"/>
      <c r="W7808" s="1"/>
      <c r="X7808" s="1"/>
      <c r="Y7808" s="1"/>
      <c r="Z7808" s="1"/>
      <c r="AA7808" s="1"/>
      <c r="AB7808" s="1"/>
      <c r="AC7808" s="1"/>
      <c r="AD7808" s="1"/>
      <c r="AE7808" s="1"/>
    </row>
    <row r="7809" spans="2:31" x14ac:dyDescent="0.2">
      <c r="B7809" s="115"/>
      <c r="C7809" s="1"/>
      <c r="D7809" s="1"/>
      <c r="E7809" s="1"/>
      <c r="F7809" s="1"/>
      <c r="G7809" s="1"/>
      <c r="H7809" s="1"/>
      <c r="I7809" s="1"/>
      <c r="J7809" s="1"/>
      <c r="K7809" s="1"/>
      <c r="L7809" s="1"/>
      <c r="M7809" s="1"/>
      <c r="N7809" s="1"/>
      <c r="O7809" s="1"/>
      <c r="P7809" s="1"/>
      <c r="Q7809" s="1"/>
      <c r="R7809" s="1"/>
      <c r="S7809" s="1"/>
      <c r="T7809" s="1"/>
      <c r="U7809" s="1"/>
      <c r="V7809" s="1"/>
      <c r="W7809" s="1"/>
      <c r="X7809" s="1"/>
      <c r="Y7809" s="1"/>
      <c r="Z7809" s="1"/>
      <c r="AA7809" s="1"/>
      <c r="AB7809" s="1"/>
      <c r="AC7809" s="1"/>
      <c r="AD7809" s="1"/>
      <c r="AE7809" s="1"/>
    </row>
    <row r="7810" spans="2:31" x14ac:dyDescent="0.2">
      <c r="B7810" s="115"/>
      <c r="K7810" s="1"/>
      <c r="L7810" s="1"/>
      <c r="M7810" s="1"/>
      <c r="N7810" s="1"/>
      <c r="O7810" s="1"/>
      <c r="P7810" s="1"/>
      <c r="Q7810" s="1"/>
      <c r="R7810" s="1"/>
      <c r="S7810" s="1"/>
      <c r="T7810" s="1"/>
      <c r="U7810" s="1"/>
      <c r="V7810" s="1"/>
      <c r="W7810" s="1"/>
      <c r="X7810" s="1"/>
      <c r="Y7810" s="1"/>
      <c r="Z7810" s="1"/>
      <c r="AA7810" s="1"/>
      <c r="AB7810" s="1"/>
      <c r="AC7810" s="1"/>
      <c r="AD7810" s="1"/>
      <c r="AE7810" s="1"/>
    </row>
    <row r="7811" spans="2:31" x14ac:dyDescent="0.2">
      <c r="B7811" s="115"/>
      <c r="K7811" s="1"/>
      <c r="L7811" s="1"/>
      <c r="M7811" s="1"/>
      <c r="N7811" s="1"/>
      <c r="O7811" s="1"/>
      <c r="P7811" s="1"/>
      <c r="Q7811" s="1"/>
      <c r="R7811" s="1"/>
      <c r="S7811" s="1"/>
      <c r="T7811" s="1"/>
      <c r="U7811" s="1"/>
      <c r="V7811" s="1"/>
      <c r="W7811" s="1"/>
      <c r="X7811" s="1"/>
      <c r="Y7811" s="1"/>
      <c r="Z7811" s="1"/>
      <c r="AA7811" s="1"/>
      <c r="AB7811" s="1"/>
      <c r="AC7811" s="1"/>
      <c r="AD7811" s="1"/>
      <c r="AE7811" s="1"/>
    </row>
    <row r="7812" spans="2:31" x14ac:dyDescent="0.2">
      <c r="B7812" s="115"/>
      <c r="K7812" s="1"/>
      <c r="L7812" s="1"/>
      <c r="M7812" s="1"/>
      <c r="N7812" s="1"/>
      <c r="O7812" s="1"/>
      <c r="P7812" s="1"/>
      <c r="Q7812" s="1"/>
      <c r="R7812" s="1"/>
      <c r="S7812" s="1"/>
      <c r="T7812" s="1"/>
      <c r="U7812" s="1"/>
      <c r="V7812" s="1"/>
      <c r="W7812" s="1"/>
      <c r="X7812" s="1"/>
      <c r="Y7812" s="1"/>
      <c r="Z7812" s="1"/>
      <c r="AA7812" s="1"/>
      <c r="AB7812" s="1"/>
      <c r="AC7812" s="1"/>
      <c r="AD7812" s="1"/>
      <c r="AE7812" s="1"/>
    </row>
    <row r="7813" spans="2:31" x14ac:dyDescent="0.2">
      <c r="B7813" s="115"/>
      <c r="K7813" s="1"/>
      <c r="L7813" s="1"/>
      <c r="M7813" s="1"/>
      <c r="N7813" s="1"/>
      <c r="O7813" s="1"/>
      <c r="P7813" s="1"/>
      <c r="Q7813" s="1"/>
      <c r="R7813" s="1"/>
      <c r="S7813" s="1"/>
      <c r="T7813" s="1"/>
      <c r="U7813" s="1"/>
      <c r="V7813" s="1"/>
      <c r="W7813" s="1"/>
      <c r="X7813" s="1"/>
      <c r="Y7813" s="1"/>
      <c r="Z7813" s="1"/>
      <c r="AA7813" s="1"/>
      <c r="AB7813" s="1"/>
      <c r="AC7813" s="1"/>
      <c r="AD7813" s="1"/>
      <c r="AE7813" s="1"/>
    </row>
    <row r="7814" spans="2:31" x14ac:dyDescent="0.2">
      <c r="B7814" s="115"/>
      <c r="K7814" s="1"/>
      <c r="L7814" s="1"/>
      <c r="M7814" s="1"/>
      <c r="N7814" s="1"/>
      <c r="O7814" s="1"/>
      <c r="P7814" s="1"/>
      <c r="Q7814" s="1"/>
      <c r="R7814" s="1"/>
      <c r="S7814" s="1"/>
      <c r="T7814" s="1"/>
      <c r="U7814" s="1"/>
      <c r="V7814" s="1"/>
      <c r="W7814" s="1"/>
      <c r="X7814" s="1"/>
      <c r="Y7814" s="1"/>
      <c r="Z7814" s="1"/>
      <c r="AA7814" s="1"/>
      <c r="AB7814" s="1"/>
      <c r="AC7814" s="1"/>
      <c r="AD7814" s="1"/>
      <c r="AE7814" s="1"/>
    </row>
    <row r="7815" spans="2:31" x14ac:dyDescent="0.2">
      <c r="B7815" s="115"/>
      <c r="C7815" s="1"/>
      <c r="D7815" s="1"/>
      <c r="E7815" s="1"/>
      <c r="F7815" s="1"/>
      <c r="G7815" s="1"/>
      <c r="H7815" s="1"/>
      <c r="I7815" s="1"/>
      <c r="J7815" s="1"/>
      <c r="K7815" s="1"/>
      <c r="L7815" s="1"/>
      <c r="M7815" s="1"/>
      <c r="N7815" s="1"/>
      <c r="O7815" s="1"/>
      <c r="P7815" s="1"/>
      <c r="Q7815" s="1"/>
      <c r="R7815" s="1"/>
      <c r="S7815" s="1"/>
      <c r="T7815" s="1"/>
      <c r="U7815" s="1"/>
      <c r="V7815" s="1"/>
      <c r="W7815" s="1"/>
      <c r="X7815" s="1"/>
      <c r="Y7815" s="1"/>
      <c r="Z7815" s="1"/>
      <c r="AA7815" s="1"/>
      <c r="AB7815" s="1"/>
      <c r="AC7815" s="1"/>
      <c r="AD7815" s="1"/>
      <c r="AE7815" s="1"/>
    </row>
    <row r="7816" spans="2:31" x14ac:dyDescent="0.2">
      <c r="B7816" s="115"/>
      <c r="C7816" s="1"/>
      <c r="D7816" s="1"/>
      <c r="E7816" s="1"/>
      <c r="F7816" s="1"/>
      <c r="G7816" s="1"/>
      <c r="H7816" s="1"/>
      <c r="I7816" s="1"/>
      <c r="J7816" s="1"/>
      <c r="K7816" s="1"/>
      <c r="L7816" s="1"/>
      <c r="M7816" s="1"/>
      <c r="N7816" s="1"/>
      <c r="O7816" s="1"/>
      <c r="P7816" s="1"/>
      <c r="Q7816" s="1"/>
      <c r="R7816" s="1"/>
      <c r="S7816" s="1"/>
      <c r="T7816" s="1"/>
      <c r="U7816" s="1"/>
      <c r="V7816" s="1"/>
      <c r="W7816" s="1"/>
      <c r="X7816" s="1"/>
      <c r="Y7816" s="1"/>
      <c r="Z7816" s="1"/>
      <c r="AA7816" s="1"/>
      <c r="AB7816" s="1"/>
      <c r="AC7816" s="1"/>
      <c r="AD7816" s="1"/>
      <c r="AE7816" s="1"/>
    </row>
    <row r="7817" spans="2:31" x14ac:dyDescent="0.2">
      <c r="B7817" s="115"/>
      <c r="C7817" s="1"/>
      <c r="D7817" s="1"/>
      <c r="E7817" s="1"/>
      <c r="F7817" s="1"/>
      <c r="G7817" s="1"/>
      <c r="H7817" s="1"/>
      <c r="I7817" s="1"/>
      <c r="J7817" s="1"/>
      <c r="K7817" s="1"/>
      <c r="L7817" s="1"/>
      <c r="M7817" s="1"/>
      <c r="N7817" s="1"/>
      <c r="O7817" s="1"/>
      <c r="P7817" s="1"/>
      <c r="Q7817" s="1"/>
      <c r="R7817" s="1"/>
      <c r="S7817" s="1"/>
      <c r="T7817" s="1"/>
      <c r="U7817" s="1"/>
      <c r="V7817" s="1"/>
      <c r="W7817" s="1"/>
      <c r="X7817" s="1"/>
      <c r="Y7817" s="1"/>
      <c r="Z7817" s="1"/>
      <c r="AA7817" s="1"/>
      <c r="AB7817" s="1"/>
      <c r="AC7817" s="1"/>
      <c r="AD7817" s="1"/>
      <c r="AE7817" s="1"/>
    </row>
    <row r="7818" spans="2:31" x14ac:dyDescent="0.2">
      <c r="B7818" s="115"/>
      <c r="C7818" s="1"/>
      <c r="D7818" s="1"/>
      <c r="E7818" s="1"/>
      <c r="F7818" s="1"/>
      <c r="G7818" s="1"/>
      <c r="H7818" s="1"/>
      <c r="I7818" s="1"/>
      <c r="J7818" s="1"/>
      <c r="K7818" s="1"/>
      <c r="L7818" s="1"/>
      <c r="M7818" s="1"/>
      <c r="N7818" s="1"/>
      <c r="O7818" s="1"/>
      <c r="P7818" s="1"/>
      <c r="Q7818" s="1"/>
      <c r="R7818" s="1"/>
      <c r="S7818" s="1"/>
      <c r="T7818" s="1"/>
      <c r="U7818" s="1"/>
      <c r="V7818" s="1"/>
      <c r="W7818" s="1"/>
      <c r="X7818" s="1"/>
      <c r="Y7818" s="1"/>
      <c r="Z7818" s="1"/>
      <c r="AA7818" s="1"/>
      <c r="AB7818" s="1"/>
      <c r="AC7818" s="1"/>
      <c r="AD7818" s="1"/>
      <c r="AE7818" s="1"/>
    </row>
    <row r="7819" spans="2:31" x14ac:dyDescent="0.2">
      <c r="B7819" s="115"/>
      <c r="C7819" s="1"/>
      <c r="D7819" s="1"/>
      <c r="E7819" s="1"/>
      <c r="F7819" s="1"/>
      <c r="G7819" s="1"/>
      <c r="H7819" s="1"/>
      <c r="I7819" s="1"/>
      <c r="J7819" s="1"/>
      <c r="K7819" s="1"/>
      <c r="L7819" s="1"/>
      <c r="M7819" s="1"/>
      <c r="N7819" s="1"/>
      <c r="O7819" s="1"/>
      <c r="P7819" s="1"/>
      <c r="Q7819" s="1"/>
      <c r="R7819" s="1"/>
      <c r="S7819" s="1"/>
      <c r="T7819" s="1"/>
      <c r="U7819" s="1"/>
      <c r="V7819" s="1"/>
      <c r="W7819" s="1"/>
      <c r="X7819" s="1"/>
      <c r="Y7819" s="1"/>
      <c r="Z7819" s="1"/>
      <c r="AA7819" s="1"/>
      <c r="AB7819" s="1"/>
      <c r="AC7819" s="1"/>
      <c r="AD7819" s="1"/>
      <c r="AE7819" s="1"/>
    </row>
    <row r="7820" spans="2:31" x14ac:dyDescent="0.2">
      <c r="B7820" s="115"/>
      <c r="C7820" s="1"/>
      <c r="D7820" s="1"/>
      <c r="E7820" s="1"/>
      <c r="F7820" s="1"/>
      <c r="G7820" s="1"/>
      <c r="H7820" s="1"/>
      <c r="I7820" s="1"/>
      <c r="J7820" s="1"/>
      <c r="K7820" s="1"/>
      <c r="L7820" s="1"/>
      <c r="M7820" s="1"/>
      <c r="N7820" s="1"/>
      <c r="O7820" s="1"/>
      <c r="P7820" s="1"/>
      <c r="Q7820" s="1"/>
      <c r="R7820" s="1"/>
      <c r="S7820" s="1"/>
      <c r="T7820" s="1"/>
      <c r="U7820" s="1"/>
      <c r="V7820" s="1"/>
      <c r="W7820" s="1"/>
      <c r="X7820" s="1"/>
      <c r="Y7820" s="1"/>
      <c r="Z7820" s="1"/>
      <c r="AA7820" s="1"/>
      <c r="AB7820" s="1"/>
      <c r="AC7820" s="1"/>
      <c r="AD7820" s="1"/>
      <c r="AE7820" s="1"/>
    </row>
    <row r="7821" spans="2:31" x14ac:dyDescent="0.2">
      <c r="B7821" s="115"/>
      <c r="C7821" s="1"/>
      <c r="D7821" s="1"/>
      <c r="E7821" s="1"/>
      <c r="F7821" s="1"/>
      <c r="G7821" s="1"/>
      <c r="H7821" s="1"/>
      <c r="I7821" s="1"/>
      <c r="J7821" s="1"/>
      <c r="K7821" s="1"/>
      <c r="L7821" s="1"/>
      <c r="M7821" s="1"/>
      <c r="N7821" s="1"/>
      <c r="O7821" s="1"/>
      <c r="P7821" s="1"/>
      <c r="Q7821" s="1"/>
      <c r="R7821" s="1"/>
      <c r="S7821" s="1"/>
      <c r="T7821" s="1"/>
      <c r="U7821" s="1"/>
      <c r="V7821" s="1"/>
      <c r="W7821" s="1"/>
      <c r="X7821" s="1"/>
      <c r="Y7821" s="1"/>
      <c r="Z7821" s="1"/>
      <c r="AA7821" s="1"/>
      <c r="AB7821" s="1"/>
      <c r="AC7821" s="1"/>
      <c r="AD7821" s="1"/>
      <c r="AE7821" s="1"/>
    </row>
    <row r="7822" spans="2:31" x14ac:dyDescent="0.2">
      <c r="B7822" s="115"/>
      <c r="C7822" s="1"/>
      <c r="D7822" s="1"/>
      <c r="E7822" s="1"/>
      <c r="F7822" s="1"/>
      <c r="G7822" s="1"/>
      <c r="H7822" s="1"/>
      <c r="I7822" s="1"/>
      <c r="J7822" s="1"/>
      <c r="K7822" s="1"/>
      <c r="L7822" s="1"/>
      <c r="M7822" s="1"/>
      <c r="N7822" s="1"/>
      <c r="O7822" s="1"/>
      <c r="P7822" s="1"/>
      <c r="Q7822" s="1"/>
      <c r="R7822" s="1"/>
      <c r="S7822" s="1"/>
      <c r="T7822" s="1"/>
      <c r="U7822" s="1"/>
      <c r="V7822" s="1"/>
      <c r="W7822" s="1"/>
      <c r="X7822" s="1"/>
      <c r="Y7822" s="1"/>
      <c r="Z7822" s="1"/>
      <c r="AA7822" s="1"/>
      <c r="AB7822" s="1"/>
      <c r="AC7822" s="1"/>
      <c r="AD7822" s="1"/>
      <c r="AE7822" s="1"/>
    </row>
    <row r="7823" spans="2:31" x14ac:dyDescent="0.2">
      <c r="B7823" s="115"/>
      <c r="C7823" s="1"/>
      <c r="D7823" s="1"/>
      <c r="E7823" s="1"/>
      <c r="F7823" s="1"/>
      <c r="G7823" s="1"/>
      <c r="H7823" s="1"/>
      <c r="I7823" s="1"/>
      <c r="J7823" s="1"/>
      <c r="K7823" s="1"/>
      <c r="L7823" s="1"/>
      <c r="M7823" s="1"/>
      <c r="N7823" s="1"/>
      <c r="O7823" s="1"/>
      <c r="P7823" s="1"/>
      <c r="Q7823" s="1"/>
      <c r="R7823" s="1"/>
      <c r="S7823" s="1"/>
      <c r="T7823" s="1"/>
      <c r="U7823" s="1"/>
      <c r="V7823" s="1"/>
      <c r="W7823" s="1"/>
      <c r="X7823" s="1"/>
      <c r="Y7823" s="1"/>
      <c r="Z7823" s="1"/>
      <c r="AA7823" s="1"/>
      <c r="AB7823" s="1"/>
      <c r="AC7823" s="1"/>
      <c r="AD7823" s="1"/>
      <c r="AE7823" s="1"/>
    </row>
    <row r="7824" spans="2:31" x14ac:dyDescent="0.2">
      <c r="B7824" s="115"/>
      <c r="C7824" s="1"/>
      <c r="D7824" s="1"/>
      <c r="E7824" s="1"/>
      <c r="F7824" s="1"/>
      <c r="G7824" s="1"/>
      <c r="H7824" s="1"/>
      <c r="I7824" s="1"/>
      <c r="J7824" s="1"/>
      <c r="K7824" s="1"/>
      <c r="L7824" s="1"/>
      <c r="M7824" s="1"/>
      <c r="N7824" s="1"/>
      <c r="O7824" s="1"/>
      <c r="P7824" s="1"/>
      <c r="Q7824" s="1"/>
      <c r="R7824" s="1"/>
      <c r="S7824" s="1"/>
      <c r="T7824" s="1"/>
      <c r="U7824" s="1"/>
      <c r="V7824" s="1"/>
      <c r="W7824" s="1"/>
      <c r="X7824" s="1"/>
      <c r="Y7824" s="1"/>
      <c r="Z7824" s="1"/>
      <c r="AA7824" s="1"/>
      <c r="AB7824" s="1"/>
      <c r="AC7824" s="1"/>
      <c r="AD7824" s="1"/>
      <c r="AE7824" s="1"/>
    </row>
    <row r="7825" spans="2:31" x14ac:dyDescent="0.2">
      <c r="B7825" s="115"/>
      <c r="C7825" s="1"/>
      <c r="D7825" s="1"/>
      <c r="E7825" s="1"/>
      <c r="F7825" s="1"/>
      <c r="G7825" s="1"/>
      <c r="H7825" s="1"/>
      <c r="I7825" s="1"/>
      <c r="J7825" s="1"/>
      <c r="K7825" s="1"/>
      <c r="L7825" s="1"/>
      <c r="M7825" s="1"/>
      <c r="N7825" s="1"/>
      <c r="O7825" s="1"/>
      <c r="P7825" s="1"/>
      <c r="Q7825" s="1"/>
      <c r="R7825" s="1"/>
      <c r="S7825" s="1"/>
      <c r="T7825" s="1"/>
      <c r="U7825" s="1"/>
      <c r="V7825" s="1"/>
      <c r="W7825" s="1"/>
      <c r="X7825" s="1"/>
      <c r="Y7825" s="1"/>
      <c r="Z7825" s="1"/>
      <c r="AA7825" s="1"/>
      <c r="AB7825" s="1"/>
      <c r="AC7825" s="1"/>
      <c r="AD7825" s="1"/>
      <c r="AE7825" s="1"/>
    </row>
    <row r="7826" spans="2:31" x14ac:dyDescent="0.2">
      <c r="B7826" s="115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  <c r="N7826" s="1"/>
      <c r="O7826" s="1"/>
      <c r="P7826" s="1"/>
      <c r="Q7826" s="1"/>
      <c r="R7826" s="1"/>
      <c r="S7826" s="1"/>
      <c r="T7826" s="1"/>
      <c r="U7826" s="1"/>
      <c r="V7826" s="1"/>
      <c r="W7826" s="1"/>
      <c r="X7826" s="1"/>
      <c r="Y7826" s="1"/>
      <c r="Z7826" s="1"/>
      <c r="AA7826" s="1"/>
      <c r="AB7826" s="1"/>
      <c r="AC7826" s="1"/>
      <c r="AD7826" s="1"/>
      <c r="AE7826" s="1"/>
    </row>
    <row r="7827" spans="2:31" x14ac:dyDescent="0.2">
      <c r="B7827" s="115"/>
      <c r="C7827" s="1"/>
      <c r="D7827" s="1"/>
      <c r="E7827" s="1"/>
      <c r="F7827" s="1"/>
      <c r="G7827" s="1"/>
      <c r="H7827" s="1"/>
      <c r="I7827" s="1"/>
      <c r="J7827" s="1"/>
      <c r="K7827" s="1"/>
      <c r="L7827" s="1"/>
      <c r="M7827" s="1"/>
      <c r="N7827" s="1"/>
      <c r="O7827" s="1"/>
      <c r="P7827" s="1"/>
      <c r="Q7827" s="1"/>
      <c r="R7827" s="1"/>
      <c r="S7827" s="1"/>
      <c r="T7827" s="1"/>
      <c r="U7827" s="1"/>
      <c r="V7827" s="1"/>
      <c r="W7827" s="1"/>
      <c r="X7827" s="1"/>
      <c r="Y7827" s="1"/>
      <c r="Z7827" s="1"/>
      <c r="AA7827" s="1"/>
      <c r="AB7827" s="1"/>
      <c r="AC7827" s="1"/>
      <c r="AD7827" s="1"/>
      <c r="AE7827" s="1"/>
    </row>
    <row r="7828" spans="2:31" x14ac:dyDescent="0.2">
      <c r="B7828" s="115"/>
      <c r="C7828" s="1"/>
      <c r="D7828" s="1"/>
      <c r="E7828" s="1"/>
      <c r="F7828" s="1"/>
      <c r="G7828" s="1"/>
      <c r="H7828" s="1"/>
      <c r="I7828" s="1"/>
      <c r="J7828" s="1"/>
      <c r="K7828" s="1"/>
      <c r="L7828" s="1"/>
      <c r="M7828" s="1"/>
      <c r="N7828" s="1"/>
      <c r="O7828" s="1"/>
      <c r="P7828" s="1"/>
      <c r="Q7828" s="1"/>
      <c r="R7828" s="1"/>
      <c r="S7828" s="1"/>
      <c r="T7828" s="1"/>
      <c r="U7828" s="1"/>
      <c r="V7828" s="1"/>
      <c r="W7828" s="1"/>
      <c r="X7828" s="1"/>
      <c r="Y7828" s="1"/>
      <c r="Z7828" s="1"/>
      <c r="AA7828" s="1"/>
      <c r="AB7828" s="1"/>
      <c r="AC7828" s="1"/>
      <c r="AD7828" s="1"/>
      <c r="AE7828" s="1"/>
    </row>
    <row r="7829" spans="2:31" x14ac:dyDescent="0.2">
      <c r="B7829" s="115"/>
      <c r="C7829" s="1"/>
      <c r="D7829" s="1"/>
      <c r="E7829" s="1"/>
      <c r="F7829" s="1"/>
      <c r="G7829" s="1"/>
      <c r="H7829" s="1"/>
      <c r="I7829" s="1"/>
      <c r="J7829" s="1"/>
      <c r="K7829" s="1"/>
      <c r="L7829" s="1"/>
      <c r="M7829" s="1"/>
      <c r="N7829" s="1"/>
      <c r="O7829" s="1"/>
      <c r="P7829" s="1"/>
      <c r="Q7829" s="1"/>
      <c r="R7829" s="1"/>
      <c r="S7829" s="1"/>
      <c r="T7829" s="1"/>
      <c r="U7829" s="1"/>
      <c r="V7829" s="1"/>
      <c r="W7829" s="1"/>
      <c r="X7829" s="1"/>
      <c r="Y7829" s="1"/>
      <c r="Z7829" s="1"/>
      <c r="AA7829" s="1"/>
      <c r="AB7829" s="1"/>
      <c r="AC7829" s="1"/>
      <c r="AD7829" s="1"/>
      <c r="AE7829" s="1"/>
    </row>
    <row r="7830" spans="2:31" x14ac:dyDescent="0.2">
      <c r="B7830" s="115"/>
      <c r="C7830" s="1"/>
      <c r="D7830" s="1"/>
      <c r="E7830" s="1"/>
      <c r="F7830" s="1"/>
      <c r="G7830" s="1"/>
      <c r="H7830" s="1"/>
      <c r="I7830" s="1"/>
      <c r="J7830" s="1"/>
      <c r="K7830" s="1"/>
      <c r="L7830" s="1"/>
      <c r="M7830" s="1"/>
      <c r="N7830" s="1"/>
      <c r="O7830" s="1"/>
      <c r="P7830" s="1"/>
      <c r="Q7830" s="1"/>
      <c r="R7830" s="1"/>
      <c r="S7830" s="1"/>
      <c r="T7830" s="1"/>
      <c r="U7830" s="1"/>
      <c r="V7830" s="1"/>
      <c r="W7830" s="1"/>
      <c r="X7830" s="1"/>
      <c r="Y7830" s="1"/>
      <c r="Z7830" s="1"/>
      <c r="AA7830" s="1"/>
      <c r="AB7830" s="1"/>
      <c r="AC7830" s="1"/>
      <c r="AD7830" s="1"/>
      <c r="AE7830" s="1"/>
    </row>
    <row r="7831" spans="2:31" x14ac:dyDescent="0.2">
      <c r="B7831" s="115"/>
      <c r="K7831" s="1"/>
      <c r="L7831" s="1"/>
      <c r="M7831" s="1"/>
      <c r="N7831" s="1"/>
      <c r="O7831" s="1"/>
      <c r="P7831" s="1"/>
      <c r="Q7831" s="1"/>
      <c r="R7831" s="1"/>
      <c r="S7831" s="1"/>
      <c r="T7831" s="1"/>
      <c r="U7831" s="1"/>
      <c r="V7831" s="1"/>
      <c r="W7831" s="1"/>
      <c r="X7831" s="1"/>
      <c r="Y7831" s="1"/>
      <c r="Z7831" s="1"/>
      <c r="AA7831" s="1"/>
      <c r="AB7831" s="1"/>
      <c r="AC7831" s="1"/>
      <c r="AD7831" s="1"/>
      <c r="AE7831" s="1"/>
    </row>
    <row r="7832" spans="2:31" x14ac:dyDescent="0.2">
      <c r="B7832" s="115"/>
      <c r="K7832" s="1"/>
      <c r="L7832" s="1"/>
      <c r="M7832" s="1"/>
      <c r="N7832" s="1"/>
      <c r="O7832" s="1"/>
      <c r="P7832" s="1"/>
      <c r="Q7832" s="1"/>
      <c r="R7832" s="1"/>
      <c r="S7832" s="1"/>
      <c r="T7832" s="1"/>
      <c r="U7832" s="1"/>
      <c r="V7832" s="1"/>
      <c r="W7832" s="1"/>
      <c r="X7832" s="1"/>
      <c r="Y7832" s="1"/>
      <c r="Z7832" s="1"/>
      <c r="AA7832" s="1"/>
      <c r="AB7832" s="1"/>
      <c r="AC7832" s="1"/>
      <c r="AD7832" s="1"/>
      <c r="AE7832" s="1"/>
    </row>
    <row r="7833" spans="2:31" x14ac:dyDescent="0.2">
      <c r="B7833" s="115"/>
      <c r="K7833" s="1"/>
      <c r="L7833" s="1"/>
      <c r="M7833" s="1"/>
      <c r="N7833" s="1"/>
      <c r="O7833" s="1"/>
      <c r="P7833" s="1"/>
      <c r="Q7833" s="1"/>
      <c r="R7833" s="1"/>
      <c r="S7833" s="1"/>
      <c r="T7833" s="1"/>
      <c r="U7833" s="1"/>
      <c r="V7833" s="1"/>
      <c r="W7833" s="1"/>
      <c r="X7833" s="1"/>
      <c r="Y7833" s="1"/>
      <c r="Z7833" s="1"/>
      <c r="AA7833" s="1"/>
      <c r="AB7833" s="1"/>
      <c r="AC7833" s="1"/>
      <c r="AD7833" s="1"/>
      <c r="AE7833" s="1"/>
    </row>
    <row r="7834" spans="2:31" x14ac:dyDescent="0.2">
      <c r="B7834" s="115"/>
      <c r="K7834" s="1"/>
      <c r="L7834" s="1"/>
      <c r="M7834" s="1"/>
      <c r="N7834" s="1"/>
      <c r="O7834" s="1"/>
      <c r="P7834" s="1"/>
      <c r="Q7834" s="1"/>
      <c r="R7834" s="1"/>
      <c r="S7834" s="1"/>
      <c r="T7834" s="1"/>
      <c r="U7834" s="1"/>
      <c r="V7834" s="1"/>
      <c r="W7834" s="1"/>
      <c r="X7834" s="1"/>
      <c r="Y7834" s="1"/>
      <c r="Z7834" s="1"/>
      <c r="AA7834" s="1"/>
      <c r="AB7834" s="1"/>
      <c r="AC7834" s="1"/>
      <c r="AD7834" s="1"/>
      <c r="AE7834" s="1"/>
    </row>
    <row r="7835" spans="2:31" x14ac:dyDescent="0.2">
      <c r="B7835" s="115"/>
      <c r="K7835" s="1"/>
      <c r="L7835" s="1"/>
      <c r="M7835" s="1"/>
      <c r="N7835" s="1"/>
      <c r="O7835" s="1"/>
      <c r="P7835" s="1"/>
      <c r="Q7835" s="1"/>
      <c r="R7835" s="1"/>
      <c r="S7835" s="1"/>
      <c r="T7835" s="1"/>
      <c r="U7835" s="1"/>
      <c r="V7835" s="1"/>
      <c r="W7835" s="1"/>
      <c r="X7835" s="1"/>
      <c r="Y7835" s="1"/>
      <c r="Z7835" s="1"/>
      <c r="AA7835" s="1"/>
      <c r="AB7835" s="1"/>
      <c r="AC7835" s="1"/>
      <c r="AD7835" s="1"/>
      <c r="AE7835" s="1"/>
    </row>
    <row r="7836" spans="2:31" x14ac:dyDescent="0.2">
      <c r="B7836" s="115"/>
      <c r="K7836" s="1"/>
      <c r="L7836" s="1"/>
      <c r="M7836" s="1"/>
      <c r="N7836" s="1"/>
      <c r="O7836" s="1"/>
      <c r="P7836" s="1"/>
      <c r="Q7836" s="1"/>
      <c r="R7836" s="1"/>
      <c r="S7836" s="1"/>
      <c r="T7836" s="1"/>
      <c r="U7836" s="1"/>
      <c r="V7836" s="1"/>
      <c r="W7836" s="1"/>
      <c r="X7836" s="1"/>
      <c r="Y7836" s="1"/>
      <c r="Z7836" s="1"/>
      <c r="AA7836" s="1"/>
      <c r="AB7836" s="1"/>
      <c r="AC7836" s="1"/>
      <c r="AD7836" s="1"/>
      <c r="AE7836" s="1"/>
    </row>
    <row r="7837" spans="2:31" x14ac:dyDescent="0.2">
      <c r="B7837" s="115"/>
      <c r="K7837" s="1"/>
      <c r="L7837" s="1"/>
      <c r="M7837" s="1"/>
      <c r="N7837" s="1"/>
      <c r="O7837" s="1"/>
      <c r="P7837" s="1"/>
      <c r="Q7837" s="1"/>
      <c r="R7837" s="1"/>
      <c r="S7837" s="1"/>
      <c r="T7837" s="1"/>
      <c r="U7837" s="1"/>
      <c r="V7837" s="1"/>
      <c r="W7837" s="1"/>
      <c r="X7837" s="1"/>
      <c r="Y7837" s="1"/>
      <c r="Z7837" s="1"/>
      <c r="AA7837" s="1"/>
      <c r="AB7837" s="1"/>
      <c r="AC7837" s="1"/>
      <c r="AD7837" s="1"/>
      <c r="AE7837" s="1"/>
    </row>
    <row r="7838" spans="2:31" x14ac:dyDescent="0.2">
      <c r="B7838" s="115"/>
      <c r="K7838" s="1"/>
      <c r="L7838" s="1"/>
      <c r="M7838" s="1"/>
      <c r="N7838" s="1"/>
      <c r="O7838" s="1"/>
      <c r="P7838" s="1"/>
      <c r="Q7838" s="1"/>
      <c r="R7838" s="1"/>
      <c r="S7838" s="1"/>
      <c r="T7838" s="1"/>
      <c r="U7838" s="1"/>
      <c r="V7838" s="1"/>
      <c r="W7838" s="1"/>
      <c r="X7838" s="1"/>
      <c r="Y7838" s="1"/>
      <c r="Z7838" s="1"/>
      <c r="AA7838" s="1"/>
      <c r="AB7838" s="1"/>
      <c r="AC7838" s="1"/>
      <c r="AD7838" s="1"/>
      <c r="AE7838" s="1"/>
    </row>
    <row r="7839" spans="2:31" x14ac:dyDescent="0.2">
      <c r="B7839" s="115"/>
      <c r="K7839" s="1"/>
      <c r="L7839" s="1"/>
      <c r="M7839" s="1"/>
      <c r="N7839" s="1"/>
      <c r="O7839" s="1"/>
      <c r="P7839" s="1"/>
      <c r="Q7839" s="1"/>
      <c r="R7839" s="1"/>
      <c r="S7839" s="1"/>
      <c r="T7839" s="1"/>
      <c r="U7839" s="1"/>
      <c r="V7839" s="1"/>
      <c r="W7839" s="1"/>
      <c r="X7839" s="1"/>
      <c r="Y7839" s="1"/>
      <c r="Z7839" s="1"/>
      <c r="AA7839" s="1"/>
      <c r="AB7839" s="1"/>
      <c r="AC7839" s="1"/>
      <c r="AD7839" s="1"/>
      <c r="AE7839" s="1"/>
    </row>
    <row r="7840" spans="2:31" x14ac:dyDescent="0.2">
      <c r="B7840" s="115"/>
      <c r="K7840" s="1"/>
      <c r="L7840" s="1"/>
      <c r="M7840" s="1"/>
      <c r="N7840" s="1"/>
      <c r="O7840" s="1"/>
      <c r="P7840" s="1"/>
      <c r="Q7840" s="1"/>
      <c r="R7840" s="1"/>
      <c r="S7840" s="1"/>
      <c r="T7840" s="1"/>
      <c r="U7840" s="1"/>
      <c r="V7840" s="1"/>
      <c r="W7840" s="1"/>
      <c r="X7840" s="1"/>
      <c r="Y7840" s="1"/>
      <c r="Z7840" s="1"/>
      <c r="AA7840" s="1"/>
      <c r="AB7840" s="1"/>
      <c r="AC7840" s="1"/>
      <c r="AD7840" s="1"/>
      <c r="AE7840" s="1"/>
    </row>
    <row r="7841" spans="2:31" x14ac:dyDescent="0.2">
      <c r="B7841" s="115"/>
      <c r="K7841" s="1"/>
      <c r="L7841" s="1"/>
      <c r="M7841" s="1"/>
      <c r="N7841" s="1"/>
      <c r="O7841" s="1"/>
      <c r="P7841" s="1"/>
      <c r="Q7841" s="1"/>
      <c r="R7841" s="1"/>
      <c r="S7841" s="1"/>
      <c r="T7841" s="1"/>
      <c r="U7841" s="1"/>
      <c r="V7841" s="1"/>
      <c r="W7841" s="1"/>
      <c r="X7841" s="1"/>
      <c r="Y7841" s="1"/>
      <c r="Z7841" s="1"/>
      <c r="AA7841" s="1"/>
      <c r="AB7841" s="1"/>
      <c r="AC7841" s="1"/>
      <c r="AD7841" s="1"/>
      <c r="AE7841" s="1"/>
    </row>
    <row r="7842" spans="2:31" x14ac:dyDescent="0.2">
      <c r="B7842" s="115"/>
      <c r="C7842" s="1"/>
      <c r="D7842" s="1"/>
      <c r="E7842" s="1"/>
      <c r="F7842" s="1"/>
      <c r="G7842" s="1"/>
      <c r="H7842" s="1"/>
      <c r="I7842" s="1"/>
      <c r="J7842" s="1"/>
      <c r="K7842" s="1"/>
      <c r="L7842" s="1"/>
      <c r="M7842" s="1"/>
      <c r="N7842" s="1"/>
      <c r="O7842" s="1"/>
      <c r="P7842" s="1"/>
      <c r="Q7842" s="1"/>
      <c r="R7842" s="1"/>
      <c r="S7842" s="1"/>
      <c r="T7842" s="1"/>
      <c r="U7842" s="1"/>
      <c r="V7842" s="1"/>
      <c r="W7842" s="1"/>
      <c r="X7842" s="1"/>
      <c r="Y7842" s="1"/>
      <c r="Z7842" s="1"/>
      <c r="AA7842" s="1"/>
      <c r="AB7842" s="1"/>
      <c r="AC7842" s="1"/>
      <c r="AD7842" s="1"/>
      <c r="AE7842" s="1"/>
    </row>
    <row r="7843" spans="2:31" x14ac:dyDescent="0.2">
      <c r="B7843" s="115"/>
      <c r="C7843" s="1"/>
      <c r="D7843" s="1"/>
      <c r="E7843" s="1"/>
      <c r="F7843" s="1"/>
      <c r="G7843" s="1"/>
      <c r="H7843" s="1"/>
      <c r="I7843" s="1"/>
      <c r="J7843" s="1"/>
      <c r="K7843" s="1"/>
      <c r="L7843" s="1"/>
      <c r="M7843" s="1"/>
      <c r="N7843" s="1"/>
      <c r="O7843" s="1"/>
      <c r="P7843" s="1"/>
      <c r="Q7843" s="1"/>
      <c r="R7843" s="1"/>
      <c r="S7843" s="1"/>
      <c r="T7843" s="1"/>
      <c r="U7843" s="1"/>
      <c r="V7843" s="1"/>
      <c r="W7843" s="1"/>
      <c r="X7843" s="1"/>
      <c r="Y7843" s="1"/>
      <c r="Z7843" s="1"/>
      <c r="AA7843" s="1"/>
      <c r="AB7843" s="1"/>
      <c r="AC7843" s="1"/>
      <c r="AD7843" s="1"/>
      <c r="AE7843" s="1"/>
    </row>
    <row r="7844" spans="2:31" x14ac:dyDescent="0.2">
      <c r="B7844" s="115"/>
      <c r="C7844" s="1"/>
      <c r="D7844" s="1"/>
      <c r="E7844" s="1"/>
      <c r="F7844" s="1"/>
      <c r="G7844" s="1"/>
      <c r="H7844" s="1"/>
      <c r="I7844" s="1"/>
      <c r="J7844" s="1"/>
      <c r="K7844" s="1"/>
      <c r="L7844" s="1"/>
      <c r="M7844" s="1"/>
      <c r="N7844" s="1"/>
      <c r="O7844" s="1"/>
      <c r="P7844" s="1"/>
      <c r="Q7844" s="1"/>
      <c r="R7844" s="1"/>
      <c r="S7844" s="1"/>
      <c r="T7844" s="1"/>
      <c r="U7844" s="1"/>
      <c r="V7844" s="1"/>
      <c r="W7844" s="1"/>
      <c r="X7844" s="1"/>
      <c r="Y7844" s="1"/>
      <c r="Z7844" s="1"/>
      <c r="AA7844" s="1"/>
      <c r="AB7844" s="1"/>
      <c r="AC7844" s="1"/>
      <c r="AD7844" s="1"/>
      <c r="AE7844" s="1"/>
    </row>
    <row r="7845" spans="2:31" x14ac:dyDescent="0.2">
      <c r="B7845" s="115"/>
      <c r="C7845" s="1"/>
      <c r="D7845" s="1"/>
      <c r="E7845" s="1"/>
      <c r="F7845" s="1"/>
      <c r="G7845" s="1"/>
      <c r="H7845" s="1"/>
      <c r="I7845" s="1"/>
      <c r="J7845" s="1"/>
      <c r="K7845" s="1"/>
      <c r="L7845" s="1"/>
      <c r="M7845" s="1"/>
      <c r="N7845" s="1"/>
      <c r="O7845" s="1"/>
      <c r="P7845" s="1"/>
      <c r="Q7845" s="1"/>
      <c r="R7845" s="1"/>
      <c r="S7845" s="1"/>
      <c r="T7845" s="1"/>
      <c r="U7845" s="1"/>
      <c r="V7845" s="1"/>
      <c r="W7845" s="1"/>
      <c r="X7845" s="1"/>
      <c r="Y7845" s="1"/>
      <c r="Z7845" s="1"/>
      <c r="AA7845" s="1"/>
      <c r="AB7845" s="1"/>
      <c r="AC7845" s="1"/>
      <c r="AD7845" s="1"/>
      <c r="AE7845" s="1"/>
    </row>
    <row r="7846" spans="2:31" x14ac:dyDescent="0.2">
      <c r="B7846" s="115"/>
      <c r="C7846" s="1"/>
      <c r="D7846" s="1"/>
      <c r="E7846" s="1"/>
      <c r="F7846" s="1"/>
      <c r="G7846" s="1"/>
      <c r="H7846" s="1"/>
      <c r="I7846" s="1"/>
      <c r="J7846" s="1"/>
      <c r="K7846" s="1"/>
      <c r="L7846" s="1"/>
      <c r="M7846" s="1"/>
      <c r="N7846" s="1"/>
      <c r="O7846" s="1"/>
      <c r="P7846" s="1"/>
      <c r="Q7846" s="1"/>
      <c r="R7846" s="1"/>
      <c r="S7846" s="1"/>
      <c r="T7846" s="1"/>
      <c r="U7846" s="1"/>
      <c r="V7846" s="1"/>
      <c r="W7846" s="1"/>
      <c r="X7846" s="1"/>
      <c r="Y7846" s="1"/>
      <c r="Z7846" s="1"/>
      <c r="AA7846" s="1"/>
      <c r="AB7846" s="1"/>
      <c r="AC7846" s="1"/>
      <c r="AD7846" s="1"/>
      <c r="AE7846" s="1"/>
    </row>
    <row r="7847" spans="2:31" x14ac:dyDescent="0.2">
      <c r="B7847" s="115"/>
      <c r="C7847" s="1"/>
      <c r="D7847" s="1"/>
      <c r="E7847" s="1"/>
      <c r="F7847" s="1"/>
      <c r="G7847" s="1"/>
      <c r="H7847" s="1"/>
      <c r="I7847" s="1"/>
      <c r="J7847" s="1"/>
      <c r="K7847" s="1"/>
      <c r="L7847" s="1"/>
      <c r="M7847" s="1"/>
      <c r="N7847" s="1"/>
      <c r="O7847" s="1"/>
      <c r="P7847" s="1"/>
      <c r="Q7847" s="1"/>
      <c r="R7847" s="1"/>
      <c r="S7847" s="1"/>
      <c r="T7847" s="1"/>
      <c r="U7847" s="1"/>
      <c r="V7847" s="1"/>
      <c r="W7847" s="1"/>
      <c r="X7847" s="1"/>
      <c r="Y7847" s="1"/>
      <c r="Z7847" s="1"/>
      <c r="AA7847" s="1"/>
      <c r="AB7847" s="1"/>
      <c r="AC7847" s="1"/>
      <c r="AD7847" s="1"/>
      <c r="AE7847" s="1"/>
    </row>
    <row r="7848" spans="2:31" x14ac:dyDescent="0.2">
      <c r="B7848" s="115"/>
      <c r="C7848" s="1"/>
      <c r="D7848" s="1"/>
      <c r="E7848" s="1"/>
      <c r="F7848" s="1"/>
      <c r="G7848" s="1"/>
      <c r="H7848" s="1"/>
      <c r="I7848" s="1"/>
      <c r="J7848" s="1"/>
      <c r="K7848" s="1"/>
      <c r="L7848" s="1"/>
      <c r="M7848" s="1"/>
      <c r="N7848" s="1"/>
      <c r="O7848" s="1"/>
      <c r="P7848" s="1"/>
      <c r="Q7848" s="1"/>
      <c r="R7848" s="1"/>
      <c r="S7848" s="1"/>
      <c r="T7848" s="1"/>
      <c r="U7848" s="1"/>
      <c r="V7848" s="1"/>
      <c r="W7848" s="1"/>
      <c r="X7848" s="1"/>
      <c r="Y7848" s="1"/>
      <c r="Z7848" s="1"/>
      <c r="AA7848" s="1"/>
      <c r="AB7848" s="1"/>
      <c r="AC7848" s="1"/>
      <c r="AD7848" s="1"/>
      <c r="AE7848" s="1"/>
    </row>
    <row r="7849" spans="2:31" x14ac:dyDescent="0.2">
      <c r="B7849" s="115"/>
      <c r="C7849" s="1"/>
      <c r="D7849" s="1"/>
      <c r="E7849" s="1"/>
      <c r="F7849" s="1"/>
      <c r="G7849" s="1"/>
      <c r="H7849" s="1"/>
      <c r="I7849" s="1"/>
      <c r="J7849" s="1"/>
      <c r="K7849" s="1"/>
      <c r="L7849" s="1"/>
      <c r="M7849" s="1"/>
      <c r="N7849" s="1"/>
      <c r="O7849" s="1"/>
      <c r="P7849" s="1"/>
      <c r="Q7849" s="1"/>
      <c r="R7849" s="1"/>
      <c r="S7849" s="1"/>
      <c r="T7849" s="1"/>
      <c r="U7849" s="1"/>
      <c r="V7849" s="1"/>
      <c r="W7849" s="1"/>
      <c r="X7849" s="1"/>
      <c r="Y7849" s="1"/>
      <c r="Z7849" s="1"/>
      <c r="AA7849" s="1"/>
      <c r="AB7849" s="1"/>
      <c r="AC7849" s="1"/>
      <c r="AD7849" s="1"/>
      <c r="AE7849" s="1"/>
    </row>
    <row r="7850" spans="2:31" x14ac:dyDescent="0.2">
      <c r="B7850" s="115"/>
      <c r="C7850" s="1"/>
      <c r="D7850" s="1"/>
      <c r="E7850" s="1"/>
      <c r="F7850" s="1"/>
      <c r="G7850" s="1"/>
      <c r="H7850" s="1"/>
      <c r="I7850" s="1"/>
      <c r="J7850" s="1"/>
      <c r="K7850" s="1"/>
      <c r="L7850" s="1"/>
      <c r="M7850" s="1"/>
      <c r="N7850" s="1"/>
      <c r="O7850" s="1"/>
      <c r="P7850" s="1"/>
      <c r="Q7850" s="1"/>
      <c r="R7850" s="1"/>
      <c r="S7850" s="1"/>
      <c r="T7850" s="1"/>
      <c r="U7850" s="1"/>
      <c r="V7850" s="1"/>
      <c r="W7850" s="1"/>
      <c r="X7850" s="1"/>
      <c r="Y7850" s="1"/>
      <c r="Z7850" s="1"/>
      <c r="AA7850" s="1"/>
      <c r="AB7850" s="1"/>
      <c r="AC7850" s="1"/>
      <c r="AD7850" s="1"/>
      <c r="AE7850" s="1"/>
    </row>
    <row r="7851" spans="2:31" x14ac:dyDescent="0.2">
      <c r="B7851" s="115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  <c r="N7851" s="1"/>
      <c r="O7851" s="1"/>
      <c r="P7851" s="1"/>
      <c r="Q7851" s="1"/>
      <c r="R7851" s="1"/>
      <c r="S7851" s="1"/>
      <c r="T7851" s="1"/>
      <c r="U7851" s="1"/>
      <c r="V7851" s="1"/>
      <c r="W7851" s="1"/>
      <c r="X7851" s="1"/>
      <c r="Y7851" s="1"/>
      <c r="Z7851" s="1"/>
      <c r="AA7851" s="1"/>
      <c r="AB7851" s="1"/>
      <c r="AC7851" s="1"/>
      <c r="AD7851" s="1"/>
      <c r="AE7851" s="1"/>
    </row>
    <row r="7852" spans="2:31" x14ac:dyDescent="0.2">
      <c r="B7852" s="115"/>
      <c r="C7852" s="1"/>
      <c r="D7852" s="1"/>
      <c r="E7852" s="1"/>
      <c r="F7852" s="1"/>
      <c r="G7852" s="1"/>
      <c r="H7852" s="1"/>
      <c r="I7852" s="1"/>
      <c r="J7852" s="1"/>
      <c r="K7852" s="1"/>
      <c r="L7852" s="1"/>
      <c r="M7852" s="1"/>
      <c r="N7852" s="1"/>
      <c r="O7852" s="1"/>
      <c r="P7852" s="1"/>
      <c r="Q7852" s="1"/>
      <c r="R7852" s="1"/>
      <c r="S7852" s="1"/>
      <c r="T7852" s="1"/>
      <c r="U7852" s="1"/>
      <c r="V7852" s="1"/>
      <c r="W7852" s="1"/>
      <c r="X7852" s="1"/>
      <c r="Y7852" s="1"/>
      <c r="Z7852" s="1"/>
      <c r="AA7852" s="1"/>
      <c r="AB7852" s="1"/>
      <c r="AC7852" s="1"/>
      <c r="AD7852" s="1"/>
      <c r="AE7852" s="1"/>
    </row>
    <row r="7853" spans="2:31" x14ac:dyDescent="0.2">
      <c r="B7853" s="115"/>
      <c r="C7853" s="1"/>
      <c r="D7853" s="1"/>
      <c r="E7853" s="1"/>
      <c r="F7853" s="1"/>
      <c r="G7853" s="1"/>
      <c r="H7853" s="1"/>
      <c r="I7853" s="1"/>
      <c r="J7853" s="1"/>
      <c r="K7853" s="1"/>
      <c r="L7853" s="1"/>
      <c r="M7853" s="1"/>
      <c r="N7853" s="1"/>
      <c r="O7853" s="1"/>
      <c r="P7853" s="1"/>
      <c r="Q7853" s="1"/>
      <c r="R7853" s="1"/>
      <c r="S7853" s="1"/>
      <c r="T7853" s="1"/>
      <c r="U7853" s="1"/>
      <c r="V7853" s="1"/>
      <c r="W7853" s="1"/>
      <c r="X7853" s="1"/>
      <c r="Y7853" s="1"/>
      <c r="Z7853" s="1"/>
      <c r="AA7853" s="1"/>
      <c r="AB7853" s="1"/>
      <c r="AC7853" s="1"/>
      <c r="AD7853" s="1"/>
      <c r="AE7853" s="1"/>
    </row>
    <row r="7854" spans="2:31" x14ac:dyDescent="0.2">
      <c r="B7854" s="115"/>
      <c r="C7854" s="1"/>
      <c r="D7854" s="1"/>
      <c r="E7854" s="1"/>
      <c r="F7854" s="1"/>
      <c r="G7854" s="1"/>
      <c r="H7854" s="1"/>
      <c r="I7854" s="1"/>
      <c r="J7854" s="1"/>
      <c r="K7854" s="1"/>
      <c r="L7854" s="1"/>
      <c r="M7854" s="1"/>
      <c r="N7854" s="1"/>
      <c r="O7854" s="1"/>
      <c r="P7854" s="1"/>
      <c r="Q7854" s="1"/>
      <c r="R7854" s="1"/>
      <c r="S7854" s="1"/>
      <c r="T7854" s="1"/>
      <c r="U7854" s="1"/>
      <c r="V7854" s="1"/>
      <c r="W7854" s="1"/>
      <c r="X7854" s="1"/>
      <c r="Y7854" s="1"/>
      <c r="Z7854" s="1"/>
      <c r="AA7854" s="1"/>
      <c r="AB7854" s="1"/>
      <c r="AC7854" s="1"/>
      <c r="AD7854" s="1"/>
      <c r="AE7854" s="1"/>
    </row>
    <row r="7855" spans="2:31" x14ac:dyDescent="0.2">
      <c r="B7855" s="115"/>
      <c r="C7855" s="1"/>
      <c r="D7855" s="1"/>
      <c r="E7855" s="1"/>
      <c r="F7855" s="1"/>
      <c r="G7855" s="1"/>
      <c r="H7855" s="1"/>
      <c r="I7855" s="1"/>
      <c r="J7855" s="1"/>
      <c r="K7855" s="1"/>
      <c r="L7855" s="1"/>
      <c r="M7855" s="1"/>
      <c r="N7855" s="1"/>
      <c r="O7855" s="1"/>
      <c r="P7855" s="1"/>
      <c r="Q7855" s="1"/>
      <c r="R7855" s="1"/>
      <c r="S7855" s="1"/>
      <c r="T7855" s="1"/>
      <c r="U7855" s="1"/>
      <c r="V7855" s="1"/>
      <c r="W7855" s="1"/>
      <c r="X7855" s="1"/>
      <c r="Y7855" s="1"/>
      <c r="Z7855" s="1"/>
      <c r="AA7855" s="1"/>
      <c r="AB7855" s="1"/>
      <c r="AC7855" s="1"/>
      <c r="AD7855" s="1"/>
      <c r="AE7855" s="1"/>
    </row>
    <row r="7856" spans="2:31" x14ac:dyDescent="0.2">
      <c r="B7856" s="115"/>
      <c r="C7856" s="1"/>
      <c r="D7856" s="1"/>
      <c r="E7856" s="1"/>
      <c r="F7856" s="1"/>
      <c r="G7856" s="1"/>
      <c r="H7856" s="1"/>
      <c r="I7856" s="1"/>
      <c r="J7856" s="1"/>
      <c r="K7856" s="1"/>
      <c r="L7856" s="1"/>
      <c r="M7856" s="1"/>
      <c r="N7856" s="1"/>
      <c r="O7856" s="1"/>
      <c r="P7856" s="1"/>
      <c r="Q7856" s="1"/>
      <c r="R7856" s="1"/>
      <c r="S7856" s="1"/>
      <c r="T7856" s="1"/>
      <c r="U7856" s="1"/>
      <c r="V7856" s="1"/>
      <c r="W7856" s="1"/>
      <c r="X7856" s="1"/>
      <c r="Y7856" s="1"/>
      <c r="Z7856" s="1"/>
      <c r="AA7856" s="1"/>
      <c r="AB7856" s="1"/>
      <c r="AC7856" s="1"/>
      <c r="AD7856" s="1"/>
      <c r="AE7856" s="1"/>
    </row>
    <row r="7857" spans="2:31" x14ac:dyDescent="0.2">
      <c r="B7857" s="115"/>
      <c r="C7857" s="1"/>
      <c r="D7857" s="1"/>
      <c r="E7857" s="1"/>
      <c r="F7857" s="1"/>
      <c r="G7857" s="1"/>
      <c r="H7857" s="1"/>
      <c r="I7857" s="1"/>
      <c r="J7857" s="1"/>
      <c r="K7857" s="1"/>
      <c r="L7857" s="1"/>
      <c r="M7857" s="1"/>
      <c r="N7857" s="1"/>
      <c r="O7857" s="1"/>
      <c r="P7857" s="1"/>
      <c r="Q7857" s="1"/>
      <c r="R7857" s="1"/>
      <c r="S7857" s="1"/>
      <c r="T7857" s="1"/>
      <c r="U7857" s="1"/>
      <c r="V7857" s="1"/>
      <c r="W7857" s="1"/>
      <c r="X7857" s="1"/>
      <c r="Y7857" s="1"/>
      <c r="Z7857" s="1"/>
      <c r="AA7857" s="1"/>
      <c r="AB7857" s="1"/>
      <c r="AC7857" s="1"/>
      <c r="AD7857" s="1"/>
      <c r="AE7857" s="1"/>
    </row>
    <row r="7858" spans="2:31" x14ac:dyDescent="0.2">
      <c r="B7858" s="115"/>
      <c r="K7858" s="1"/>
      <c r="L7858" s="1"/>
      <c r="M7858" s="1"/>
      <c r="N7858" s="1"/>
      <c r="O7858" s="1"/>
      <c r="P7858" s="1"/>
      <c r="Q7858" s="1"/>
      <c r="R7858" s="1"/>
      <c r="S7858" s="1"/>
      <c r="T7858" s="1"/>
      <c r="U7858" s="1"/>
      <c r="V7858" s="1"/>
      <c r="W7858" s="1"/>
      <c r="X7858" s="1"/>
      <c r="Y7858" s="1"/>
      <c r="Z7858" s="1"/>
      <c r="AA7858" s="1"/>
      <c r="AB7858" s="1"/>
      <c r="AC7858" s="1"/>
      <c r="AD7858" s="1"/>
      <c r="AE7858" s="1"/>
    </row>
    <row r="7859" spans="2:31" x14ac:dyDescent="0.2">
      <c r="B7859" s="115"/>
      <c r="K7859" s="1"/>
      <c r="L7859" s="1"/>
      <c r="M7859" s="1"/>
      <c r="N7859" s="1"/>
      <c r="O7859" s="1"/>
      <c r="P7859" s="1"/>
      <c r="Q7859" s="1"/>
      <c r="R7859" s="1"/>
      <c r="S7859" s="1"/>
      <c r="T7859" s="1"/>
      <c r="U7859" s="1"/>
      <c r="V7859" s="1"/>
      <c r="W7859" s="1"/>
      <c r="X7859" s="1"/>
      <c r="Y7859" s="1"/>
      <c r="Z7859" s="1"/>
      <c r="AA7859" s="1"/>
      <c r="AB7859" s="1"/>
      <c r="AC7859" s="1"/>
      <c r="AD7859" s="1"/>
      <c r="AE7859" s="1"/>
    </row>
    <row r="7860" spans="2:31" x14ac:dyDescent="0.2">
      <c r="B7860" s="115"/>
      <c r="K7860" s="1"/>
      <c r="L7860" s="1"/>
      <c r="M7860" s="1"/>
      <c r="N7860" s="1"/>
      <c r="O7860" s="1"/>
      <c r="P7860" s="1"/>
      <c r="Q7860" s="1"/>
      <c r="R7860" s="1"/>
      <c r="S7860" s="1"/>
      <c r="T7860" s="1"/>
      <c r="U7860" s="1"/>
      <c r="V7860" s="1"/>
      <c r="W7860" s="1"/>
      <c r="X7860" s="1"/>
      <c r="Y7860" s="1"/>
      <c r="Z7860" s="1"/>
      <c r="AA7860" s="1"/>
      <c r="AB7860" s="1"/>
      <c r="AC7860" s="1"/>
      <c r="AD7860" s="1"/>
      <c r="AE7860" s="1"/>
    </row>
    <row r="7863" spans="2:31" x14ac:dyDescent="0.2">
      <c r="B7863" s="116"/>
      <c r="C7863" s="1"/>
      <c r="D7863" s="1"/>
      <c r="E7863" s="1"/>
      <c r="F7863" s="1"/>
      <c r="G7863" s="1"/>
      <c r="H7863" s="1"/>
      <c r="I7863" s="1"/>
      <c r="J7863" s="1"/>
      <c r="K7863" s="1"/>
      <c r="L7863" s="1"/>
      <c r="M7863" s="1"/>
      <c r="N7863" s="1"/>
      <c r="O7863" s="1"/>
      <c r="P7863" s="1"/>
      <c r="Q7863" s="1"/>
      <c r="R7863" s="1"/>
      <c r="S7863" s="1"/>
      <c r="T7863" s="1"/>
      <c r="U7863" s="1"/>
      <c r="V7863" s="1"/>
      <c r="W7863" s="1"/>
      <c r="X7863" s="1"/>
      <c r="Y7863" s="1"/>
      <c r="Z7863" s="1"/>
      <c r="AA7863" s="1"/>
      <c r="AB7863" s="1"/>
      <c r="AC7863" s="1"/>
      <c r="AD7863" s="1"/>
      <c r="AE7863" s="1"/>
    </row>
    <row r="7864" spans="2:31" x14ac:dyDescent="0.2">
      <c r="B7864" s="116"/>
      <c r="C7864" s="1"/>
      <c r="D7864" s="1"/>
      <c r="E7864" s="1"/>
      <c r="F7864" s="1"/>
      <c r="G7864" s="1"/>
      <c r="H7864" s="1"/>
      <c r="I7864" s="1"/>
      <c r="J7864" s="1"/>
      <c r="K7864" s="1"/>
      <c r="L7864" s="1"/>
      <c r="M7864" s="1"/>
      <c r="N7864" s="1"/>
      <c r="O7864" s="1"/>
      <c r="P7864" s="1"/>
      <c r="Q7864" s="1"/>
      <c r="R7864" s="1"/>
      <c r="S7864" s="1"/>
      <c r="T7864" s="1"/>
      <c r="U7864" s="1"/>
      <c r="V7864" s="1"/>
      <c r="W7864" s="1"/>
      <c r="X7864" s="1"/>
      <c r="Y7864" s="1"/>
      <c r="Z7864" s="1"/>
      <c r="AA7864" s="1"/>
      <c r="AB7864" s="1"/>
      <c r="AC7864" s="1"/>
      <c r="AD7864" s="1"/>
      <c r="AE7864" s="1"/>
    </row>
    <row r="7865" spans="2:31" x14ac:dyDescent="0.2">
      <c r="B7865" s="116"/>
      <c r="C7865" s="1"/>
      <c r="D7865" s="1"/>
      <c r="E7865" s="1"/>
      <c r="F7865" s="1"/>
      <c r="G7865" s="1"/>
      <c r="H7865" s="1"/>
      <c r="I7865" s="1"/>
      <c r="J7865" s="1"/>
      <c r="K7865" s="1"/>
      <c r="L7865" s="1"/>
      <c r="M7865" s="1"/>
      <c r="N7865" s="1"/>
      <c r="O7865" s="1"/>
      <c r="P7865" s="1"/>
      <c r="Q7865" s="1"/>
      <c r="R7865" s="1"/>
      <c r="S7865" s="1"/>
      <c r="T7865" s="1"/>
      <c r="U7865" s="1"/>
      <c r="V7865" s="1"/>
      <c r="W7865" s="1"/>
      <c r="X7865" s="1"/>
      <c r="Y7865" s="1"/>
      <c r="Z7865" s="1"/>
      <c r="AA7865" s="1"/>
      <c r="AB7865" s="1"/>
      <c r="AC7865" s="1"/>
      <c r="AD7865" s="1"/>
      <c r="AE7865" s="1"/>
    </row>
    <row r="7866" spans="2:31" x14ac:dyDescent="0.2">
      <c r="B7866" s="116"/>
      <c r="C7866" s="1"/>
      <c r="D7866" s="1"/>
      <c r="E7866" s="1"/>
      <c r="F7866" s="1"/>
      <c r="G7866" s="1"/>
      <c r="H7866" s="1"/>
      <c r="I7866" s="1"/>
      <c r="J7866" s="1"/>
      <c r="K7866" s="1"/>
      <c r="L7866" s="1"/>
      <c r="M7866" s="1"/>
      <c r="N7866" s="1"/>
      <c r="O7866" s="1"/>
      <c r="P7866" s="1"/>
      <c r="Q7866" s="1"/>
      <c r="R7866" s="1"/>
      <c r="S7866" s="1"/>
      <c r="T7866" s="1"/>
      <c r="U7866" s="1"/>
      <c r="V7866" s="1"/>
      <c r="W7866" s="1"/>
      <c r="X7866" s="1"/>
      <c r="Y7866" s="1"/>
      <c r="Z7866" s="1"/>
      <c r="AA7866" s="1"/>
      <c r="AB7866" s="1"/>
      <c r="AC7866" s="1"/>
      <c r="AD7866" s="1"/>
      <c r="AE7866" s="1"/>
    </row>
    <row r="7867" spans="2:31" x14ac:dyDescent="0.2">
      <c r="B7867" s="116"/>
      <c r="C7867" s="1"/>
      <c r="D7867" s="1"/>
      <c r="E7867" s="1"/>
      <c r="F7867" s="1"/>
      <c r="G7867" s="1"/>
      <c r="H7867" s="1"/>
      <c r="I7867" s="1"/>
      <c r="J7867" s="1"/>
      <c r="K7867" s="1"/>
      <c r="L7867" s="1"/>
      <c r="M7867" s="1"/>
      <c r="N7867" s="1"/>
      <c r="O7867" s="1"/>
      <c r="P7867" s="1"/>
      <c r="Q7867" s="1"/>
      <c r="R7867" s="1"/>
      <c r="S7867" s="1"/>
      <c r="T7867" s="1"/>
      <c r="U7867" s="1"/>
      <c r="V7867" s="1"/>
      <c r="W7867" s="1"/>
      <c r="X7867" s="1"/>
      <c r="Y7867" s="1"/>
      <c r="Z7867" s="1"/>
      <c r="AA7867" s="1"/>
      <c r="AB7867" s="1"/>
      <c r="AC7867" s="1"/>
      <c r="AD7867" s="1"/>
      <c r="AE7867" s="1"/>
    </row>
    <row r="7869" spans="2:31" x14ac:dyDescent="0.2">
      <c r="B7869" s="116"/>
      <c r="C7869" s="1"/>
      <c r="D7869" s="1"/>
      <c r="E7869" s="1"/>
      <c r="F7869" s="1"/>
      <c r="G7869" s="1"/>
      <c r="H7869" s="1"/>
      <c r="I7869" s="1"/>
      <c r="J7869" s="1"/>
      <c r="K7869" s="1"/>
      <c r="L7869" s="1"/>
      <c r="M7869" s="1"/>
      <c r="N7869" s="1"/>
      <c r="O7869" s="1"/>
      <c r="P7869" s="1"/>
      <c r="Q7869" s="1"/>
      <c r="R7869" s="1"/>
      <c r="S7869" s="1"/>
      <c r="T7869" s="1"/>
      <c r="U7869" s="1"/>
      <c r="V7869" s="1"/>
      <c r="W7869" s="1"/>
      <c r="X7869" s="1"/>
      <c r="Y7869" s="1"/>
      <c r="Z7869" s="1"/>
      <c r="AA7869" s="1"/>
      <c r="AB7869" s="1"/>
      <c r="AC7869" s="1"/>
      <c r="AD7869" s="1"/>
      <c r="AE7869" s="1"/>
    </row>
    <row r="7870" spans="2:31" x14ac:dyDescent="0.2">
      <c r="B7870" s="116"/>
      <c r="C7870" s="1"/>
      <c r="D7870" s="1"/>
      <c r="E7870" s="1"/>
      <c r="F7870" s="1"/>
      <c r="G7870" s="1"/>
      <c r="H7870" s="1"/>
      <c r="I7870" s="1"/>
      <c r="J7870" s="1"/>
      <c r="K7870" s="1"/>
      <c r="L7870" s="1"/>
      <c r="M7870" s="1"/>
      <c r="N7870" s="1"/>
      <c r="O7870" s="1"/>
      <c r="P7870" s="1"/>
      <c r="Q7870" s="1"/>
      <c r="R7870" s="1"/>
      <c r="S7870" s="1"/>
      <c r="T7870" s="1"/>
      <c r="U7870" s="1"/>
      <c r="V7870" s="1"/>
      <c r="W7870" s="1"/>
      <c r="X7870" s="1"/>
      <c r="Y7870" s="1"/>
      <c r="Z7870" s="1"/>
      <c r="AA7870" s="1"/>
      <c r="AB7870" s="1"/>
      <c r="AC7870" s="1"/>
      <c r="AD7870" s="1"/>
      <c r="AE7870" s="1"/>
    </row>
    <row r="7871" spans="2:31" x14ac:dyDescent="0.2">
      <c r="B7871" s="116"/>
      <c r="C7871" s="1"/>
      <c r="D7871" s="1"/>
      <c r="E7871" s="1"/>
      <c r="F7871" s="1"/>
      <c r="G7871" s="1"/>
      <c r="H7871" s="1"/>
      <c r="I7871" s="1"/>
      <c r="J7871" s="1"/>
      <c r="K7871" s="1"/>
      <c r="L7871" s="1"/>
      <c r="M7871" s="1"/>
      <c r="N7871" s="1"/>
      <c r="O7871" s="1"/>
      <c r="P7871" s="1"/>
      <c r="Q7871" s="1"/>
      <c r="R7871" s="1"/>
      <c r="S7871" s="1"/>
      <c r="T7871" s="1"/>
      <c r="U7871" s="1"/>
      <c r="V7871" s="1"/>
      <c r="W7871" s="1"/>
      <c r="X7871" s="1"/>
      <c r="Y7871" s="1"/>
      <c r="Z7871" s="1"/>
      <c r="AA7871" s="1"/>
      <c r="AB7871" s="1"/>
      <c r="AC7871" s="1"/>
      <c r="AD7871" s="1"/>
      <c r="AE7871" s="1"/>
    </row>
    <row r="7872" spans="2:31" x14ac:dyDescent="0.2">
      <c r="B7872" s="116"/>
      <c r="C7872" s="1"/>
      <c r="D7872" s="1"/>
      <c r="E7872" s="1"/>
      <c r="F7872" s="1"/>
      <c r="G7872" s="1"/>
      <c r="H7872" s="1"/>
      <c r="I7872" s="1"/>
      <c r="J7872" s="1"/>
      <c r="K7872" s="1"/>
      <c r="L7872" s="1"/>
      <c r="M7872" s="1"/>
      <c r="N7872" s="1"/>
      <c r="O7872" s="1"/>
      <c r="P7872" s="1"/>
      <c r="Q7872" s="1"/>
      <c r="R7872" s="1"/>
      <c r="S7872" s="1"/>
      <c r="T7872" s="1"/>
      <c r="U7872" s="1"/>
      <c r="V7872" s="1"/>
      <c r="W7872" s="1"/>
      <c r="X7872" s="1"/>
      <c r="Y7872" s="1"/>
      <c r="Z7872" s="1"/>
      <c r="AA7872" s="1"/>
      <c r="AB7872" s="1"/>
      <c r="AC7872" s="1"/>
      <c r="AD7872" s="1"/>
      <c r="AE7872" s="1"/>
    </row>
    <row r="7873" spans="2:31" x14ac:dyDescent="0.2">
      <c r="B7873" s="116"/>
      <c r="C7873" s="1"/>
      <c r="D7873" s="1"/>
      <c r="E7873" s="1"/>
      <c r="F7873" s="1"/>
      <c r="G7873" s="1"/>
      <c r="H7873" s="1"/>
      <c r="I7873" s="1"/>
      <c r="J7873" s="1"/>
      <c r="K7873" s="1"/>
      <c r="L7873" s="1"/>
      <c r="M7873" s="1"/>
      <c r="N7873" s="1"/>
      <c r="O7873" s="1"/>
      <c r="P7873" s="1"/>
      <c r="Q7873" s="1"/>
      <c r="R7873" s="1"/>
      <c r="S7873" s="1"/>
      <c r="T7873" s="1"/>
      <c r="U7873" s="1"/>
      <c r="V7873" s="1"/>
      <c r="W7873" s="1"/>
      <c r="X7873" s="1"/>
      <c r="Y7873" s="1"/>
      <c r="Z7873" s="1"/>
      <c r="AA7873" s="1"/>
      <c r="AB7873" s="1"/>
      <c r="AC7873" s="1"/>
      <c r="AD7873" s="1"/>
      <c r="AE7873" s="1"/>
    </row>
    <row r="7874" spans="2:31" x14ac:dyDescent="0.2">
      <c r="B7874" s="116"/>
      <c r="C7874" s="1"/>
      <c r="D7874" s="1"/>
      <c r="E7874" s="1"/>
      <c r="F7874" s="1"/>
      <c r="G7874" s="1"/>
      <c r="H7874" s="1"/>
      <c r="I7874" s="1"/>
      <c r="J7874" s="1"/>
      <c r="K7874" s="1"/>
      <c r="L7874" s="1"/>
      <c r="M7874" s="1"/>
      <c r="N7874" s="1"/>
      <c r="O7874" s="1"/>
      <c r="P7874" s="1"/>
      <c r="Q7874" s="1"/>
      <c r="R7874" s="1"/>
      <c r="S7874" s="1"/>
      <c r="T7874" s="1"/>
      <c r="U7874" s="1"/>
      <c r="V7874" s="1"/>
      <c r="W7874" s="1"/>
      <c r="X7874" s="1"/>
      <c r="Y7874" s="1"/>
      <c r="Z7874" s="1"/>
      <c r="AA7874" s="1"/>
      <c r="AB7874" s="1"/>
      <c r="AC7874" s="1"/>
      <c r="AD7874" s="1"/>
      <c r="AE7874" s="1"/>
    </row>
  </sheetData>
  <sheetProtection formatCells="0" sort="0" autoFilter="0" pivotTables="0"/>
  <autoFilter ref="A6:CP7763"/>
  <mergeCells count="10">
    <mergeCell ref="Q4:R4"/>
    <mergeCell ref="C7769:D7773"/>
    <mergeCell ref="G2:I2"/>
    <mergeCell ref="O5:P5"/>
    <mergeCell ref="G1:H1"/>
    <mergeCell ref="F5:G5"/>
    <mergeCell ref="K5:L5"/>
    <mergeCell ref="D4:F4"/>
    <mergeCell ref="C5:D5"/>
    <mergeCell ref="G7771:J7782"/>
  </mergeCells>
  <phoneticPr fontId="11" type="noConversion"/>
  <conditionalFormatting sqref="N7:N195 N346:N347 N4365 N4507:N4508 N7755:N7763 N5721 N6610:N6612 N5870 N6018 N6160:N6161 N6461 N7598:N7606 N6312 N1191:N1194 N581:N1040 N1433:N1436 N1644:N2260 N2506:N2660 N3078:N3388 N3609:N4216 N4746:N5208 N6763:N6765 N5398:N5572 N2856:N2857 N6955 N7145:N7449">
    <cfRule type="expression" dxfId="552" priority="1016" stopIfTrue="1">
      <formula>IF(AND(ISBLANK(N7),IF(L7&lt;TODAY(),TRUE,FALSE))=FALSE,FALSE,TRUE)</formula>
    </cfRule>
    <cfRule type="expression" dxfId="551" priority="1017" stopIfTrue="1">
      <formula>IF(AND(IF(M7="",FALSE,TRUE),IF(N7="",FALSE,TRUE))=TRUE,TRUE,FALSE)</formula>
    </cfRule>
  </conditionalFormatting>
  <conditionalFormatting sqref="O7:O195 O346:O347 O4365 O4507:O4508 O7755:O7763 O5721 O6610:O6612 O5870 O6018 O6160:O6161 O6461 O7598:O7606 O6312 O1191:O1194 O581:O1040 O1433:O1436 O1644:O2260 O2506:O2660 O3078:O3388 O3609:O4216 O4746:O5208 O6763:O6765 O5398:O5572 O2856:O2857 O6955 O7145:O7449">
    <cfRule type="expression" dxfId="550" priority="1018" stopIfTrue="1">
      <formula>IF(OR(ISNUMBER(O7),ISBLANK(F7)),FALSE,TRUE)</formula>
    </cfRule>
  </conditionalFormatting>
  <conditionalFormatting sqref="L7:L195 L346:L347 L4365 L4507:L4508 L7755:L7763 L5721 L6610:L6612 L5870 L6018 L6160:L6161 L6461 L7598:L7606 L6312 L1191:L1194 L581:L1040 L1433:L1436 L1644:L2260 L2506:L2660 L3078:L3388 L3609:L4216 L4746:L5208 L6763:L6765 L5398:L5572 L2856:L2857 L6955 L7145:L7449">
    <cfRule type="expression" dxfId="549" priority="1019" stopIfTrue="1">
      <formula>IF(AND(IF(L7&lt;TODAY(),TRUE,FALSE),ISBLANK(N7)),TRUE,FALSE)</formula>
    </cfRule>
    <cfRule type="expression" dxfId="548" priority="1020" stopIfTrue="1">
      <formula>IF(AND(IF(M7="",FALSE,TRUE),IF(N7="",FALSE,TRUE))=TRUE,TRUE,FALSE)</formula>
    </cfRule>
    <cfRule type="expression" dxfId="547" priority="1021" stopIfTrue="1">
      <formula>IF(AND(IF(L7&lt;TODAY(),TRUE,FALSE),ISBLANK(M7)),TRUE,FALSE)</formula>
    </cfRule>
  </conditionalFormatting>
  <conditionalFormatting sqref="M7:M195 M346:M347 M4365 M4507:M4508 M7755:M7763 M5721 M6610:M6612 M5870 M6018 M6160:M6161 M6461 M7598:M7606 M6312 M1191:M1194 M581:M1040 M1433:M1436 M1644:M2260 M2506:M2660 M3078:M3388 M3609:M4216 M4746:M5208 M6763:M6765 M5398:M5572 M2856:M2857 M6955 M7145:M7449">
    <cfRule type="expression" dxfId="546" priority="1022" stopIfTrue="1">
      <formula>IF(AND(IF(M7="",FALSE,TRUE),IF(N7="",FALSE,TRUE))=TRUE,TRUE,FALSE)</formula>
    </cfRule>
    <cfRule type="expression" dxfId="545" priority="1023" stopIfTrue="1">
      <formula>IF(AND(ISBLANK(M7),IF(L7&lt;TODAY(),TRUE,FALSE))=FALSE,FALSE,TRUE)</formula>
    </cfRule>
    <cfRule type="expression" dxfId="544" priority="1024" stopIfTrue="1">
      <formula>IF(AND(IF(L7="",FALSE,TRUE),IF(M7="",FALSE,TRUE))=FALSE,TRUE,FALSE)</formula>
    </cfRule>
  </conditionalFormatting>
  <conditionalFormatting sqref="I7764 Q7:Q195 Q346:Q347 Q4365 Q4507:Q4508 Q7755:Q7763 Q5721 Q6610:Q6612 Q5870 Q6018 Q6160:Q6161 Q6461 Q7598:Q7606 Q6312 Q1191:Q1194 Q581:Q1040 Q1433:Q1436 Q1644:Q2260 Q2506:Q2660 Q3078:Q3388 Q3609:Q4216 Q4746:Q5208 Q6763:Q6765 Q5398:Q5572 Q2856:Q2857 Q6955 Q7145:Q7449">
    <cfRule type="cellIs" dxfId="543" priority="1025" stopIfTrue="1" operator="greaterThan">
      <formula>0</formula>
    </cfRule>
  </conditionalFormatting>
  <conditionalFormatting sqref="I43:I72 I147:I194 I78:I84 I86:I100 I102:I104 I107:I109 I113:I114 I117:I119 I125:I127 I132 I142:I145 I585:I614 I616:I619 I621:I624 I629:I640 I642:I644 I647:I649 I653:I654 I657:I659 I662 I666:I667 I672 I682:I734 I737:I766 I772:I778 I780:I794 I796:I803 I805:I808 I811:I813 I819:I821 I826 I836:I839 I841:I842 I890:I924 I926:I929 I934:I945 I947:I949 I952:I954 I958:I959 I962:I964 I970:I972 I977 I987:I1039 I1648:I1677 I1679:I1682 I1743:I1747 I1741 I1738 I1734 I1728:I1730 I1720:I1722 I1716:I1718 I1714 I1710:I1712 I1692:I1707 I1684:I1687 I1799:I1827 I1833:I1839 I1841:I1855 I1857:I1864 I1866:I1869 I1872:I1874 I1880:I1882 I1887 I1897:I1950 I1952:I1981 I1983:I1986 I1988:I1991 I1996:I2007 I2009:I2011 I2014:I2016 I2020:I2021 I2024:I2026 I2032:I2034 I2038 I2048:I2101 I2103:I2132 I2138:I2144 I2146:I2160 I2162:I2164 I2167:I2169 I2173:I2174 I2177:I2179 I2185:I2187 I2192 I2202:I2254 I2510:I2539 I2541:I2544 I2606:I2659 I2596 I2590:I2592 I2582:I2584 I2578:I2579 I2572:I2574 I2567:I2569 I2554:I2565 I2546:I2549 I3612:I3641 I3647:I3653 I3694:I3696 I3701 I3711:I3761 I3686:I3688 I3682:I3683 I3676:I3678 I3671:I3673 I3655:I3669 I3763:I3792 I3798:I3804 I3806:I3829 I3833:I3834 I3837:I3839 I3845:I3847 I3852 I3862:I3914 I3917:I3946 I3948:I3951 I3953:I3956 I3961:I3972 I3974:I3976 I3979:I3981 I3985:I3986 I3989:I3991 I3995:I3997 I4001 I4011:I4064 I4066:I4095 I4097:I4105 I4163:I4215 I4153 I4146:I4148 I4138:I4140 I4134:I4135 I4128:I4130 I4123:I4125 I4110:I4121 I1437:I1466 I1468:I1471 I1473:I1476 I1480:I1505 I1507:I1509 I1512:I1514 I1517:I1520 I1522:I1527 I1530:I1535 I1537:I1539 I1547:I1548 I1554:I1573 I1583:I1643 I2261:I2290 I2292:I2295 I2297:I2300 I2304:I2345 I2347:I2349 I2352:I2354 I2357:I2360 I2362:I2371 I2374:I2382 I2384:I2386 I2393:I2399 I2403:I2427 I2430:I2432 I2442:I2505 I2858:I2887 I2889:I2892 I2894:I2897 I2901:I2936 I2938:I2940 I2943:I2945 I2948:I2951 I2953:I2958 I2961:I2971 I2979:I2980 I2986:I3006 I3016:I3077 I3389:I3418 I3420:I3423 I3425:I3428 I3432:I3467 I3469:I3471 I3474:I3476 I3479:I3482 I3484:I3489 I3492:I3498 I3500:I3502 I3510:I3511 I3517:I3537 I3547:I3608 I4509:I4745 I4749:I4778 I4780:I4783 I4785:I4788 I4793:I4804 I4806:I4808 I4811:I4813 I4817:I4818 I4821:I4823 I4826 I4830:I4831 I4836 I4846:I4898 I4901:I4930 I4932:I4935 I4937:I4940 I4945:I4956 I4958:I4960 I4963:I4965 I4969:I4970 I4973:I4975 I4981:I4983 I4988 I4998:I5050 I5055:I5084 I5090:I5096 I5098:I5112 I5114:I5116 I5119:I5121 I5125:I5126 I5129:I5131 I5134 I5138:I5139 I5144 I5154:I5206 I7297:I7447 I5414:I5443 I5445:I5448 I5450:I5453 I5458:I5469 I5471:I5473 I5476:I5478 I5482:I5483 I5486:I5488 I5494:I5496 I5501 I5511:I5563 I844:I888 I1749:I1797 I1376:I1432 I6766:I6798 I6800:I6807 I6809:I6816 I6818:I6821 I6823:I6825 I6827:I6853 I6856:I6858 I6861:I6865 I6867:I6869 I6874:I6875 I6877:I6885 I6889:I6954 I7146:I7175 I7177:I7180 I7182:I7185 I7190:I7201 I7203:I7205 I7208:I7210 I7214:I7215 I7218:I7220 I7226:I7228 I7232 I7242:I7294">
    <cfRule type="cellIs" dxfId="542" priority="570" stopIfTrue="1" operator="greaterThan">
      <formula>0</formula>
    </cfRule>
  </conditionalFormatting>
  <conditionalFormatting sqref="I146">
    <cfRule type="cellIs" dxfId="541" priority="569" stopIfTrue="1" operator="greaterThan">
      <formula>0</formula>
    </cfRule>
  </conditionalFormatting>
  <conditionalFormatting sqref="I73">
    <cfRule type="cellIs" dxfId="540" priority="568" stopIfTrue="1" operator="greaterThan">
      <formula>0</formula>
    </cfRule>
  </conditionalFormatting>
  <conditionalFormatting sqref="I74:I77">
    <cfRule type="cellIs" dxfId="539" priority="567" stopIfTrue="1" operator="greaterThan">
      <formula>0</formula>
    </cfRule>
  </conditionalFormatting>
  <conditionalFormatting sqref="I85">
    <cfRule type="cellIs" dxfId="538" priority="566" stopIfTrue="1" operator="greaterThan">
      <formula>0</formula>
    </cfRule>
  </conditionalFormatting>
  <conditionalFormatting sqref="I101">
    <cfRule type="cellIs" dxfId="537" priority="565" stopIfTrue="1" operator="greaterThan">
      <formula>0</formula>
    </cfRule>
  </conditionalFormatting>
  <conditionalFormatting sqref="I105:I106">
    <cfRule type="cellIs" dxfId="536" priority="564" stopIfTrue="1" operator="greaterThan">
      <formula>0</formula>
    </cfRule>
  </conditionalFormatting>
  <conditionalFormatting sqref="I110:I112">
    <cfRule type="cellIs" dxfId="535" priority="563" stopIfTrue="1" operator="greaterThan">
      <formula>0</formula>
    </cfRule>
  </conditionalFormatting>
  <conditionalFormatting sqref="I115:I116">
    <cfRule type="cellIs" dxfId="534" priority="562" stopIfTrue="1" operator="greaterThan">
      <formula>0</formula>
    </cfRule>
  </conditionalFormatting>
  <conditionalFormatting sqref="I120:I124">
    <cfRule type="cellIs" dxfId="533" priority="561" stopIfTrue="1" operator="greaterThan">
      <formula>0</formula>
    </cfRule>
  </conditionalFormatting>
  <conditionalFormatting sqref="I128:I131">
    <cfRule type="cellIs" dxfId="532" priority="560" stopIfTrue="1" operator="greaterThan">
      <formula>0</formula>
    </cfRule>
  </conditionalFormatting>
  <conditionalFormatting sqref="I133:I141">
    <cfRule type="cellIs" dxfId="531" priority="559" stopIfTrue="1" operator="greaterThan">
      <formula>0</formula>
    </cfRule>
  </conditionalFormatting>
  <conditionalFormatting sqref="I615">
    <cfRule type="cellIs" dxfId="530" priority="557" stopIfTrue="1" operator="greaterThan">
      <formula>0</formula>
    </cfRule>
  </conditionalFormatting>
  <conditionalFormatting sqref="I620">
    <cfRule type="cellIs" dxfId="529" priority="556" stopIfTrue="1" operator="greaterThan">
      <formula>0</formula>
    </cfRule>
  </conditionalFormatting>
  <conditionalFormatting sqref="I625:I628">
    <cfRule type="cellIs" dxfId="528" priority="555" stopIfTrue="1" operator="greaterThan">
      <formula>0</formula>
    </cfRule>
  </conditionalFormatting>
  <conditionalFormatting sqref="I641">
    <cfRule type="cellIs" dxfId="527" priority="554" stopIfTrue="1" operator="greaterThan">
      <formula>0</formula>
    </cfRule>
  </conditionalFormatting>
  <conditionalFormatting sqref="I645:I646">
    <cfRule type="cellIs" dxfId="526" priority="553" stopIfTrue="1" operator="greaterThan">
      <formula>0</formula>
    </cfRule>
  </conditionalFormatting>
  <conditionalFormatting sqref="I650:I652">
    <cfRule type="cellIs" dxfId="525" priority="552" stopIfTrue="1" operator="greaterThan">
      <formula>0</formula>
    </cfRule>
  </conditionalFormatting>
  <conditionalFormatting sqref="I655:I656">
    <cfRule type="cellIs" dxfId="524" priority="551" stopIfTrue="1" operator="greaterThan">
      <formula>0</formula>
    </cfRule>
  </conditionalFormatting>
  <conditionalFormatting sqref="I660:I661">
    <cfRule type="cellIs" dxfId="523" priority="550" stopIfTrue="1" operator="greaterThan">
      <formula>0</formula>
    </cfRule>
  </conditionalFormatting>
  <conditionalFormatting sqref="I663:I665">
    <cfRule type="cellIs" dxfId="522" priority="549" stopIfTrue="1" operator="greaterThan">
      <formula>0</formula>
    </cfRule>
  </conditionalFormatting>
  <conditionalFormatting sqref="I668:I670">
    <cfRule type="cellIs" dxfId="521" priority="548" stopIfTrue="1" operator="greaterThan">
      <formula>0</formula>
    </cfRule>
  </conditionalFormatting>
  <conditionalFormatting sqref="I671">
    <cfRule type="cellIs" dxfId="520" priority="547" stopIfTrue="1" operator="greaterThan">
      <formula>0</formula>
    </cfRule>
  </conditionalFormatting>
  <conditionalFormatting sqref="I673:I681">
    <cfRule type="cellIs" dxfId="519" priority="546" stopIfTrue="1" operator="greaterThan">
      <formula>0</formula>
    </cfRule>
  </conditionalFormatting>
  <conditionalFormatting sqref="I767:I771">
    <cfRule type="cellIs" dxfId="518" priority="544" stopIfTrue="1" operator="greaterThan">
      <formula>0</formula>
    </cfRule>
  </conditionalFormatting>
  <conditionalFormatting sqref="I779">
    <cfRule type="cellIs" dxfId="517" priority="543" stopIfTrue="1" operator="greaterThan">
      <formula>0</formula>
    </cfRule>
  </conditionalFormatting>
  <conditionalFormatting sqref="I795">
    <cfRule type="cellIs" dxfId="516" priority="542" stopIfTrue="1" operator="greaterThan">
      <formula>0</formula>
    </cfRule>
  </conditionalFormatting>
  <conditionalFormatting sqref="I804">
    <cfRule type="cellIs" dxfId="515" priority="541" stopIfTrue="1" operator="greaterThan">
      <formula>0</formula>
    </cfRule>
  </conditionalFormatting>
  <conditionalFormatting sqref="I809:I810">
    <cfRule type="cellIs" dxfId="514" priority="540" stopIfTrue="1" operator="greaterThan">
      <formula>0</formula>
    </cfRule>
  </conditionalFormatting>
  <conditionalFormatting sqref="I814:I818">
    <cfRule type="cellIs" dxfId="513" priority="539" stopIfTrue="1" operator="greaterThan">
      <formula>0</formula>
    </cfRule>
  </conditionalFormatting>
  <conditionalFormatting sqref="I822:I825">
    <cfRule type="cellIs" dxfId="512" priority="538" stopIfTrue="1" operator="greaterThan">
      <formula>0</formula>
    </cfRule>
  </conditionalFormatting>
  <conditionalFormatting sqref="I827:I835">
    <cfRule type="cellIs" dxfId="511" priority="537" stopIfTrue="1" operator="greaterThan">
      <formula>0</formula>
    </cfRule>
  </conditionalFormatting>
  <conditionalFormatting sqref="I840">
    <cfRule type="cellIs" dxfId="510" priority="536" stopIfTrue="1" operator="greaterThan">
      <formula>0</formula>
    </cfRule>
  </conditionalFormatting>
  <conditionalFormatting sqref="I925">
    <cfRule type="cellIs" dxfId="509" priority="534" stopIfTrue="1" operator="greaterThan">
      <formula>0</formula>
    </cfRule>
  </conditionalFormatting>
  <conditionalFormatting sqref="I930:I933">
    <cfRule type="cellIs" dxfId="508" priority="533" stopIfTrue="1" operator="greaterThan">
      <formula>0</formula>
    </cfRule>
  </conditionalFormatting>
  <conditionalFormatting sqref="I946">
    <cfRule type="cellIs" dxfId="507" priority="532" stopIfTrue="1" operator="greaterThan">
      <formula>0</formula>
    </cfRule>
  </conditionalFormatting>
  <conditionalFormatting sqref="I950:I951">
    <cfRule type="cellIs" dxfId="506" priority="531" stopIfTrue="1" operator="greaterThan">
      <formula>0</formula>
    </cfRule>
  </conditionalFormatting>
  <conditionalFormatting sqref="I955:I957">
    <cfRule type="cellIs" dxfId="505" priority="530" stopIfTrue="1" operator="greaterThan">
      <formula>0</formula>
    </cfRule>
  </conditionalFormatting>
  <conditionalFormatting sqref="I960:I961">
    <cfRule type="cellIs" dxfId="504" priority="529" stopIfTrue="1" operator="greaterThan">
      <formula>0</formula>
    </cfRule>
  </conditionalFormatting>
  <conditionalFormatting sqref="I965:I969">
    <cfRule type="cellIs" dxfId="503" priority="528" stopIfTrue="1" operator="greaterThan">
      <formula>0</formula>
    </cfRule>
  </conditionalFormatting>
  <conditionalFormatting sqref="I973:I976">
    <cfRule type="cellIs" dxfId="502" priority="527" stopIfTrue="1" operator="greaterThan">
      <formula>0</formula>
    </cfRule>
  </conditionalFormatting>
  <conditionalFormatting sqref="I978:I986">
    <cfRule type="cellIs" dxfId="501" priority="526" stopIfTrue="1" operator="greaterThan">
      <formula>0</formula>
    </cfRule>
  </conditionalFormatting>
  <conditionalFormatting sqref="I1678">
    <cfRule type="cellIs" dxfId="500" priority="524" stopIfTrue="1" operator="greaterThan">
      <formula>0</formula>
    </cfRule>
  </conditionalFormatting>
  <conditionalFormatting sqref="I1742">
    <cfRule type="cellIs" dxfId="499" priority="523" stopIfTrue="1" operator="greaterThan">
      <formula>0</formula>
    </cfRule>
  </conditionalFormatting>
  <conditionalFormatting sqref="I1739:I1740">
    <cfRule type="cellIs" dxfId="498" priority="522" stopIfTrue="1" operator="greaterThan">
      <formula>0</formula>
    </cfRule>
  </conditionalFormatting>
  <conditionalFormatting sqref="I1735:I1737">
    <cfRule type="cellIs" dxfId="497" priority="521" stopIfTrue="1" operator="greaterThan">
      <formula>0</formula>
    </cfRule>
  </conditionalFormatting>
  <conditionalFormatting sqref="I1731:I1733">
    <cfRule type="cellIs" dxfId="496" priority="520" stopIfTrue="1" operator="greaterThan">
      <formula>0</formula>
    </cfRule>
  </conditionalFormatting>
  <conditionalFormatting sqref="I1723:I1727">
    <cfRule type="cellIs" dxfId="495" priority="519" stopIfTrue="1" operator="greaterThan">
      <formula>0</formula>
    </cfRule>
  </conditionalFormatting>
  <conditionalFormatting sqref="I1719">
    <cfRule type="cellIs" dxfId="494" priority="518" stopIfTrue="1" operator="greaterThan">
      <formula>0</formula>
    </cfRule>
  </conditionalFormatting>
  <conditionalFormatting sqref="I1715">
    <cfRule type="cellIs" dxfId="493" priority="517" stopIfTrue="1" operator="greaterThan">
      <formula>0</formula>
    </cfRule>
  </conditionalFormatting>
  <conditionalFormatting sqref="I1713">
    <cfRule type="cellIs" dxfId="492" priority="516" stopIfTrue="1" operator="greaterThan">
      <formula>0</formula>
    </cfRule>
  </conditionalFormatting>
  <conditionalFormatting sqref="I1708:I1709">
    <cfRule type="cellIs" dxfId="491" priority="515" stopIfTrue="1" operator="greaterThan">
      <formula>0</formula>
    </cfRule>
  </conditionalFormatting>
  <conditionalFormatting sqref="I1688:I1691">
    <cfRule type="cellIs" dxfId="490" priority="514" stopIfTrue="1" operator="greaterThan">
      <formula>0</formula>
    </cfRule>
  </conditionalFormatting>
  <conditionalFormatting sqref="I1683">
    <cfRule type="cellIs" dxfId="489" priority="513" stopIfTrue="1" operator="greaterThan">
      <formula>0</formula>
    </cfRule>
  </conditionalFormatting>
  <conditionalFormatting sqref="I1828:I1832">
    <cfRule type="cellIs" dxfId="488" priority="511" stopIfTrue="1" operator="greaterThan">
      <formula>0</formula>
    </cfRule>
  </conditionalFormatting>
  <conditionalFormatting sqref="I1840">
    <cfRule type="cellIs" dxfId="487" priority="510" stopIfTrue="1" operator="greaterThan">
      <formula>0</formula>
    </cfRule>
  </conditionalFormatting>
  <conditionalFormatting sqref="I1856">
    <cfRule type="cellIs" dxfId="486" priority="509" stopIfTrue="1" operator="greaterThan">
      <formula>0</formula>
    </cfRule>
  </conditionalFormatting>
  <conditionalFormatting sqref="I1865">
    <cfRule type="cellIs" dxfId="485" priority="508" stopIfTrue="1" operator="greaterThan">
      <formula>0</formula>
    </cfRule>
  </conditionalFormatting>
  <conditionalFormatting sqref="I1870:I1871">
    <cfRule type="cellIs" dxfId="484" priority="507" stopIfTrue="1" operator="greaterThan">
      <formula>0</formula>
    </cfRule>
  </conditionalFormatting>
  <conditionalFormatting sqref="I1875:I1879">
    <cfRule type="cellIs" dxfId="483" priority="506" stopIfTrue="1" operator="greaterThan">
      <formula>0</formula>
    </cfRule>
  </conditionalFormatting>
  <conditionalFormatting sqref="I1883:I1886">
    <cfRule type="cellIs" dxfId="482" priority="505" stopIfTrue="1" operator="greaterThan">
      <formula>0</formula>
    </cfRule>
  </conditionalFormatting>
  <conditionalFormatting sqref="I1888:I1896">
    <cfRule type="cellIs" dxfId="481" priority="504" stopIfTrue="1" operator="greaterThan">
      <formula>0</formula>
    </cfRule>
  </conditionalFormatting>
  <conditionalFormatting sqref="I1982">
    <cfRule type="cellIs" dxfId="480" priority="502" stopIfTrue="1" operator="greaterThan">
      <formula>0</formula>
    </cfRule>
  </conditionalFormatting>
  <conditionalFormatting sqref="I1987">
    <cfRule type="cellIs" dxfId="479" priority="501" stopIfTrue="1" operator="greaterThan">
      <formula>0</formula>
    </cfRule>
  </conditionalFormatting>
  <conditionalFormatting sqref="I1992:I1995">
    <cfRule type="cellIs" dxfId="478" priority="500" stopIfTrue="1" operator="greaterThan">
      <formula>0</formula>
    </cfRule>
  </conditionalFormatting>
  <conditionalFormatting sqref="I2008">
    <cfRule type="cellIs" dxfId="477" priority="499" stopIfTrue="1" operator="greaterThan">
      <formula>0</formula>
    </cfRule>
  </conditionalFormatting>
  <conditionalFormatting sqref="I2012:I2013">
    <cfRule type="cellIs" dxfId="476" priority="498" stopIfTrue="1" operator="greaterThan">
      <formula>0</formula>
    </cfRule>
  </conditionalFormatting>
  <conditionalFormatting sqref="I2017:I2019">
    <cfRule type="cellIs" dxfId="475" priority="497" stopIfTrue="1" operator="greaterThan">
      <formula>0</formula>
    </cfRule>
  </conditionalFormatting>
  <conditionalFormatting sqref="I2022:I2023">
    <cfRule type="cellIs" dxfId="474" priority="496" stopIfTrue="1" operator="greaterThan">
      <formula>0</formula>
    </cfRule>
  </conditionalFormatting>
  <conditionalFormatting sqref="I2027:I2031">
    <cfRule type="cellIs" dxfId="473" priority="495" stopIfTrue="1" operator="greaterThan">
      <formula>0</formula>
    </cfRule>
  </conditionalFormatting>
  <conditionalFormatting sqref="I2035:I2037">
    <cfRule type="cellIs" dxfId="472" priority="494" stopIfTrue="1" operator="greaterThan">
      <formula>0</formula>
    </cfRule>
  </conditionalFormatting>
  <conditionalFormatting sqref="I2039:I2047">
    <cfRule type="cellIs" dxfId="471" priority="493" stopIfTrue="1" operator="greaterThan">
      <formula>0</formula>
    </cfRule>
  </conditionalFormatting>
  <conditionalFormatting sqref="I2133:I2137">
    <cfRule type="cellIs" dxfId="470" priority="491" stopIfTrue="1" operator="greaterThan">
      <formula>0</formula>
    </cfRule>
  </conditionalFormatting>
  <conditionalFormatting sqref="I2145">
    <cfRule type="cellIs" dxfId="469" priority="490" stopIfTrue="1" operator="greaterThan">
      <formula>0</formula>
    </cfRule>
  </conditionalFormatting>
  <conditionalFormatting sqref="I2161">
    <cfRule type="cellIs" dxfId="468" priority="489" stopIfTrue="1" operator="greaterThan">
      <formula>0</formula>
    </cfRule>
  </conditionalFormatting>
  <conditionalFormatting sqref="I2165:I2166">
    <cfRule type="cellIs" dxfId="467" priority="488" stopIfTrue="1" operator="greaterThan">
      <formula>0</formula>
    </cfRule>
  </conditionalFormatting>
  <conditionalFormatting sqref="I2170:I2172">
    <cfRule type="cellIs" dxfId="466" priority="487" stopIfTrue="1" operator="greaterThan">
      <formula>0</formula>
    </cfRule>
  </conditionalFormatting>
  <conditionalFormatting sqref="I2175:I2176">
    <cfRule type="cellIs" dxfId="465" priority="486" stopIfTrue="1" operator="greaterThan">
      <formula>0</formula>
    </cfRule>
  </conditionalFormatting>
  <conditionalFormatting sqref="I2180:I2184">
    <cfRule type="cellIs" dxfId="464" priority="485" stopIfTrue="1" operator="greaterThan">
      <formula>0</formula>
    </cfRule>
  </conditionalFormatting>
  <conditionalFormatting sqref="I2188:I2191">
    <cfRule type="cellIs" dxfId="463" priority="484" stopIfTrue="1" operator="greaterThan">
      <formula>0</formula>
    </cfRule>
  </conditionalFormatting>
  <conditionalFormatting sqref="I2193:I2201">
    <cfRule type="cellIs" dxfId="462" priority="483" stopIfTrue="1" operator="greaterThan">
      <formula>0</formula>
    </cfRule>
  </conditionalFormatting>
  <conditionalFormatting sqref="I2540">
    <cfRule type="cellIs" dxfId="461" priority="480" stopIfTrue="1" operator="greaterThan">
      <formula>0</formula>
    </cfRule>
  </conditionalFormatting>
  <conditionalFormatting sqref="I2597:I2605">
    <cfRule type="cellIs" dxfId="460" priority="479" stopIfTrue="1" operator="greaterThan">
      <formula>0</formula>
    </cfRule>
  </conditionalFormatting>
  <conditionalFormatting sqref="I2593:I2595">
    <cfRule type="cellIs" dxfId="459" priority="478" stopIfTrue="1" operator="greaterThan">
      <formula>0</formula>
    </cfRule>
  </conditionalFormatting>
  <conditionalFormatting sqref="I2585:I2589">
    <cfRule type="cellIs" dxfId="458" priority="477" stopIfTrue="1" operator="greaterThan">
      <formula>0</formula>
    </cfRule>
  </conditionalFormatting>
  <conditionalFormatting sqref="I2580:I2581">
    <cfRule type="cellIs" dxfId="457" priority="476" stopIfTrue="1" operator="greaterThan">
      <formula>0</formula>
    </cfRule>
  </conditionalFormatting>
  <conditionalFormatting sqref="I2575:I2577">
    <cfRule type="cellIs" dxfId="456" priority="475" stopIfTrue="1" operator="greaterThan">
      <formula>0</formula>
    </cfRule>
  </conditionalFormatting>
  <conditionalFormatting sqref="I2570:I2571">
    <cfRule type="cellIs" dxfId="455" priority="474" stopIfTrue="1" operator="greaterThan">
      <formula>0</formula>
    </cfRule>
  </conditionalFormatting>
  <conditionalFormatting sqref="I2566">
    <cfRule type="cellIs" dxfId="454" priority="473" stopIfTrue="1" operator="greaterThan">
      <formula>0</formula>
    </cfRule>
  </conditionalFormatting>
  <conditionalFormatting sqref="I2550:I2553">
    <cfRule type="cellIs" dxfId="453" priority="472" stopIfTrue="1" operator="greaterThan">
      <formula>0</formula>
    </cfRule>
  </conditionalFormatting>
  <conditionalFormatting sqref="I2545">
    <cfRule type="cellIs" dxfId="452" priority="471" stopIfTrue="1" operator="greaterThan">
      <formula>0</formula>
    </cfRule>
  </conditionalFormatting>
  <conditionalFormatting sqref="I3081:I3110 I3116:I3122 I3124:I3138 I3140:I3142 I3145:I3147 I3151:I3152 I3155:I3157 I3163:I3165 I3170 I3180:I3232">
    <cfRule type="cellIs" dxfId="451" priority="470" stopIfTrue="1" operator="greaterThan">
      <formula>0</formula>
    </cfRule>
  </conditionalFormatting>
  <conditionalFormatting sqref="I3111:I3115">
    <cfRule type="cellIs" dxfId="450" priority="469" stopIfTrue="1" operator="greaterThan">
      <formula>0</formula>
    </cfRule>
  </conditionalFormatting>
  <conditionalFormatting sqref="I3123">
    <cfRule type="cellIs" dxfId="449" priority="468" stopIfTrue="1" operator="greaterThan">
      <formula>0</formula>
    </cfRule>
  </conditionalFormatting>
  <conditionalFormatting sqref="I3139">
    <cfRule type="cellIs" dxfId="448" priority="467" stopIfTrue="1" operator="greaterThan">
      <formula>0</formula>
    </cfRule>
  </conditionalFormatting>
  <conditionalFormatting sqref="I3143:I3144">
    <cfRule type="cellIs" dxfId="447" priority="466" stopIfTrue="1" operator="greaterThan">
      <formula>0</formula>
    </cfRule>
  </conditionalFormatting>
  <conditionalFormatting sqref="I3148:I3150">
    <cfRule type="cellIs" dxfId="446" priority="465" stopIfTrue="1" operator="greaterThan">
      <formula>0</formula>
    </cfRule>
  </conditionalFormatting>
  <conditionalFormatting sqref="I3153:I3154">
    <cfRule type="cellIs" dxfId="445" priority="464" stopIfTrue="1" operator="greaterThan">
      <formula>0</formula>
    </cfRule>
  </conditionalFormatting>
  <conditionalFormatting sqref="I3158:I3162">
    <cfRule type="cellIs" dxfId="444" priority="463" stopIfTrue="1" operator="greaterThan">
      <formula>0</formula>
    </cfRule>
  </conditionalFormatting>
  <conditionalFormatting sqref="I3166:I3169">
    <cfRule type="cellIs" dxfId="443" priority="462" stopIfTrue="1" operator="greaterThan">
      <formula>0</formula>
    </cfRule>
  </conditionalFormatting>
  <conditionalFormatting sqref="I3171:I3179">
    <cfRule type="cellIs" dxfId="442" priority="461" stopIfTrue="1" operator="greaterThan">
      <formula>0</formula>
    </cfRule>
  </conditionalFormatting>
  <conditionalFormatting sqref="I3235:I3264 I3270:I3276 I3278:I3292 I3294:I3296 I3299:I3301 I3305:I3306 I3309:I3311 I3317:I3319 I3324 I3334:I3386">
    <cfRule type="cellIs" dxfId="441" priority="460" stopIfTrue="1" operator="greaterThan">
      <formula>0</formula>
    </cfRule>
  </conditionalFormatting>
  <conditionalFormatting sqref="I3265:I3269">
    <cfRule type="cellIs" dxfId="440" priority="459" stopIfTrue="1" operator="greaterThan">
      <formula>0</formula>
    </cfRule>
  </conditionalFormatting>
  <conditionalFormatting sqref="I3277">
    <cfRule type="cellIs" dxfId="439" priority="458" stopIfTrue="1" operator="greaterThan">
      <formula>0</formula>
    </cfRule>
  </conditionalFormatting>
  <conditionalFormatting sqref="I3293">
    <cfRule type="cellIs" dxfId="438" priority="457" stopIfTrue="1" operator="greaterThan">
      <formula>0</formula>
    </cfRule>
  </conditionalFormatting>
  <conditionalFormatting sqref="I3297:I3298">
    <cfRule type="cellIs" dxfId="437" priority="456" stopIfTrue="1" operator="greaterThan">
      <formula>0</formula>
    </cfRule>
  </conditionalFormatting>
  <conditionalFormatting sqref="I3302:I3304">
    <cfRule type="cellIs" dxfId="436" priority="455" stopIfTrue="1" operator="greaterThan">
      <formula>0</formula>
    </cfRule>
  </conditionalFormatting>
  <conditionalFormatting sqref="I3307:I3308">
    <cfRule type="cellIs" dxfId="435" priority="454" stopIfTrue="1" operator="greaterThan">
      <formula>0</formula>
    </cfRule>
  </conditionalFormatting>
  <conditionalFormatting sqref="I3312:I3316">
    <cfRule type="cellIs" dxfId="434" priority="453" stopIfTrue="1" operator="greaterThan">
      <formula>0</formula>
    </cfRule>
  </conditionalFormatting>
  <conditionalFormatting sqref="I3320:I3323">
    <cfRule type="cellIs" dxfId="433" priority="452" stopIfTrue="1" operator="greaterThan">
      <formula>0</formula>
    </cfRule>
  </conditionalFormatting>
  <conditionalFormatting sqref="I3325:I3333">
    <cfRule type="cellIs" dxfId="432" priority="451" stopIfTrue="1" operator="greaterThan">
      <formula>0</formula>
    </cfRule>
  </conditionalFormatting>
  <conditionalFormatting sqref="I196:I225 I231:I237 I239:I253 I255:I257 I260:I262 I266:I267 I270:I272 I278:I280 I285 I295:I345">
    <cfRule type="cellIs" dxfId="431" priority="449" stopIfTrue="1" operator="greaterThan">
      <formula>0</formula>
    </cfRule>
  </conditionalFormatting>
  <conditionalFormatting sqref="I226:I230">
    <cfRule type="cellIs" dxfId="430" priority="448" stopIfTrue="1" operator="greaterThan">
      <formula>0</formula>
    </cfRule>
  </conditionalFormatting>
  <conditionalFormatting sqref="I238">
    <cfRule type="cellIs" dxfId="429" priority="447" stopIfTrue="1" operator="greaterThan">
      <formula>0</formula>
    </cfRule>
  </conditionalFormatting>
  <conditionalFormatting sqref="I254">
    <cfRule type="cellIs" dxfId="428" priority="446" stopIfTrue="1" operator="greaterThan">
      <formula>0</formula>
    </cfRule>
  </conditionalFormatting>
  <conditionalFormatting sqref="I258:I259">
    <cfRule type="cellIs" dxfId="427" priority="445" stopIfTrue="1" operator="greaterThan">
      <formula>0</formula>
    </cfRule>
  </conditionalFormatting>
  <conditionalFormatting sqref="I263:I265">
    <cfRule type="cellIs" dxfId="426" priority="444" stopIfTrue="1" operator="greaterThan">
      <formula>0</formula>
    </cfRule>
  </conditionalFormatting>
  <conditionalFormatting sqref="I268:I269">
    <cfRule type="cellIs" dxfId="425" priority="443" stopIfTrue="1" operator="greaterThan">
      <formula>0</formula>
    </cfRule>
  </conditionalFormatting>
  <conditionalFormatting sqref="I273:I277">
    <cfRule type="cellIs" dxfId="424" priority="442" stopIfTrue="1" operator="greaterThan">
      <formula>0</formula>
    </cfRule>
  </conditionalFormatting>
  <conditionalFormatting sqref="I281:I284">
    <cfRule type="cellIs" dxfId="423" priority="441" stopIfTrue="1" operator="greaterThan">
      <formula>0</formula>
    </cfRule>
  </conditionalFormatting>
  <conditionalFormatting sqref="I286:I294">
    <cfRule type="cellIs" dxfId="422" priority="440" stopIfTrue="1" operator="greaterThan">
      <formula>0</formula>
    </cfRule>
  </conditionalFormatting>
  <conditionalFormatting sqref="I1041:I1070 I1076:I1082 I1084:I1098 I1115:I1117 I1145:I1146 I1148:I1154 I1156:I1190 I1100:I1102 I1111 I1105:I1107 I1123:I1125 I1130 I1140:I1143">
    <cfRule type="cellIs" dxfId="421" priority="439" stopIfTrue="1" operator="greaterThan">
      <formula>0</formula>
    </cfRule>
  </conditionalFormatting>
  <conditionalFormatting sqref="I1071:I1075">
    <cfRule type="cellIs" dxfId="420" priority="438" stopIfTrue="1" operator="greaterThan">
      <formula>0</formula>
    </cfRule>
  </conditionalFormatting>
  <conditionalFormatting sqref="I1083">
    <cfRule type="cellIs" dxfId="419" priority="437" stopIfTrue="1" operator="greaterThan">
      <formula>0</formula>
    </cfRule>
  </conditionalFormatting>
  <conditionalFormatting sqref="I1112">
    <cfRule type="cellIs" dxfId="418" priority="436" stopIfTrue="1" operator="greaterThan">
      <formula>0</formula>
    </cfRule>
  </conditionalFormatting>
  <conditionalFormatting sqref="I1144">
    <cfRule type="cellIs" dxfId="417" priority="435" stopIfTrue="1" operator="greaterThan">
      <formula>0</formula>
    </cfRule>
  </conditionalFormatting>
  <conditionalFormatting sqref="I1147">
    <cfRule type="cellIs" dxfId="416" priority="434" stopIfTrue="1" operator="greaterThan">
      <formula>0</formula>
    </cfRule>
  </conditionalFormatting>
  <conditionalFormatting sqref="I1155">
    <cfRule type="cellIs" dxfId="415" priority="433" stopIfTrue="1" operator="greaterThan">
      <formula>0</formula>
    </cfRule>
  </conditionalFormatting>
  <conditionalFormatting sqref="I1099">
    <cfRule type="cellIs" dxfId="414" priority="432" stopIfTrue="1" operator="greaterThan">
      <formula>0</formula>
    </cfRule>
  </conditionalFormatting>
  <conditionalFormatting sqref="I1108:I1110">
    <cfRule type="cellIs" dxfId="413" priority="431" stopIfTrue="1" operator="greaterThan">
      <formula>0</formula>
    </cfRule>
  </conditionalFormatting>
  <conditionalFormatting sqref="I1103:I1104">
    <cfRule type="cellIs" dxfId="412" priority="430" stopIfTrue="1" operator="greaterThan">
      <formula>0</formula>
    </cfRule>
  </conditionalFormatting>
  <conditionalFormatting sqref="I1113:I1114">
    <cfRule type="cellIs" dxfId="411" priority="429" stopIfTrue="1" operator="greaterThan">
      <formula>0</formula>
    </cfRule>
  </conditionalFormatting>
  <conditionalFormatting sqref="I1131:I1139">
    <cfRule type="cellIs" dxfId="410" priority="426" stopIfTrue="1" operator="greaterThan">
      <formula>0</formula>
    </cfRule>
  </conditionalFormatting>
  <conditionalFormatting sqref="I1118:I1122">
    <cfRule type="cellIs" dxfId="409" priority="428" stopIfTrue="1" operator="greaterThan">
      <formula>0</formula>
    </cfRule>
  </conditionalFormatting>
  <conditionalFormatting sqref="I1126:I1129">
    <cfRule type="cellIs" dxfId="408" priority="427" stopIfTrue="1" operator="greaterThan">
      <formula>0</formula>
    </cfRule>
  </conditionalFormatting>
  <conditionalFormatting sqref="I4217:I4229 I4234:I4241 I4244:I4246 I4248:I4256 I4289:I4291 I4261:I4272 I4274:I4276 I4279:I4281 I4285 I4297:I4298 I4303 I4313:I4317 I4319:I4320 I4322:I4325 I4327:I4364">
    <cfRule type="cellIs" dxfId="407" priority="425" stopIfTrue="1" operator="greaterThan">
      <formula>0</formula>
    </cfRule>
  </conditionalFormatting>
  <conditionalFormatting sqref="I4230:I4233">
    <cfRule type="cellIs" dxfId="406" priority="424" stopIfTrue="1" operator="greaterThan">
      <formula>0</formula>
    </cfRule>
  </conditionalFormatting>
  <conditionalFormatting sqref="I4242:I4243">
    <cfRule type="cellIs" dxfId="405" priority="423" stopIfTrue="1" operator="greaterThan">
      <formula>0</formula>
    </cfRule>
  </conditionalFormatting>
  <conditionalFormatting sqref="I4247">
    <cfRule type="cellIs" dxfId="404" priority="422" stopIfTrue="1" operator="greaterThan">
      <formula>0</formula>
    </cfRule>
  </conditionalFormatting>
  <conditionalFormatting sqref="I4286">
    <cfRule type="cellIs" dxfId="403" priority="421" stopIfTrue="1" operator="greaterThan">
      <formula>0</formula>
    </cfRule>
  </conditionalFormatting>
  <conditionalFormatting sqref="I4257:I4260">
    <cfRule type="cellIs" dxfId="402" priority="420" stopIfTrue="1" operator="greaterThan">
      <formula>0</formula>
    </cfRule>
  </conditionalFormatting>
  <conditionalFormatting sqref="I4273">
    <cfRule type="cellIs" dxfId="401" priority="419" stopIfTrue="1" operator="greaterThan">
      <formula>0</formula>
    </cfRule>
  </conditionalFormatting>
  <conditionalFormatting sqref="I4277:I4278">
    <cfRule type="cellIs" dxfId="400" priority="418" stopIfTrue="1" operator="greaterThan">
      <formula>0</formula>
    </cfRule>
  </conditionalFormatting>
  <conditionalFormatting sqref="I4282:I4284">
    <cfRule type="cellIs" dxfId="399" priority="417" stopIfTrue="1" operator="greaterThan">
      <formula>0</formula>
    </cfRule>
  </conditionalFormatting>
  <conditionalFormatting sqref="I4287:I4288">
    <cfRule type="cellIs" dxfId="398" priority="416" stopIfTrue="1" operator="greaterThan">
      <formula>0</formula>
    </cfRule>
  </conditionalFormatting>
  <conditionalFormatting sqref="I4292:I4296">
    <cfRule type="cellIs" dxfId="397" priority="415" stopIfTrue="1" operator="greaterThan">
      <formula>0</formula>
    </cfRule>
  </conditionalFormatting>
  <conditionalFormatting sqref="I4299:I4302">
    <cfRule type="cellIs" dxfId="396" priority="414" stopIfTrue="1" operator="greaterThan">
      <formula>0</formula>
    </cfRule>
  </conditionalFormatting>
  <conditionalFormatting sqref="I4304:I4312">
    <cfRule type="cellIs" dxfId="395" priority="413" stopIfTrue="1" operator="greaterThan">
      <formula>0</formula>
    </cfRule>
  </conditionalFormatting>
  <conditionalFormatting sqref="I4318">
    <cfRule type="cellIs" dxfId="394" priority="412" stopIfTrue="1" operator="greaterThan">
      <formula>0</formula>
    </cfRule>
  </conditionalFormatting>
  <conditionalFormatting sqref="I4321">
    <cfRule type="cellIs" dxfId="393" priority="411" stopIfTrue="1" operator="greaterThan">
      <formula>0</formula>
    </cfRule>
  </conditionalFormatting>
  <conditionalFormatting sqref="I4326">
    <cfRule type="cellIs" dxfId="392" priority="410" stopIfTrue="1" operator="greaterThan">
      <formula>0</formula>
    </cfRule>
  </conditionalFormatting>
  <conditionalFormatting sqref="I4366:I4378 I4383:I4390 I4393:I4395 I4401:I4407 I4443:I4444 I4460:I4461 I4463:I4472 I4474:I4506 I4409:I4421 I4423:I4425 I4428:I4430 I4434 I4448 I4458">
    <cfRule type="cellIs" dxfId="391" priority="409" stopIfTrue="1" operator="greaterThan">
      <formula>0</formula>
    </cfRule>
  </conditionalFormatting>
  <conditionalFormatting sqref="I4379:I4382">
    <cfRule type="cellIs" dxfId="390" priority="408" stopIfTrue="1" operator="greaterThan">
      <formula>0</formula>
    </cfRule>
  </conditionalFormatting>
  <conditionalFormatting sqref="I4391:I4392">
    <cfRule type="cellIs" dxfId="389" priority="407" stopIfTrue="1" operator="greaterThan">
      <formula>0</formula>
    </cfRule>
  </conditionalFormatting>
  <conditionalFormatting sqref="I4396:I4400">
    <cfRule type="cellIs" dxfId="388" priority="406" stopIfTrue="1" operator="greaterThan">
      <formula>0</formula>
    </cfRule>
  </conditionalFormatting>
  <conditionalFormatting sqref="I4435">
    <cfRule type="cellIs" dxfId="387" priority="405" stopIfTrue="1" operator="greaterThan">
      <formula>0</formula>
    </cfRule>
  </conditionalFormatting>
  <conditionalFormatting sqref="I4437:I4439">
    <cfRule type="cellIs" dxfId="386" priority="404" stopIfTrue="1" operator="greaterThan">
      <formula>0</formula>
    </cfRule>
  </conditionalFormatting>
  <conditionalFormatting sqref="I4459">
    <cfRule type="cellIs" dxfId="385" priority="403" stopIfTrue="1" operator="greaterThan">
      <formula>0</formula>
    </cfRule>
  </conditionalFormatting>
  <conditionalFormatting sqref="I4462">
    <cfRule type="cellIs" dxfId="384" priority="402" stopIfTrue="1" operator="greaterThan">
      <formula>0</formula>
    </cfRule>
  </conditionalFormatting>
  <conditionalFormatting sqref="I4473">
    <cfRule type="cellIs" dxfId="383" priority="401" stopIfTrue="1" operator="greaterThan">
      <formula>0</formula>
    </cfRule>
  </conditionalFormatting>
  <conditionalFormatting sqref="I4408">
    <cfRule type="cellIs" dxfId="382" priority="400" stopIfTrue="1" operator="greaterThan">
      <formula>0</formula>
    </cfRule>
  </conditionalFormatting>
  <conditionalFormatting sqref="I4422">
    <cfRule type="cellIs" dxfId="381" priority="399" stopIfTrue="1" operator="greaterThan">
      <formula>0</formula>
    </cfRule>
  </conditionalFormatting>
  <conditionalFormatting sqref="I4426:I4427">
    <cfRule type="cellIs" dxfId="380" priority="398" stopIfTrue="1" operator="greaterThan">
      <formula>0</formula>
    </cfRule>
  </conditionalFormatting>
  <conditionalFormatting sqref="I4431:I4433">
    <cfRule type="cellIs" dxfId="379" priority="397" stopIfTrue="1" operator="greaterThan">
      <formula>0</formula>
    </cfRule>
  </conditionalFormatting>
  <conditionalFormatting sqref="I4436">
    <cfRule type="cellIs" dxfId="378" priority="396" stopIfTrue="1" operator="greaterThan">
      <formula>0</formula>
    </cfRule>
  </conditionalFormatting>
  <conditionalFormatting sqref="I4440:I4442">
    <cfRule type="cellIs" dxfId="377" priority="395" stopIfTrue="1" operator="greaterThan">
      <formula>0</formula>
    </cfRule>
  </conditionalFormatting>
  <conditionalFormatting sqref="I4445:I4447">
    <cfRule type="cellIs" dxfId="376" priority="394" stopIfTrue="1" operator="greaterThan">
      <formula>0</formula>
    </cfRule>
  </conditionalFormatting>
  <conditionalFormatting sqref="I4449:I4457">
    <cfRule type="cellIs" dxfId="375" priority="393" stopIfTrue="1" operator="greaterThan">
      <formula>0</formula>
    </cfRule>
  </conditionalFormatting>
  <conditionalFormatting sqref="I7607:I7619 I7624:I7631 I7634:I7636 I7638:I7641 I7679:I7681 I7709:I7710 I7712:I7715 I7717:I7754 I7643:I7646 I7651:I7662 I7664:I7666 I7675 I7669:I7671 I7687:I7689 I7694 I7704:I7707">
    <cfRule type="cellIs" dxfId="374" priority="392" stopIfTrue="1" operator="greaterThan">
      <formula>0</formula>
    </cfRule>
  </conditionalFormatting>
  <conditionalFormatting sqref="I7620:I7623">
    <cfRule type="cellIs" dxfId="373" priority="391" stopIfTrue="1" operator="greaterThan">
      <formula>0</formula>
    </cfRule>
  </conditionalFormatting>
  <conditionalFormatting sqref="I7632:I7633">
    <cfRule type="cellIs" dxfId="372" priority="390" stopIfTrue="1" operator="greaterThan">
      <formula>0</formula>
    </cfRule>
  </conditionalFormatting>
  <conditionalFormatting sqref="I7637">
    <cfRule type="cellIs" dxfId="371" priority="389" stopIfTrue="1" operator="greaterThan">
      <formula>0</formula>
    </cfRule>
  </conditionalFormatting>
  <conditionalFormatting sqref="I7676">
    <cfRule type="cellIs" dxfId="370" priority="388" stopIfTrue="1" operator="greaterThan">
      <formula>0</formula>
    </cfRule>
  </conditionalFormatting>
  <conditionalFormatting sqref="I7708">
    <cfRule type="cellIs" dxfId="369" priority="387" stopIfTrue="1" operator="greaterThan">
      <formula>0</formula>
    </cfRule>
  </conditionalFormatting>
  <conditionalFormatting sqref="I7711">
    <cfRule type="cellIs" dxfId="368" priority="386" stopIfTrue="1" operator="greaterThan">
      <formula>0</formula>
    </cfRule>
  </conditionalFormatting>
  <conditionalFormatting sqref="I7716">
    <cfRule type="cellIs" dxfId="367" priority="385" stopIfTrue="1" operator="greaterThan">
      <formula>0</formula>
    </cfRule>
  </conditionalFormatting>
  <conditionalFormatting sqref="I7642">
    <cfRule type="cellIs" dxfId="366" priority="384" stopIfTrue="1" operator="greaterThan">
      <formula>0</formula>
    </cfRule>
  </conditionalFormatting>
  <conditionalFormatting sqref="I7647:I7650">
    <cfRule type="cellIs" dxfId="365" priority="383" stopIfTrue="1" operator="greaterThan">
      <formula>0</formula>
    </cfRule>
  </conditionalFormatting>
  <conditionalFormatting sqref="I7663">
    <cfRule type="cellIs" dxfId="364" priority="382" stopIfTrue="1" operator="greaterThan">
      <formula>0</formula>
    </cfRule>
  </conditionalFormatting>
  <conditionalFormatting sqref="I7672:I7674">
    <cfRule type="cellIs" dxfId="363" priority="381" stopIfTrue="1" operator="greaterThan">
      <formula>0</formula>
    </cfRule>
  </conditionalFormatting>
  <conditionalFormatting sqref="I7667:I7668">
    <cfRule type="cellIs" dxfId="362" priority="380" stopIfTrue="1" operator="greaterThan">
      <formula>0</formula>
    </cfRule>
  </conditionalFormatting>
  <conditionalFormatting sqref="I7677:I7678">
    <cfRule type="cellIs" dxfId="361" priority="379" stopIfTrue="1" operator="greaterThan">
      <formula>0</formula>
    </cfRule>
  </conditionalFormatting>
  <conditionalFormatting sqref="I7682:I7686">
    <cfRule type="cellIs" dxfId="360" priority="378" stopIfTrue="1" operator="greaterThan">
      <formula>0</formula>
    </cfRule>
  </conditionalFormatting>
  <conditionalFormatting sqref="I7690:I7693">
    <cfRule type="cellIs" dxfId="359" priority="377" stopIfTrue="1" operator="greaterThan">
      <formula>0</formula>
    </cfRule>
  </conditionalFormatting>
  <conditionalFormatting sqref="I7695:I7702">
    <cfRule type="cellIs" dxfId="358" priority="376" stopIfTrue="1" operator="greaterThan">
      <formula>0</formula>
    </cfRule>
  </conditionalFormatting>
  <conditionalFormatting sqref="I7703">
    <cfRule type="cellIs" dxfId="357" priority="375" stopIfTrue="1" operator="greaterThan">
      <formula>0</formula>
    </cfRule>
  </conditionalFormatting>
  <conditionalFormatting sqref="I5573:I5597 I5600:I5602 I5604:I5607 I5609:I5612 I5617:I5628 I5630:I5632 I5635:I5637 I5639 I5641:I5643 I5645:I5647 I5653:I5655 I5660 I5671:I5673 I5675:I5679 I5681:I5684 I5686:I5720">
    <cfRule type="cellIs" dxfId="356" priority="374" stopIfTrue="1" operator="greaterThan">
      <formula>0</formula>
    </cfRule>
  </conditionalFormatting>
  <conditionalFormatting sqref="I5598:I5599">
    <cfRule type="cellIs" dxfId="355" priority="373" stopIfTrue="1" operator="greaterThan">
      <formula>0</formula>
    </cfRule>
  </conditionalFormatting>
  <conditionalFormatting sqref="I5603">
    <cfRule type="cellIs" dxfId="354" priority="372" stopIfTrue="1" operator="greaterThan">
      <formula>0</formula>
    </cfRule>
  </conditionalFormatting>
  <conditionalFormatting sqref="I5685">
    <cfRule type="cellIs" dxfId="353" priority="353" stopIfTrue="1" operator="greaterThan">
      <formula>0</formula>
    </cfRule>
  </conditionalFormatting>
  <conditionalFormatting sqref="I5608">
    <cfRule type="cellIs" dxfId="352" priority="370" stopIfTrue="1" operator="greaterThan">
      <formula>0</formula>
    </cfRule>
  </conditionalFormatting>
  <conditionalFormatting sqref="I5613:I5616">
    <cfRule type="cellIs" dxfId="351" priority="369" stopIfTrue="1" operator="greaterThan">
      <formula>0</formula>
    </cfRule>
  </conditionalFormatting>
  <conditionalFormatting sqref="I5629">
    <cfRule type="cellIs" dxfId="350" priority="368" stopIfTrue="1" operator="greaterThan">
      <formula>0</formula>
    </cfRule>
  </conditionalFormatting>
  <conditionalFormatting sqref="I5633:I5634">
    <cfRule type="cellIs" dxfId="349" priority="367" stopIfTrue="1" operator="greaterThan">
      <formula>0</formula>
    </cfRule>
  </conditionalFormatting>
  <conditionalFormatting sqref="I5638">
    <cfRule type="cellIs" dxfId="348" priority="366" stopIfTrue="1" operator="greaterThan">
      <formula>0</formula>
    </cfRule>
  </conditionalFormatting>
  <conditionalFormatting sqref="I5640">
    <cfRule type="cellIs" dxfId="347" priority="365" stopIfTrue="1" operator="greaterThan">
      <formula>0</formula>
    </cfRule>
  </conditionalFormatting>
  <conditionalFormatting sqref="I5644">
    <cfRule type="cellIs" dxfId="346" priority="364" stopIfTrue="1" operator="greaterThan">
      <formula>0</formula>
    </cfRule>
  </conditionalFormatting>
  <conditionalFormatting sqref="I5648:I5652">
    <cfRule type="cellIs" dxfId="345" priority="363" stopIfTrue="1" operator="greaterThan">
      <formula>0</formula>
    </cfRule>
  </conditionalFormatting>
  <conditionalFormatting sqref="I5656:I5659">
    <cfRule type="cellIs" dxfId="344" priority="362" stopIfTrue="1" operator="greaterThan">
      <formula>0</formula>
    </cfRule>
  </conditionalFormatting>
  <conditionalFormatting sqref="I5664">
    <cfRule type="cellIs" dxfId="343" priority="361" stopIfTrue="1" operator="greaterThan">
      <formula>0</formula>
    </cfRule>
  </conditionalFormatting>
  <conditionalFormatting sqref="I5669:I5670">
    <cfRule type="cellIs" dxfId="342" priority="360" stopIfTrue="1" operator="greaterThan">
      <formula>0</formula>
    </cfRule>
  </conditionalFormatting>
  <conditionalFormatting sqref="I5667">
    <cfRule type="cellIs" dxfId="341" priority="359" stopIfTrue="1" operator="greaterThan">
      <formula>0</formula>
    </cfRule>
  </conditionalFormatting>
  <conditionalFormatting sqref="I5661:I5663">
    <cfRule type="cellIs" dxfId="340" priority="358" stopIfTrue="1" operator="greaterThan">
      <formula>0</formula>
    </cfRule>
  </conditionalFormatting>
  <conditionalFormatting sqref="I5665:I5666">
    <cfRule type="cellIs" dxfId="339" priority="357" stopIfTrue="1" operator="greaterThan">
      <formula>0</formula>
    </cfRule>
  </conditionalFormatting>
  <conditionalFormatting sqref="I5668">
    <cfRule type="cellIs" dxfId="338" priority="356" stopIfTrue="1" operator="greaterThan">
      <formula>0</formula>
    </cfRule>
  </conditionalFormatting>
  <conditionalFormatting sqref="I5674">
    <cfRule type="cellIs" dxfId="337" priority="355" stopIfTrue="1" operator="greaterThan">
      <formula>0</formula>
    </cfRule>
  </conditionalFormatting>
  <conditionalFormatting sqref="I5680">
    <cfRule type="cellIs" dxfId="336" priority="354" stopIfTrue="1" operator="greaterThan">
      <formula>0</formula>
    </cfRule>
  </conditionalFormatting>
  <conditionalFormatting sqref="I6462:I6486 I6489:I6491 I6493:I6496 I6498:I6501 I6506:I6513 I6534:I6536 I6520:I6522 I6524:I6526 I6530 I6542:I6544 I6549 I6559 I6561:I6562 I6564:I6573 I6575:I6609">
    <cfRule type="cellIs" dxfId="335" priority="352" stopIfTrue="1" operator="greaterThan">
      <formula>0</formula>
    </cfRule>
  </conditionalFormatting>
  <conditionalFormatting sqref="I6487:I6488">
    <cfRule type="cellIs" dxfId="334" priority="351" stopIfTrue="1" operator="greaterThan">
      <formula>0</formula>
    </cfRule>
  </conditionalFormatting>
  <conditionalFormatting sqref="I6492">
    <cfRule type="cellIs" dxfId="333" priority="350" stopIfTrue="1" operator="greaterThan">
      <formula>0</formula>
    </cfRule>
  </conditionalFormatting>
  <conditionalFormatting sqref="I6497">
    <cfRule type="cellIs" dxfId="332" priority="349" stopIfTrue="1" operator="greaterThan">
      <formula>0</formula>
    </cfRule>
  </conditionalFormatting>
  <conditionalFormatting sqref="I6502:I6505">
    <cfRule type="cellIs" dxfId="331" priority="348" stopIfTrue="1" operator="greaterThan">
      <formula>0</formula>
    </cfRule>
  </conditionalFormatting>
  <conditionalFormatting sqref="I6531">
    <cfRule type="cellIs" dxfId="330" priority="347" stopIfTrue="1" operator="greaterThan">
      <formula>0</formula>
    </cfRule>
  </conditionalFormatting>
  <conditionalFormatting sqref="I6518">
    <cfRule type="cellIs" dxfId="329" priority="346" stopIfTrue="1" operator="greaterThan">
      <formula>0</formula>
    </cfRule>
  </conditionalFormatting>
  <conditionalFormatting sqref="I6514:I6517">
    <cfRule type="cellIs" dxfId="328" priority="345" stopIfTrue="1" operator="greaterThan">
      <formula>0</formula>
    </cfRule>
  </conditionalFormatting>
  <conditionalFormatting sqref="I6519">
    <cfRule type="cellIs" dxfId="327" priority="344" stopIfTrue="1" operator="greaterThan">
      <formula>0</formula>
    </cfRule>
  </conditionalFormatting>
  <conditionalFormatting sqref="I6523">
    <cfRule type="cellIs" dxfId="326" priority="343" stopIfTrue="1" operator="greaterThan">
      <formula>0</formula>
    </cfRule>
  </conditionalFormatting>
  <conditionalFormatting sqref="I6528:I6529">
    <cfRule type="cellIs" dxfId="325" priority="342" stopIfTrue="1" operator="greaterThan">
      <formula>0</formula>
    </cfRule>
  </conditionalFormatting>
  <conditionalFormatting sqref="I6527">
    <cfRule type="cellIs" dxfId="324" priority="341" stopIfTrue="1" operator="greaterThan">
      <formula>0</formula>
    </cfRule>
  </conditionalFormatting>
  <conditionalFormatting sqref="I6532:I6533">
    <cfRule type="cellIs" dxfId="323" priority="340" stopIfTrue="1" operator="greaterThan">
      <formula>0</formula>
    </cfRule>
  </conditionalFormatting>
  <conditionalFormatting sqref="I6537:I6541">
    <cfRule type="cellIs" dxfId="322" priority="339" stopIfTrue="1" operator="greaterThan">
      <formula>0</formula>
    </cfRule>
  </conditionalFormatting>
  <conditionalFormatting sqref="I6545:I6548">
    <cfRule type="cellIs" dxfId="321" priority="338" stopIfTrue="1" operator="greaterThan">
      <formula>0</formula>
    </cfRule>
  </conditionalFormatting>
  <conditionalFormatting sqref="I6550:I6558">
    <cfRule type="cellIs" dxfId="320" priority="337" stopIfTrue="1" operator="greaterThan">
      <formula>0</formula>
    </cfRule>
  </conditionalFormatting>
  <conditionalFormatting sqref="I6560">
    <cfRule type="cellIs" dxfId="319" priority="336" stopIfTrue="1" operator="greaterThan">
      <formula>0</formula>
    </cfRule>
  </conditionalFormatting>
  <conditionalFormatting sqref="I6563">
    <cfRule type="cellIs" dxfId="318" priority="335" stopIfTrue="1" operator="greaterThan">
      <formula>0</formula>
    </cfRule>
  </conditionalFormatting>
  <conditionalFormatting sqref="I6574">
    <cfRule type="cellIs" dxfId="317" priority="334" stopIfTrue="1" operator="greaterThan">
      <formula>0</formula>
    </cfRule>
  </conditionalFormatting>
  <conditionalFormatting sqref="I5722:I5734 I5739:I5746 I5749:I5751 I5794:I5796 I5753:I5756 I5758:I5761 I5766:I5777 I5779:I5781 I5784:I5786 I5790 I5802:I5804 I5807 I5817 I5821:I5822 I5824:I5827 I5829:I5869">
    <cfRule type="cellIs" dxfId="316" priority="333" stopIfTrue="1" operator="greaterThan">
      <formula>0</formula>
    </cfRule>
  </conditionalFormatting>
  <conditionalFormatting sqref="I5735:I5738">
    <cfRule type="cellIs" dxfId="315" priority="332" stopIfTrue="1" operator="greaterThan">
      <formula>0</formula>
    </cfRule>
  </conditionalFormatting>
  <conditionalFormatting sqref="I5747:I5748">
    <cfRule type="cellIs" dxfId="314" priority="331" stopIfTrue="1" operator="greaterThan">
      <formula>0</formula>
    </cfRule>
  </conditionalFormatting>
  <conditionalFormatting sqref="I5791">
    <cfRule type="cellIs" dxfId="313" priority="330" stopIfTrue="1" operator="greaterThan">
      <formula>0</formula>
    </cfRule>
  </conditionalFormatting>
  <conditionalFormatting sqref="I5752">
    <cfRule type="cellIs" dxfId="312" priority="329" stopIfTrue="1" operator="greaterThan">
      <formula>0</formula>
    </cfRule>
  </conditionalFormatting>
  <conditionalFormatting sqref="I5757">
    <cfRule type="cellIs" dxfId="311" priority="328" stopIfTrue="1" operator="greaterThan">
      <formula>0</formula>
    </cfRule>
  </conditionalFormatting>
  <conditionalFormatting sqref="I5762:I5765">
    <cfRule type="cellIs" dxfId="310" priority="327" stopIfTrue="1" operator="greaterThan">
      <formula>0</formula>
    </cfRule>
  </conditionalFormatting>
  <conditionalFormatting sqref="I5778">
    <cfRule type="cellIs" dxfId="309" priority="326" stopIfTrue="1" operator="greaterThan">
      <formula>0</formula>
    </cfRule>
  </conditionalFormatting>
  <conditionalFormatting sqref="I5782:I5783">
    <cfRule type="cellIs" dxfId="308" priority="325" stopIfTrue="1" operator="greaterThan">
      <formula>0</formula>
    </cfRule>
  </conditionalFormatting>
  <conditionalFormatting sqref="I5787:I5789">
    <cfRule type="cellIs" dxfId="307" priority="324" stopIfTrue="1" operator="greaterThan">
      <formula>0</formula>
    </cfRule>
  </conditionalFormatting>
  <conditionalFormatting sqref="I5792:I5793">
    <cfRule type="cellIs" dxfId="306" priority="323" stopIfTrue="1" operator="greaterThan">
      <formula>0</formula>
    </cfRule>
  </conditionalFormatting>
  <conditionalFormatting sqref="I5797:I5801">
    <cfRule type="cellIs" dxfId="305" priority="322" stopIfTrue="1" operator="greaterThan">
      <formula>0</formula>
    </cfRule>
  </conditionalFormatting>
  <conditionalFormatting sqref="I5805:I5806">
    <cfRule type="cellIs" dxfId="304" priority="321" stopIfTrue="1" operator="greaterThan">
      <formula>0</formula>
    </cfRule>
  </conditionalFormatting>
  <conditionalFormatting sqref="I5808:I5816">
    <cfRule type="cellIs" dxfId="303" priority="320" stopIfTrue="1" operator="greaterThan">
      <formula>0</formula>
    </cfRule>
  </conditionalFormatting>
  <conditionalFormatting sqref="I5818:I5819">
    <cfRule type="cellIs" dxfId="302" priority="319" stopIfTrue="1" operator="greaterThan">
      <formula>0</formula>
    </cfRule>
  </conditionalFormatting>
  <conditionalFormatting sqref="I5820">
    <cfRule type="cellIs" dxfId="301" priority="318" stopIfTrue="1" operator="greaterThan">
      <formula>0</formula>
    </cfRule>
  </conditionalFormatting>
  <conditionalFormatting sqref="I5823">
    <cfRule type="cellIs" dxfId="300" priority="317" stopIfTrue="1" operator="greaterThan">
      <formula>0</formula>
    </cfRule>
  </conditionalFormatting>
  <conditionalFormatting sqref="I5828">
    <cfRule type="cellIs" dxfId="299" priority="316" stopIfTrue="1" operator="greaterThan">
      <formula>0</formula>
    </cfRule>
  </conditionalFormatting>
  <conditionalFormatting sqref="I5871:I5883 I5888:I5895 I5898:I5900 I5902:I5910 I5944:I5946 I5915:I5926 I5928:I5930 I5933:I5935 I5939 I5952:I5954 I5957 I5967 I5969:I5970 I5972:I5981 I5983:I6017">
    <cfRule type="cellIs" dxfId="298" priority="315" stopIfTrue="1" operator="greaterThan">
      <formula>0</formula>
    </cfRule>
  </conditionalFormatting>
  <conditionalFormatting sqref="I5884:I5887">
    <cfRule type="cellIs" dxfId="297" priority="314" stopIfTrue="1" operator="greaterThan">
      <formula>0</formula>
    </cfRule>
  </conditionalFormatting>
  <conditionalFormatting sqref="I5896:I5897">
    <cfRule type="cellIs" dxfId="296" priority="313" stopIfTrue="1" operator="greaterThan">
      <formula>0</formula>
    </cfRule>
  </conditionalFormatting>
  <conditionalFormatting sqref="I5901">
    <cfRule type="cellIs" dxfId="295" priority="312" stopIfTrue="1" operator="greaterThan">
      <formula>0</formula>
    </cfRule>
  </conditionalFormatting>
  <conditionalFormatting sqref="I5940">
    <cfRule type="cellIs" dxfId="294" priority="311" stopIfTrue="1" operator="greaterThan">
      <formula>0</formula>
    </cfRule>
  </conditionalFormatting>
  <conditionalFormatting sqref="I5911:I5914">
    <cfRule type="cellIs" dxfId="293" priority="310" stopIfTrue="1" operator="greaterThan">
      <formula>0</formula>
    </cfRule>
  </conditionalFormatting>
  <conditionalFormatting sqref="I5927">
    <cfRule type="cellIs" dxfId="292" priority="309" stopIfTrue="1" operator="greaterThan">
      <formula>0</formula>
    </cfRule>
  </conditionalFormatting>
  <conditionalFormatting sqref="I5931:I5932">
    <cfRule type="cellIs" dxfId="291" priority="308" stopIfTrue="1" operator="greaterThan">
      <formula>0</formula>
    </cfRule>
  </conditionalFormatting>
  <conditionalFormatting sqref="I5936:I5938">
    <cfRule type="cellIs" dxfId="290" priority="307" stopIfTrue="1" operator="greaterThan">
      <formula>0</formula>
    </cfRule>
  </conditionalFormatting>
  <conditionalFormatting sqref="I5941:I5943">
    <cfRule type="cellIs" dxfId="289" priority="306" stopIfTrue="1" operator="greaterThan">
      <formula>0</formula>
    </cfRule>
  </conditionalFormatting>
  <conditionalFormatting sqref="I5947:I5951">
    <cfRule type="cellIs" dxfId="288" priority="305" stopIfTrue="1" operator="greaterThan">
      <formula>0</formula>
    </cfRule>
  </conditionalFormatting>
  <conditionalFormatting sqref="I5955:I5956">
    <cfRule type="cellIs" dxfId="287" priority="304" stopIfTrue="1" operator="greaterThan">
      <formula>0</formula>
    </cfRule>
  </conditionalFormatting>
  <conditionalFormatting sqref="I5958:I5966">
    <cfRule type="cellIs" dxfId="286" priority="303" stopIfTrue="1" operator="greaterThan">
      <formula>0</formula>
    </cfRule>
  </conditionalFormatting>
  <conditionalFormatting sqref="I5968">
    <cfRule type="cellIs" dxfId="285" priority="302" stopIfTrue="1" operator="greaterThan">
      <formula>0</formula>
    </cfRule>
  </conditionalFormatting>
  <conditionalFormatting sqref="I5971">
    <cfRule type="cellIs" dxfId="284" priority="301" stopIfTrue="1" operator="greaterThan">
      <formula>0</formula>
    </cfRule>
  </conditionalFormatting>
  <conditionalFormatting sqref="I5982">
    <cfRule type="cellIs" dxfId="283" priority="300" stopIfTrue="1" operator="greaterThan">
      <formula>0</formula>
    </cfRule>
  </conditionalFormatting>
  <conditionalFormatting sqref="I6019:I6031 I6036:I6043 I6046:I6048 I6093:I6095 I6050:I6053 I6055:I6058 I6063:I6074 I6076:I6078 I6081:I6083 I6087 I6099 I6109 I6111:I6113 I6115:I6123 I6125:I6159">
    <cfRule type="cellIs" dxfId="282" priority="299" stopIfTrue="1" operator="greaterThan">
      <formula>0</formula>
    </cfRule>
  </conditionalFormatting>
  <conditionalFormatting sqref="I6032:I6035">
    <cfRule type="cellIs" dxfId="281" priority="298" stopIfTrue="1" operator="greaterThan">
      <formula>0</formula>
    </cfRule>
  </conditionalFormatting>
  <conditionalFormatting sqref="I6044:I6045">
    <cfRule type="cellIs" dxfId="280" priority="297" stopIfTrue="1" operator="greaterThan">
      <formula>0</formula>
    </cfRule>
  </conditionalFormatting>
  <conditionalFormatting sqref="I6088">
    <cfRule type="cellIs" dxfId="279" priority="296" stopIfTrue="1" operator="greaterThan">
      <formula>0</formula>
    </cfRule>
  </conditionalFormatting>
  <conditionalFormatting sqref="I6049">
    <cfRule type="cellIs" dxfId="278" priority="295" stopIfTrue="1" operator="greaterThan">
      <formula>0</formula>
    </cfRule>
  </conditionalFormatting>
  <conditionalFormatting sqref="I6054">
    <cfRule type="cellIs" dxfId="277" priority="294" stopIfTrue="1" operator="greaterThan">
      <formula>0</formula>
    </cfRule>
  </conditionalFormatting>
  <conditionalFormatting sqref="I6059:I6062">
    <cfRule type="cellIs" dxfId="276" priority="293" stopIfTrue="1" operator="greaterThan">
      <formula>0</formula>
    </cfRule>
  </conditionalFormatting>
  <conditionalFormatting sqref="I6075">
    <cfRule type="cellIs" dxfId="275" priority="292" stopIfTrue="1" operator="greaterThan">
      <formula>0</formula>
    </cfRule>
  </conditionalFormatting>
  <conditionalFormatting sqref="I6079:I6080">
    <cfRule type="cellIs" dxfId="274" priority="291" stopIfTrue="1" operator="greaterThan">
      <formula>0</formula>
    </cfRule>
  </conditionalFormatting>
  <conditionalFormatting sqref="I6084:I6086">
    <cfRule type="cellIs" dxfId="273" priority="290" stopIfTrue="1" operator="greaterThan">
      <formula>0</formula>
    </cfRule>
  </conditionalFormatting>
  <conditionalFormatting sqref="I6089:I6092">
    <cfRule type="cellIs" dxfId="272" priority="289" stopIfTrue="1" operator="greaterThan">
      <formula>0</formula>
    </cfRule>
  </conditionalFormatting>
  <conditionalFormatting sqref="I6096:I6098">
    <cfRule type="cellIs" dxfId="271" priority="288" stopIfTrue="1" operator="greaterThan">
      <formula>0</formula>
    </cfRule>
  </conditionalFormatting>
  <conditionalFormatting sqref="I6100:I6108">
    <cfRule type="cellIs" dxfId="270" priority="287" stopIfTrue="1" operator="greaterThan">
      <formula>0</formula>
    </cfRule>
  </conditionalFormatting>
  <conditionalFormatting sqref="I6110">
    <cfRule type="cellIs" dxfId="269" priority="286" stopIfTrue="1" operator="greaterThan">
      <formula>0</formula>
    </cfRule>
  </conditionalFormatting>
  <conditionalFormatting sqref="I6114">
    <cfRule type="cellIs" dxfId="268" priority="285" stopIfTrue="1" operator="greaterThan">
      <formula>0</formula>
    </cfRule>
  </conditionalFormatting>
  <conditionalFormatting sqref="I6124">
    <cfRule type="cellIs" dxfId="267" priority="284" stopIfTrue="1" operator="greaterThan">
      <formula>0</formula>
    </cfRule>
  </conditionalFormatting>
  <conditionalFormatting sqref="I6313:I6342 I6344:I6347 I6349:I6352 I6357:I6368 I6370:I6372 I6375:I6377 I6381:I6382 I6385:I6387 I6393:I6395 I6400 I6410 I6412:I6413 I6415:I6424 I6426:I6460">
    <cfRule type="cellIs" dxfId="266" priority="283" stopIfTrue="1" operator="greaterThan">
      <formula>0</formula>
    </cfRule>
  </conditionalFormatting>
  <conditionalFormatting sqref="I6343">
    <cfRule type="cellIs" dxfId="265" priority="282" stopIfTrue="1" operator="greaterThan">
      <formula>0</formula>
    </cfRule>
  </conditionalFormatting>
  <conditionalFormatting sqref="I6348">
    <cfRule type="cellIs" dxfId="264" priority="281" stopIfTrue="1" operator="greaterThan">
      <formula>0</formula>
    </cfRule>
  </conditionalFormatting>
  <conditionalFormatting sqref="I6353:I6356">
    <cfRule type="cellIs" dxfId="263" priority="280" stopIfTrue="1" operator="greaterThan">
      <formula>0</formula>
    </cfRule>
  </conditionalFormatting>
  <conditionalFormatting sqref="I6369">
    <cfRule type="cellIs" dxfId="262" priority="279" stopIfTrue="1" operator="greaterThan">
      <formula>0</formula>
    </cfRule>
  </conditionalFormatting>
  <conditionalFormatting sqref="I6373:I6374">
    <cfRule type="cellIs" dxfId="261" priority="278" stopIfTrue="1" operator="greaterThan">
      <formula>0</formula>
    </cfRule>
  </conditionalFormatting>
  <conditionalFormatting sqref="I6378:I6380">
    <cfRule type="cellIs" dxfId="260" priority="277" stopIfTrue="1" operator="greaterThan">
      <formula>0</formula>
    </cfRule>
  </conditionalFormatting>
  <conditionalFormatting sqref="I6383:I6384">
    <cfRule type="cellIs" dxfId="259" priority="276" stopIfTrue="1" operator="greaterThan">
      <formula>0</formula>
    </cfRule>
  </conditionalFormatting>
  <conditionalFormatting sqref="I6388:I6392">
    <cfRule type="cellIs" dxfId="258" priority="275" stopIfTrue="1" operator="greaterThan">
      <formula>0</formula>
    </cfRule>
  </conditionalFormatting>
  <conditionalFormatting sqref="I6396:I6399">
    <cfRule type="cellIs" dxfId="257" priority="274" stopIfTrue="1" operator="greaterThan">
      <formula>0</formula>
    </cfRule>
  </conditionalFormatting>
  <conditionalFormatting sqref="I6401:I6409">
    <cfRule type="cellIs" dxfId="256" priority="273" stopIfTrue="1" operator="greaterThan">
      <formula>0</formula>
    </cfRule>
  </conditionalFormatting>
  <conditionalFormatting sqref="I6411">
    <cfRule type="cellIs" dxfId="255" priority="272" stopIfTrue="1" operator="greaterThan">
      <formula>0</formula>
    </cfRule>
  </conditionalFormatting>
  <conditionalFormatting sqref="I6414">
    <cfRule type="cellIs" dxfId="254" priority="271" stopIfTrue="1" operator="greaterThan">
      <formula>0</formula>
    </cfRule>
  </conditionalFormatting>
  <conditionalFormatting sqref="I6425">
    <cfRule type="cellIs" dxfId="253" priority="270" stopIfTrue="1" operator="greaterThan">
      <formula>0</formula>
    </cfRule>
  </conditionalFormatting>
  <conditionalFormatting sqref="I7450:I7479 I7549:I7550 I7552:I7561 I7563:I7597 I7481:I7484 I7486:I7489 I7494:I7505 I7507:I7509 I7512:I7514 I7518:I7519 I7522:I7524 I7530:I7532 I7537 I7547">
    <cfRule type="cellIs" dxfId="252" priority="269" stopIfTrue="1" operator="greaterThan">
      <formula>0</formula>
    </cfRule>
  </conditionalFormatting>
  <conditionalFormatting sqref="I7548">
    <cfRule type="cellIs" dxfId="251" priority="268" stopIfTrue="1" operator="greaterThan">
      <formula>0</formula>
    </cfRule>
  </conditionalFormatting>
  <conditionalFormatting sqref="I7551">
    <cfRule type="cellIs" dxfId="250" priority="267" stopIfTrue="1" operator="greaterThan">
      <formula>0</formula>
    </cfRule>
  </conditionalFormatting>
  <conditionalFormatting sqref="I7562">
    <cfRule type="cellIs" dxfId="249" priority="266" stopIfTrue="1" operator="greaterThan">
      <formula>0</formula>
    </cfRule>
  </conditionalFormatting>
  <conditionalFormatting sqref="I7480">
    <cfRule type="cellIs" dxfId="248" priority="265" stopIfTrue="1" operator="greaterThan">
      <formula>0</formula>
    </cfRule>
  </conditionalFormatting>
  <conditionalFormatting sqref="I7485">
    <cfRule type="cellIs" dxfId="247" priority="264" stopIfTrue="1" operator="greaterThan">
      <formula>0</formula>
    </cfRule>
  </conditionalFormatting>
  <conditionalFormatting sqref="I7490:I7493">
    <cfRule type="cellIs" dxfId="246" priority="263" stopIfTrue="1" operator="greaterThan">
      <formula>0</formula>
    </cfRule>
  </conditionalFormatting>
  <conditionalFormatting sqref="I7506">
    <cfRule type="cellIs" dxfId="245" priority="262" stopIfTrue="1" operator="greaterThan">
      <formula>0</formula>
    </cfRule>
  </conditionalFormatting>
  <conditionalFormatting sqref="I7510:I7511">
    <cfRule type="cellIs" dxfId="244" priority="261" stopIfTrue="1" operator="greaterThan">
      <formula>0</formula>
    </cfRule>
  </conditionalFormatting>
  <conditionalFormatting sqref="I7515:I7517">
    <cfRule type="cellIs" dxfId="243" priority="260" stopIfTrue="1" operator="greaterThan">
      <formula>0</formula>
    </cfRule>
  </conditionalFormatting>
  <conditionalFormatting sqref="I7520:I7521">
    <cfRule type="cellIs" dxfId="242" priority="259" stopIfTrue="1" operator="greaterThan">
      <formula>0</formula>
    </cfRule>
  </conditionalFormatting>
  <conditionalFormatting sqref="I7525:I7529">
    <cfRule type="cellIs" dxfId="241" priority="258" stopIfTrue="1" operator="greaterThan">
      <formula>0</formula>
    </cfRule>
  </conditionalFormatting>
  <conditionalFormatting sqref="I7533:I7536">
    <cfRule type="cellIs" dxfId="240" priority="257" stopIfTrue="1" operator="greaterThan">
      <formula>0</formula>
    </cfRule>
  </conditionalFormatting>
  <conditionalFormatting sqref="I7538:I7546">
    <cfRule type="cellIs" dxfId="239" priority="256" stopIfTrue="1" operator="greaterThan">
      <formula>0</formula>
    </cfRule>
  </conditionalFormatting>
  <conditionalFormatting sqref="I6162:I6191 I6197:I6203 I6205:I6219 I6221:I6223 I6226:I6228 I6232:I6233 I6236:I6238 I6244:I6246 I6251 I6261:I6262 I6264 I6266:I6275 I6277:I6311">
    <cfRule type="cellIs" dxfId="238" priority="255" stopIfTrue="1" operator="greaterThan">
      <formula>0</formula>
    </cfRule>
  </conditionalFormatting>
  <conditionalFormatting sqref="I6192:I6196">
    <cfRule type="cellIs" dxfId="237" priority="254" stopIfTrue="1" operator="greaterThan">
      <formula>0</formula>
    </cfRule>
  </conditionalFormatting>
  <conditionalFormatting sqref="I6204">
    <cfRule type="cellIs" dxfId="236" priority="253" stopIfTrue="1" operator="greaterThan">
      <formula>0</formula>
    </cfRule>
  </conditionalFormatting>
  <conditionalFormatting sqref="I6220">
    <cfRule type="cellIs" dxfId="235" priority="252" stopIfTrue="1" operator="greaterThan">
      <formula>0</formula>
    </cfRule>
  </conditionalFormatting>
  <conditionalFormatting sqref="I6224:I6225">
    <cfRule type="cellIs" dxfId="234" priority="251" stopIfTrue="1" operator="greaterThan">
      <formula>0</formula>
    </cfRule>
  </conditionalFormatting>
  <conditionalFormatting sqref="I6229:I6231">
    <cfRule type="cellIs" dxfId="233" priority="250" stopIfTrue="1" operator="greaterThan">
      <formula>0</formula>
    </cfRule>
  </conditionalFormatting>
  <conditionalFormatting sqref="I6234:I6235">
    <cfRule type="cellIs" dxfId="232" priority="249" stopIfTrue="1" operator="greaterThan">
      <formula>0</formula>
    </cfRule>
  </conditionalFormatting>
  <conditionalFormatting sqref="I6239:I6243">
    <cfRule type="cellIs" dxfId="231" priority="248" stopIfTrue="1" operator="greaterThan">
      <formula>0</formula>
    </cfRule>
  </conditionalFormatting>
  <conditionalFormatting sqref="I6247:I6250">
    <cfRule type="cellIs" dxfId="230" priority="247" stopIfTrue="1" operator="greaterThan">
      <formula>0</formula>
    </cfRule>
  </conditionalFormatting>
  <conditionalFormatting sqref="I6252:I6260">
    <cfRule type="cellIs" dxfId="229" priority="246" stopIfTrue="1" operator="greaterThan">
      <formula>0</formula>
    </cfRule>
  </conditionalFormatting>
  <conditionalFormatting sqref="I6263">
    <cfRule type="cellIs" dxfId="228" priority="245" stopIfTrue="1" operator="greaterThan">
      <formula>0</formula>
    </cfRule>
  </conditionalFormatting>
  <conditionalFormatting sqref="I6265">
    <cfRule type="cellIs" dxfId="227" priority="244" stopIfTrue="1" operator="greaterThan">
      <formula>0</formula>
    </cfRule>
  </conditionalFormatting>
  <conditionalFormatting sqref="I6276">
    <cfRule type="cellIs" dxfId="226" priority="243" stopIfTrue="1" operator="greaterThan">
      <formula>0</formula>
    </cfRule>
  </conditionalFormatting>
  <conditionalFormatting sqref="I6613:I6642 I6648:I6654 I6656:I6670 I6672:I6674 I6677:I6679 I6683:I6684 I6687:I6689 I6695:I6697 I6702 I6712:I6713 I6715 I6717:I6726 I6728:I6762">
    <cfRule type="cellIs" dxfId="225" priority="242" stopIfTrue="1" operator="greaterThan">
      <formula>0</formula>
    </cfRule>
  </conditionalFormatting>
  <conditionalFormatting sqref="I6643:I6647">
    <cfRule type="cellIs" dxfId="224" priority="241" stopIfTrue="1" operator="greaterThan">
      <formula>0</formula>
    </cfRule>
  </conditionalFormatting>
  <conditionalFormatting sqref="I6655">
    <cfRule type="cellIs" dxfId="223" priority="240" stopIfTrue="1" operator="greaterThan">
      <formula>0</formula>
    </cfRule>
  </conditionalFormatting>
  <conditionalFormatting sqref="I6671">
    <cfRule type="cellIs" dxfId="222" priority="239" stopIfTrue="1" operator="greaterThan">
      <formula>0</formula>
    </cfRule>
  </conditionalFormatting>
  <conditionalFormatting sqref="I6675:I6676">
    <cfRule type="cellIs" dxfId="221" priority="238" stopIfTrue="1" operator="greaterThan">
      <formula>0</formula>
    </cfRule>
  </conditionalFormatting>
  <conditionalFormatting sqref="I6680:I6682">
    <cfRule type="cellIs" dxfId="220" priority="237" stopIfTrue="1" operator="greaterThan">
      <formula>0</formula>
    </cfRule>
  </conditionalFormatting>
  <conditionalFormatting sqref="I6685:I6686">
    <cfRule type="cellIs" dxfId="219" priority="236" stopIfTrue="1" operator="greaterThan">
      <formula>0</formula>
    </cfRule>
  </conditionalFormatting>
  <conditionalFormatting sqref="I6690:I6694">
    <cfRule type="cellIs" dxfId="218" priority="235" stopIfTrue="1" operator="greaterThan">
      <formula>0</formula>
    </cfRule>
  </conditionalFormatting>
  <conditionalFormatting sqref="I6698:I6701">
    <cfRule type="cellIs" dxfId="217" priority="234" stopIfTrue="1" operator="greaterThan">
      <formula>0</formula>
    </cfRule>
  </conditionalFormatting>
  <conditionalFormatting sqref="I6703:I6711">
    <cfRule type="cellIs" dxfId="216" priority="233" stopIfTrue="1" operator="greaterThan">
      <formula>0</formula>
    </cfRule>
  </conditionalFormatting>
  <conditionalFormatting sqref="I6714">
    <cfRule type="cellIs" dxfId="215" priority="232" stopIfTrue="1" operator="greaterThan">
      <formula>0</formula>
    </cfRule>
  </conditionalFormatting>
  <conditionalFormatting sqref="I6716">
    <cfRule type="cellIs" dxfId="214" priority="231" stopIfTrue="1" operator="greaterThan">
      <formula>0</formula>
    </cfRule>
  </conditionalFormatting>
  <conditionalFormatting sqref="I6727">
    <cfRule type="cellIs" dxfId="213" priority="230" stopIfTrue="1" operator="greaterThan">
      <formula>0</formula>
    </cfRule>
  </conditionalFormatting>
  <conditionalFormatting sqref="I3642">
    <cfRule type="cellIs" dxfId="212" priority="228" stopIfTrue="1" operator="greaterThan">
      <formula>0</formula>
    </cfRule>
  </conditionalFormatting>
  <conditionalFormatting sqref="I3643:I3646">
    <cfRule type="cellIs" dxfId="211" priority="227" stopIfTrue="1" operator="greaterThan">
      <formula>0</formula>
    </cfRule>
  </conditionalFormatting>
  <conditionalFormatting sqref="I3689:I3693">
    <cfRule type="cellIs" dxfId="210" priority="226" stopIfTrue="1" operator="greaterThan">
      <formula>0</formula>
    </cfRule>
  </conditionalFormatting>
  <conditionalFormatting sqref="I3697:I3700">
    <cfRule type="cellIs" dxfId="209" priority="225" stopIfTrue="1" operator="greaterThan">
      <formula>0</formula>
    </cfRule>
  </conditionalFormatting>
  <conditionalFormatting sqref="I3702:I3710">
    <cfRule type="cellIs" dxfId="208" priority="224" stopIfTrue="1" operator="greaterThan">
      <formula>0</formula>
    </cfRule>
  </conditionalFormatting>
  <conditionalFormatting sqref="I3684:I3685">
    <cfRule type="cellIs" dxfId="207" priority="223" stopIfTrue="1" operator="greaterThan">
      <formula>0</formula>
    </cfRule>
  </conditionalFormatting>
  <conditionalFormatting sqref="I3679:I3681">
    <cfRule type="cellIs" dxfId="206" priority="222" stopIfTrue="1" operator="greaterThan">
      <formula>0</formula>
    </cfRule>
  </conditionalFormatting>
  <conditionalFormatting sqref="I3674:I3675">
    <cfRule type="cellIs" dxfId="205" priority="221" stopIfTrue="1" operator="greaterThan">
      <formula>0</formula>
    </cfRule>
  </conditionalFormatting>
  <conditionalFormatting sqref="I3670">
    <cfRule type="cellIs" dxfId="204" priority="220" stopIfTrue="1" operator="greaterThan">
      <formula>0</formula>
    </cfRule>
  </conditionalFormatting>
  <conditionalFormatting sqref="I3654">
    <cfRule type="cellIs" dxfId="203" priority="219" stopIfTrue="1" operator="greaterThan">
      <formula>0</formula>
    </cfRule>
  </conditionalFormatting>
  <conditionalFormatting sqref="I3793:I3797">
    <cfRule type="cellIs" dxfId="202" priority="217" stopIfTrue="1" operator="greaterThan">
      <formula>0</formula>
    </cfRule>
  </conditionalFormatting>
  <conditionalFormatting sqref="I3805">
    <cfRule type="cellIs" dxfId="201" priority="216" stopIfTrue="1" operator="greaterThan">
      <formula>0</formula>
    </cfRule>
  </conditionalFormatting>
  <conditionalFormatting sqref="I3830:I3832">
    <cfRule type="cellIs" dxfId="200" priority="215" stopIfTrue="1" operator="greaterThan">
      <formula>0</formula>
    </cfRule>
  </conditionalFormatting>
  <conditionalFormatting sqref="I3835:I3836">
    <cfRule type="cellIs" dxfId="199" priority="214" stopIfTrue="1" operator="greaterThan">
      <formula>0</formula>
    </cfRule>
  </conditionalFormatting>
  <conditionalFormatting sqref="I3840:I3844">
    <cfRule type="cellIs" dxfId="198" priority="213" stopIfTrue="1" operator="greaterThan">
      <formula>0</formula>
    </cfRule>
  </conditionalFormatting>
  <conditionalFormatting sqref="I3848:I3851">
    <cfRule type="cellIs" dxfId="197" priority="212" stopIfTrue="1" operator="greaterThan">
      <formula>0</formula>
    </cfRule>
  </conditionalFormatting>
  <conditionalFormatting sqref="I3853:I3861">
    <cfRule type="cellIs" dxfId="196" priority="211" stopIfTrue="1" operator="greaterThan">
      <formula>0</formula>
    </cfRule>
  </conditionalFormatting>
  <conditionalFormatting sqref="I3947">
    <cfRule type="cellIs" dxfId="195" priority="209" stopIfTrue="1" operator="greaterThan">
      <formula>0</formula>
    </cfRule>
  </conditionalFormatting>
  <conditionalFormatting sqref="I4002:I4010">
    <cfRule type="cellIs" dxfId="194" priority="200" stopIfTrue="1" operator="greaterThan">
      <formula>0</formula>
    </cfRule>
  </conditionalFormatting>
  <conditionalFormatting sqref="I3952">
    <cfRule type="cellIs" dxfId="193" priority="208" stopIfTrue="1" operator="greaterThan">
      <formula>0</formula>
    </cfRule>
  </conditionalFormatting>
  <conditionalFormatting sqref="I3957:I3960">
    <cfRule type="cellIs" dxfId="192" priority="207" stopIfTrue="1" operator="greaterThan">
      <formula>0</formula>
    </cfRule>
  </conditionalFormatting>
  <conditionalFormatting sqref="I3973">
    <cfRule type="cellIs" dxfId="191" priority="206" stopIfTrue="1" operator="greaterThan">
      <formula>0</formula>
    </cfRule>
  </conditionalFormatting>
  <conditionalFormatting sqref="I3977:I3978">
    <cfRule type="cellIs" dxfId="190" priority="205" stopIfTrue="1" operator="greaterThan">
      <formula>0</formula>
    </cfRule>
  </conditionalFormatting>
  <conditionalFormatting sqref="I3982:I3984">
    <cfRule type="cellIs" dxfId="189" priority="204" stopIfTrue="1" operator="greaterThan">
      <formula>0</formula>
    </cfRule>
  </conditionalFormatting>
  <conditionalFormatting sqref="I3987:I3988">
    <cfRule type="cellIs" dxfId="188" priority="203" stopIfTrue="1" operator="greaterThan">
      <formula>0</formula>
    </cfRule>
  </conditionalFormatting>
  <conditionalFormatting sqref="I3992:I3994">
    <cfRule type="cellIs" dxfId="187" priority="202" stopIfTrue="1" operator="greaterThan">
      <formula>0</formula>
    </cfRule>
  </conditionalFormatting>
  <conditionalFormatting sqref="I3998:I4000">
    <cfRule type="cellIs" dxfId="186" priority="201" stopIfTrue="1" operator="greaterThan">
      <formula>0</formula>
    </cfRule>
  </conditionalFormatting>
  <conditionalFormatting sqref="I4096">
    <cfRule type="cellIs" dxfId="185" priority="198" stopIfTrue="1" operator="greaterThan">
      <formula>0</formula>
    </cfRule>
  </conditionalFormatting>
  <conditionalFormatting sqref="I4154:I4162">
    <cfRule type="cellIs" dxfId="184" priority="197" stopIfTrue="1" operator="greaterThan">
      <formula>0</formula>
    </cfRule>
  </conditionalFormatting>
  <conditionalFormatting sqref="I4149:I4152">
    <cfRule type="cellIs" dxfId="183" priority="196" stopIfTrue="1" operator="greaterThan">
      <formula>0</formula>
    </cfRule>
  </conditionalFormatting>
  <conditionalFormatting sqref="I4141:I4145">
    <cfRule type="cellIs" dxfId="182" priority="195" stopIfTrue="1" operator="greaterThan">
      <formula>0</formula>
    </cfRule>
  </conditionalFormatting>
  <conditionalFormatting sqref="I4136:I4137">
    <cfRule type="cellIs" dxfId="181" priority="194" stopIfTrue="1" operator="greaterThan">
      <formula>0</formula>
    </cfRule>
  </conditionalFormatting>
  <conditionalFormatting sqref="I4131:I4133">
    <cfRule type="cellIs" dxfId="180" priority="193" stopIfTrue="1" operator="greaterThan">
      <formula>0</formula>
    </cfRule>
  </conditionalFormatting>
  <conditionalFormatting sqref="I4126:I4127">
    <cfRule type="cellIs" dxfId="179" priority="192" stopIfTrue="1" operator="greaterThan">
      <formula>0</formula>
    </cfRule>
  </conditionalFormatting>
  <conditionalFormatting sqref="I4122">
    <cfRule type="cellIs" dxfId="178" priority="191" stopIfTrue="1" operator="greaterThan">
      <formula>0</formula>
    </cfRule>
  </conditionalFormatting>
  <conditionalFormatting sqref="I4106:I4109">
    <cfRule type="cellIs" dxfId="177" priority="190" stopIfTrue="1" operator="greaterThan">
      <formula>0</formula>
    </cfRule>
  </conditionalFormatting>
  <conditionalFormatting sqref="I348:I371 I374:I377 I379:I387 I391:I422 I424:I426 I429:I431 I436:I437 I451:I458 I460:I462 I469:I475 I479:I507 I517:I580 I439:I448">
    <cfRule type="cellIs" dxfId="176" priority="189" stopIfTrue="1" operator="greaterThan">
      <formula>0</formula>
    </cfRule>
  </conditionalFormatting>
  <conditionalFormatting sqref="I372:I373">
    <cfRule type="cellIs" dxfId="175" priority="188" stopIfTrue="1" operator="greaterThan">
      <formula>0</formula>
    </cfRule>
  </conditionalFormatting>
  <conditionalFormatting sqref="I378">
    <cfRule type="cellIs" dxfId="174" priority="187" stopIfTrue="1" operator="greaterThan">
      <formula>0</formula>
    </cfRule>
  </conditionalFormatting>
  <conditionalFormatting sqref="I388:I390">
    <cfRule type="cellIs" dxfId="173" priority="186" stopIfTrue="1" operator="greaterThan">
      <formula>0</formula>
    </cfRule>
  </conditionalFormatting>
  <conditionalFormatting sqref="I423">
    <cfRule type="cellIs" dxfId="172" priority="185" stopIfTrue="1" operator="greaterThan">
      <formula>0</formula>
    </cfRule>
  </conditionalFormatting>
  <conditionalFormatting sqref="I427:I428">
    <cfRule type="cellIs" dxfId="171" priority="184" stopIfTrue="1" operator="greaterThan">
      <formula>0</formula>
    </cfRule>
  </conditionalFormatting>
  <conditionalFormatting sqref="I432:I435">
    <cfRule type="cellIs" dxfId="170" priority="183" stopIfTrue="1" operator="greaterThan">
      <formula>0</formula>
    </cfRule>
  </conditionalFormatting>
  <conditionalFormatting sqref="I449:I450">
    <cfRule type="cellIs" dxfId="169" priority="182" stopIfTrue="1" operator="greaterThan">
      <formula>0</formula>
    </cfRule>
  </conditionalFormatting>
  <conditionalFormatting sqref="I459">
    <cfRule type="cellIs" dxfId="168" priority="181" stopIfTrue="1" operator="greaterThan">
      <formula>0</formula>
    </cfRule>
  </conditionalFormatting>
  <conditionalFormatting sqref="I463:I468">
    <cfRule type="cellIs" dxfId="167" priority="180" stopIfTrue="1" operator="greaterThan">
      <formula>0</formula>
    </cfRule>
  </conditionalFormatting>
  <conditionalFormatting sqref="I476:I478">
    <cfRule type="cellIs" dxfId="166" priority="179" stopIfTrue="1" operator="greaterThan">
      <formula>0</formula>
    </cfRule>
  </conditionalFormatting>
  <conditionalFormatting sqref="I508:I516">
    <cfRule type="cellIs" dxfId="165" priority="178" stopIfTrue="1" operator="greaterThan">
      <formula>0</formula>
    </cfRule>
  </conditionalFormatting>
  <conditionalFormatting sqref="I438">
    <cfRule type="cellIs" dxfId="164" priority="177" stopIfTrue="1" operator="greaterThan">
      <formula>0</formula>
    </cfRule>
  </conditionalFormatting>
  <conditionalFormatting sqref="I1195:I1224 I1226:I1234 I1238:I1269 I1271:I1273 I1276:I1278 I1281:I1284 I1286:I1295 I1298:I1308 I1310:I1312 I1320:I1326 I1330:I1363 I1373 I1375">
    <cfRule type="cellIs" dxfId="163" priority="176" stopIfTrue="1" operator="greaterThan">
      <formula>0</formula>
    </cfRule>
  </conditionalFormatting>
  <conditionalFormatting sqref="I1225">
    <cfRule type="cellIs" dxfId="162" priority="175" stopIfTrue="1" operator="greaterThan">
      <formula>0</formula>
    </cfRule>
  </conditionalFormatting>
  <conditionalFormatting sqref="I1235:I1237">
    <cfRule type="cellIs" dxfId="161" priority="174" stopIfTrue="1" operator="greaterThan">
      <formula>0</formula>
    </cfRule>
  </conditionalFormatting>
  <conditionalFormatting sqref="I1270">
    <cfRule type="cellIs" dxfId="160" priority="173" stopIfTrue="1" operator="greaterThan">
      <formula>0</formula>
    </cfRule>
  </conditionalFormatting>
  <conditionalFormatting sqref="I1274:I1275">
    <cfRule type="cellIs" dxfId="159" priority="172" stopIfTrue="1" operator="greaterThan">
      <formula>0</formula>
    </cfRule>
  </conditionalFormatting>
  <conditionalFormatting sqref="I1279:I1280">
    <cfRule type="cellIs" dxfId="158" priority="171" stopIfTrue="1" operator="greaterThan">
      <formula>0</formula>
    </cfRule>
  </conditionalFormatting>
  <conditionalFormatting sqref="I1285">
    <cfRule type="cellIs" dxfId="157" priority="170" stopIfTrue="1" operator="greaterThan">
      <formula>0</formula>
    </cfRule>
  </conditionalFormatting>
  <conditionalFormatting sqref="I1296:I1297">
    <cfRule type="cellIs" dxfId="156" priority="169" stopIfTrue="1" operator="greaterThan">
      <formula>0</formula>
    </cfRule>
  </conditionalFormatting>
  <conditionalFormatting sqref="I1309">
    <cfRule type="cellIs" dxfId="155" priority="168" stopIfTrue="1" operator="greaterThan">
      <formula>0</formula>
    </cfRule>
  </conditionalFormatting>
  <conditionalFormatting sqref="I1313:I1319">
    <cfRule type="cellIs" dxfId="154" priority="167" stopIfTrue="1" operator="greaterThan">
      <formula>0</formula>
    </cfRule>
  </conditionalFormatting>
  <conditionalFormatting sqref="I1327:I1329">
    <cfRule type="cellIs" dxfId="153" priority="166" stopIfTrue="1" operator="greaterThan">
      <formula>0</formula>
    </cfRule>
  </conditionalFormatting>
  <conditionalFormatting sqref="I1364:I1372">
    <cfRule type="cellIs" dxfId="152" priority="165" stopIfTrue="1" operator="greaterThan">
      <formula>0</formula>
    </cfRule>
  </conditionalFormatting>
  <conditionalFormatting sqref="I1374">
    <cfRule type="cellIs" dxfId="151" priority="164" stopIfTrue="1" operator="greaterThan">
      <formula>0</formula>
    </cfRule>
  </conditionalFormatting>
  <conditionalFormatting sqref="I1467">
    <cfRule type="cellIs" dxfId="150" priority="161" stopIfTrue="1" operator="greaterThan">
      <formula>0</formula>
    </cfRule>
  </conditionalFormatting>
  <conditionalFormatting sqref="I1472">
    <cfRule type="cellIs" dxfId="149" priority="160" stopIfTrue="1" operator="greaterThan">
      <formula>0</formula>
    </cfRule>
  </conditionalFormatting>
  <conditionalFormatting sqref="I1477:I1479">
    <cfRule type="cellIs" dxfId="148" priority="159" stopIfTrue="1" operator="greaterThan">
      <formula>0</formula>
    </cfRule>
  </conditionalFormatting>
  <conditionalFormatting sqref="I1506">
    <cfRule type="cellIs" dxfId="147" priority="158" stopIfTrue="1" operator="greaterThan">
      <formula>0</formula>
    </cfRule>
  </conditionalFormatting>
  <conditionalFormatting sqref="I1510:I1511">
    <cfRule type="cellIs" dxfId="146" priority="157" stopIfTrue="1" operator="greaterThan">
      <formula>0</formula>
    </cfRule>
  </conditionalFormatting>
  <conditionalFormatting sqref="I1515:I1516">
    <cfRule type="cellIs" dxfId="145" priority="156" stopIfTrue="1" operator="greaterThan">
      <formula>0</formula>
    </cfRule>
  </conditionalFormatting>
  <conditionalFormatting sqref="I1521">
    <cfRule type="cellIs" dxfId="144" priority="155" stopIfTrue="1" operator="greaterThan">
      <formula>0</formula>
    </cfRule>
  </conditionalFormatting>
  <conditionalFormatting sqref="I1528:I1529">
    <cfRule type="cellIs" dxfId="143" priority="154" stopIfTrue="1" operator="greaterThan">
      <formula>0</formula>
    </cfRule>
  </conditionalFormatting>
  <conditionalFormatting sqref="I1536">
    <cfRule type="cellIs" dxfId="142" priority="153" stopIfTrue="1" operator="greaterThan">
      <formula>0</formula>
    </cfRule>
  </conditionalFormatting>
  <conditionalFormatting sqref="I1540:I1546">
    <cfRule type="cellIs" dxfId="141" priority="152" stopIfTrue="1" operator="greaterThan">
      <formula>0</formula>
    </cfRule>
  </conditionalFormatting>
  <conditionalFormatting sqref="I1549:I1553">
    <cfRule type="cellIs" dxfId="140" priority="151" stopIfTrue="1" operator="greaterThan">
      <formula>0</formula>
    </cfRule>
  </conditionalFormatting>
  <conditionalFormatting sqref="I1574:I1582">
    <cfRule type="cellIs" dxfId="139" priority="150" stopIfTrue="1" operator="greaterThan">
      <formula>0</formula>
    </cfRule>
  </conditionalFormatting>
  <conditionalFormatting sqref="I2291">
    <cfRule type="cellIs" dxfId="138" priority="148" stopIfTrue="1" operator="greaterThan">
      <formula>0</formula>
    </cfRule>
  </conditionalFormatting>
  <conditionalFormatting sqref="I2296">
    <cfRule type="cellIs" dxfId="137" priority="147" stopIfTrue="1" operator="greaterThan">
      <formula>0</formula>
    </cfRule>
  </conditionalFormatting>
  <conditionalFormatting sqref="I2301:I2303">
    <cfRule type="cellIs" dxfId="136" priority="146" stopIfTrue="1" operator="greaterThan">
      <formula>0</formula>
    </cfRule>
  </conditionalFormatting>
  <conditionalFormatting sqref="I2346">
    <cfRule type="cellIs" dxfId="135" priority="145" stopIfTrue="1" operator="greaterThan">
      <formula>0</formula>
    </cfRule>
  </conditionalFormatting>
  <conditionalFormatting sqref="I2350:I2351">
    <cfRule type="cellIs" dxfId="134" priority="144" stopIfTrue="1" operator="greaterThan">
      <formula>0</formula>
    </cfRule>
  </conditionalFormatting>
  <conditionalFormatting sqref="I2355:I2356">
    <cfRule type="cellIs" dxfId="133" priority="143" stopIfTrue="1" operator="greaterThan">
      <formula>0</formula>
    </cfRule>
  </conditionalFormatting>
  <conditionalFormatting sqref="I2361">
    <cfRule type="cellIs" dxfId="132" priority="142" stopIfTrue="1" operator="greaterThan">
      <formula>0</formula>
    </cfRule>
  </conditionalFormatting>
  <conditionalFormatting sqref="I2372:I2373">
    <cfRule type="cellIs" dxfId="131" priority="141" stopIfTrue="1" operator="greaterThan">
      <formula>0</formula>
    </cfRule>
  </conditionalFormatting>
  <conditionalFormatting sqref="I2383">
    <cfRule type="cellIs" dxfId="130" priority="140" stopIfTrue="1" operator="greaterThan">
      <formula>0</formula>
    </cfRule>
  </conditionalFormatting>
  <conditionalFormatting sqref="I2387:I2392">
    <cfRule type="cellIs" dxfId="129" priority="139" stopIfTrue="1" operator="greaterThan">
      <formula>0</formula>
    </cfRule>
  </conditionalFormatting>
  <conditionalFormatting sqref="I2400:I2402">
    <cfRule type="cellIs" dxfId="128" priority="138" stopIfTrue="1" operator="greaterThan">
      <formula>0</formula>
    </cfRule>
  </conditionalFormatting>
  <conditionalFormatting sqref="I2428:I2429">
    <cfRule type="cellIs" dxfId="127" priority="137" stopIfTrue="1" operator="greaterThan">
      <formula>0</formula>
    </cfRule>
  </conditionalFormatting>
  <conditionalFormatting sqref="I2433:I2441">
    <cfRule type="cellIs" dxfId="126" priority="136" stopIfTrue="1" operator="greaterThan">
      <formula>0</formula>
    </cfRule>
  </conditionalFormatting>
  <conditionalFormatting sqref="I2888">
    <cfRule type="cellIs" dxfId="125" priority="134" stopIfTrue="1" operator="greaterThan">
      <formula>0</formula>
    </cfRule>
  </conditionalFormatting>
  <conditionalFormatting sqref="I2893">
    <cfRule type="cellIs" dxfId="124" priority="133" stopIfTrue="1" operator="greaterThan">
      <formula>0</formula>
    </cfRule>
  </conditionalFormatting>
  <conditionalFormatting sqref="I2898:I2900">
    <cfRule type="cellIs" dxfId="123" priority="132" stopIfTrue="1" operator="greaterThan">
      <formula>0</formula>
    </cfRule>
  </conditionalFormatting>
  <conditionalFormatting sqref="I2937">
    <cfRule type="cellIs" dxfId="122" priority="131" stopIfTrue="1" operator="greaterThan">
      <formula>0</formula>
    </cfRule>
  </conditionalFormatting>
  <conditionalFormatting sqref="I2941:I2942">
    <cfRule type="cellIs" dxfId="121" priority="130" stopIfTrue="1" operator="greaterThan">
      <formula>0</formula>
    </cfRule>
  </conditionalFormatting>
  <conditionalFormatting sqref="I2946:I2947">
    <cfRule type="cellIs" dxfId="120" priority="129" stopIfTrue="1" operator="greaterThan">
      <formula>0</formula>
    </cfRule>
  </conditionalFormatting>
  <conditionalFormatting sqref="I2952">
    <cfRule type="cellIs" dxfId="119" priority="128" stopIfTrue="1" operator="greaterThan">
      <formula>0</formula>
    </cfRule>
  </conditionalFormatting>
  <conditionalFormatting sqref="I2959:I2960">
    <cfRule type="cellIs" dxfId="118" priority="127" stopIfTrue="1" operator="greaterThan">
      <formula>0</formula>
    </cfRule>
  </conditionalFormatting>
  <conditionalFormatting sqref="I2972:I2978">
    <cfRule type="cellIs" dxfId="117" priority="126" stopIfTrue="1" operator="greaterThan">
      <formula>0</formula>
    </cfRule>
  </conditionalFormatting>
  <conditionalFormatting sqref="I2981:I2985">
    <cfRule type="cellIs" dxfId="116" priority="125" stopIfTrue="1" operator="greaterThan">
      <formula>0</formula>
    </cfRule>
  </conditionalFormatting>
  <conditionalFormatting sqref="I3007:I3015">
    <cfRule type="cellIs" dxfId="115" priority="124" stopIfTrue="1" operator="greaterThan">
      <formula>0</formula>
    </cfRule>
  </conditionalFormatting>
  <conditionalFormatting sqref="I3419">
    <cfRule type="cellIs" dxfId="114" priority="122" stopIfTrue="1" operator="greaterThan">
      <formula>0</formula>
    </cfRule>
  </conditionalFormatting>
  <conditionalFormatting sqref="I3424">
    <cfRule type="cellIs" dxfId="113" priority="121" stopIfTrue="1" operator="greaterThan">
      <formula>0</formula>
    </cfRule>
  </conditionalFormatting>
  <conditionalFormatting sqref="I3429:I3431">
    <cfRule type="cellIs" dxfId="112" priority="120" stopIfTrue="1" operator="greaterThan">
      <formula>0</formula>
    </cfRule>
  </conditionalFormatting>
  <conditionalFormatting sqref="I3468">
    <cfRule type="cellIs" dxfId="111" priority="119" stopIfTrue="1" operator="greaterThan">
      <formula>0</formula>
    </cfRule>
  </conditionalFormatting>
  <conditionalFormatting sqref="I3472:I3473">
    <cfRule type="cellIs" dxfId="110" priority="118" stopIfTrue="1" operator="greaterThan">
      <formula>0</formula>
    </cfRule>
  </conditionalFormatting>
  <conditionalFormatting sqref="I3477:I3478">
    <cfRule type="cellIs" dxfId="109" priority="117" stopIfTrue="1" operator="greaterThan">
      <formula>0</formula>
    </cfRule>
  </conditionalFormatting>
  <conditionalFormatting sqref="I3483">
    <cfRule type="cellIs" dxfId="108" priority="116" stopIfTrue="1" operator="greaterThan">
      <formula>0</formula>
    </cfRule>
  </conditionalFormatting>
  <conditionalFormatting sqref="I3490:I3491">
    <cfRule type="cellIs" dxfId="107" priority="115" stopIfTrue="1" operator="greaterThan">
      <formula>0</formula>
    </cfRule>
  </conditionalFormatting>
  <conditionalFormatting sqref="I3499">
    <cfRule type="cellIs" dxfId="106" priority="114" stopIfTrue="1" operator="greaterThan">
      <formula>0</formula>
    </cfRule>
  </conditionalFormatting>
  <conditionalFormatting sqref="I3503:I3509">
    <cfRule type="cellIs" dxfId="105" priority="113" stopIfTrue="1" operator="greaterThan">
      <formula>0</formula>
    </cfRule>
  </conditionalFormatting>
  <conditionalFormatting sqref="I3512:I3516">
    <cfRule type="cellIs" dxfId="104" priority="112" stopIfTrue="1" operator="greaterThan">
      <formula>0</formula>
    </cfRule>
  </conditionalFormatting>
  <conditionalFormatting sqref="I3538:I3546">
    <cfRule type="cellIs" dxfId="103" priority="111" stopIfTrue="1" operator="greaterThan">
      <formula>0</formula>
    </cfRule>
  </conditionalFormatting>
  <conditionalFormatting sqref="I5209:I5238 I5240:I5243 I5245:I5248 I5252:I5277 I5279:I5281 I5284:I5286 I5289:I5292 I5294:I5299 I5302:I5307 I5309:I5311 I5317:I5318 I5322:I5329 I5339:I5397">
    <cfRule type="cellIs" dxfId="102" priority="109" stopIfTrue="1" operator="greaterThan">
      <formula>0</formula>
    </cfRule>
  </conditionalFormatting>
  <conditionalFormatting sqref="I5239">
    <cfRule type="cellIs" dxfId="101" priority="108" stopIfTrue="1" operator="greaterThan">
      <formula>0</formula>
    </cfRule>
  </conditionalFormatting>
  <conditionalFormatting sqref="I5244">
    <cfRule type="cellIs" dxfId="100" priority="107" stopIfTrue="1" operator="greaterThan">
      <formula>0</formula>
    </cfRule>
  </conditionalFormatting>
  <conditionalFormatting sqref="I5249:I5251">
    <cfRule type="cellIs" dxfId="99" priority="106" stopIfTrue="1" operator="greaterThan">
      <formula>0</formula>
    </cfRule>
  </conditionalFormatting>
  <conditionalFormatting sqref="I5278">
    <cfRule type="cellIs" dxfId="98" priority="105" stopIfTrue="1" operator="greaterThan">
      <formula>0</formula>
    </cfRule>
  </conditionalFormatting>
  <conditionalFormatting sqref="I5282:I5283">
    <cfRule type="cellIs" dxfId="97" priority="104" stopIfTrue="1" operator="greaterThan">
      <formula>0</formula>
    </cfRule>
  </conditionalFormatting>
  <conditionalFormatting sqref="I5287:I5288">
    <cfRule type="cellIs" dxfId="96" priority="103" stopIfTrue="1" operator="greaterThan">
      <formula>0</formula>
    </cfRule>
  </conditionalFormatting>
  <conditionalFormatting sqref="I5293">
    <cfRule type="cellIs" dxfId="95" priority="102" stopIfTrue="1" operator="greaterThan">
      <formula>0</formula>
    </cfRule>
  </conditionalFormatting>
  <conditionalFormatting sqref="I5300:I5301">
    <cfRule type="cellIs" dxfId="94" priority="101" stopIfTrue="1" operator="greaterThan">
      <formula>0</formula>
    </cfRule>
  </conditionalFormatting>
  <conditionalFormatting sqref="I5308">
    <cfRule type="cellIs" dxfId="93" priority="100" stopIfTrue="1" operator="greaterThan">
      <formula>0</formula>
    </cfRule>
  </conditionalFormatting>
  <conditionalFormatting sqref="I5312:I5316">
    <cfRule type="cellIs" dxfId="92" priority="99" stopIfTrue="1" operator="greaterThan">
      <formula>0</formula>
    </cfRule>
  </conditionalFormatting>
  <conditionalFormatting sqref="I5319:I5321">
    <cfRule type="cellIs" dxfId="91" priority="98" stopIfTrue="1" operator="greaterThan">
      <formula>0</formula>
    </cfRule>
  </conditionalFormatting>
  <conditionalFormatting sqref="I5330:I5338">
    <cfRule type="cellIs" dxfId="90" priority="97" stopIfTrue="1" operator="greaterThan">
      <formula>0</formula>
    </cfRule>
  </conditionalFormatting>
  <conditionalFormatting sqref="I4779">
    <cfRule type="cellIs" dxfId="89" priority="95" stopIfTrue="1" operator="greaterThan">
      <formula>0</formula>
    </cfRule>
  </conditionalFormatting>
  <conditionalFormatting sqref="I4784">
    <cfRule type="cellIs" dxfId="88" priority="94" stopIfTrue="1" operator="greaterThan">
      <formula>0</formula>
    </cfRule>
  </conditionalFormatting>
  <conditionalFormatting sqref="I4789:I4792">
    <cfRule type="cellIs" dxfId="87" priority="93" stopIfTrue="1" operator="greaterThan">
      <formula>0</formula>
    </cfRule>
  </conditionalFormatting>
  <conditionalFormatting sqref="I4837:I4845">
    <cfRule type="cellIs" dxfId="86" priority="85" stopIfTrue="1" operator="greaterThan">
      <formula>0</formula>
    </cfRule>
  </conditionalFormatting>
  <conditionalFormatting sqref="I4805">
    <cfRule type="cellIs" dxfId="85" priority="92" stopIfTrue="1" operator="greaterThan">
      <formula>0</formula>
    </cfRule>
  </conditionalFormatting>
  <conditionalFormatting sqref="I4809:I4810">
    <cfRule type="cellIs" dxfId="84" priority="91" stopIfTrue="1" operator="greaterThan">
      <formula>0</formula>
    </cfRule>
  </conditionalFormatting>
  <conditionalFormatting sqref="I4814:I4816">
    <cfRule type="cellIs" dxfId="83" priority="90" stopIfTrue="1" operator="greaterThan">
      <formula>0</formula>
    </cfRule>
  </conditionalFormatting>
  <conditionalFormatting sqref="I4819:I4820">
    <cfRule type="cellIs" dxfId="82" priority="89" stopIfTrue="1" operator="greaterThan">
      <formula>0</formula>
    </cfRule>
  </conditionalFormatting>
  <conditionalFormatting sqref="I4824:I4825">
    <cfRule type="cellIs" dxfId="81" priority="88" stopIfTrue="1" operator="greaterThan">
      <formula>0</formula>
    </cfRule>
  </conditionalFormatting>
  <conditionalFormatting sqref="I4827:I4829">
    <cfRule type="cellIs" dxfId="80" priority="87" stopIfTrue="1" operator="greaterThan">
      <formula>0</formula>
    </cfRule>
  </conditionalFormatting>
  <conditionalFormatting sqref="I4832:I4835">
    <cfRule type="cellIs" dxfId="79" priority="86" stopIfTrue="1" operator="greaterThan">
      <formula>0</formula>
    </cfRule>
  </conditionalFormatting>
  <conditionalFormatting sqref="I4931">
    <cfRule type="cellIs" dxfId="78" priority="83" stopIfTrue="1" operator="greaterThan">
      <formula>0</formula>
    </cfRule>
  </conditionalFormatting>
  <conditionalFormatting sqref="I4936">
    <cfRule type="cellIs" dxfId="77" priority="82" stopIfTrue="1" operator="greaterThan">
      <formula>0</formula>
    </cfRule>
  </conditionalFormatting>
  <conditionalFormatting sqref="I4941:I4944">
    <cfRule type="cellIs" dxfId="76" priority="81" stopIfTrue="1" operator="greaterThan">
      <formula>0</formula>
    </cfRule>
  </conditionalFormatting>
  <conditionalFormatting sqref="I4957">
    <cfRule type="cellIs" dxfId="75" priority="80" stopIfTrue="1" operator="greaterThan">
      <formula>0</formula>
    </cfRule>
  </conditionalFormatting>
  <conditionalFormatting sqref="I4961:I4962">
    <cfRule type="cellIs" dxfId="74" priority="79" stopIfTrue="1" operator="greaterThan">
      <formula>0</formula>
    </cfRule>
  </conditionalFormatting>
  <conditionalFormatting sqref="I4966:I4968">
    <cfRule type="cellIs" dxfId="73" priority="78" stopIfTrue="1" operator="greaterThan">
      <formula>0</formula>
    </cfRule>
  </conditionalFormatting>
  <conditionalFormatting sqref="I4971:I4972">
    <cfRule type="cellIs" dxfId="72" priority="77" stopIfTrue="1" operator="greaterThan">
      <formula>0</formula>
    </cfRule>
  </conditionalFormatting>
  <conditionalFormatting sqref="I4976:I4980">
    <cfRule type="cellIs" dxfId="71" priority="76" stopIfTrue="1" operator="greaterThan">
      <formula>0</formula>
    </cfRule>
  </conditionalFormatting>
  <conditionalFormatting sqref="I4984:I4987">
    <cfRule type="cellIs" dxfId="70" priority="75" stopIfTrue="1" operator="greaterThan">
      <formula>0</formula>
    </cfRule>
  </conditionalFormatting>
  <conditionalFormatting sqref="I4989:I4997">
    <cfRule type="cellIs" dxfId="69" priority="74" stopIfTrue="1" operator="greaterThan">
      <formula>0</formula>
    </cfRule>
  </conditionalFormatting>
  <conditionalFormatting sqref="I5085:I5089">
    <cfRule type="cellIs" dxfId="68" priority="72" stopIfTrue="1" operator="greaterThan">
      <formula>0</formula>
    </cfRule>
  </conditionalFormatting>
  <conditionalFormatting sqref="I5097">
    <cfRule type="cellIs" dxfId="67" priority="71" stopIfTrue="1" operator="greaterThan">
      <formula>0</formula>
    </cfRule>
  </conditionalFormatting>
  <conditionalFormatting sqref="I5113">
    <cfRule type="cellIs" dxfId="66" priority="70" stopIfTrue="1" operator="greaterThan">
      <formula>0</formula>
    </cfRule>
  </conditionalFormatting>
  <conditionalFormatting sqref="I5117:I5118">
    <cfRule type="cellIs" dxfId="65" priority="69" stopIfTrue="1" operator="greaterThan">
      <formula>0</formula>
    </cfRule>
  </conditionalFormatting>
  <conditionalFormatting sqref="I5122:I5124">
    <cfRule type="cellIs" dxfId="64" priority="68" stopIfTrue="1" operator="greaterThan">
      <formula>0</formula>
    </cfRule>
  </conditionalFormatting>
  <conditionalFormatting sqref="I5127:I5128">
    <cfRule type="cellIs" dxfId="63" priority="67" stopIfTrue="1" operator="greaterThan">
      <formula>0</formula>
    </cfRule>
  </conditionalFormatting>
  <conditionalFormatting sqref="I5132:I5133">
    <cfRule type="cellIs" dxfId="62" priority="66" stopIfTrue="1" operator="greaterThan">
      <formula>0</formula>
    </cfRule>
  </conditionalFormatting>
  <conditionalFormatting sqref="I5135:I5137">
    <cfRule type="cellIs" dxfId="61" priority="65" stopIfTrue="1" operator="greaterThan">
      <formula>0</formula>
    </cfRule>
  </conditionalFormatting>
  <conditionalFormatting sqref="I5140:I5143">
    <cfRule type="cellIs" dxfId="60" priority="64" stopIfTrue="1" operator="greaterThan">
      <formula>0</formula>
    </cfRule>
  </conditionalFormatting>
  <conditionalFormatting sqref="I5145:I5153">
    <cfRule type="cellIs" dxfId="59" priority="63" stopIfTrue="1" operator="greaterThan">
      <formula>0</formula>
    </cfRule>
  </conditionalFormatting>
  <conditionalFormatting sqref="I5444">
    <cfRule type="cellIs" dxfId="58" priority="61" stopIfTrue="1" operator="greaterThan">
      <formula>0</formula>
    </cfRule>
  </conditionalFormatting>
  <conditionalFormatting sqref="I5449">
    <cfRule type="cellIs" dxfId="57" priority="60" stopIfTrue="1" operator="greaterThan">
      <formula>0</formula>
    </cfRule>
  </conditionalFormatting>
  <conditionalFormatting sqref="I5454:I5457">
    <cfRule type="cellIs" dxfId="56" priority="59" stopIfTrue="1" operator="greaterThan">
      <formula>0</formula>
    </cfRule>
  </conditionalFormatting>
  <conditionalFormatting sqref="I5470">
    <cfRule type="cellIs" dxfId="55" priority="58" stopIfTrue="1" operator="greaterThan">
      <formula>0</formula>
    </cfRule>
  </conditionalFormatting>
  <conditionalFormatting sqref="I5474:I5475">
    <cfRule type="cellIs" dxfId="54" priority="57" stopIfTrue="1" operator="greaterThan">
      <formula>0</formula>
    </cfRule>
  </conditionalFormatting>
  <conditionalFormatting sqref="I5479:I5481">
    <cfRule type="cellIs" dxfId="53" priority="56" stopIfTrue="1" operator="greaterThan">
      <formula>0</formula>
    </cfRule>
  </conditionalFormatting>
  <conditionalFormatting sqref="I5484:I5485">
    <cfRule type="cellIs" dxfId="52" priority="55" stopIfTrue="1" operator="greaterThan">
      <formula>0</formula>
    </cfRule>
  </conditionalFormatting>
  <conditionalFormatting sqref="I5489:I5493">
    <cfRule type="cellIs" dxfId="51" priority="54" stopIfTrue="1" operator="greaterThan">
      <formula>0</formula>
    </cfRule>
  </conditionalFormatting>
  <conditionalFormatting sqref="I5497:I5499">
    <cfRule type="cellIs" dxfId="50" priority="53" stopIfTrue="1" operator="greaterThan">
      <formula>0</formula>
    </cfRule>
  </conditionalFormatting>
  <conditionalFormatting sqref="I5500">
    <cfRule type="cellIs" dxfId="49" priority="52" stopIfTrue="1" operator="greaterThan">
      <formula>0</formula>
    </cfRule>
  </conditionalFormatting>
  <conditionalFormatting sqref="I5502:I5510">
    <cfRule type="cellIs" dxfId="48" priority="51" stopIfTrue="1" operator="greaterThan">
      <formula>0</formula>
    </cfRule>
  </conditionalFormatting>
  <conditionalFormatting sqref="I843">
    <cfRule type="cellIs" dxfId="47" priority="50" stopIfTrue="1" operator="greaterThan">
      <formula>0</formula>
    </cfRule>
  </conditionalFormatting>
  <conditionalFormatting sqref="I1748">
    <cfRule type="cellIs" dxfId="46" priority="49" stopIfTrue="1" operator="greaterThan">
      <formula>0</formula>
    </cfRule>
  </conditionalFormatting>
  <conditionalFormatting sqref="I2661:I2690 I2692:I2695 I2697:I2700 I2705:I2711 I2713:I2721 I2723:I2725 I2728:I2730 I2734:I2735 I2737:I2740 I2742:I2744 I2752:I2753 I2758:I2761 I2765:I2781 I2792:I2855">
    <cfRule type="cellIs" dxfId="45" priority="48" stopIfTrue="1" operator="greaterThan">
      <formula>0</formula>
    </cfRule>
  </conditionalFormatting>
  <conditionalFormatting sqref="I2691">
    <cfRule type="cellIs" dxfId="44" priority="47" stopIfTrue="1" operator="greaterThan">
      <formula>0</formula>
    </cfRule>
  </conditionalFormatting>
  <conditionalFormatting sqref="I2696">
    <cfRule type="cellIs" dxfId="43" priority="46" stopIfTrue="1" operator="greaterThan">
      <formula>0</formula>
    </cfRule>
  </conditionalFormatting>
  <conditionalFormatting sqref="I2701:I2704">
    <cfRule type="cellIs" dxfId="42" priority="45" stopIfTrue="1" operator="greaterThan">
      <formula>0</formula>
    </cfRule>
  </conditionalFormatting>
  <conditionalFormatting sqref="I2712">
    <cfRule type="cellIs" dxfId="41" priority="44" stopIfTrue="1" operator="greaterThan">
      <formula>0</formula>
    </cfRule>
  </conditionalFormatting>
  <conditionalFormatting sqref="I2722">
    <cfRule type="cellIs" dxfId="40" priority="43" stopIfTrue="1" operator="greaterThan">
      <formula>0</formula>
    </cfRule>
  </conditionalFormatting>
  <conditionalFormatting sqref="I2726:I2727">
    <cfRule type="cellIs" dxfId="39" priority="42" stopIfTrue="1" operator="greaterThan">
      <formula>0</formula>
    </cfRule>
  </conditionalFormatting>
  <conditionalFormatting sqref="I2731:I2733">
    <cfRule type="cellIs" dxfId="38" priority="41" stopIfTrue="1" operator="greaterThan">
      <formula>0</formula>
    </cfRule>
  </conditionalFormatting>
  <conditionalFormatting sqref="I2736">
    <cfRule type="cellIs" dxfId="37" priority="40" stopIfTrue="1" operator="greaterThan">
      <formula>0</formula>
    </cfRule>
  </conditionalFormatting>
  <conditionalFormatting sqref="I2741">
    <cfRule type="cellIs" dxfId="36" priority="39" stopIfTrue="1" operator="greaterThan">
      <formula>0</formula>
    </cfRule>
  </conditionalFormatting>
  <conditionalFormatting sqref="I2745:I2751">
    <cfRule type="cellIs" dxfId="35" priority="38" stopIfTrue="1" operator="greaterThan">
      <formula>0</formula>
    </cfRule>
  </conditionalFormatting>
  <conditionalFormatting sqref="I2754:I2757">
    <cfRule type="cellIs" dxfId="34" priority="37" stopIfTrue="1" operator="greaterThan">
      <formula>0</formula>
    </cfRule>
  </conditionalFormatting>
  <conditionalFormatting sqref="I2762:I2764">
    <cfRule type="cellIs" dxfId="33" priority="36" stopIfTrue="1" operator="greaterThan">
      <formula>0</formula>
    </cfRule>
  </conditionalFormatting>
  <conditionalFormatting sqref="I2782:I2791">
    <cfRule type="cellIs" dxfId="32" priority="35" stopIfTrue="1" operator="greaterThan">
      <formula>0</formula>
    </cfRule>
  </conditionalFormatting>
  <conditionalFormatting sqref="I6956:I6988 I6990:I6997 I6999:I7006 I7008:I7011 I7013:I7015 I7017:I7043 I7046:I7048 I7051:I7055 I7057:I7059 I7064:I7075 I7079:I7144">
    <cfRule type="cellIs" dxfId="31" priority="33" stopIfTrue="1" operator="greaterThan">
      <formula>0</formula>
    </cfRule>
  </conditionalFormatting>
  <conditionalFormatting sqref="I6989">
    <cfRule type="cellIs" dxfId="30" priority="32" stopIfTrue="1" operator="greaterThan">
      <formula>0</formula>
    </cfRule>
  </conditionalFormatting>
  <conditionalFormatting sqref="I6998">
    <cfRule type="cellIs" dxfId="29" priority="31" stopIfTrue="1" operator="greaterThan">
      <formula>0</formula>
    </cfRule>
  </conditionalFormatting>
  <conditionalFormatting sqref="I7007">
    <cfRule type="cellIs" dxfId="28" priority="30" stopIfTrue="1" operator="greaterThan">
      <formula>0</formula>
    </cfRule>
  </conditionalFormatting>
  <conditionalFormatting sqref="I7012">
    <cfRule type="cellIs" dxfId="27" priority="29" stopIfTrue="1" operator="greaterThan">
      <formula>0</formula>
    </cfRule>
  </conditionalFormatting>
  <conditionalFormatting sqref="I7016">
    <cfRule type="cellIs" dxfId="26" priority="28" stopIfTrue="1" operator="greaterThan">
      <formula>0</formula>
    </cfRule>
  </conditionalFormatting>
  <conditionalFormatting sqref="I7044:I7045">
    <cfRule type="cellIs" dxfId="25" priority="27" stopIfTrue="1" operator="greaterThan">
      <formula>0</formula>
    </cfRule>
  </conditionalFormatting>
  <conditionalFormatting sqref="I7049:I7050">
    <cfRule type="cellIs" dxfId="24" priority="26" stopIfTrue="1" operator="greaterThan">
      <formula>0</formula>
    </cfRule>
  </conditionalFormatting>
  <conditionalFormatting sqref="I7056">
    <cfRule type="cellIs" dxfId="23" priority="25" stopIfTrue="1" operator="greaterThan">
      <formula>0</formula>
    </cfRule>
  </conditionalFormatting>
  <conditionalFormatting sqref="I7060:I7063">
    <cfRule type="cellIs" dxfId="22" priority="24" stopIfTrue="1" operator="greaterThan">
      <formula>0</formula>
    </cfRule>
  </conditionalFormatting>
  <conditionalFormatting sqref="I7076:I7078">
    <cfRule type="cellIs" dxfId="21" priority="23" stopIfTrue="1" operator="greaterThan">
      <formula>0</formula>
    </cfRule>
  </conditionalFormatting>
  <conditionalFormatting sqref="I6799">
    <cfRule type="cellIs" dxfId="20" priority="22" stopIfTrue="1" operator="greaterThan">
      <formula>0</formula>
    </cfRule>
  </conditionalFormatting>
  <conditionalFormatting sqref="I6808">
    <cfRule type="cellIs" dxfId="19" priority="21" stopIfTrue="1" operator="greaterThan">
      <formula>0</formula>
    </cfRule>
  </conditionalFormatting>
  <conditionalFormatting sqref="I6817">
    <cfRule type="cellIs" dxfId="18" priority="20" stopIfTrue="1" operator="greaterThan">
      <formula>0</formula>
    </cfRule>
  </conditionalFormatting>
  <conditionalFormatting sqref="I6822">
    <cfRule type="cellIs" dxfId="17" priority="19" stopIfTrue="1" operator="greaterThan">
      <formula>0</formula>
    </cfRule>
  </conditionalFormatting>
  <conditionalFormatting sqref="I6826">
    <cfRule type="cellIs" dxfId="16" priority="18" stopIfTrue="1" operator="greaterThan">
      <formula>0</formula>
    </cfRule>
  </conditionalFormatting>
  <conditionalFormatting sqref="I6854:I6855">
    <cfRule type="cellIs" dxfId="15" priority="17" stopIfTrue="1" operator="greaterThan">
      <formula>0</formula>
    </cfRule>
  </conditionalFormatting>
  <conditionalFormatting sqref="I6859:I6860">
    <cfRule type="cellIs" dxfId="14" priority="16" stopIfTrue="1" operator="greaterThan">
      <formula>0</formula>
    </cfRule>
  </conditionalFormatting>
  <conditionalFormatting sqref="I6866">
    <cfRule type="cellIs" dxfId="13" priority="15" stopIfTrue="1" operator="greaterThan">
      <formula>0</formula>
    </cfRule>
  </conditionalFormatting>
  <conditionalFormatting sqref="I6870:I6873">
    <cfRule type="cellIs" dxfId="12" priority="14" stopIfTrue="1" operator="greaterThan">
      <formula>0</formula>
    </cfRule>
  </conditionalFormatting>
  <conditionalFormatting sqref="I6876">
    <cfRule type="cellIs" dxfId="11" priority="13" stopIfTrue="1" operator="greaterThan">
      <formula>0</formula>
    </cfRule>
  </conditionalFormatting>
  <conditionalFormatting sqref="I6886:I6888">
    <cfRule type="cellIs" dxfId="10" priority="12" stopIfTrue="1" operator="greaterThan">
      <formula>0</formula>
    </cfRule>
  </conditionalFormatting>
  <conditionalFormatting sqref="I7176">
    <cfRule type="cellIs" dxfId="9" priority="10" stopIfTrue="1" operator="greaterThan">
      <formula>0</formula>
    </cfRule>
  </conditionalFormatting>
  <conditionalFormatting sqref="I7181">
    <cfRule type="cellIs" dxfId="8" priority="9" stopIfTrue="1" operator="greaterThan">
      <formula>0</formula>
    </cfRule>
  </conditionalFormatting>
  <conditionalFormatting sqref="I7186:I7189">
    <cfRule type="cellIs" dxfId="7" priority="8" stopIfTrue="1" operator="greaterThan">
      <formula>0</formula>
    </cfRule>
  </conditionalFormatting>
  <conditionalFormatting sqref="I7202">
    <cfRule type="cellIs" dxfId="6" priority="7" stopIfTrue="1" operator="greaterThan">
      <formula>0</formula>
    </cfRule>
  </conditionalFormatting>
  <conditionalFormatting sqref="I7206:I7207">
    <cfRule type="cellIs" dxfId="5" priority="6" stopIfTrue="1" operator="greaterThan">
      <formula>0</formula>
    </cfRule>
  </conditionalFormatting>
  <conditionalFormatting sqref="I7211:I7213">
    <cfRule type="cellIs" dxfId="4" priority="5" stopIfTrue="1" operator="greaterThan">
      <formula>0</formula>
    </cfRule>
  </conditionalFormatting>
  <conditionalFormatting sqref="I7216:I7217">
    <cfRule type="cellIs" dxfId="3" priority="4" stopIfTrue="1" operator="greaterThan">
      <formula>0</formula>
    </cfRule>
  </conditionalFormatting>
  <conditionalFormatting sqref="I7221:I7225">
    <cfRule type="cellIs" dxfId="2" priority="3" stopIfTrue="1" operator="greaterThan">
      <formula>0</formula>
    </cfRule>
  </conditionalFormatting>
  <conditionalFormatting sqref="I7229:I7231">
    <cfRule type="cellIs" dxfId="1" priority="2" stopIfTrue="1" operator="greaterThan">
      <formula>0</formula>
    </cfRule>
  </conditionalFormatting>
  <conditionalFormatting sqref="I7233:I7241">
    <cfRule type="cellIs" dxfId="0" priority="1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 1</vt:lpstr>
      <vt:lpstr>'ver. 1'!all</vt:lpstr>
      <vt:lpstr>'ver. 1'!Obszar_wydruku</vt:lpstr>
    </vt:vector>
  </TitlesOfParts>
  <Company>SIGMA 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kmarciszkiewicz</dc:creator>
  <cp:lastModifiedBy>Tomasz Maruszak</cp:lastModifiedBy>
  <cp:lastPrinted>2014-06-10T09:24:20Z</cp:lastPrinted>
  <dcterms:created xsi:type="dcterms:W3CDTF">2001-11-19T13:15:04Z</dcterms:created>
  <dcterms:modified xsi:type="dcterms:W3CDTF">2016-05-09T07:57:08Z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5f95838c-63a3-4709-a808-4d9e766b1b7c</vt:lpwstr>
  </property>
</Properties>
</file>