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en_skoroszyt" defaultThemeVersion="124226"/>
  <bookViews>
    <workbookView xWindow="-15" yWindow="-15" windowWidth="9600" windowHeight="12600"/>
  </bookViews>
  <sheets>
    <sheet name="ver.1" sheetId="16" r:id="rId1"/>
  </sheets>
  <definedNames>
    <definedName name="_xlnm._FilterDatabase" localSheetId="0" hidden="1">ver.1!$A$6:$CO$229</definedName>
    <definedName name="all" localSheetId="0">ver.1!$B$6:$P$227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ver.1!#REF!</definedName>
    <definedName name="nr_zam">#REF!</definedName>
    <definedName name="Print_Area" localSheetId="0">ver.1!$A$1:$J$242</definedName>
    <definedName name="Z_9A94100E_158B_42C0_AB20_BF91CDD737D5_.wvu.Cols" localSheetId="0" hidden="1">ver.1!$L:$P</definedName>
    <definedName name="Z_9A94100E_158B_42C0_AB20_BF91CDD737D5_.wvu.FilterData" localSheetId="0" hidden="1">ver.1!$B$6:$P$227</definedName>
  </definedNames>
  <calcPr calcId="125725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G23" i="16"/>
  <c r="G22"/>
  <c r="G21"/>
  <c r="G62"/>
  <c r="G223" l="1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0"/>
  <c r="G19"/>
  <c r="G18"/>
  <c r="G17"/>
  <c r="G16"/>
  <c r="G15"/>
  <c r="G14"/>
  <c r="G13"/>
  <c r="G12"/>
  <c r="G11"/>
  <c r="G10"/>
  <c r="G9"/>
  <c r="G7" l="1"/>
  <c r="P224"/>
  <c r="G224"/>
  <c r="S224" l="1"/>
  <c r="G231"/>
  <c r="G233"/>
  <c r="T224"/>
  <c r="E227" l="1"/>
  <c r="E226"/>
  <c r="B226" l="1"/>
  <c r="B227" s="1"/>
  <c r="E257"/>
  <c r="E256"/>
  <c r="E255"/>
  <c r="D255"/>
  <c r="E246"/>
  <c r="D246"/>
  <c r="P229" l="1"/>
  <c r="T229" s="1"/>
  <c r="P225"/>
  <c r="P226"/>
  <c r="T226" s="1"/>
  <c r="P227"/>
  <c r="S227" s="1"/>
  <c r="P231" l="1"/>
  <c r="T225"/>
  <c r="S229"/>
  <c r="S225"/>
  <c r="T227"/>
  <c r="S226"/>
  <c r="D4"/>
  <c r="L3"/>
  <c r="P4"/>
  <c r="R3"/>
  <c r="R231"/>
  <c r="T231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P233" l="1"/>
</calcChain>
</file>

<file path=xl/sharedStrings.xml><?xml version="1.0" encoding="utf-8"?>
<sst xmlns="http://schemas.openxmlformats.org/spreadsheetml/2006/main" count="1067" uniqueCount="667">
  <si>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</si>
  <si>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</si>
  <si>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</si>
  <si>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</si>
  <si>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</si>
  <si>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</si>
  <si>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</si>
  <si>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</si>
  <si>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</si>
  <si>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</si>
  <si>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</si>
  <si>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</si>
  <si>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Razem:</t>
  </si>
  <si>
    <t>Magazyn PZ</t>
  </si>
  <si>
    <t>Uwagi:</t>
  </si>
  <si>
    <t>Produkcja</t>
  </si>
  <si>
    <t>Różnica</t>
  </si>
  <si>
    <t>Kwota różnicy</t>
  </si>
  <si>
    <t>Koszty z zamowień</t>
  </si>
  <si>
    <t>Różnica:</t>
  </si>
  <si>
    <t>Razem;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</si>
  <si>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</si>
  <si>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</si>
  <si>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</si>
  <si>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</si>
  <si>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</si>
  <si>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</si>
  <si>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</si>
  <si>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</si>
  <si>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</si>
  <si>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</si>
  <si>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</si>
  <si>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</si>
  <si>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</si>
  <si>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</si>
  <si>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</si>
  <si>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</si>
  <si>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</si>
  <si>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</si>
  <si>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</si>
  <si>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GWARANCJA:</t>
  </si>
  <si>
    <t>Śr. koszt kilograma konstr.</t>
  </si>
  <si>
    <t>Materiałówka</t>
  </si>
  <si>
    <t>\\k1\Konstrukcyjny\Projekty-2\Harmonogramy\</t>
  </si>
  <si>
    <t>Rodzaj</t>
  </si>
  <si>
    <t>Legenda rodzaj - kolor komórki:
"H" - handlowy - żółty,
"M" - materiał - jasnobrązowy,
"Z" - zespół - przezroczysty,
"R" - remont - szary,
"W" - wstrzymane - czerwony</t>
  </si>
  <si>
    <t>Instrukcja DTR+CD</t>
  </si>
  <si>
    <t>Deklaracja zgodności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</si>
  <si>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</si>
  <si>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</si>
  <si>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</si>
  <si>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</si>
  <si>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</si>
  <si>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</si>
  <si>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</si>
  <si>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</si>
  <si>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</si>
  <si>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</si>
  <si>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</si>
  <si>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</si>
  <si>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</si>
  <si>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</si>
  <si>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</si>
  <si>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</si>
  <si>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</si>
  <si>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</si>
  <si>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</si>
  <si>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Dokumentacja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</si>
  <si>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</si>
  <si>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</si>
  <si>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</si>
  <si>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</si>
  <si>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</si>
  <si>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</si>
  <si>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</si>
  <si>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</si>
  <si>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</si>
  <si>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</si>
  <si>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</si>
  <si>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</si>
  <si>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</si>
  <si>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</si>
  <si>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</si>
  <si>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</si>
  <si>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</si>
  <si>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</si>
  <si>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</si>
  <si>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Z</t>
  </si>
  <si>
    <t>1.</t>
  </si>
  <si>
    <t>W</t>
  </si>
  <si>
    <t>Nr. rys.(wpisać odpowiedni)</t>
  </si>
  <si>
    <t>Tabliczka znamionowa</t>
  </si>
  <si>
    <t>4.</t>
  </si>
  <si>
    <t>Pakowanie</t>
  </si>
  <si>
    <t>ta pozycja zostaje</t>
  </si>
  <si>
    <t xml:space="preserve"> SR-357.00.00.00-7.1</t>
  </si>
  <si>
    <t>Stół rehabilitacyjny 7 elementowy</t>
  </si>
  <si>
    <t>1.1</t>
  </si>
  <si>
    <t>SR-357.01.00.00-1.3</t>
  </si>
  <si>
    <t>Podstawa</t>
  </si>
  <si>
    <t>M</t>
  </si>
  <si>
    <t>1.1.1</t>
  </si>
  <si>
    <t>SR-357.01.01.00-1.1</t>
  </si>
  <si>
    <t>Rura Ø60,3x2,9x1081</t>
  </si>
  <si>
    <t>S235JR</t>
  </si>
  <si>
    <t>1.1.2</t>
  </si>
  <si>
    <t>SR-357.01.02.00</t>
  </si>
  <si>
    <t>Rura Ø42,4x3,6x1395</t>
  </si>
  <si>
    <t>1.1.3</t>
  </si>
  <si>
    <t>SR-357.01.04.00-1.2</t>
  </si>
  <si>
    <t>Rura Ø30x3,6x97</t>
  </si>
  <si>
    <t>1.1.4</t>
  </si>
  <si>
    <t>Blacha 3x75x101</t>
  </si>
  <si>
    <t>1.1.5</t>
  </si>
  <si>
    <t>Blacha 3x80x101</t>
  </si>
  <si>
    <t>1.1.6</t>
  </si>
  <si>
    <t>SR-357.01.06.00</t>
  </si>
  <si>
    <t>Blacha 3x86x103</t>
  </si>
  <si>
    <t>1.1.7</t>
  </si>
  <si>
    <t>SR-357.01.06.00_L</t>
  </si>
  <si>
    <t>Blacha 3x92x106</t>
  </si>
  <si>
    <t>1.1.8</t>
  </si>
  <si>
    <t>SR-357.01.07.00-1.1</t>
  </si>
  <si>
    <t>Blacha 3x39x70</t>
  </si>
  <si>
    <t>1.1.9</t>
  </si>
  <si>
    <t>SR-357.01.09.00-1.3</t>
  </si>
  <si>
    <t>Rura Ø30x3,6x232</t>
  </si>
  <si>
    <t>1.1.10</t>
  </si>
  <si>
    <t>SR-357.01.10.00-1.2</t>
  </si>
  <si>
    <t>Blacha 8x40x58</t>
  </si>
  <si>
    <t>1.1.11</t>
  </si>
  <si>
    <t>1.1.12</t>
  </si>
  <si>
    <t>SR-357.01.12.00-1.3</t>
  </si>
  <si>
    <t>Blacha 4x63x30</t>
  </si>
  <si>
    <t>1.1.13</t>
  </si>
  <si>
    <t>SR-357.01.12.00-1.3_L</t>
  </si>
  <si>
    <t>Blacha 4x84x18</t>
  </si>
  <si>
    <t>1.1.14</t>
  </si>
  <si>
    <t>SR-357.01.13.00-1.3</t>
  </si>
  <si>
    <t>Blacha 2x37x60</t>
  </si>
  <si>
    <t>H</t>
  </si>
  <si>
    <t>DIN 6334</t>
  </si>
  <si>
    <t>Nakrętka długa M12x26 (obcięta)</t>
  </si>
  <si>
    <t>1.2</t>
  </si>
  <si>
    <t>SR-357.02.00.00-1.3</t>
  </si>
  <si>
    <t>Ramię I</t>
  </si>
  <si>
    <t>1.2.1</t>
  </si>
  <si>
    <t>SR-357.02.01.00-1.2</t>
  </si>
  <si>
    <t>Rura fi30x3,6x594</t>
  </si>
  <si>
    <t>1.2.2</t>
  </si>
  <si>
    <t>SR-357.02.02.00-1.1</t>
  </si>
  <si>
    <t>Blacha 5x268x276</t>
  </si>
  <si>
    <t>1.2.3</t>
  </si>
  <si>
    <t>SR-357.02.02.00-1.1_L</t>
  </si>
  <si>
    <t>1.2.4</t>
  </si>
  <si>
    <t>SR-357.02.03.00-1.3</t>
  </si>
  <si>
    <t>Rura Ø30x3,2x236</t>
  </si>
  <si>
    <t>1.2.5</t>
  </si>
  <si>
    <t>SR-357.02.04.00-1.2</t>
  </si>
  <si>
    <t>Blacha 4x34x64</t>
  </si>
  <si>
    <t>1.2.6</t>
  </si>
  <si>
    <t>SR-357.02.05.00-1.1</t>
  </si>
  <si>
    <t>Pręt Ø15x185,5</t>
  </si>
  <si>
    <t>S355J2G3</t>
  </si>
  <si>
    <t>1.2.7</t>
  </si>
  <si>
    <t>SR-357.02.06.00</t>
  </si>
  <si>
    <t>Rura Ø30x3,2x220</t>
  </si>
  <si>
    <t>1.3</t>
  </si>
  <si>
    <t>SR-357.03.00.00-1.3</t>
  </si>
  <si>
    <t>Ramię II</t>
  </si>
  <si>
    <t>1.3.1</t>
  </si>
  <si>
    <t>SR-357.02.01.00-1.1</t>
  </si>
  <si>
    <t>1.3.2</t>
  </si>
  <si>
    <t>1.3.3</t>
  </si>
  <si>
    <t>1.3.4</t>
  </si>
  <si>
    <t>SR-357.02.03.00-1.2</t>
  </si>
  <si>
    <t>Rura Ø30x3,2x251</t>
  </si>
  <si>
    <t>1.3.5</t>
  </si>
  <si>
    <t>1.3.6</t>
  </si>
  <si>
    <t>SR-357.03.01.00-1.3</t>
  </si>
  <si>
    <t>Rura Ø30x3,2x269</t>
  </si>
  <si>
    <t>1.4</t>
  </si>
  <si>
    <t>SR-357.04.00.00-1.2</t>
  </si>
  <si>
    <t>Cięgło</t>
  </si>
  <si>
    <t>1.4.1</t>
  </si>
  <si>
    <t>SR-357.04.01.00-1.2</t>
  </si>
  <si>
    <t>Kształt. zam. 30x20x2x925</t>
  </si>
  <si>
    <t>1.4.2</t>
  </si>
  <si>
    <t>SR-357.04.02.00-1.1</t>
  </si>
  <si>
    <t>Tuleja Ø20xØ17x20</t>
  </si>
  <si>
    <t>1.5</t>
  </si>
  <si>
    <t>SR-357.06.00.00-1.3</t>
  </si>
  <si>
    <t>Pręt Ø20x310</t>
  </si>
  <si>
    <t>1.6</t>
  </si>
  <si>
    <t>SR-357.07.00.00-1.3</t>
  </si>
  <si>
    <t>Pręt Ø20x388</t>
  </si>
  <si>
    <t>1.7</t>
  </si>
  <si>
    <t>1.7.1</t>
  </si>
  <si>
    <t>1.7.2</t>
  </si>
  <si>
    <t>1.7.3</t>
  </si>
  <si>
    <t>1.8</t>
  </si>
  <si>
    <t>Łożysko ślizgowe z kołnierzem</t>
  </si>
  <si>
    <t>DIN 985</t>
  </si>
  <si>
    <t>1.9</t>
  </si>
  <si>
    <t>1.10</t>
  </si>
  <si>
    <t>1.11</t>
  </si>
  <si>
    <t>SR-357.14.00.00-7.1</t>
  </si>
  <si>
    <t>Blat 7 elementowy</t>
  </si>
  <si>
    <t>SR-357.14.01.00-7.1</t>
  </si>
  <si>
    <t>Rama 1</t>
  </si>
  <si>
    <t>SR-357.14.01.02-7</t>
  </si>
  <si>
    <t>Blacha 4x52x58</t>
  </si>
  <si>
    <t>SR-357.14.01.03-7</t>
  </si>
  <si>
    <t>Kształt. zam. 25x25x2x70</t>
  </si>
  <si>
    <t>SR-357.14.01.04-7.1</t>
  </si>
  <si>
    <t>Kształt. zam. 40x20x3x291</t>
  </si>
  <si>
    <t>SR-357.14.01.06-7.1</t>
  </si>
  <si>
    <t>Blacha 4x37x41</t>
  </si>
  <si>
    <t>SR-357.14.01.07-7.1</t>
  </si>
  <si>
    <t>Kształt. zam. 40x20x3x1268</t>
  </si>
  <si>
    <t>SR-357.14.01.07-7.1_L</t>
  </si>
  <si>
    <t>SR-357.14.01.08-7.1</t>
  </si>
  <si>
    <t>Blacha 6x75x80</t>
  </si>
  <si>
    <t>SR-357.14.01.10-7</t>
  </si>
  <si>
    <t>Blacha 4x38x42</t>
  </si>
  <si>
    <t>SR-357.14.01.11-7.1</t>
  </si>
  <si>
    <t>Blacha 4x45x78</t>
  </si>
  <si>
    <t>SR-357.14.01.12-7.1</t>
  </si>
  <si>
    <t>Blacha 6x80x86</t>
  </si>
  <si>
    <t>SR-357.14.01.16-7.1</t>
  </si>
  <si>
    <t>Kształt. zam. 30x20x2x337</t>
  </si>
  <si>
    <t>SR-357.14.01.20-7.1</t>
  </si>
  <si>
    <t>Blacha 4x20x99</t>
  </si>
  <si>
    <t>SR-357.14.01.24-7.1</t>
  </si>
  <si>
    <t>Kształt. zam. 30x20x2x292</t>
  </si>
  <si>
    <t>SR-357.14.01.25-7.1</t>
  </si>
  <si>
    <t>Pręt fi20x10</t>
  </si>
  <si>
    <t xml:space="preserve"> AISI 304</t>
  </si>
  <si>
    <t>Nitonakrętka A2 M5x13</t>
  </si>
  <si>
    <t>PN-86/M-82144</t>
  </si>
  <si>
    <t>Nakrętka M5-8-B-Fe/Zn5</t>
  </si>
  <si>
    <t>SR-357.14.02.01-7.1</t>
  </si>
  <si>
    <t>Sklejka 15x680x980</t>
  </si>
  <si>
    <t>Sklejka</t>
  </si>
  <si>
    <t>SR-357.14.02.02-7.1</t>
  </si>
  <si>
    <t>Blacha 2x67x430</t>
  </si>
  <si>
    <t>Mufa kołnierzowa M6x13mm fi8 Fe/Zn5</t>
  </si>
  <si>
    <t>Tapicerka 1-7.1</t>
  </si>
  <si>
    <t>SR-357.14.03.00-7.1</t>
  </si>
  <si>
    <t>Blat środkowy 1</t>
  </si>
  <si>
    <t>SR-357.14.03.01-7.1</t>
  </si>
  <si>
    <t>Sklejka 15x486x680</t>
  </si>
  <si>
    <t>Tapicerka 2-7.1</t>
  </si>
  <si>
    <t>SR-357.14.04.00-7.1</t>
  </si>
  <si>
    <t>Zagłówek 1</t>
  </si>
  <si>
    <t>SR-357.14.04.01-7.1</t>
  </si>
  <si>
    <t>Sklejka 15x416x438</t>
  </si>
  <si>
    <t>Tapicerka 3-7.1</t>
  </si>
  <si>
    <t>SR-357.14.05.00-7.1</t>
  </si>
  <si>
    <t>Podłokietnik 3</t>
  </si>
  <si>
    <t>SR-357.14.05.01-7.1</t>
  </si>
  <si>
    <t>Sklejka 15x108x369</t>
  </si>
  <si>
    <t>Tapicerka 4-7.1</t>
  </si>
  <si>
    <t>SR-357.14.05.00-7.1_L</t>
  </si>
  <si>
    <t>Tapicerka 4-7.1_L</t>
  </si>
  <si>
    <t>SR-357.14.06.00-7.1</t>
  </si>
  <si>
    <t>Mocowanie blatu 1</t>
  </si>
  <si>
    <t>SR-357.14.06.01-7</t>
  </si>
  <si>
    <t>Rura fi 14x2x25</t>
  </si>
  <si>
    <t>SR-357.14.06.02-7.1</t>
  </si>
  <si>
    <t>Blacha 3x122x370</t>
  </si>
  <si>
    <t>SR-357.14.07.00-7.1</t>
  </si>
  <si>
    <t>Podparcie blatu 2</t>
  </si>
  <si>
    <t>SR-357.14.07.01-7.1</t>
  </si>
  <si>
    <t>Blacha 3x125x424</t>
  </si>
  <si>
    <t>SR-357.14.07.02-7</t>
  </si>
  <si>
    <t>Blacha 3x33x93</t>
  </si>
  <si>
    <t>SR-357.14.08.00-7.1</t>
  </si>
  <si>
    <t>Podparcie blatu 3</t>
  </si>
  <si>
    <t>SR-357.14.08.01-7.1</t>
  </si>
  <si>
    <t>Blacha 4x120x303</t>
  </si>
  <si>
    <t>SR-357.14.09.00-7.1</t>
  </si>
  <si>
    <t>Podłokietnik 1</t>
  </si>
  <si>
    <t>SR-357.14.09.01-7.1</t>
  </si>
  <si>
    <t>Blacha 6x20x80</t>
  </si>
  <si>
    <t>SR-357.14.09.02-7.1</t>
  </si>
  <si>
    <t>Sklejka 15x104x398</t>
  </si>
  <si>
    <t>SR-357.14.09.03-7.1</t>
  </si>
  <si>
    <t>Kształt. zam. 20x20x2x154</t>
  </si>
  <si>
    <t>Tapicerka 5-7.1</t>
  </si>
  <si>
    <t>SR-357.14.09.00-7.1_L</t>
  </si>
  <si>
    <t>Tapicerka 5-7.1_L</t>
  </si>
  <si>
    <t>SR-357.14.10.00-7.1</t>
  </si>
  <si>
    <t>Rama 2</t>
  </si>
  <si>
    <t>SR-357.14.10.01-7</t>
  </si>
  <si>
    <t>Rura fi14x2x237</t>
  </si>
  <si>
    <t>SR-357.14.10.02-7.1</t>
  </si>
  <si>
    <t>Kształt. zam. 25x25x2x370</t>
  </si>
  <si>
    <t>SR-357.14.10.02-7.1_L</t>
  </si>
  <si>
    <t>SR-357.14.10.03-7</t>
  </si>
  <si>
    <t>Kształt. zam. 25x25x2x348</t>
  </si>
  <si>
    <t>SR-357.14.10.03-7.1</t>
  </si>
  <si>
    <t>SR-357.14.10.04-7</t>
  </si>
  <si>
    <t>Blacha 4x17x30</t>
  </si>
  <si>
    <t>SR-357.14.10.05-7</t>
  </si>
  <si>
    <t>Blacha 4x25x28</t>
  </si>
  <si>
    <t>SR-357.14.11.00-7.1</t>
  </si>
  <si>
    <t>Prowadnica 1</t>
  </si>
  <si>
    <t>SR-357.14.11.01-7.1</t>
  </si>
  <si>
    <t>Blacha 4x46x79</t>
  </si>
  <si>
    <t>SR-357.14.11.02-7.1</t>
  </si>
  <si>
    <t>Kształt. zam. 20x20x2x275</t>
  </si>
  <si>
    <t>GN 614.4-8-NI</t>
  </si>
  <si>
    <t>Zatrzask Trzpieniowy Elesa</t>
  </si>
  <si>
    <t>SR-357.14.12.00-7</t>
  </si>
  <si>
    <t>Blokada sprężyny 1</t>
  </si>
  <si>
    <t>SR-357.14.12.01-7</t>
  </si>
  <si>
    <t>Pręt fi 10x55</t>
  </si>
  <si>
    <t>SR-357.14.12.02-7</t>
  </si>
  <si>
    <t>Blacha 2x12x30</t>
  </si>
  <si>
    <t>SR-357.14.12.03-7</t>
  </si>
  <si>
    <t>Pręt fi 10x129</t>
  </si>
  <si>
    <t>SR-357.14.12.04-7</t>
  </si>
  <si>
    <t>Rura 14x2x30</t>
  </si>
  <si>
    <t>21.0001.01000115.8-70.5</t>
  </si>
  <si>
    <t>Rękojeść gładka Backer fi 10</t>
  </si>
  <si>
    <t>-</t>
  </si>
  <si>
    <t>SR-357.14.14.00-7.1</t>
  </si>
  <si>
    <t>Podparcie podłokietnika 1</t>
  </si>
  <si>
    <t>SR-357.14.14.01-7.1</t>
  </si>
  <si>
    <t>Blacha 3x102x240</t>
  </si>
  <si>
    <t>SR-357.14.14.02-7.1</t>
  </si>
  <si>
    <t>Kształt. zam. 25x25x2x36</t>
  </si>
  <si>
    <t>SR-357.14.14.03-7</t>
  </si>
  <si>
    <t>Kształt. zam. 25x25x2x34</t>
  </si>
  <si>
    <t>SR-357.14.14.04-7</t>
  </si>
  <si>
    <t>Pręt fi12x18</t>
  </si>
  <si>
    <t>SR-357.14.14.05-7</t>
  </si>
  <si>
    <t>Blacha 2x6x10</t>
  </si>
  <si>
    <t>SR-357.14.14.00-7.1_L</t>
  </si>
  <si>
    <t>SR-357.14.15.00-7.1</t>
  </si>
  <si>
    <t>Podparcie podłokietnika 3</t>
  </si>
  <si>
    <t>SR-357.14.15.01-7.1</t>
  </si>
  <si>
    <t>Blacha 187x64x3</t>
  </si>
  <si>
    <t>SR-357.14.15.02-7.1</t>
  </si>
  <si>
    <t>Kształt. zam. 25x25x2x60</t>
  </si>
  <si>
    <t>SR-357.14.15.03-7.1</t>
  </si>
  <si>
    <t>Kształt. zam. 25x25x2x66</t>
  </si>
  <si>
    <t>SR-357.14.15.04-7.1</t>
  </si>
  <si>
    <t>Kształt. zam. 25x25x2x110</t>
  </si>
  <si>
    <t>SR-357.14.15.05-7</t>
  </si>
  <si>
    <t>Pręt fi 14x20</t>
  </si>
  <si>
    <t>SR-357.14.15.00-7.1_L</t>
  </si>
  <si>
    <t>SR-357.14.15.04-7.1_L</t>
  </si>
  <si>
    <t>SR-357.14.16.00-7.1</t>
  </si>
  <si>
    <t>Sanie 1</t>
  </si>
  <si>
    <t>SR-357.14.16.01-7</t>
  </si>
  <si>
    <t>Pręt Ø16x312</t>
  </si>
  <si>
    <t>SR-357.14.16.02-7.1</t>
  </si>
  <si>
    <t>Kształt. zam. 30x20x2x620</t>
  </si>
  <si>
    <t>SR-357.14.16.04-7</t>
  </si>
  <si>
    <t>Kształt. zam. 30x20x2x215</t>
  </si>
  <si>
    <t>SR-357.14.16.05-7</t>
  </si>
  <si>
    <t>RB-19-12_10</t>
  </si>
  <si>
    <t>Rolka prowadząca Zabi Ø19</t>
  </si>
  <si>
    <t>Poliamid PA6</t>
  </si>
  <si>
    <t>SR-357.14.17.00-7</t>
  </si>
  <si>
    <t>Sworzeń fi8x80</t>
  </si>
  <si>
    <t>SR-357.14.18.00-7.1</t>
  </si>
  <si>
    <t>Blacha 3x32x88</t>
  </si>
  <si>
    <t>SR-357.14.20.00-7</t>
  </si>
  <si>
    <t>Sworzeń fi 8x47</t>
  </si>
  <si>
    <t>SR-357.14.21.00-7</t>
  </si>
  <si>
    <t>Sworzeń fi 10x51</t>
  </si>
  <si>
    <t>SR-357.14.23.00-7</t>
  </si>
  <si>
    <t>Sworzeń fi 10x49</t>
  </si>
  <si>
    <t>SR-357.14.24.00-7</t>
  </si>
  <si>
    <t>Sworzeń fi 8x90</t>
  </si>
  <si>
    <t>SR-357.14.25.00-7</t>
  </si>
  <si>
    <t>Sworzeń fi 8x314</t>
  </si>
  <si>
    <t>SR-357.14.26.00-7</t>
  </si>
  <si>
    <t>Sworzeń fi 8x55</t>
  </si>
  <si>
    <t>SR-357.14.27.00-7</t>
  </si>
  <si>
    <t>Sworzeń fi 8x28</t>
  </si>
  <si>
    <t>SR-357.14.28.00-7</t>
  </si>
  <si>
    <t>Sworzeń fi 8x45</t>
  </si>
  <si>
    <t>SR-357.14.29.00-7</t>
  </si>
  <si>
    <t>Pręt fi 20x3,5</t>
  </si>
  <si>
    <t>SR-357.14.30.00-7</t>
  </si>
  <si>
    <t>Pręt fi 20x6</t>
  </si>
  <si>
    <t>SR-357.14.31.00-7</t>
  </si>
  <si>
    <t>Pręt fi 20x12</t>
  </si>
  <si>
    <t>SR-357.14.31.00-7.1</t>
  </si>
  <si>
    <t>Pręt fi 20x15</t>
  </si>
  <si>
    <t>SR-357.14.32.00-7</t>
  </si>
  <si>
    <t>Łącznik 1</t>
  </si>
  <si>
    <t>SR-357.14.32.01-7</t>
  </si>
  <si>
    <t>Tuleja 14x2x50</t>
  </si>
  <si>
    <t>SR-357.14.32.02-7</t>
  </si>
  <si>
    <t>Blacha 6x20x21</t>
  </si>
  <si>
    <t>SR-357.14.33.00-7</t>
  </si>
  <si>
    <t>Pręt fi 10x271</t>
  </si>
  <si>
    <t>SR-357.14.34.00-7</t>
  </si>
  <si>
    <t>Pręt fi 10x416</t>
  </si>
  <si>
    <t>SR-357.14.35.00-7.1</t>
  </si>
  <si>
    <t>Pręt fi 20x8</t>
  </si>
  <si>
    <t>Siłownik DEWERT MCZ_6kN_330/150</t>
  </si>
  <si>
    <t>TBD 5774TQ</t>
  </si>
  <si>
    <t>Sprężyna gazowa Block-o-lift 5774TQ skok 152 mm</t>
  </si>
  <si>
    <t>ZDO 15x12 czarna</t>
  </si>
  <si>
    <t>Zaślepka otworu technologicznego fi 12</t>
  </si>
  <si>
    <t>PE5</t>
  </si>
  <si>
    <t>19.0048.0200201025</t>
  </si>
  <si>
    <t>Zaślepka profila Backer 20x20x1,0-2,5</t>
  </si>
  <si>
    <t>PE</t>
  </si>
  <si>
    <t>19.0048.0250251025</t>
  </si>
  <si>
    <t>Zaślepka profila Backer 25x25x1-2.5</t>
  </si>
  <si>
    <t>19.0049.0400200030</t>
  </si>
  <si>
    <t>Zaślepka profila Backer 40x20x3</t>
  </si>
  <si>
    <t>Pokrętło KIPP K0274.09065X20</t>
  </si>
  <si>
    <t>Pokrętło KIPP K0274_02085X20</t>
  </si>
  <si>
    <t>Tulejka kołnierzowa Igus GFM_081014_08</t>
  </si>
  <si>
    <t>Tulejka IGUS GFM-1012-05</t>
  </si>
  <si>
    <t>Tulejka Igus GSM_0810_06</t>
  </si>
  <si>
    <t>DIN 7991</t>
  </si>
  <si>
    <t>Śruba imbusowa stożkowa M5x20</t>
  </si>
  <si>
    <t>DIN 7997</t>
  </si>
  <si>
    <t>Wkręt stożkowy do drewna fi 3.5x16</t>
  </si>
  <si>
    <t>ISO 7380</t>
  </si>
  <si>
    <t>Śruba imbusowa półkolista M5x10 Fe/Zn5</t>
  </si>
  <si>
    <t xml:space="preserve">ISO 7380 </t>
  </si>
  <si>
    <t>Śruba z łbem półkolistym i gniazdem sześciokątnym - klasa dokładności A - M6 x 16</t>
  </si>
  <si>
    <t>PN-87/M-82302</t>
  </si>
  <si>
    <t>Śruba imbusowa M5x15 Fe/Zn5</t>
  </si>
  <si>
    <t>PN-85/M-82101</t>
  </si>
  <si>
    <t>Śruba M8x45-8.8-B-Fe/Zn5</t>
  </si>
  <si>
    <t>PN-86/M-82153</t>
  </si>
  <si>
    <t>Nakrętka niska M8x1-05-B-Fe/Zn5</t>
  </si>
  <si>
    <t>PN-88/M-82181</t>
  </si>
  <si>
    <t>Nakrętka kołpakowa M8-Fe/Zn5</t>
  </si>
  <si>
    <t>PN-77/M-82008</t>
  </si>
  <si>
    <t>Podkład. spręż. Z 8,2 Fe/Zn5</t>
  </si>
  <si>
    <t>Podkład. spręż. Z 6,1 Fe/Zn5</t>
  </si>
  <si>
    <t>PN-81/M-85111</t>
  </si>
  <si>
    <t>Pierścień osadczy sprężynujący Z 10</t>
  </si>
  <si>
    <t>Pierścień osadczy sprężynujący Z 8</t>
  </si>
  <si>
    <t>1.12</t>
  </si>
  <si>
    <t>SR-357.15.00.00</t>
  </si>
  <si>
    <t>Pręt Ø20x255</t>
  </si>
  <si>
    <t>1.13</t>
  </si>
  <si>
    <t>SR-357.20.00.00-1.3</t>
  </si>
  <si>
    <t>Blacha 2x310x623</t>
  </si>
  <si>
    <t>1.14</t>
  </si>
  <si>
    <t>SR-357.21.00.00</t>
  </si>
  <si>
    <t>Pręt Ø20x239</t>
  </si>
  <si>
    <t>1.15</t>
  </si>
  <si>
    <t>MEGAMAT2 76686MCZ</t>
  </si>
  <si>
    <t>Siłownik elektryczny DEWERT-MEGAMAT2</t>
  </si>
  <si>
    <t>1.16</t>
  </si>
  <si>
    <t>1.17</t>
  </si>
  <si>
    <t>1.18</t>
  </si>
  <si>
    <t>EG-System EG-20121</t>
  </si>
  <si>
    <t xml:space="preserve">Puszka elektr.120x80x50 hermetyczna bez dławic  </t>
  </si>
  <si>
    <t>1.19</t>
  </si>
  <si>
    <t>QFG-16222</t>
  </si>
  <si>
    <t>Dławik przewodu fi 8</t>
  </si>
  <si>
    <t>1.20</t>
  </si>
  <si>
    <t>GFM-202329-20</t>
  </si>
  <si>
    <t>1.21</t>
  </si>
  <si>
    <t>GFM-1517-20</t>
  </si>
  <si>
    <t>1.22</t>
  </si>
  <si>
    <t>GFM-1012-10</t>
  </si>
  <si>
    <t>1.23</t>
  </si>
  <si>
    <t>102033000001.</t>
  </si>
  <si>
    <t>Podkładka siodłowa 32</t>
  </si>
  <si>
    <t>1.24</t>
  </si>
  <si>
    <t>Stopka Uni-bis B50-12-040</t>
  </si>
  <si>
    <t>1.25</t>
  </si>
  <si>
    <t>1.26</t>
  </si>
  <si>
    <t>ZP_20x30</t>
  </si>
  <si>
    <t xml:space="preserve">Zaślepki prostokątne wykonane z polietylenu LDPE </t>
  </si>
  <si>
    <t>1.27</t>
  </si>
  <si>
    <t>00900104010</t>
  </si>
  <si>
    <t>Zaślepka chromowana do rur okrągłych MTGLC   fi20x1.5</t>
  </si>
  <si>
    <t>1.28</t>
  </si>
  <si>
    <t>ISO 7380 - M8 x 20</t>
  </si>
  <si>
    <t>Śruba z łbem półkolistym i gniazdem sześciokątnym - klasa dokładności A, powłoka - ocynk</t>
  </si>
  <si>
    <t>1.29</t>
  </si>
  <si>
    <t xml:space="preserve">Śruba M10x60-8.8-B-Fe/Zn5 </t>
  </si>
  <si>
    <t>1.30</t>
  </si>
  <si>
    <t xml:space="preserve">Śruba M10x50-8.8-B-Fe/Zn5 </t>
  </si>
  <si>
    <t>1.31</t>
  </si>
  <si>
    <t>Śruba z łbem półkolistym i gniazdem sześciokątnym - klasa dokładności A  - M6 x 12</t>
  </si>
  <si>
    <t>1.32</t>
  </si>
  <si>
    <t>Śruba z łbem półkolistym i gniazdem sześciokątnym - M4 x 20</t>
  </si>
  <si>
    <t>1.33</t>
  </si>
  <si>
    <t>DIN 646</t>
  </si>
  <si>
    <t>Śruba radełkowana M10 KIPP K0140_102X30</t>
  </si>
  <si>
    <t xml:space="preserve">DIN 653 </t>
  </si>
  <si>
    <t>Wkręt dociskowy radełkowany Elesa Mx16-NI</t>
  </si>
  <si>
    <t>PN-85/M-82175</t>
  </si>
  <si>
    <t>Nakrętka z wkładką poliamidową M10-8-B-Fe/Zn5</t>
  </si>
  <si>
    <t>Nakrętka z wkładką poliamidową M4-8-B-Fe/Zn5</t>
  </si>
  <si>
    <t>Nakrętka  - M6</t>
  </si>
  <si>
    <t>DIN 9021</t>
  </si>
  <si>
    <t>Podkładka  - 8,4</t>
  </si>
  <si>
    <t>Pręt fi 12x410</t>
  </si>
  <si>
    <t>Brak opcji 1</t>
  </si>
  <si>
    <t>SR-357.14.01.27-7.1</t>
  </si>
  <si>
    <t>Brak opcji 2</t>
  </si>
  <si>
    <t>SR-357.01.05.00-1.1</t>
  </si>
  <si>
    <t>SR-357.01.05.00_L-1.1</t>
  </si>
  <si>
    <t xml:space="preserve"> SR-357.14.02.00-7.1</t>
  </si>
  <si>
    <t>Blat tylni 2</t>
  </si>
  <si>
    <t>tapicerka: RAL 6099, stelaż: RAL 9006</t>
  </si>
  <si>
    <t>Lakierowanie maszyn, transporterów, konstrukcji wspierających, schodów etc., kolor: RAL 9006 . Lakierowanie silników kolor RAL. Obróbka wstępna: piaskowanie SA 2,5 Gruntowanie: dwuskładnikowy grunt epoksydowy grubość warstwy suchej 40-60 µm Malowanie: dwuskładnikowy lakier poliuretanowy grubość warstwy suchej 40-60 µm Łączna grubość pokrycia: min. 80-120 µm warstwy suchej</t>
  </si>
  <si>
    <t>1</t>
  </si>
  <si>
    <t>1.7.1.1</t>
  </si>
  <si>
    <t>1.7.1.2</t>
  </si>
  <si>
    <t>1.7.1.3</t>
  </si>
  <si>
    <t>1.7.1.4</t>
  </si>
  <si>
    <t>1.7.1.5</t>
  </si>
  <si>
    <t>1.7.1.6</t>
  </si>
  <si>
    <t>1.7.1.7</t>
  </si>
  <si>
    <t>1.7.1.8</t>
  </si>
  <si>
    <t>1.7.1.9</t>
  </si>
  <si>
    <t>1.7.1.10</t>
  </si>
  <si>
    <t>1.7.1.11</t>
  </si>
  <si>
    <t>1.7.1.12</t>
  </si>
  <si>
    <t>1.7.1.13</t>
  </si>
  <si>
    <t>1.7.1.14</t>
  </si>
  <si>
    <t>1.7.1.15</t>
  </si>
  <si>
    <t>1.7.1.16</t>
  </si>
  <si>
    <t>1.7.1.17</t>
  </si>
  <si>
    <t>1.7.2.1</t>
  </si>
  <si>
    <t>1.7.2.2</t>
  </si>
  <si>
    <t>1.7.2.3</t>
  </si>
  <si>
    <t>1.7.2.4</t>
  </si>
  <si>
    <t>1.7.3.1</t>
  </si>
  <si>
    <t>1.7.3.2</t>
  </si>
  <si>
    <t>1.7.3.3</t>
  </si>
  <si>
    <t>1.7.4</t>
  </si>
  <si>
    <t>1.7.4.1</t>
  </si>
  <si>
    <t>1.7.4.2</t>
  </si>
  <si>
    <t>1.7.4.3</t>
  </si>
  <si>
    <t>1.7.5</t>
  </si>
  <si>
    <t>1.7.5.1</t>
  </si>
  <si>
    <t>1.7.5.2</t>
  </si>
  <si>
    <t>1.7.5.3</t>
  </si>
  <si>
    <t>1.7.6</t>
  </si>
  <si>
    <t>1.7.6.1</t>
  </si>
  <si>
    <t>1.7.6.2</t>
  </si>
  <si>
    <t>1.7.6.3</t>
  </si>
  <si>
    <t>1.7.7</t>
  </si>
  <si>
    <t>1.7.7.1</t>
  </si>
  <si>
    <t>1.7.7.2</t>
  </si>
  <si>
    <t>1.7.8</t>
  </si>
  <si>
    <t>1.7.8.1</t>
  </si>
  <si>
    <t>1.7.8.2</t>
  </si>
  <si>
    <t>1.7.8.3</t>
  </si>
  <si>
    <t>1.7.9</t>
  </si>
  <si>
    <t>1.7.9.1</t>
  </si>
  <si>
    <t>1.7.9.2</t>
  </si>
  <si>
    <t>1.7.10</t>
  </si>
  <si>
    <t>1.7.10.1</t>
  </si>
  <si>
    <t>1.7.10.2</t>
  </si>
  <si>
    <t>1.7.10.3</t>
  </si>
  <si>
    <t>1.7.10.4</t>
  </si>
  <si>
    <t>1.7.10.5</t>
  </si>
  <si>
    <t>1.7.11</t>
  </si>
  <si>
    <t>1.7.11.1</t>
  </si>
  <si>
    <t>1.7.11.2</t>
  </si>
  <si>
    <t>1.7.11.3</t>
  </si>
  <si>
    <t>1.7.11.4</t>
  </si>
  <si>
    <t>1.7.11.5</t>
  </si>
  <si>
    <t>1.7.12</t>
  </si>
  <si>
    <t>1.7.12.1</t>
  </si>
  <si>
    <t>1.7.12.2</t>
  </si>
  <si>
    <t>1.7.12.3</t>
  </si>
  <si>
    <t>1.7.12.4</t>
  </si>
  <si>
    <t>1.7.12.5</t>
  </si>
  <si>
    <t>1.7.12.6</t>
  </si>
  <si>
    <t>1.7.12.7</t>
  </si>
  <si>
    <t>1.7.13</t>
  </si>
  <si>
    <t>1.7.13.1</t>
  </si>
  <si>
    <t>1.7.13.2</t>
  </si>
  <si>
    <t>1.7.13.3</t>
  </si>
  <si>
    <t>1.7.14</t>
  </si>
  <si>
    <t>1.7.14.1</t>
  </si>
  <si>
    <t>1.7.14.2</t>
  </si>
  <si>
    <t>1.7.14.3</t>
  </si>
  <si>
    <t>1.7.14.4</t>
  </si>
  <si>
    <t>1.7.14.5</t>
  </si>
  <si>
    <t>1.7.15</t>
  </si>
  <si>
    <t>1.7.15.1</t>
  </si>
  <si>
    <t>1.7.15.2</t>
  </si>
  <si>
    <t>1.7.15.3</t>
  </si>
  <si>
    <t>1.7.15.4</t>
  </si>
  <si>
    <t>1.7.15.5</t>
  </si>
  <si>
    <t>1.7.16</t>
  </si>
  <si>
    <t>1.7.16.1</t>
  </si>
  <si>
    <t>1.7.16.2</t>
  </si>
  <si>
    <t>1.7.16.3</t>
  </si>
  <si>
    <t>1.7.16.4</t>
  </si>
  <si>
    <t>1.7.16.5</t>
  </si>
  <si>
    <t>1.7.17</t>
  </si>
  <si>
    <t>1.7.17.1</t>
  </si>
  <si>
    <t>1.7.17.2</t>
  </si>
  <si>
    <t>1.7.17.3</t>
  </si>
  <si>
    <t>1.7.17.4</t>
  </si>
  <si>
    <t>1.7.17.5</t>
  </si>
  <si>
    <t>1.7.18</t>
  </si>
  <si>
    <t>1.7.18.1</t>
  </si>
  <si>
    <t>1.7.18.2</t>
  </si>
  <si>
    <t>1.7.18.3</t>
  </si>
  <si>
    <t>1.7.18.4</t>
  </si>
  <si>
    <t>1.7.18.5</t>
  </si>
  <si>
    <t>1.7.19</t>
  </si>
  <si>
    <t>1.7.19.1</t>
  </si>
  <si>
    <t>1.7.19.2</t>
  </si>
  <si>
    <t>1.7.19.3</t>
  </si>
  <si>
    <t>1.7.19.4</t>
  </si>
  <si>
    <t>1.7.19.5</t>
  </si>
  <si>
    <t>1.7.20</t>
  </si>
  <si>
    <t>1.7.21</t>
  </si>
  <si>
    <t>1.7.22</t>
  </si>
  <si>
    <t>1.7.23</t>
  </si>
  <si>
    <t>1.7.24</t>
  </si>
  <si>
    <t>1.7.25</t>
  </si>
  <si>
    <t>1.7.26</t>
  </si>
  <si>
    <t>1.7.27</t>
  </si>
  <si>
    <t>1.7.28</t>
  </si>
  <si>
    <t>1.7.29</t>
  </si>
  <si>
    <t>1.7.30</t>
  </si>
  <si>
    <t>1.7.31</t>
  </si>
  <si>
    <t>1.7.32</t>
  </si>
  <si>
    <t>1.7.33</t>
  </si>
  <si>
    <t>1.7.34</t>
  </si>
  <si>
    <t>1.7.34.1</t>
  </si>
  <si>
    <t>1.7.34.2</t>
  </si>
  <si>
    <t>1.7.35</t>
  </si>
  <si>
    <t>1.7.36</t>
  </si>
  <si>
    <t>1.7.37</t>
  </si>
  <si>
    <t>1.7.38</t>
  </si>
  <si>
    <t>1.7.39</t>
  </si>
  <si>
    <t>1.7.40</t>
  </si>
  <si>
    <t>1.7.41</t>
  </si>
  <si>
    <t>1.7.42</t>
  </si>
  <si>
    <t>1.7.43</t>
  </si>
  <si>
    <t>1.7.44</t>
  </si>
  <si>
    <t>1.7.45</t>
  </si>
  <si>
    <t>1.7.46</t>
  </si>
  <si>
    <t>1.7.47</t>
  </si>
  <si>
    <t>1.7.48</t>
  </si>
  <si>
    <t>1.7.49</t>
  </si>
  <si>
    <t>1.7.50</t>
  </si>
  <si>
    <t>1.7.51</t>
  </si>
  <si>
    <t>1.7.52</t>
  </si>
  <si>
    <t>1.7.53</t>
  </si>
  <si>
    <t>1.7.54</t>
  </si>
  <si>
    <t>1.7.55</t>
  </si>
  <si>
    <t>1.7.56</t>
  </si>
  <si>
    <t>1.7.57</t>
  </si>
  <si>
    <t>1.7.58</t>
  </si>
  <si>
    <t>1.7.59</t>
  </si>
  <si>
    <t>1.7.60</t>
  </si>
  <si>
    <t>1.7.61</t>
  </si>
</sst>
</file>

<file path=xl/styles.xml><?xml version="1.0" encoding="utf-8"?>
<styleSheet xmlns="http://schemas.openxmlformats.org/spreadsheetml/2006/main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&quot; szt.&quot;"/>
    <numFmt numFmtId="168" formatCode="#,##0.00&quot; kg&quot;"/>
  </numFmts>
  <fonts count="38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u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4" fontId="8" fillId="0" borderId="0" xfId="5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6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4" fontId="3" fillId="4" borderId="6" xfId="5" applyFont="1" applyFill="1" applyBorder="1" applyAlignment="1">
      <alignment horizontal="center" vertical="center"/>
    </xf>
    <xf numFmtId="44" fontId="6" fillId="3" borderId="7" xfId="5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44" fontId="16" fillId="5" borderId="7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3" borderId="14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4" fontId="3" fillId="4" borderId="18" xfId="5" applyFont="1" applyFill="1" applyBorder="1" applyAlignment="1">
      <alignment horizontal="center" vertical="center"/>
    </xf>
    <xf numFmtId="8" fontId="3" fillId="4" borderId="10" xfId="5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4" fontId="6" fillId="3" borderId="0" xfId="5" applyFont="1" applyFill="1" applyBorder="1" applyAlignment="1">
      <alignment horizontal="center" vertical="center"/>
    </xf>
    <xf numFmtId="44" fontId="16" fillId="5" borderId="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right" vertical="center"/>
    </xf>
    <xf numFmtId="44" fontId="1" fillId="0" borderId="17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4" fontId="8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/>
    </xf>
    <xf numFmtId="44" fontId="7" fillId="0" borderId="0" xfId="5" applyFont="1" applyFill="1" applyBorder="1" applyAlignment="1">
      <alignment horizontal="center" vertical="center"/>
    </xf>
    <xf numFmtId="44" fontId="27" fillId="0" borderId="0" xfId="5" applyFont="1" applyFill="1" applyBorder="1" applyAlignment="1">
      <alignment horizontal="center" vertical="center"/>
    </xf>
    <xf numFmtId="44" fontId="27" fillId="0" borderId="0" xfId="5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0" borderId="22" xfId="0" applyBorder="1"/>
    <xf numFmtId="0" fontId="8" fillId="0" borderId="22" xfId="0" applyFont="1" applyBorder="1"/>
    <xf numFmtId="0" fontId="8" fillId="0" borderId="22" xfId="0" applyFont="1" applyBorder="1" applyAlignment="1">
      <alignment wrapText="1"/>
    </xf>
    <xf numFmtId="0" fontId="8" fillId="0" borderId="0" xfId="0" applyFont="1"/>
    <xf numFmtId="4" fontId="0" fillId="0" borderId="22" xfId="0" applyNumberFormat="1" applyBorder="1"/>
    <xf numFmtId="0" fontId="30" fillId="0" borderId="0" xfId="0" applyFont="1" applyFill="1" applyAlignment="1">
      <alignment horizontal="left" vertical="center"/>
    </xf>
    <xf numFmtId="0" fontId="0" fillId="0" borderId="0" xfId="0"/>
    <xf numFmtId="44" fontId="16" fillId="5" borderId="2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8" xfId="0" applyFont="1" applyBorder="1" applyAlignment="1">
      <alignment horizontal="center"/>
    </xf>
    <xf numFmtId="0" fontId="16" fillId="0" borderId="23" xfId="0" applyFont="1" applyBorder="1"/>
    <xf numFmtId="0" fontId="8" fillId="4" borderId="6" xfId="0" applyFont="1" applyFill="1" applyBorder="1" applyAlignment="1">
      <alignment horizontal="right" vertical="center" shrinkToFit="1"/>
    </xf>
    <xf numFmtId="0" fontId="0" fillId="0" borderId="29" xfId="0" applyBorder="1" applyAlignment="1"/>
    <xf numFmtId="0" fontId="0" fillId="0" borderId="18" xfId="0" applyBorder="1" applyAlignment="1"/>
    <xf numFmtId="0" fontId="8" fillId="4" borderId="26" xfId="0" applyFont="1" applyFill="1" applyBorder="1" applyAlignment="1">
      <alignment horizontal="right" vertical="center" shrinkToFit="1"/>
    </xf>
    <xf numFmtId="0" fontId="8" fillId="0" borderId="11" xfId="0" applyFont="1" applyBorder="1"/>
    <xf numFmtId="44" fontId="0" fillId="0" borderId="11" xfId="5" applyFont="1" applyBorder="1"/>
    <xf numFmtId="44" fontId="0" fillId="0" borderId="12" xfId="5" applyFont="1" applyBorder="1" applyAlignment="1"/>
    <xf numFmtId="0" fontId="0" fillId="0" borderId="7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4" fillId="0" borderId="24" xfId="0" applyFont="1" applyBorder="1" applyAlignment="1">
      <alignment wrapText="1"/>
    </xf>
    <xf numFmtId="0" fontId="12" fillId="10" borderId="15" xfId="7" applyFont="1" applyFill="1" applyBorder="1" applyAlignment="1">
      <alignment horizontal="center" vertical="center"/>
    </xf>
    <xf numFmtId="0" fontId="12" fillId="4" borderId="15" xfId="7" applyFont="1" applyFill="1" applyBorder="1" applyAlignment="1">
      <alignment horizontal="center" vertical="center"/>
    </xf>
    <xf numFmtId="0" fontId="1" fillId="0" borderId="22" xfId="7" applyBorder="1" applyAlignment="1">
      <alignment horizontal="center" vertical="center"/>
    </xf>
    <xf numFmtId="0" fontId="1" fillId="0" borderId="18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12" fillId="10" borderId="20" xfId="7" applyFont="1" applyFill="1" applyBorder="1" applyAlignment="1">
      <alignment horizontal="center" vertical="center"/>
    </xf>
    <xf numFmtId="0" fontId="12" fillId="4" borderId="30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 shrinkToFit="1"/>
    </xf>
    <xf numFmtId="166" fontId="16" fillId="8" borderId="7" xfId="0" applyNumberFormat="1" applyFont="1" applyFill="1" applyBorder="1" applyAlignment="1">
      <alignment horizontal="center" vertical="center" shrinkToFit="1"/>
    </xf>
    <xf numFmtId="168" fontId="5" fillId="0" borderId="1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right" vertical="center" shrinkToFit="1"/>
    </xf>
    <xf numFmtId="44" fontId="16" fillId="8" borderId="7" xfId="5" applyFont="1" applyFill="1" applyBorder="1" applyAlignment="1">
      <alignment horizontal="center" vertical="center" shrinkToFit="1"/>
    </xf>
    <xf numFmtId="0" fontId="0" fillId="0" borderId="0" xfId="0"/>
    <xf numFmtId="0" fontId="8" fillId="11" borderId="6" xfId="0" applyFont="1" applyFill="1" applyBorder="1" applyAlignment="1">
      <alignment horizontal="right" vertical="center" shrinkToFit="1"/>
    </xf>
    <xf numFmtId="0" fontId="10" fillId="0" borderId="22" xfId="0" applyFont="1" applyFill="1" applyBorder="1" applyAlignment="1">
      <alignment horizontal="center" shrinkToFit="1"/>
    </xf>
    <xf numFmtId="0" fontId="6" fillId="11" borderId="22" xfId="0" applyFont="1" applyFill="1" applyBorder="1" applyAlignment="1">
      <alignment horizontal="center" vertical="center"/>
    </xf>
    <xf numFmtId="2" fontId="8" fillId="11" borderId="22" xfId="0" applyNumberFormat="1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4" fontId="3" fillId="4" borderId="25" xfId="5" applyFont="1" applyFill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4" fontId="0" fillId="0" borderId="43" xfId="0" applyNumberForma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1" fillId="0" borderId="37" xfId="7" applyBorder="1" applyAlignment="1">
      <alignment horizontal="center" vertical="center"/>
    </xf>
    <xf numFmtId="0" fontId="1" fillId="0" borderId="38" xfId="7" applyBorder="1" applyAlignment="1">
      <alignment horizontal="center" vertical="center"/>
    </xf>
    <xf numFmtId="49" fontId="14" fillId="12" borderId="37" xfId="5" applyNumberFormat="1" applyFont="1" applyFill="1" applyBorder="1" applyAlignment="1">
      <alignment horizontal="center" vertical="center"/>
    </xf>
    <xf numFmtId="49" fontId="16" fillId="12" borderId="37" xfId="5" applyNumberFormat="1" applyFont="1" applyFill="1" applyBorder="1" applyAlignment="1">
      <alignment horizontal="center" vertical="center"/>
    </xf>
    <xf numFmtId="167" fontId="8" fillId="12" borderId="37" xfId="5" applyNumberFormat="1" applyFont="1" applyFill="1" applyBorder="1" applyAlignment="1">
      <alignment horizontal="center" vertical="center"/>
    </xf>
    <xf numFmtId="168" fontId="8" fillId="12" borderId="37" xfId="5" applyNumberFormat="1" applyFont="1" applyFill="1" applyBorder="1" applyAlignment="1">
      <alignment horizontal="center" vertical="center"/>
    </xf>
    <xf numFmtId="49" fontId="8" fillId="12" borderId="37" xfId="5" applyNumberFormat="1" applyFont="1" applyFill="1" applyBorder="1" applyAlignment="1">
      <alignment horizontal="center" vertical="center"/>
    </xf>
    <xf numFmtId="49" fontId="36" fillId="12" borderId="38" xfId="5" applyNumberFormat="1" applyFont="1" applyFill="1" applyBorder="1" applyAlignment="1">
      <alignment horizontal="center" vertical="center"/>
    </xf>
    <xf numFmtId="49" fontId="8" fillId="12" borderId="39" xfId="5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 shrinkToFit="1"/>
    </xf>
    <xf numFmtId="164" fontId="5" fillId="0" borderId="0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8" fontId="3" fillId="4" borderId="0" xfId="5" applyNumberFormat="1" applyFont="1" applyFill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12" fillId="10" borderId="45" xfId="7" applyFont="1" applyFill="1" applyBorder="1" applyAlignment="1">
      <alignment horizontal="center" vertical="center"/>
    </xf>
    <xf numFmtId="0" fontId="12" fillId="4" borderId="46" xfId="7" applyFont="1" applyFill="1" applyBorder="1" applyAlignment="1">
      <alignment horizontal="center" vertical="center"/>
    </xf>
    <xf numFmtId="0" fontId="12" fillId="10" borderId="46" xfId="7" applyFont="1" applyFill="1" applyBorder="1" applyAlignment="1">
      <alignment horizontal="center" vertical="center"/>
    </xf>
    <xf numFmtId="0" fontId="12" fillId="4" borderId="45" xfId="7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4" borderId="12" xfId="5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0" fillId="0" borderId="19" xfId="0" applyNumberFormat="1" applyBorder="1" applyAlignment="1">
      <alignment horizontal="center" vertical="center" wrapText="1"/>
    </xf>
    <xf numFmtId="44" fontId="3" fillId="4" borderId="3" xfId="5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2" fontId="37" fillId="0" borderId="22" xfId="0" applyNumberFormat="1" applyFont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2" xfId="0" applyFont="1" applyFill="1" applyBorder="1" applyAlignment="1">
      <alignment horizontal="center" vertical="center" wrapText="1"/>
    </xf>
    <xf numFmtId="2" fontId="37" fillId="13" borderId="22" xfId="0" applyNumberFormat="1" applyFont="1" applyFill="1" applyBorder="1" applyAlignment="1">
      <alignment horizontal="center" vertical="center" wrapText="1"/>
    </xf>
    <xf numFmtId="0" fontId="37" fillId="13" borderId="52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center" vertical="center" wrapText="1"/>
    </xf>
    <xf numFmtId="2" fontId="37" fillId="12" borderId="22" xfId="0" applyNumberFormat="1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18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center" vertical="center" wrapText="1"/>
    </xf>
    <xf numFmtId="2" fontId="37" fillId="0" borderId="22" xfId="0" applyNumberFormat="1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8" fontId="10" fillId="0" borderId="5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167" fontId="8" fillId="0" borderId="22" xfId="0" applyNumberFormat="1" applyFont="1" applyFill="1" applyBorder="1" applyAlignment="1">
      <alignment horizontal="center" vertical="center" wrapText="1"/>
    </xf>
    <xf numFmtId="168" fontId="8" fillId="0" borderId="22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49" fontId="14" fillId="0" borderId="22" xfId="5" applyNumberFormat="1" applyFont="1" applyFill="1" applyBorder="1" applyAlignment="1">
      <alignment horizontal="center" vertical="center"/>
    </xf>
    <xf numFmtId="49" fontId="8" fillId="0" borderId="22" xfId="5" applyNumberFormat="1" applyFont="1" applyFill="1" applyBorder="1" applyAlignment="1">
      <alignment horizontal="center" vertical="center"/>
    </xf>
    <xf numFmtId="167" fontId="8" fillId="0" borderId="22" xfId="5" applyNumberFormat="1" applyFont="1" applyFill="1" applyBorder="1" applyAlignment="1">
      <alignment horizontal="center" vertical="center"/>
    </xf>
    <xf numFmtId="168" fontId="8" fillId="0" borderId="22" xfId="5" applyNumberFormat="1" applyFont="1" applyFill="1" applyBorder="1" applyAlignment="1">
      <alignment horizontal="center" vertical="center"/>
    </xf>
    <xf numFmtId="49" fontId="8" fillId="0" borderId="18" xfId="5" applyNumberFormat="1" applyFont="1" applyFill="1" applyBorder="1" applyAlignment="1">
      <alignment horizontal="center" vertical="center"/>
    </xf>
    <xf numFmtId="49" fontId="8" fillId="0" borderId="32" xfId="5" applyNumberFormat="1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left" vertical="center" wrapText="1"/>
    </xf>
    <xf numFmtId="0" fontId="37" fillId="14" borderId="22" xfId="0" applyFont="1" applyFill="1" applyBorder="1" applyAlignment="1">
      <alignment horizontal="center" vertical="center" wrapText="1"/>
    </xf>
    <xf numFmtId="2" fontId="37" fillId="14" borderId="22" xfId="0" applyNumberFormat="1" applyFont="1" applyFill="1" applyBorder="1" applyAlignment="1">
      <alignment horizontal="center" vertical="center" wrapText="1"/>
    </xf>
    <xf numFmtId="0" fontId="37" fillId="14" borderId="18" xfId="0" applyFont="1" applyFill="1" applyBorder="1" applyAlignment="1">
      <alignment horizontal="center" vertical="center" wrapText="1"/>
    </xf>
    <xf numFmtId="0" fontId="37" fillId="14" borderId="34" xfId="0" applyFont="1" applyFill="1" applyBorder="1" applyAlignment="1">
      <alignment horizontal="center" vertical="center" wrapText="1"/>
    </xf>
    <xf numFmtId="0" fontId="8" fillId="11" borderId="36" xfId="0" applyFont="1" applyFill="1" applyBorder="1" applyAlignment="1">
      <alignment horizontal="center" vertical="center" shrinkToFit="1"/>
    </xf>
    <xf numFmtId="0" fontId="8" fillId="11" borderId="35" xfId="0" applyFont="1" applyFill="1" applyBorder="1" applyAlignment="1">
      <alignment horizontal="center" vertical="center" shrinkToFit="1"/>
    </xf>
    <xf numFmtId="49" fontId="37" fillId="0" borderId="32" xfId="0" applyNumberFormat="1" applyFont="1" applyFill="1" applyBorder="1" applyAlignment="1">
      <alignment horizontal="left" vertical="center"/>
    </xf>
    <xf numFmtId="0" fontId="37" fillId="0" borderId="34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16" fillId="11" borderId="32" xfId="0" applyNumberFormat="1" applyFont="1" applyFill="1" applyBorder="1" applyAlignment="1">
      <alignment horizontal="left" vertical="center" shrinkToFit="1"/>
    </xf>
    <xf numFmtId="49" fontId="37" fillId="0" borderId="32" xfId="0" applyNumberFormat="1" applyFont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shrinkToFit="1"/>
    </xf>
    <xf numFmtId="49" fontId="16" fillId="0" borderId="32" xfId="0" applyNumberFormat="1" applyFont="1" applyFill="1" applyBorder="1" applyAlignment="1">
      <alignment horizontal="left" vertical="center" shrinkToFit="1"/>
    </xf>
    <xf numFmtId="49" fontId="8" fillId="0" borderId="8" xfId="0" applyNumberFormat="1" applyFont="1" applyFill="1" applyBorder="1" applyAlignment="1">
      <alignment horizontal="center" vertical="center" shrinkToFit="1"/>
    </xf>
    <xf numFmtId="49" fontId="8" fillId="0" borderId="32" xfId="0" applyNumberFormat="1" applyFont="1" applyBorder="1" applyAlignment="1">
      <alignment horizontal="center" vertical="center" shrinkToFit="1"/>
    </xf>
    <xf numFmtId="49" fontId="8" fillId="4" borderId="31" xfId="0" applyNumberFormat="1" applyFont="1" applyFill="1" applyBorder="1" applyAlignment="1">
      <alignment horizontal="right" vertical="center" shrinkToFit="1"/>
    </xf>
    <xf numFmtId="49" fontId="8" fillId="4" borderId="0" xfId="0" applyNumberFormat="1" applyFont="1" applyFill="1" applyBorder="1" applyAlignment="1">
      <alignment horizontal="right" vertical="center" shrinkToFit="1"/>
    </xf>
    <xf numFmtId="49" fontId="0" fillId="0" borderId="0" xfId="0" applyNumberFormat="1" applyFill="1" applyAlignment="1">
      <alignment horizontal="right" vertical="center"/>
    </xf>
    <xf numFmtId="49" fontId="16" fillId="0" borderId="0" xfId="0" applyNumberFormat="1" applyFont="1" applyBorder="1"/>
    <xf numFmtId="49" fontId="16" fillId="0" borderId="23" xfId="0" applyNumberFormat="1" applyFont="1" applyBorder="1"/>
    <xf numFmtId="49" fontId="0" fillId="0" borderId="22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4" borderId="0" xfId="0" applyNumberFormat="1" applyFill="1" applyAlignment="1">
      <alignment horizontal="right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shrinkToFit="1"/>
    </xf>
    <xf numFmtId="0" fontId="21" fillId="2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1" fillId="0" borderId="1" xfId="1" applyFont="1" applyFill="1" applyBorder="1" applyAlignment="1" applyProtection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23">
    <dxf>
      <fill>
        <patternFill>
          <fgColor indexed="64"/>
          <bgColor rgb="FFFF9900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2"/>
      <tableStyleElement type="headerRow" dxfId="21"/>
    </tableStyle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Projek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indexed="10"/>
    <pageSetUpPr fitToPage="1"/>
  </sheetPr>
  <dimension ref="A1:CO340"/>
  <sheetViews>
    <sheetView tabSelected="1" zoomScaleNormal="100" workbookViewId="0"/>
  </sheetViews>
  <sheetFormatPr defaultColWidth="9.140625" defaultRowHeight="12.75" outlineLevelRow="2" outlineLevelCol="1"/>
  <cols>
    <col min="1" max="1" width="7.5703125" style="1" customWidth="1"/>
    <col min="2" max="2" width="9.5703125" style="269" customWidth="1"/>
    <col min="3" max="3" width="24.710937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10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66" hidden="1" customWidth="1" outlineLevel="1"/>
    <col min="15" max="15" width="14.42578125" style="77" hidden="1" customWidth="1" outlineLevel="1" collapsed="1"/>
    <col min="16" max="16" width="13.42578125" style="69" hidden="1" customWidth="1" outlineLevel="1"/>
    <col min="17" max="17" width="19.42578125" style="66" hidden="1" customWidth="1" outlineLevel="1"/>
    <col min="18" max="18" width="25.28515625" style="9" hidden="1" customWidth="1" outlineLevel="1"/>
    <col min="19" max="19" width="16.85546875" style="9" hidden="1" customWidth="1" outlineLevel="1"/>
    <col min="20" max="20" width="15" style="9" hidden="1" customWidth="1" outlineLevel="1"/>
    <col min="21" max="21" width="24.7109375" style="7" hidden="1" customWidth="1" outlineLevel="1"/>
    <col min="22" max="22" width="11.85546875" style="9" hidden="1" customWidth="1" outlineLevel="1"/>
    <col min="23" max="23" width="13.7109375" style="9" hidden="1" customWidth="1" outlineLevel="1"/>
    <col min="24" max="24" width="12.28515625" style="9" hidden="1" customWidth="1" outlineLevel="1"/>
    <col min="25" max="25" width="8.5703125" style="9" hidden="1" customWidth="1" outlineLevel="1"/>
    <col min="26" max="27" width="15.28515625" style="9" hidden="1" customWidth="1" outlineLevel="1"/>
    <col min="28" max="28" width="13" style="9" hidden="1" customWidth="1" outlineLevel="1"/>
    <col min="29" max="29" width="14.5703125" style="9" hidden="1" customWidth="1" outlineLevel="1"/>
    <col min="30" max="30" width="18.7109375" style="9" hidden="1" customWidth="1" outlineLevel="1"/>
    <col min="31" max="31" width="14.7109375" style="9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/>
    <col min="41" max="41" width="9.140625" style="1" customWidth="1"/>
    <col min="42" max="16384" width="9.140625" style="1"/>
  </cols>
  <sheetData>
    <row r="1" spans="1:93" s="2" customFormat="1" ht="16.5">
      <c r="B1" s="253"/>
      <c r="C1" s="15" t="s">
        <v>1</v>
      </c>
      <c r="D1" s="57" t="s">
        <v>96</v>
      </c>
      <c r="E1" s="15"/>
      <c r="F1" s="15"/>
      <c r="G1" s="275" t="s">
        <v>9</v>
      </c>
      <c r="H1" s="275"/>
      <c r="I1" s="16"/>
      <c r="K1" s="66"/>
      <c r="L1" s="67"/>
      <c r="M1" s="68"/>
      <c r="N1" s="66"/>
      <c r="O1" s="66"/>
      <c r="P1" s="69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93" s="2" customFormat="1" ht="16.5">
      <c r="B2" s="253"/>
      <c r="C2" s="15" t="s">
        <v>14</v>
      </c>
      <c r="E2" s="56"/>
      <c r="F2" s="56"/>
      <c r="G2" s="273"/>
      <c r="H2" s="273"/>
      <c r="I2" s="274"/>
      <c r="K2" s="66"/>
      <c r="L2" s="70"/>
      <c r="M2" s="71"/>
      <c r="N2" s="66"/>
      <c r="O2" s="66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93" s="2" customFormat="1" ht="15" thickBot="1">
      <c r="B3" s="253"/>
      <c r="C3" s="15" t="s">
        <v>0</v>
      </c>
      <c r="D3" s="84">
        <v>42297</v>
      </c>
      <c r="E3" s="8"/>
      <c r="F3" s="8"/>
      <c r="G3" s="7" t="s">
        <v>10</v>
      </c>
      <c r="H3" s="94">
        <v>42297</v>
      </c>
      <c r="I3" s="17" t="s">
        <v>40</v>
      </c>
      <c r="K3" s="72" t="s">
        <v>28</v>
      </c>
      <c r="L3" s="73" t="e">
        <f>#REF!</f>
        <v>#REF!</v>
      </c>
      <c r="M3" s="66"/>
      <c r="N3" s="66"/>
      <c r="O3" s="66"/>
      <c r="P3" s="66"/>
      <c r="Q3" s="6" t="s">
        <v>21</v>
      </c>
      <c r="R3" s="74" t="e">
        <f>#REF!</f>
        <v>#REF!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93" s="2" customFormat="1" ht="24.75" customHeight="1" thickBot="1">
      <c r="B4" s="253"/>
      <c r="C4" s="15" t="s">
        <v>33</v>
      </c>
      <c r="D4" s="280" t="str">
        <f>G237</f>
        <v>Lakierowanie maszyn, transporterów, konstrukcji wspierających, schodów etc., kolor: RAL 9006 . Lakierowanie silników kolor RAL. Obróbka wstępna: piaskowanie SA 2,5 Gruntowanie: dwuskładnikowy grunt epoksydowy grubość warstwy suchej 40-60 µm Malowanie: dwuskładnikowy lakier poliuretanowy grubość warstwy suchej 40-60 µm Łączna grubość pokrycia: min. 80-120 µm warstwy suchej</v>
      </c>
      <c r="E4" s="280"/>
      <c r="F4" s="280"/>
      <c r="G4" s="13" t="s">
        <v>11</v>
      </c>
      <c r="H4" s="83">
        <v>1</v>
      </c>
      <c r="I4" s="84"/>
      <c r="K4" s="66"/>
      <c r="L4" s="7"/>
      <c r="M4" s="66"/>
      <c r="N4" s="66"/>
      <c r="O4" s="64" t="s">
        <v>18</v>
      </c>
      <c r="P4" s="65" t="e">
        <f>#REF!</f>
        <v>#REF!</v>
      </c>
      <c r="Q4" s="270" t="s">
        <v>27</v>
      </c>
      <c r="R4" s="271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93" s="2" customFormat="1" ht="15" customHeight="1" thickBot="1">
      <c r="B5" s="253"/>
      <c r="C5" s="281" t="s">
        <v>43</v>
      </c>
      <c r="D5" s="282"/>
      <c r="E5" s="11"/>
      <c r="F5" s="276" t="s">
        <v>30</v>
      </c>
      <c r="G5" s="277"/>
      <c r="H5" s="13"/>
      <c r="I5" s="14"/>
      <c r="K5" s="278" t="s">
        <v>34</v>
      </c>
      <c r="L5" s="279"/>
      <c r="M5" s="66"/>
      <c r="N5" s="66"/>
      <c r="O5" s="270" t="s">
        <v>24</v>
      </c>
      <c r="P5" s="271"/>
      <c r="Q5" s="55"/>
      <c r="R5" s="5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</row>
    <row r="6" spans="1:93" s="20" customFormat="1" ht="17.25" customHeight="1" thickBot="1">
      <c r="A6" s="95" t="s">
        <v>44</v>
      </c>
      <c r="B6" s="254" t="s">
        <v>2</v>
      </c>
      <c r="C6" s="43" t="s">
        <v>4</v>
      </c>
      <c r="D6" s="43" t="s">
        <v>3</v>
      </c>
      <c r="E6" s="43" t="s">
        <v>5</v>
      </c>
      <c r="F6" s="62" t="s">
        <v>31</v>
      </c>
      <c r="G6" s="62" t="s">
        <v>32</v>
      </c>
      <c r="H6" s="62" t="s">
        <v>29</v>
      </c>
      <c r="I6" s="40" t="s">
        <v>8</v>
      </c>
      <c r="J6" s="43" t="s">
        <v>7</v>
      </c>
      <c r="K6" s="58" t="s">
        <v>36</v>
      </c>
      <c r="L6" s="60" t="s">
        <v>35</v>
      </c>
      <c r="M6" s="59" t="s">
        <v>6</v>
      </c>
      <c r="N6" s="50" t="s">
        <v>13</v>
      </c>
      <c r="O6" s="41" t="s">
        <v>22</v>
      </c>
      <c r="P6" s="42" t="s">
        <v>23</v>
      </c>
      <c r="Q6" s="46" t="s">
        <v>25</v>
      </c>
      <c r="R6" s="29" t="s">
        <v>26</v>
      </c>
      <c r="S6" s="19" t="s">
        <v>16</v>
      </c>
      <c r="T6" s="19" t="s">
        <v>17</v>
      </c>
      <c r="U6" s="61" t="s">
        <v>15</v>
      </c>
      <c r="V6" s="125" t="s">
        <v>73</v>
      </c>
      <c r="W6" s="124" t="s">
        <v>37</v>
      </c>
      <c r="X6" s="125" t="s">
        <v>86</v>
      </c>
      <c r="Y6" s="130" t="s">
        <v>74</v>
      </c>
      <c r="Z6" s="125" t="s">
        <v>75</v>
      </c>
      <c r="AA6" s="124" t="s">
        <v>76</v>
      </c>
      <c r="AB6" s="125" t="s">
        <v>77</v>
      </c>
      <c r="AC6" s="124" t="s">
        <v>78</v>
      </c>
      <c r="AD6" s="131" t="s">
        <v>79</v>
      </c>
      <c r="AE6" s="132" t="s">
        <v>80</v>
      </c>
      <c r="AF6" s="133" t="s">
        <v>81</v>
      </c>
      <c r="AG6" s="180" t="s">
        <v>82</v>
      </c>
      <c r="AH6" s="181" t="s">
        <v>83</v>
      </c>
      <c r="AI6" s="182" t="s">
        <v>38</v>
      </c>
      <c r="AJ6" s="183" t="s">
        <v>39</v>
      </c>
      <c r="AK6" s="180" t="s">
        <v>84</v>
      </c>
      <c r="AL6" s="181" t="s">
        <v>85</v>
      </c>
      <c r="AM6" s="180" t="s">
        <v>42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43" t="s">
        <v>87</v>
      </c>
      <c r="B7" s="255" t="s">
        <v>88</v>
      </c>
      <c r="C7" s="144"/>
      <c r="D7" s="145"/>
      <c r="E7" s="153"/>
      <c r="F7" s="146"/>
      <c r="G7" s="152" t="str">
        <f t="shared" ref="G7" si="0">IF($F7="","",IFERROR(IF($E7="","",$E7*$F7),((LEFT($E7,IF(LEN($E7)&gt;3,IF((FIND("+",$E7,1)-1)=2,2,1),1))+RIGHT($E7,LEN($E7)-(IF(LEN($E7)&gt;3,IF((FIND("+",$E7,1)-1)=2,2,1),1)+1)))*$F7)))</f>
        <v/>
      </c>
      <c r="H7" s="147"/>
      <c r="I7" s="148"/>
      <c r="J7" s="149"/>
      <c r="K7" s="63"/>
      <c r="L7" s="24"/>
      <c r="M7" s="25"/>
      <c r="N7" s="150"/>
      <c r="O7" s="26"/>
      <c r="P7" s="47"/>
      <c r="Q7" s="34"/>
      <c r="R7" s="30"/>
      <c r="S7" s="36"/>
      <c r="T7" s="31"/>
      <c r="U7" s="23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84"/>
      <c r="AH7" s="184"/>
      <c r="AI7" s="184"/>
      <c r="AJ7" s="184"/>
      <c r="AK7" s="184"/>
      <c r="AL7" s="184"/>
      <c r="AM7" s="185"/>
    </row>
    <row r="8" spans="1:93" s="142" customFormat="1" ht="25.5">
      <c r="A8" s="193" t="s">
        <v>87</v>
      </c>
      <c r="B8" s="256" t="s">
        <v>516</v>
      </c>
      <c r="C8" s="194" t="s">
        <v>95</v>
      </c>
      <c r="D8" s="195" t="s">
        <v>96</v>
      </c>
      <c r="E8" s="195">
        <v>32</v>
      </c>
      <c r="F8" s="195"/>
      <c r="G8" s="195"/>
      <c r="H8" s="193"/>
      <c r="I8" s="196" t="s">
        <v>514</v>
      </c>
      <c r="J8" s="197"/>
    </row>
    <row r="9" spans="1:93" s="142" customFormat="1">
      <c r="A9" s="193" t="s">
        <v>87</v>
      </c>
      <c r="B9" s="256" t="s">
        <v>97</v>
      </c>
      <c r="C9" s="194" t="s">
        <v>98</v>
      </c>
      <c r="D9" s="195" t="s">
        <v>99</v>
      </c>
      <c r="E9" s="195">
        <v>32</v>
      </c>
      <c r="F9" s="198"/>
      <c r="G9" s="198" t="str">
        <f>""</f>
        <v/>
      </c>
      <c r="H9" s="193"/>
      <c r="I9" s="196"/>
      <c r="J9" s="197"/>
    </row>
    <row r="10" spans="1:93" s="142" customFormat="1" outlineLevel="1">
      <c r="A10" s="193" t="s">
        <v>100</v>
      </c>
      <c r="B10" s="256" t="s">
        <v>101</v>
      </c>
      <c r="C10" s="199" t="s">
        <v>102</v>
      </c>
      <c r="D10" s="200" t="s">
        <v>103</v>
      </c>
      <c r="E10" s="200">
        <v>64</v>
      </c>
      <c r="F10" s="201">
        <v>4.16241971</v>
      </c>
      <c r="G10" s="201">
        <f t="shared" ref="G10:G20" si="1">F10*E10</f>
        <v>266.39486144</v>
      </c>
      <c r="H10" s="202" t="s">
        <v>104</v>
      </c>
      <c r="I10" s="203"/>
      <c r="J10" s="204"/>
    </row>
    <row r="11" spans="1:93" s="142" customFormat="1" outlineLevel="1">
      <c r="A11" s="193" t="s">
        <v>100</v>
      </c>
      <c r="B11" s="256" t="s">
        <v>105</v>
      </c>
      <c r="C11" s="199" t="s">
        <v>106</v>
      </c>
      <c r="D11" s="200" t="s">
        <v>107</v>
      </c>
      <c r="E11" s="200">
        <v>64</v>
      </c>
      <c r="F11" s="201">
        <v>4.8122980000000002</v>
      </c>
      <c r="G11" s="201">
        <f t="shared" si="1"/>
        <v>307.98707200000001</v>
      </c>
      <c r="H11" s="202" t="s">
        <v>104</v>
      </c>
      <c r="I11" s="203"/>
      <c r="J11" s="204"/>
    </row>
    <row r="12" spans="1:93" s="142" customFormat="1" outlineLevel="1">
      <c r="A12" s="193" t="s">
        <v>100</v>
      </c>
      <c r="B12" s="256" t="s">
        <v>108</v>
      </c>
      <c r="C12" s="199" t="s">
        <v>109</v>
      </c>
      <c r="D12" s="200" t="s">
        <v>110</v>
      </c>
      <c r="E12" s="200">
        <v>128</v>
      </c>
      <c r="F12" s="201">
        <v>0.19474621</v>
      </c>
      <c r="G12" s="201">
        <f t="shared" si="1"/>
        <v>24.92751488</v>
      </c>
      <c r="H12" s="202" t="s">
        <v>104</v>
      </c>
      <c r="I12" s="203"/>
      <c r="J12" s="204"/>
    </row>
    <row r="13" spans="1:93" s="142" customFormat="1" outlineLevel="1">
      <c r="A13" s="193" t="s">
        <v>100</v>
      </c>
      <c r="B13" s="256" t="s">
        <v>111</v>
      </c>
      <c r="C13" s="199" t="s">
        <v>116</v>
      </c>
      <c r="D13" s="200" t="s">
        <v>117</v>
      </c>
      <c r="E13" s="200">
        <v>32</v>
      </c>
      <c r="F13" s="201">
        <v>0.11129430999999999</v>
      </c>
      <c r="G13" s="201">
        <f t="shared" si="1"/>
        <v>3.5614179199999998</v>
      </c>
      <c r="H13" s="202" t="s">
        <v>104</v>
      </c>
      <c r="I13" s="203"/>
      <c r="J13" s="204"/>
    </row>
    <row r="14" spans="1:93" s="142" customFormat="1" outlineLevel="1">
      <c r="A14" s="193" t="s">
        <v>100</v>
      </c>
      <c r="B14" s="256" t="s">
        <v>113</v>
      </c>
      <c r="C14" s="199" t="s">
        <v>119</v>
      </c>
      <c r="D14" s="200" t="s">
        <v>120</v>
      </c>
      <c r="E14" s="200">
        <v>32</v>
      </c>
      <c r="F14" s="201">
        <v>0.11129422999999999</v>
      </c>
      <c r="G14" s="201">
        <f t="shared" si="1"/>
        <v>3.5614153599999998</v>
      </c>
      <c r="H14" s="202" t="s">
        <v>104</v>
      </c>
      <c r="I14" s="203"/>
      <c r="J14" s="204"/>
    </row>
    <row r="15" spans="1:93" s="142" customFormat="1" outlineLevel="1">
      <c r="A15" s="193" t="s">
        <v>100</v>
      </c>
      <c r="B15" s="256" t="s">
        <v>115</v>
      </c>
      <c r="C15" s="199" t="s">
        <v>125</v>
      </c>
      <c r="D15" s="200" t="s">
        <v>126</v>
      </c>
      <c r="E15" s="200">
        <v>32</v>
      </c>
      <c r="F15" s="201">
        <v>0.53866608000000005</v>
      </c>
      <c r="G15" s="201">
        <f t="shared" si="1"/>
        <v>17.237314560000002</v>
      </c>
      <c r="H15" s="202" t="s">
        <v>104</v>
      </c>
      <c r="I15" s="203"/>
      <c r="J15" s="204"/>
    </row>
    <row r="16" spans="1:93" s="142" customFormat="1" outlineLevel="1">
      <c r="A16" s="193" t="s">
        <v>100</v>
      </c>
      <c r="B16" s="256" t="s">
        <v>118</v>
      </c>
      <c r="C16" s="199" t="s">
        <v>128</v>
      </c>
      <c r="D16" s="200" t="s">
        <v>129</v>
      </c>
      <c r="E16" s="200">
        <v>32</v>
      </c>
      <c r="F16" s="201">
        <v>9.5936530000000006E-2</v>
      </c>
      <c r="G16" s="201">
        <f t="shared" si="1"/>
        <v>3.0699689600000002</v>
      </c>
      <c r="H16" s="202" t="s">
        <v>104</v>
      </c>
      <c r="I16" s="203"/>
      <c r="J16" s="204"/>
    </row>
    <row r="17" spans="1:10" s="142" customFormat="1" outlineLevel="1">
      <c r="A17" s="193" t="s">
        <v>100</v>
      </c>
      <c r="B17" s="256" t="s">
        <v>121</v>
      </c>
      <c r="C17" s="199" t="s">
        <v>132</v>
      </c>
      <c r="D17" s="200" t="s">
        <v>133</v>
      </c>
      <c r="E17" s="200">
        <v>64</v>
      </c>
      <c r="F17" s="201">
        <v>4.5460680000000003E-2</v>
      </c>
      <c r="G17" s="201">
        <f t="shared" si="1"/>
        <v>2.9094835200000002</v>
      </c>
      <c r="H17" s="202" t="s">
        <v>104</v>
      </c>
      <c r="I17" s="203"/>
      <c r="J17" s="204"/>
    </row>
    <row r="18" spans="1:10" s="142" customFormat="1" outlineLevel="1">
      <c r="A18" s="193" t="s">
        <v>100</v>
      </c>
      <c r="B18" s="256" t="s">
        <v>124</v>
      </c>
      <c r="C18" s="199" t="s">
        <v>135</v>
      </c>
      <c r="D18" s="200" t="s">
        <v>136</v>
      </c>
      <c r="E18" s="200">
        <v>64</v>
      </c>
      <c r="F18" s="201">
        <v>4.5459329999999999E-2</v>
      </c>
      <c r="G18" s="201">
        <f t="shared" si="1"/>
        <v>2.9093971199999999</v>
      </c>
      <c r="H18" s="202" t="s">
        <v>104</v>
      </c>
      <c r="I18" s="203"/>
      <c r="J18" s="204"/>
    </row>
    <row r="19" spans="1:10" s="142" customFormat="1" outlineLevel="1">
      <c r="A19" s="193" t="s">
        <v>100</v>
      </c>
      <c r="B19" s="256" t="s">
        <v>127</v>
      </c>
      <c r="C19" s="199" t="s">
        <v>138</v>
      </c>
      <c r="D19" s="200" t="s">
        <v>139</v>
      </c>
      <c r="E19" s="200">
        <v>32</v>
      </c>
      <c r="F19" s="201">
        <v>6.1307069999999998E-2</v>
      </c>
      <c r="G19" s="201">
        <f t="shared" si="1"/>
        <v>1.9618262399999999</v>
      </c>
      <c r="H19" s="202" t="s">
        <v>104</v>
      </c>
      <c r="I19" s="203"/>
      <c r="J19" s="204"/>
    </row>
    <row r="20" spans="1:10" s="142" customFormat="1" outlineLevel="1">
      <c r="A20" s="193" t="s">
        <v>140</v>
      </c>
      <c r="B20" s="256" t="s">
        <v>130</v>
      </c>
      <c r="C20" s="205" t="s">
        <v>141</v>
      </c>
      <c r="D20" s="206" t="s">
        <v>142</v>
      </c>
      <c r="E20" s="206">
        <v>128</v>
      </c>
      <c r="F20" s="207">
        <v>4.0660700000000001E-2</v>
      </c>
      <c r="G20" s="207">
        <f t="shared" si="1"/>
        <v>5.2045696000000001</v>
      </c>
      <c r="H20" s="208"/>
      <c r="I20" s="209"/>
      <c r="J20" s="210"/>
    </row>
    <row r="21" spans="1:10" s="142" customFormat="1" outlineLevel="1">
      <c r="A21" s="193" t="s">
        <v>100</v>
      </c>
      <c r="B21" s="256" t="s">
        <v>131</v>
      </c>
      <c r="C21" s="199" t="s">
        <v>510</v>
      </c>
      <c r="D21" s="200" t="s">
        <v>112</v>
      </c>
      <c r="E21" s="200">
        <v>32</v>
      </c>
      <c r="F21" s="201">
        <v>0.11987765</v>
      </c>
      <c r="G21" s="201">
        <f t="shared" ref="G21:G23" si="2">F21*E21</f>
        <v>3.8360848000000001</v>
      </c>
      <c r="H21" s="202" t="s">
        <v>104</v>
      </c>
      <c r="I21" s="203" t="s">
        <v>509</v>
      </c>
      <c r="J21" s="204"/>
    </row>
    <row r="22" spans="1:10" s="142" customFormat="1" outlineLevel="1">
      <c r="A22" s="193" t="s">
        <v>100</v>
      </c>
      <c r="B22" s="256" t="s">
        <v>134</v>
      </c>
      <c r="C22" s="199" t="s">
        <v>511</v>
      </c>
      <c r="D22" s="200" t="s">
        <v>114</v>
      </c>
      <c r="E22" s="200">
        <v>32</v>
      </c>
      <c r="F22" s="201">
        <v>0.11987765</v>
      </c>
      <c r="G22" s="201">
        <f t="shared" si="2"/>
        <v>3.8360848000000001</v>
      </c>
      <c r="H22" s="202" t="s">
        <v>104</v>
      </c>
      <c r="I22" s="203" t="s">
        <v>509</v>
      </c>
      <c r="J22" s="204"/>
    </row>
    <row r="23" spans="1:10" s="142" customFormat="1" outlineLevel="1">
      <c r="A23" s="193" t="s">
        <v>100</v>
      </c>
      <c r="B23" s="256" t="s">
        <v>137</v>
      </c>
      <c r="C23" s="199" t="s">
        <v>122</v>
      </c>
      <c r="D23" s="200" t="s">
        <v>123</v>
      </c>
      <c r="E23" s="200">
        <v>128</v>
      </c>
      <c r="F23" s="201">
        <v>3.8480920000000002E-2</v>
      </c>
      <c r="G23" s="201">
        <f t="shared" si="2"/>
        <v>4.9255577600000002</v>
      </c>
      <c r="H23" s="202" t="s">
        <v>104</v>
      </c>
      <c r="I23" s="203" t="s">
        <v>509</v>
      </c>
      <c r="J23" s="204"/>
    </row>
    <row r="24" spans="1:10" s="142" customFormat="1">
      <c r="A24" s="193" t="s">
        <v>87</v>
      </c>
      <c r="B24" s="256" t="s">
        <v>143</v>
      </c>
      <c r="C24" s="194" t="s">
        <v>144</v>
      </c>
      <c r="D24" s="195" t="s">
        <v>145</v>
      </c>
      <c r="E24" s="195">
        <v>32</v>
      </c>
      <c r="F24" s="198"/>
      <c r="G24" s="198" t="str">
        <f>""</f>
        <v/>
      </c>
      <c r="H24" s="193"/>
      <c r="I24" s="196"/>
      <c r="J24" s="197"/>
    </row>
    <row r="25" spans="1:10" s="142" customFormat="1" outlineLevel="1">
      <c r="A25" s="193" t="s">
        <v>100</v>
      </c>
      <c r="B25" s="256" t="s">
        <v>146</v>
      </c>
      <c r="C25" s="199" t="s">
        <v>147</v>
      </c>
      <c r="D25" s="200" t="s">
        <v>148</v>
      </c>
      <c r="E25" s="200">
        <v>64</v>
      </c>
      <c r="F25" s="201">
        <v>1.37</v>
      </c>
      <c r="G25" s="201">
        <f t="shared" ref="G25:G31" si="3">F25*E25</f>
        <v>87.68</v>
      </c>
      <c r="H25" s="202" t="s">
        <v>104</v>
      </c>
      <c r="I25" s="203"/>
      <c r="J25" s="204"/>
    </row>
    <row r="26" spans="1:10" s="142" customFormat="1" outlineLevel="1">
      <c r="A26" s="193" t="s">
        <v>100</v>
      </c>
      <c r="B26" s="256" t="s">
        <v>149</v>
      </c>
      <c r="C26" s="199" t="s">
        <v>150</v>
      </c>
      <c r="D26" s="200" t="s">
        <v>151</v>
      </c>
      <c r="E26" s="200">
        <v>32</v>
      </c>
      <c r="F26" s="201">
        <v>1.1000000000000001</v>
      </c>
      <c r="G26" s="201">
        <f t="shared" si="3"/>
        <v>35.200000000000003</v>
      </c>
      <c r="H26" s="202" t="s">
        <v>104</v>
      </c>
      <c r="I26" s="203"/>
      <c r="J26" s="204"/>
    </row>
    <row r="27" spans="1:10" s="142" customFormat="1" outlineLevel="1">
      <c r="A27" s="193" t="s">
        <v>100</v>
      </c>
      <c r="B27" s="256" t="s">
        <v>152</v>
      </c>
      <c r="C27" s="199" t="s">
        <v>153</v>
      </c>
      <c r="D27" s="200" t="s">
        <v>151</v>
      </c>
      <c r="E27" s="200">
        <v>32</v>
      </c>
      <c r="F27" s="201">
        <v>1.1000000000000001</v>
      </c>
      <c r="G27" s="201">
        <f t="shared" si="3"/>
        <v>35.200000000000003</v>
      </c>
      <c r="H27" s="202" t="s">
        <v>104</v>
      </c>
      <c r="I27" s="203"/>
      <c r="J27" s="204"/>
    </row>
    <row r="28" spans="1:10" s="142" customFormat="1" outlineLevel="1">
      <c r="A28" s="193" t="s">
        <v>100</v>
      </c>
      <c r="B28" s="256" t="s">
        <v>154</v>
      </c>
      <c r="C28" s="199" t="s">
        <v>155</v>
      </c>
      <c r="D28" s="200" t="s">
        <v>156</v>
      </c>
      <c r="E28" s="200">
        <v>32</v>
      </c>
      <c r="F28" s="201">
        <v>0.5</v>
      </c>
      <c r="G28" s="201">
        <f t="shared" si="3"/>
        <v>16</v>
      </c>
      <c r="H28" s="202" t="s">
        <v>104</v>
      </c>
      <c r="I28" s="203"/>
      <c r="J28" s="204"/>
    </row>
    <row r="29" spans="1:10" s="142" customFormat="1" outlineLevel="1">
      <c r="A29" s="193" t="s">
        <v>100</v>
      </c>
      <c r="B29" s="256" t="s">
        <v>157</v>
      </c>
      <c r="C29" s="199" t="s">
        <v>158</v>
      </c>
      <c r="D29" s="200" t="s">
        <v>159</v>
      </c>
      <c r="E29" s="200">
        <v>64</v>
      </c>
      <c r="F29" s="201">
        <v>0.04</v>
      </c>
      <c r="G29" s="201">
        <f t="shared" si="3"/>
        <v>2.56</v>
      </c>
      <c r="H29" s="202" t="s">
        <v>104</v>
      </c>
      <c r="I29" s="203"/>
      <c r="J29" s="204"/>
    </row>
    <row r="30" spans="1:10" s="142" customFormat="1" outlineLevel="1">
      <c r="A30" s="193" t="s">
        <v>100</v>
      </c>
      <c r="B30" s="256" t="s">
        <v>160</v>
      </c>
      <c r="C30" s="199" t="s">
        <v>161</v>
      </c>
      <c r="D30" s="200" t="s">
        <v>162</v>
      </c>
      <c r="E30" s="200">
        <v>32</v>
      </c>
      <c r="F30" s="201">
        <v>0.25</v>
      </c>
      <c r="G30" s="201">
        <f t="shared" si="3"/>
        <v>8</v>
      </c>
      <c r="H30" s="202" t="s">
        <v>163</v>
      </c>
      <c r="I30" s="203"/>
      <c r="J30" s="204"/>
    </row>
    <row r="31" spans="1:10" s="142" customFormat="1" outlineLevel="1">
      <c r="A31" s="193" t="s">
        <v>100</v>
      </c>
      <c r="B31" s="256" t="s">
        <v>164</v>
      </c>
      <c r="C31" s="199" t="s">
        <v>165</v>
      </c>
      <c r="D31" s="200" t="s">
        <v>166</v>
      </c>
      <c r="E31" s="200">
        <v>32</v>
      </c>
      <c r="F31" s="201">
        <v>0.47</v>
      </c>
      <c r="G31" s="201">
        <f t="shared" si="3"/>
        <v>15.04</v>
      </c>
      <c r="H31" s="202" t="s">
        <v>104</v>
      </c>
      <c r="I31" s="203"/>
      <c r="J31" s="204"/>
    </row>
    <row r="32" spans="1:10" s="142" customFormat="1">
      <c r="A32" s="193" t="s">
        <v>87</v>
      </c>
      <c r="B32" s="256" t="s">
        <v>167</v>
      </c>
      <c r="C32" s="194" t="s">
        <v>168</v>
      </c>
      <c r="D32" s="195" t="s">
        <v>169</v>
      </c>
      <c r="E32" s="195">
        <v>32</v>
      </c>
      <c r="F32" s="198"/>
      <c r="G32" s="198" t="str">
        <f>""</f>
        <v/>
      </c>
      <c r="H32" s="193"/>
      <c r="I32" s="196"/>
      <c r="J32" s="197"/>
    </row>
    <row r="33" spans="1:10" s="142" customFormat="1" outlineLevel="1">
      <c r="A33" s="193" t="s">
        <v>100</v>
      </c>
      <c r="B33" s="256" t="s">
        <v>170</v>
      </c>
      <c r="C33" s="199" t="s">
        <v>171</v>
      </c>
      <c r="D33" s="200" t="s">
        <v>148</v>
      </c>
      <c r="E33" s="200">
        <v>64</v>
      </c>
      <c r="F33" s="201">
        <v>1.37</v>
      </c>
      <c r="G33" s="201">
        <f t="shared" ref="G33:G38" si="4">F33*E33</f>
        <v>87.68</v>
      </c>
      <c r="H33" s="202" t="s">
        <v>104</v>
      </c>
      <c r="I33" s="203"/>
      <c r="J33" s="204"/>
    </row>
    <row r="34" spans="1:10" s="142" customFormat="1" outlineLevel="1">
      <c r="A34" s="193" t="s">
        <v>100</v>
      </c>
      <c r="B34" s="256" t="s">
        <v>172</v>
      </c>
      <c r="C34" s="199" t="s">
        <v>150</v>
      </c>
      <c r="D34" s="200" t="s">
        <v>151</v>
      </c>
      <c r="E34" s="200">
        <v>32</v>
      </c>
      <c r="F34" s="201">
        <v>1.1000000000000001</v>
      </c>
      <c r="G34" s="201">
        <f t="shared" si="4"/>
        <v>35.200000000000003</v>
      </c>
      <c r="H34" s="202" t="s">
        <v>104</v>
      </c>
      <c r="I34" s="203"/>
      <c r="J34" s="204"/>
    </row>
    <row r="35" spans="1:10" s="142" customFormat="1" outlineLevel="1">
      <c r="A35" s="193" t="s">
        <v>100</v>
      </c>
      <c r="B35" s="256" t="s">
        <v>173</v>
      </c>
      <c r="C35" s="199" t="s">
        <v>153</v>
      </c>
      <c r="D35" s="200" t="s">
        <v>151</v>
      </c>
      <c r="E35" s="200">
        <v>32</v>
      </c>
      <c r="F35" s="201">
        <v>1.1000000000000001</v>
      </c>
      <c r="G35" s="201">
        <f t="shared" si="4"/>
        <v>35.200000000000003</v>
      </c>
      <c r="H35" s="202" t="s">
        <v>104</v>
      </c>
      <c r="I35" s="203"/>
      <c r="J35" s="204"/>
    </row>
    <row r="36" spans="1:10" s="142" customFormat="1" outlineLevel="1">
      <c r="A36" s="193" t="s">
        <v>100</v>
      </c>
      <c r="B36" s="256" t="s">
        <v>174</v>
      </c>
      <c r="C36" s="199" t="s">
        <v>175</v>
      </c>
      <c r="D36" s="200" t="s">
        <v>176</v>
      </c>
      <c r="E36" s="200">
        <v>32</v>
      </c>
      <c r="F36" s="201">
        <v>0.53</v>
      </c>
      <c r="G36" s="201">
        <f t="shared" si="4"/>
        <v>16.96</v>
      </c>
      <c r="H36" s="202" t="s">
        <v>104</v>
      </c>
      <c r="I36" s="203"/>
      <c r="J36" s="204"/>
    </row>
    <row r="37" spans="1:10" s="142" customFormat="1" outlineLevel="1">
      <c r="A37" s="193" t="s">
        <v>100</v>
      </c>
      <c r="B37" s="256" t="s">
        <v>177</v>
      </c>
      <c r="C37" s="199" t="s">
        <v>161</v>
      </c>
      <c r="D37" s="200" t="s">
        <v>162</v>
      </c>
      <c r="E37" s="200">
        <v>32</v>
      </c>
      <c r="F37" s="201">
        <v>0.25</v>
      </c>
      <c r="G37" s="201">
        <f t="shared" si="4"/>
        <v>8</v>
      </c>
      <c r="H37" s="202" t="s">
        <v>163</v>
      </c>
      <c r="I37" s="203"/>
      <c r="J37" s="204"/>
    </row>
    <row r="38" spans="1:10" s="142" customFormat="1" outlineLevel="1">
      <c r="A38" s="193" t="s">
        <v>100</v>
      </c>
      <c r="B38" s="256" t="s">
        <v>178</v>
      </c>
      <c r="C38" s="199" t="s">
        <v>179</v>
      </c>
      <c r="D38" s="200" t="s">
        <v>180</v>
      </c>
      <c r="E38" s="200">
        <v>32</v>
      </c>
      <c r="F38" s="201">
        <v>0.63</v>
      </c>
      <c r="G38" s="201">
        <f t="shared" si="4"/>
        <v>20.16</v>
      </c>
      <c r="H38" s="202" t="s">
        <v>104</v>
      </c>
      <c r="I38" s="203"/>
      <c r="J38" s="204"/>
    </row>
    <row r="39" spans="1:10" s="142" customFormat="1">
      <c r="A39" s="193" t="s">
        <v>87</v>
      </c>
      <c r="B39" s="256" t="s">
        <v>181</v>
      </c>
      <c r="C39" s="194" t="s">
        <v>182</v>
      </c>
      <c r="D39" s="195" t="s">
        <v>183</v>
      </c>
      <c r="E39" s="195">
        <v>32</v>
      </c>
      <c r="F39" s="198"/>
      <c r="G39" s="198" t="str">
        <f>""</f>
        <v/>
      </c>
      <c r="H39" s="193"/>
      <c r="I39" s="196"/>
      <c r="J39" s="197"/>
    </row>
    <row r="40" spans="1:10" s="142" customFormat="1" outlineLevel="1">
      <c r="A40" s="193" t="s">
        <v>100</v>
      </c>
      <c r="B40" s="256" t="s">
        <v>184</v>
      </c>
      <c r="C40" s="199" t="s">
        <v>185</v>
      </c>
      <c r="D40" s="200" t="s">
        <v>186</v>
      </c>
      <c r="E40" s="200">
        <v>32</v>
      </c>
      <c r="F40" s="201">
        <v>1.1100000000000001</v>
      </c>
      <c r="G40" s="201">
        <f>F40*E40</f>
        <v>35.520000000000003</v>
      </c>
      <c r="H40" s="202" t="s">
        <v>104</v>
      </c>
      <c r="I40" s="203"/>
      <c r="J40" s="204"/>
    </row>
    <row r="41" spans="1:10" s="142" customFormat="1" outlineLevel="1">
      <c r="A41" s="193" t="s">
        <v>100</v>
      </c>
      <c r="B41" s="256" t="s">
        <v>187</v>
      </c>
      <c r="C41" s="199" t="s">
        <v>188</v>
      </c>
      <c r="D41" s="200" t="s">
        <v>189</v>
      </c>
      <c r="E41" s="200">
        <v>64</v>
      </c>
      <c r="F41" s="201">
        <v>0.01</v>
      </c>
      <c r="G41" s="201">
        <f>F41*E41</f>
        <v>0.64</v>
      </c>
      <c r="H41" s="202" t="s">
        <v>104</v>
      </c>
      <c r="I41" s="203"/>
      <c r="J41" s="204"/>
    </row>
    <row r="42" spans="1:10" s="142" customFormat="1">
      <c r="A42" s="193" t="s">
        <v>100</v>
      </c>
      <c r="B42" s="256" t="s">
        <v>190</v>
      </c>
      <c r="C42" s="211" t="s">
        <v>191</v>
      </c>
      <c r="D42" s="212" t="s">
        <v>192</v>
      </c>
      <c r="E42" s="212">
        <v>32</v>
      </c>
      <c r="F42" s="213">
        <v>0.74</v>
      </c>
      <c r="G42" s="213">
        <f>F42*E42</f>
        <v>23.68</v>
      </c>
      <c r="H42" s="214">
        <v>1.4300999999999999</v>
      </c>
      <c r="I42" s="215"/>
      <c r="J42" s="216"/>
    </row>
    <row r="43" spans="1:10" s="142" customFormat="1">
      <c r="A43" s="193" t="s">
        <v>100</v>
      </c>
      <c r="B43" s="256" t="s">
        <v>193</v>
      </c>
      <c r="C43" s="211" t="s">
        <v>194</v>
      </c>
      <c r="D43" s="212" t="s">
        <v>195</v>
      </c>
      <c r="E43" s="212">
        <v>32</v>
      </c>
      <c r="F43" s="213">
        <v>0.94</v>
      </c>
      <c r="G43" s="213">
        <f>F43*E43</f>
        <v>30.08</v>
      </c>
      <c r="H43" s="214">
        <v>1.4300999999999999</v>
      </c>
      <c r="I43" s="215"/>
      <c r="J43" s="216"/>
    </row>
    <row r="44" spans="1:10" s="142" customFormat="1">
      <c r="A44" s="193" t="s">
        <v>87</v>
      </c>
      <c r="B44" s="256" t="s">
        <v>196</v>
      </c>
      <c r="C44" s="194" t="s">
        <v>206</v>
      </c>
      <c r="D44" s="195" t="s">
        <v>207</v>
      </c>
      <c r="E44" s="195">
        <v>32</v>
      </c>
      <c r="F44" s="198"/>
      <c r="G44" s="198" t="str">
        <f>""</f>
        <v/>
      </c>
      <c r="H44" s="193"/>
      <c r="I44" s="196"/>
      <c r="J44" s="197"/>
    </row>
    <row r="45" spans="1:10" s="142" customFormat="1" outlineLevel="1">
      <c r="A45" s="193" t="s">
        <v>87</v>
      </c>
      <c r="B45" s="256" t="s">
        <v>197</v>
      </c>
      <c r="C45" s="194" t="s">
        <v>208</v>
      </c>
      <c r="D45" s="195" t="s">
        <v>209</v>
      </c>
      <c r="E45" s="195">
        <v>32</v>
      </c>
      <c r="F45" s="198"/>
      <c r="G45" s="198" t="str">
        <f>""</f>
        <v/>
      </c>
      <c r="H45" s="193"/>
      <c r="I45" s="196"/>
      <c r="J45" s="197"/>
    </row>
    <row r="46" spans="1:10" s="142" customFormat="1" outlineLevel="2">
      <c r="A46" s="193" t="s">
        <v>100</v>
      </c>
      <c r="B46" s="256" t="s">
        <v>517</v>
      </c>
      <c r="C46" s="199" t="s">
        <v>210</v>
      </c>
      <c r="D46" s="200" t="s">
        <v>211</v>
      </c>
      <c r="E46" s="200">
        <v>64</v>
      </c>
      <c r="F46" s="201">
        <v>0.05</v>
      </c>
      <c r="G46" s="201">
        <f t="shared" ref="G46:G62" si="5">F46*E46</f>
        <v>3.2</v>
      </c>
      <c r="H46" s="202" t="s">
        <v>104</v>
      </c>
      <c r="I46" s="203"/>
      <c r="J46" s="204"/>
    </row>
    <row r="47" spans="1:10" s="142" customFormat="1" outlineLevel="2">
      <c r="A47" s="193" t="s">
        <v>100</v>
      </c>
      <c r="B47" s="256" t="s">
        <v>518</v>
      </c>
      <c r="C47" s="199" t="s">
        <v>212</v>
      </c>
      <c r="D47" s="200" t="s">
        <v>213</v>
      </c>
      <c r="E47" s="200">
        <v>64</v>
      </c>
      <c r="F47" s="201">
        <v>0.1</v>
      </c>
      <c r="G47" s="201">
        <f t="shared" si="5"/>
        <v>6.4</v>
      </c>
      <c r="H47" s="202" t="s">
        <v>104</v>
      </c>
      <c r="I47" s="203"/>
      <c r="J47" s="204"/>
    </row>
    <row r="48" spans="1:10" s="142" customFormat="1" outlineLevel="2">
      <c r="A48" s="193" t="s">
        <v>100</v>
      </c>
      <c r="B48" s="256" t="s">
        <v>519</v>
      </c>
      <c r="C48" s="199" t="s">
        <v>214</v>
      </c>
      <c r="D48" s="200" t="s">
        <v>215</v>
      </c>
      <c r="E48" s="200">
        <v>32</v>
      </c>
      <c r="F48" s="201">
        <v>0.67</v>
      </c>
      <c r="G48" s="201">
        <f t="shared" si="5"/>
        <v>21.44</v>
      </c>
      <c r="H48" s="202" t="s">
        <v>104</v>
      </c>
      <c r="I48" s="203"/>
      <c r="J48" s="204"/>
    </row>
    <row r="49" spans="1:40" s="142" customFormat="1" outlineLevel="2">
      <c r="A49" s="193" t="s">
        <v>100</v>
      </c>
      <c r="B49" s="256" t="s">
        <v>520</v>
      </c>
      <c r="C49" s="199" t="s">
        <v>216</v>
      </c>
      <c r="D49" s="200" t="s">
        <v>217</v>
      </c>
      <c r="E49" s="200">
        <v>64</v>
      </c>
      <c r="F49" s="201">
        <v>0.02</v>
      </c>
      <c r="G49" s="201">
        <f t="shared" si="5"/>
        <v>1.28</v>
      </c>
      <c r="H49" s="202" t="s">
        <v>104</v>
      </c>
      <c r="I49" s="203"/>
      <c r="J49" s="204"/>
    </row>
    <row r="50" spans="1:40" s="142" customFormat="1" outlineLevel="2">
      <c r="A50" s="193" t="s">
        <v>100</v>
      </c>
      <c r="B50" s="256" t="s">
        <v>521</v>
      </c>
      <c r="C50" s="199" t="s">
        <v>218</v>
      </c>
      <c r="D50" s="200" t="s">
        <v>219</v>
      </c>
      <c r="E50" s="200">
        <v>32</v>
      </c>
      <c r="F50" s="201">
        <v>3.07</v>
      </c>
      <c r="G50" s="201">
        <f t="shared" si="5"/>
        <v>98.24</v>
      </c>
      <c r="H50" s="202" t="s">
        <v>104</v>
      </c>
      <c r="I50" s="203"/>
      <c r="J50" s="204"/>
    </row>
    <row r="51" spans="1:40" s="142" customFormat="1" outlineLevel="2">
      <c r="A51" s="193" t="s">
        <v>100</v>
      </c>
      <c r="B51" s="256" t="s">
        <v>522</v>
      </c>
      <c r="C51" s="199" t="s">
        <v>220</v>
      </c>
      <c r="D51" s="200" t="s">
        <v>219</v>
      </c>
      <c r="E51" s="200">
        <v>32</v>
      </c>
      <c r="F51" s="201">
        <v>3.07</v>
      </c>
      <c r="G51" s="201">
        <f t="shared" si="5"/>
        <v>98.24</v>
      </c>
      <c r="H51" s="202" t="s">
        <v>104</v>
      </c>
      <c r="I51" s="203"/>
      <c r="J51" s="204"/>
    </row>
    <row r="52" spans="1:40" s="142" customFormat="1" outlineLevel="2">
      <c r="A52" s="193" t="s">
        <v>100</v>
      </c>
      <c r="B52" s="256" t="s">
        <v>523</v>
      </c>
      <c r="C52" s="199" t="s">
        <v>221</v>
      </c>
      <c r="D52" s="200" t="s">
        <v>222</v>
      </c>
      <c r="E52" s="200">
        <v>32</v>
      </c>
      <c r="F52" s="201">
        <v>0.1</v>
      </c>
      <c r="G52" s="201">
        <f t="shared" si="5"/>
        <v>3.2</v>
      </c>
      <c r="H52" s="202" t="s">
        <v>104</v>
      </c>
      <c r="I52" s="203"/>
      <c r="J52" s="204"/>
    </row>
    <row r="53" spans="1:40" s="142" customFormat="1" outlineLevel="2">
      <c r="A53" s="193" t="s">
        <v>100</v>
      </c>
      <c r="B53" s="256" t="s">
        <v>524</v>
      </c>
      <c r="C53" s="199" t="s">
        <v>223</v>
      </c>
      <c r="D53" s="200" t="s">
        <v>224</v>
      </c>
      <c r="E53" s="200">
        <v>128</v>
      </c>
      <c r="F53" s="201">
        <v>0.01</v>
      </c>
      <c r="G53" s="201">
        <f t="shared" si="5"/>
        <v>1.28</v>
      </c>
      <c r="H53" s="202" t="s">
        <v>104</v>
      </c>
      <c r="I53" s="203"/>
      <c r="J53" s="204"/>
    </row>
    <row r="54" spans="1:40" s="142" customFormat="1" outlineLevel="2">
      <c r="A54" s="193" t="s">
        <v>100</v>
      </c>
      <c r="B54" s="256" t="s">
        <v>525</v>
      </c>
      <c r="C54" s="199" t="s">
        <v>225</v>
      </c>
      <c r="D54" s="200" t="s">
        <v>226</v>
      </c>
      <c r="E54" s="200">
        <v>32</v>
      </c>
      <c r="F54" s="201">
        <v>0.04</v>
      </c>
      <c r="G54" s="201">
        <f t="shared" si="5"/>
        <v>1.28</v>
      </c>
      <c r="H54" s="202" t="s">
        <v>104</v>
      </c>
      <c r="I54" s="203"/>
      <c r="J54" s="204"/>
    </row>
    <row r="55" spans="1:40" s="142" customFormat="1" outlineLevel="2">
      <c r="A55" s="193" t="s">
        <v>100</v>
      </c>
      <c r="B55" s="256" t="s">
        <v>526</v>
      </c>
      <c r="C55" s="199" t="s">
        <v>227</v>
      </c>
      <c r="D55" s="200" t="s">
        <v>228</v>
      </c>
      <c r="E55" s="200">
        <v>32</v>
      </c>
      <c r="F55" s="201">
        <v>0.14000000000000001</v>
      </c>
      <c r="G55" s="201">
        <f t="shared" si="5"/>
        <v>4.4800000000000004</v>
      </c>
      <c r="H55" s="202" t="s">
        <v>104</v>
      </c>
      <c r="I55" s="203"/>
      <c r="J55" s="204"/>
    </row>
    <row r="56" spans="1:40" s="142" customFormat="1" outlineLevel="2">
      <c r="A56" s="193" t="s">
        <v>100</v>
      </c>
      <c r="B56" s="256" t="s">
        <v>527</v>
      </c>
      <c r="C56" s="199" t="s">
        <v>229</v>
      </c>
      <c r="D56" s="200" t="s">
        <v>230</v>
      </c>
      <c r="E56" s="200">
        <v>32</v>
      </c>
      <c r="F56" s="201">
        <v>0.46</v>
      </c>
      <c r="G56" s="201">
        <f t="shared" si="5"/>
        <v>14.72</v>
      </c>
      <c r="H56" s="202" t="s">
        <v>104</v>
      </c>
      <c r="I56" s="203"/>
      <c r="J56" s="204"/>
    </row>
    <row r="57" spans="1:40" s="142" customFormat="1" outlineLevel="2">
      <c r="A57" s="193" t="s">
        <v>100</v>
      </c>
      <c r="B57" s="256" t="s">
        <v>528</v>
      </c>
      <c r="C57" s="199" t="s">
        <v>231</v>
      </c>
      <c r="D57" s="200" t="s">
        <v>232</v>
      </c>
      <c r="E57" s="200">
        <v>64</v>
      </c>
      <c r="F57" s="201">
        <v>0.05</v>
      </c>
      <c r="G57" s="201">
        <f t="shared" si="5"/>
        <v>3.2</v>
      </c>
      <c r="H57" s="202" t="s">
        <v>104</v>
      </c>
      <c r="I57" s="203"/>
      <c r="J57" s="204"/>
    </row>
    <row r="58" spans="1:40" s="142" customFormat="1" outlineLevel="2">
      <c r="A58" s="193" t="s">
        <v>100</v>
      </c>
      <c r="B58" s="256" t="s">
        <v>529</v>
      </c>
      <c r="C58" s="199" t="s">
        <v>233</v>
      </c>
      <c r="D58" s="200" t="s">
        <v>234</v>
      </c>
      <c r="E58" s="200">
        <v>32</v>
      </c>
      <c r="F58" s="201">
        <v>0.39</v>
      </c>
      <c r="G58" s="201">
        <f t="shared" si="5"/>
        <v>12.48</v>
      </c>
      <c r="H58" s="202" t="s">
        <v>104</v>
      </c>
      <c r="I58" s="203"/>
      <c r="J58" s="204"/>
    </row>
    <row r="59" spans="1:40" s="142" customFormat="1" outlineLevel="2">
      <c r="A59" s="193" t="s">
        <v>100</v>
      </c>
      <c r="B59" s="256" t="s">
        <v>530</v>
      </c>
      <c r="C59" s="199" t="s">
        <v>235</v>
      </c>
      <c r="D59" s="200" t="s">
        <v>236</v>
      </c>
      <c r="E59" s="200">
        <v>64</v>
      </c>
      <c r="F59" s="201">
        <v>0.02</v>
      </c>
      <c r="G59" s="201">
        <f t="shared" si="5"/>
        <v>1.28</v>
      </c>
      <c r="H59" s="202" t="s">
        <v>104</v>
      </c>
      <c r="I59" s="203"/>
      <c r="J59" s="204"/>
    </row>
    <row r="60" spans="1:40" s="142" customFormat="1" outlineLevel="2">
      <c r="A60" s="193" t="s">
        <v>140</v>
      </c>
      <c r="B60" s="256" t="s">
        <v>531</v>
      </c>
      <c r="C60" s="205" t="s">
        <v>237</v>
      </c>
      <c r="D60" s="206" t="s">
        <v>238</v>
      </c>
      <c r="E60" s="206">
        <v>384</v>
      </c>
      <c r="F60" s="207">
        <v>0</v>
      </c>
      <c r="G60" s="207">
        <f t="shared" si="5"/>
        <v>0</v>
      </c>
      <c r="H60" s="208"/>
      <c r="I60" s="209"/>
      <c r="J60" s="210"/>
    </row>
    <row r="61" spans="1:40" s="142" customFormat="1" outlineLevel="2">
      <c r="A61" s="193" t="s">
        <v>140</v>
      </c>
      <c r="B61" s="256" t="s">
        <v>532</v>
      </c>
      <c r="C61" s="205" t="s">
        <v>239</v>
      </c>
      <c r="D61" s="206" t="s">
        <v>240</v>
      </c>
      <c r="E61" s="206">
        <v>64</v>
      </c>
      <c r="F61" s="207">
        <v>0</v>
      </c>
      <c r="G61" s="207">
        <f t="shared" si="5"/>
        <v>0</v>
      </c>
      <c r="H61" s="208"/>
      <c r="I61" s="209"/>
      <c r="J61" s="210"/>
    </row>
    <row r="62" spans="1:40" s="142" customFormat="1">
      <c r="A62" s="193" t="s">
        <v>100</v>
      </c>
      <c r="B62" s="256" t="s">
        <v>533</v>
      </c>
      <c r="C62" s="239" t="s">
        <v>508</v>
      </c>
      <c r="D62" s="240" t="s">
        <v>506</v>
      </c>
      <c r="E62" s="240">
        <v>64</v>
      </c>
      <c r="F62" s="241">
        <v>0.36</v>
      </c>
      <c r="G62" s="241">
        <f t="shared" si="5"/>
        <v>23.04</v>
      </c>
      <c r="H62" s="202" t="s">
        <v>104</v>
      </c>
      <c r="I62" s="242" t="s">
        <v>507</v>
      </c>
      <c r="J62" s="243"/>
    </row>
    <row r="63" spans="1:40" s="252" customFormat="1">
      <c r="A63" s="249" t="s">
        <v>87</v>
      </c>
      <c r="B63" s="246" t="s">
        <v>198</v>
      </c>
      <c r="C63" s="247" t="s">
        <v>512</v>
      </c>
      <c r="D63" s="248" t="s">
        <v>513</v>
      </c>
      <c r="E63" s="248">
        <v>32</v>
      </c>
      <c r="F63" s="248"/>
      <c r="G63" s="248"/>
      <c r="H63" s="249"/>
      <c r="I63" s="250"/>
      <c r="J63" s="251"/>
    </row>
    <row r="64" spans="1:40" s="142" customFormat="1" outlineLevel="2">
      <c r="A64" s="193" t="s">
        <v>100</v>
      </c>
      <c r="B64" s="256" t="s">
        <v>534</v>
      </c>
      <c r="C64" s="211" t="s">
        <v>241</v>
      </c>
      <c r="D64" s="212" t="s">
        <v>242</v>
      </c>
      <c r="E64" s="212">
        <v>32</v>
      </c>
      <c r="F64" s="213">
        <v>5.0199999999999996</v>
      </c>
      <c r="G64" s="213">
        <f>F64*E64</f>
        <v>160.63999999999999</v>
      </c>
      <c r="H64" s="214" t="s">
        <v>243</v>
      </c>
      <c r="I64" s="215"/>
      <c r="J64" s="216"/>
      <c r="AN64" s="252"/>
    </row>
    <row r="65" spans="1:40" s="142" customFormat="1" outlineLevel="2">
      <c r="A65" s="193" t="s">
        <v>100</v>
      </c>
      <c r="B65" s="256" t="s">
        <v>535</v>
      </c>
      <c r="C65" s="211" t="s">
        <v>244</v>
      </c>
      <c r="D65" s="212" t="s">
        <v>245</v>
      </c>
      <c r="E65" s="212">
        <v>64</v>
      </c>
      <c r="F65" s="213">
        <v>0.45</v>
      </c>
      <c r="G65" s="213">
        <f>F65*E65</f>
        <v>28.8</v>
      </c>
      <c r="H65" s="214" t="s">
        <v>104</v>
      </c>
      <c r="I65" s="215"/>
      <c r="J65" s="216"/>
      <c r="AN65" s="252"/>
    </row>
    <row r="66" spans="1:40" s="142" customFormat="1" outlineLevel="2">
      <c r="A66" s="193" t="s">
        <v>100</v>
      </c>
      <c r="B66" s="256" t="s">
        <v>536</v>
      </c>
      <c r="C66" s="205"/>
      <c r="D66" s="206" t="s">
        <v>246</v>
      </c>
      <c r="E66" s="206">
        <v>160</v>
      </c>
      <c r="F66" s="207">
        <v>0</v>
      </c>
      <c r="G66" s="207">
        <f>F66*E66</f>
        <v>0</v>
      </c>
      <c r="H66" s="208"/>
      <c r="I66" s="209"/>
      <c r="J66" s="210"/>
      <c r="AN66" s="252"/>
    </row>
    <row r="67" spans="1:40" s="142" customFormat="1" outlineLevel="2">
      <c r="A67" s="193" t="s">
        <v>100</v>
      </c>
      <c r="B67" s="256" t="s">
        <v>537</v>
      </c>
      <c r="C67" s="211"/>
      <c r="D67" s="212" t="s">
        <v>247</v>
      </c>
      <c r="E67" s="212">
        <v>32</v>
      </c>
      <c r="F67" s="213">
        <v>0.3</v>
      </c>
      <c r="G67" s="213">
        <f>F67*E67</f>
        <v>9.6</v>
      </c>
      <c r="H67" s="214"/>
      <c r="I67" s="215"/>
      <c r="J67" s="216"/>
      <c r="AN67" s="252"/>
    </row>
    <row r="68" spans="1:40" s="142" customFormat="1" outlineLevel="1">
      <c r="A68" s="193" t="s">
        <v>87</v>
      </c>
      <c r="B68" s="256" t="s">
        <v>199</v>
      </c>
      <c r="C68" s="194" t="s">
        <v>248</v>
      </c>
      <c r="D68" s="195" t="s">
        <v>249</v>
      </c>
      <c r="E68" s="195">
        <v>32</v>
      </c>
      <c r="F68" s="198"/>
      <c r="G68" s="198" t="str">
        <f>""</f>
        <v/>
      </c>
      <c r="H68" s="193"/>
      <c r="I68" s="196"/>
      <c r="J68" s="197"/>
      <c r="AN68" s="252"/>
    </row>
    <row r="69" spans="1:40" s="142" customFormat="1" outlineLevel="2">
      <c r="A69" s="193" t="s">
        <v>100</v>
      </c>
      <c r="B69" s="256" t="s">
        <v>538</v>
      </c>
      <c r="C69" s="211" t="s">
        <v>250</v>
      </c>
      <c r="D69" s="212" t="s">
        <v>251</v>
      </c>
      <c r="E69" s="212">
        <v>32</v>
      </c>
      <c r="F69" s="213">
        <v>1.95</v>
      </c>
      <c r="G69" s="213">
        <f>F69*E69</f>
        <v>62.4</v>
      </c>
      <c r="H69" s="214" t="s">
        <v>243</v>
      </c>
      <c r="I69" s="215"/>
      <c r="J69" s="216"/>
      <c r="AN69" s="252"/>
    </row>
    <row r="70" spans="1:40" s="142" customFormat="1" outlineLevel="2">
      <c r="A70" s="193" t="s">
        <v>100</v>
      </c>
      <c r="B70" s="256" t="s">
        <v>539</v>
      </c>
      <c r="C70" s="205"/>
      <c r="D70" s="206" t="s">
        <v>246</v>
      </c>
      <c r="E70" s="206">
        <v>608</v>
      </c>
      <c r="F70" s="207">
        <v>0</v>
      </c>
      <c r="G70" s="207">
        <f>F70*E70</f>
        <v>0</v>
      </c>
      <c r="H70" s="208"/>
      <c r="I70" s="209"/>
      <c r="J70" s="210"/>
      <c r="AN70" s="252"/>
    </row>
    <row r="71" spans="1:40" s="142" customFormat="1" outlineLevel="2">
      <c r="A71" s="193" t="s">
        <v>100</v>
      </c>
      <c r="B71" s="256" t="s">
        <v>540</v>
      </c>
      <c r="C71" s="211"/>
      <c r="D71" s="212" t="s">
        <v>252</v>
      </c>
      <c r="E71" s="212">
        <v>32</v>
      </c>
      <c r="F71" s="213">
        <v>0.2</v>
      </c>
      <c r="G71" s="213">
        <f>F71*E71</f>
        <v>6.4</v>
      </c>
      <c r="H71" s="214"/>
      <c r="I71" s="215"/>
      <c r="J71" s="216"/>
      <c r="AN71" s="252"/>
    </row>
    <row r="72" spans="1:40" s="142" customFormat="1" outlineLevel="1">
      <c r="A72" s="193" t="s">
        <v>87</v>
      </c>
      <c r="B72" s="256" t="s">
        <v>541</v>
      </c>
      <c r="C72" s="194" t="s">
        <v>253</v>
      </c>
      <c r="D72" s="195" t="s">
        <v>254</v>
      </c>
      <c r="E72" s="195">
        <v>32</v>
      </c>
      <c r="F72" s="198"/>
      <c r="G72" s="198" t="str">
        <f>""</f>
        <v/>
      </c>
      <c r="H72" s="193"/>
      <c r="I72" s="196"/>
      <c r="J72" s="197"/>
      <c r="AN72" s="252"/>
    </row>
    <row r="73" spans="1:40" s="142" customFormat="1" outlineLevel="2">
      <c r="A73" s="193" t="s">
        <v>100</v>
      </c>
      <c r="B73" s="256" t="s">
        <v>542</v>
      </c>
      <c r="C73" s="211" t="s">
        <v>255</v>
      </c>
      <c r="D73" s="212" t="s">
        <v>256</v>
      </c>
      <c r="E73" s="212">
        <v>32</v>
      </c>
      <c r="F73" s="213">
        <v>1.25</v>
      </c>
      <c r="G73" s="213">
        <f>F73*E73</f>
        <v>40</v>
      </c>
      <c r="H73" s="214" t="s">
        <v>243</v>
      </c>
      <c r="I73" s="215"/>
      <c r="J73" s="216"/>
      <c r="AN73" s="252"/>
    </row>
    <row r="74" spans="1:40" s="142" customFormat="1" outlineLevel="2">
      <c r="A74" s="193" t="s">
        <v>100</v>
      </c>
      <c r="B74" s="256" t="s">
        <v>543</v>
      </c>
      <c r="C74" s="205"/>
      <c r="D74" s="206" t="s">
        <v>246</v>
      </c>
      <c r="E74" s="206">
        <v>224</v>
      </c>
      <c r="F74" s="207">
        <v>0</v>
      </c>
      <c r="G74" s="207">
        <f>F74*E74</f>
        <v>0</v>
      </c>
      <c r="H74" s="208"/>
      <c r="I74" s="209"/>
      <c r="J74" s="210"/>
      <c r="AN74" s="252"/>
    </row>
    <row r="75" spans="1:40" s="142" customFormat="1" outlineLevel="2">
      <c r="A75" s="193" t="s">
        <v>100</v>
      </c>
      <c r="B75" s="256" t="s">
        <v>544</v>
      </c>
      <c r="C75" s="211"/>
      <c r="D75" s="212" t="s">
        <v>257</v>
      </c>
      <c r="E75" s="212">
        <v>32</v>
      </c>
      <c r="F75" s="213">
        <v>0.2</v>
      </c>
      <c r="G75" s="213">
        <f>F75*E75</f>
        <v>6.4</v>
      </c>
      <c r="H75" s="214"/>
      <c r="I75" s="215"/>
      <c r="J75" s="216"/>
      <c r="AN75" s="252"/>
    </row>
    <row r="76" spans="1:40" s="142" customFormat="1" outlineLevel="1">
      <c r="A76" s="193" t="s">
        <v>87</v>
      </c>
      <c r="B76" s="256" t="s">
        <v>545</v>
      </c>
      <c r="C76" s="194" t="s">
        <v>258</v>
      </c>
      <c r="D76" s="195" t="s">
        <v>259</v>
      </c>
      <c r="E76" s="195">
        <v>32</v>
      </c>
      <c r="F76" s="198"/>
      <c r="G76" s="198" t="str">
        <f>""</f>
        <v/>
      </c>
      <c r="H76" s="193"/>
      <c r="I76" s="196"/>
      <c r="J76" s="197"/>
      <c r="AN76" s="252"/>
    </row>
    <row r="77" spans="1:40" s="142" customFormat="1" outlineLevel="2">
      <c r="A77" s="193" t="s">
        <v>100</v>
      </c>
      <c r="B77" s="256" t="s">
        <v>546</v>
      </c>
      <c r="C77" s="211" t="s">
        <v>260</v>
      </c>
      <c r="D77" s="212" t="s">
        <v>261</v>
      </c>
      <c r="E77" s="212">
        <v>32</v>
      </c>
      <c r="F77" s="213">
        <v>0.28000000000000003</v>
      </c>
      <c r="G77" s="213">
        <f>F77*E77</f>
        <v>8.9600000000000009</v>
      </c>
      <c r="H77" s="214" t="s">
        <v>243</v>
      </c>
      <c r="I77" s="215"/>
      <c r="J77" s="216"/>
      <c r="AN77" s="252"/>
    </row>
    <row r="78" spans="1:40" s="142" customFormat="1" outlineLevel="2">
      <c r="A78" s="193" t="s">
        <v>100</v>
      </c>
      <c r="B78" s="256" t="s">
        <v>547</v>
      </c>
      <c r="C78" s="205"/>
      <c r="D78" s="206" t="s">
        <v>246</v>
      </c>
      <c r="E78" s="206">
        <v>128</v>
      </c>
      <c r="F78" s="207">
        <v>0</v>
      </c>
      <c r="G78" s="207">
        <f>F78*E78</f>
        <v>0</v>
      </c>
      <c r="H78" s="208"/>
      <c r="I78" s="209"/>
      <c r="J78" s="210"/>
      <c r="AN78" s="252"/>
    </row>
    <row r="79" spans="1:40" s="142" customFormat="1" outlineLevel="2">
      <c r="A79" s="193" t="s">
        <v>100</v>
      </c>
      <c r="B79" s="256" t="s">
        <v>548</v>
      </c>
      <c r="C79" s="211"/>
      <c r="D79" s="212" t="s">
        <v>262</v>
      </c>
      <c r="E79" s="212">
        <v>32</v>
      </c>
      <c r="F79" s="213">
        <v>0.2</v>
      </c>
      <c r="G79" s="213">
        <f>F79*E79</f>
        <v>6.4</v>
      </c>
      <c r="H79" s="214"/>
      <c r="I79" s="215"/>
      <c r="J79" s="216"/>
      <c r="AN79" s="252"/>
    </row>
    <row r="80" spans="1:40" s="142" customFormat="1" outlineLevel="1">
      <c r="A80" s="193" t="s">
        <v>87</v>
      </c>
      <c r="B80" s="256" t="s">
        <v>549</v>
      </c>
      <c r="C80" s="194" t="s">
        <v>263</v>
      </c>
      <c r="D80" s="195" t="s">
        <v>259</v>
      </c>
      <c r="E80" s="195">
        <v>32</v>
      </c>
      <c r="F80" s="198"/>
      <c r="G80" s="198" t="str">
        <f>""</f>
        <v/>
      </c>
      <c r="H80" s="193"/>
      <c r="I80" s="196"/>
      <c r="J80" s="197"/>
      <c r="AN80" s="252"/>
    </row>
    <row r="81" spans="1:40" s="142" customFormat="1" outlineLevel="2">
      <c r="A81" s="193" t="s">
        <v>100</v>
      </c>
      <c r="B81" s="256" t="s">
        <v>550</v>
      </c>
      <c r="C81" s="211" t="s">
        <v>260</v>
      </c>
      <c r="D81" s="212" t="s">
        <v>261</v>
      </c>
      <c r="E81" s="212">
        <v>32</v>
      </c>
      <c r="F81" s="213">
        <v>0.28000000000000003</v>
      </c>
      <c r="G81" s="213">
        <f>F81*E81</f>
        <v>8.9600000000000009</v>
      </c>
      <c r="H81" s="214" t="s">
        <v>243</v>
      </c>
      <c r="I81" s="215"/>
      <c r="J81" s="216"/>
      <c r="AN81" s="252"/>
    </row>
    <row r="82" spans="1:40" s="142" customFormat="1" outlineLevel="2">
      <c r="A82" s="193" t="s">
        <v>100</v>
      </c>
      <c r="B82" s="256" t="s">
        <v>551</v>
      </c>
      <c r="C82" s="205"/>
      <c r="D82" s="206" t="s">
        <v>246</v>
      </c>
      <c r="E82" s="206">
        <v>128</v>
      </c>
      <c r="F82" s="207">
        <v>0</v>
      </c>
      <c r="G82" s="207">
        <f>F82*E82</f>
        <v>0</v>
      </c>
      <c r="H82" s="208"/>
      <c r="I82" s="209"/>
      <c r="J82" s="210"/>
      <c r="AN82" s="252"/>
    </row>
    <row r="83" spans="1:40" s="142" customFormat="1" outlineLevel="2">
      <c r="A83" s="193" t="s">
        <v>100</v>
      </c>
      <c r="B83" s="256" t="s">
        <v>552</v>
      </c>
      <c r="C83" s="211"/>
      <c r="D83" s="212" t="s">
        <v>264</v>
      </c>
      <c r="E83" s="212">
        <v>32</v>
      </c>
      <c r="F83" s="213">
        <v>1.35</v>
      </c>
      <c r="G83" s="213">
        <f>F83*E83</f>
        <v>43.2</v>
      </c>
      <c r="H83" s="214"/>
      <c r="I83" s="215"/>
      <c r="J83" s="216"/>
      <c r="AN83" s="252"/>
    </row>
    <row r="84" spans="1:40" s="142" customFormat="1" outlineLevel="1">
      <c r="A84" s="193" t="s">
        <v>87</v>
      </c>
      <c r="B84" s="256" t="s">
        <v>553</v>
      </c>
      <c r="C84" s="194" t="s">
        <v>265</v>
      </c>
      <c r="D84" s="195" t="s">
        <v>266</v>
      </c>
      <c r="E84" s="195">
        <v>32</v>
      </c>
      <c r="F84" s="198"/>
      <c r="G84" s="198" t="str">
        <f>""</f>
        <v/>
      </c>
      <c r="H84" s="193"/>
      <c r="I84" s="196"/>
      <c r="J84" s="197"/>
      <c r="AN84" s="252"/>
    </row>
    <row r="85" spans="1:40" s="142" customFormat="1" outlineLevel="2">
      <c r="A85" s="193" t="s">
        <v>100</v>
      </c>
      <c r="B85" s="256" t="s">
        <v>554</v>
      </c>
      <c r="C85" s="199" t="s">
        <v>267</v>
      </c>
      <c r="D85" s="200" t="s">
        <v>268</v>
      </c>
      <c r="E85" s="200">
        <v>64</v>
      </c>
      <c r="F85" s="201">
        <v>0.01</v>
      </c>
      <c r="G85" s="201">
        <f>F85*E85</f>
        <v>0.64</v>
      </c>
      <c r="H85" s="202" t="s">
        <v>104</v>
      </c>
      <c r="I85" s="203"/>
      <c r="J85" s="204"/>
      <c r="AN85" s="252"/>
    </row>
    <row r="86" spans="1:40" s="142" customFormat="1" outlineLevel="2">
      <c r="A86" s="193" t="s">
        <v>100</v>
      </c>
      <c r="B86" s="256" t="s">
        <v>555</v>
      </c>
      <c r="C86" s="199" t="s">
        <v>269</v>
      </c>
      <c r="D86" s="200" t="s">
        <v>270</v>
      </c>
      <c r="E86" s="200">
        <v>32</v>
      </c>
      <c r="F86" s="201">
        <v>0.74</v>
      </c>
      <c r="G86" s="201">
        <f>F86*E86</f>
        <v>23.68</v>
      </c>
      <c r="H86" s="202" t="s">
        <v>104</v>
      </c>
      <c r="I86" s="203"/>
      <c r="J86" s="204"/>
      <c r="AN86" s="252"/>
    </row>
    <row r="87" spans="1:40" s="142" customFormat="1" outlineLevel="1">
      <c r="A87" s="193" t="s">
        <v>87</v>
      </c>
      <c r="B87" s="256" t="s">
        <v>556</v>
      </c>
      <c r="C87" s="194" t="s">
        <v>271</v>
      </c>
      <c r="D87" s="195" t="s">
        <v>272</v>
      </c>
      <c r="E87" s="195">
        <v>32</v>
      </c>
      <c r="F87" s="198"/>
      <c r="G87" s="198" t="str">
        <f>""</f>
        <v/>
      </c>
      <c r="H87" s="193"/>
      <c r="I87" s="196"/>
      <c r="J87" s="197"/>
      <c r="AN87" s="252"/>
    </row>
    <row r="88" spans="1:40" s="142" customFormat="1" outlineLevel="2">
      <c r="A88" s="193" t="s">
        <v>100</v>
      </c>
      <c r="B88" s="256" t="s">
        <v>557</v>
      </c>
      <c r="C88" s="199" t="s">
        <v>273</v>
      </c>
      <c r="D88" s="200" t="s">
        <v>274</v>
      </c>
      <c r="E88" s="200">
        <v>32</v>
      </c>
      <c r="F88" s="201">
        <v>1.05</v>
      </c>
      <c r="G88" s="201">
        <f>F88*E88</f>
        <v>33.6</v>
      </c>
      <c r="H88" s="202" t="s">
        <v>104</v>
      </c>
      <c r="I88" s="203"/>
      <c r="J88" s="204"/>
      <c r="AN88" s="252"/>
    </row>
    <row r="89" spans="1:40" s="142" customFormat="1" outlineLevel="2">
      <c r="A89" s="193" t="s">
        <v>100</v>
      </c>
      <c r="B89" s="256" t="s">
        <v>558</v>
      </c>
      <c r="C89" s="199" t="s">
        <v>275</v>
      </c>
      <c r="D89" s="200" t="s">
        <v>276</v>
      </c>
      <c r="E89" s="200">
        <v>32</v>
      </c>
      <c r="F89" s="201">
        <v>0.06</v>
      </c>
      <c r="G89" s="201">
        <f>F89*E89</f>
        <v>1.92</v>
      </c>
      <c r="H89" s="202" t="s">
        <v>104</v>
      </c>
      <c r="I89" s="203"/>
      <c r="J89" s="204"/>
      <c r="AN89" s="252"/>
    </row>
    <row r="90" spans="1:40" s="142" customFormat="1" outlineLevel="2">
      <c r="A90" s="193" t="s">
        <v>100</v>
      </c>
      <c r="B90" s="256" t="s">
        <v>559</v>
      </c>
      <c r="C90" s="199" t="s">
        <v>267</v>
      </c>
      <c r="D90" s="200" t="s">
        <v>268</v>
      </c>
      <c r="E90" s="200">
        <v>128</v>
      </c>
      <c r="F90" s="201">
        <v>0.01</v>
      </c>
      <c r="G90" s="201">
        <f>F90*E90</f>
        <v>1.28</v>
      </c>
      <c r="H90" s="202" t="s">
        <v>104</v>
      </c>
      <c r="I90" s="203"/>
      <c r="J90" s="204"/>
      <c r="AN90" s="252"/>
    </row>
    <row r="91" spans="1:40" s="142" customFormat="1" outlineLevel="1">
      <c r="A91" s="193" t="s">
        <v>87</v>
      </c>
      <c r="B91" s="256" t="s">
        <v>560</v>
      </c>
      <c r="C91" s="194" t="s">
        <v>277</v>
      </c>
      <c r="D91" s="195" t="s">
        <v>278</v>
      </c>
      <c r="E91" s="195">
        <v>32</v>
      </c>
      <c r="F91" s="198"/>
      <c r="G91" s="198" t="str">
        <f>""</f>
        <v/>
      </c>
      <c r="H91" s="193"/>
      <c r="I91" s="196"/>
      <c r="J91" s="197"/>
      <c r="AN91" s="252"/>
    </row>
    <row r="92" spans="1:40" s="142" customFormat="1" outlineLevel="2">
      <c r="A92" s="193" t="s">
        <v>100</v>
      </c>
      <c r="B92" s="256" t="s">
        <v>561</v>
      </c>
      <c r="C92" s="199" t="s">
        <v>279</v>
      </c>
      <c r="D92" s="200" t="s">
        <v>280</v>
      </c>
      <c r="E92" s="200">
        <v>32</v>
      </c>
      <c r="F92" s="201">
        <v>0.87</v>
      </c>
      <c r="G92" s="201">
        <f>F92*E92</f>
        <v>27.84</v>
      </c>
      <c r="H92" s="202" t="s">
        <v>104</v>
      </c>
      <c r="I92" s="203"/>
      <c r="J92" s="204"/>
      <c r="AN92" s="252"/>
    </row>
    <row r="93" spans="1:40" s="142" customFormat="1" outlineLevel="2">
      <c r="A93" s="193" t="s">
        <v>100</v>
      </c>
      <c r="B93" s="256" t="s">
        <v>562</v>
      </c>
      <c r="C93" s="199" t="s">
        <v>267</v>
      </c>
      <c r="D93" s="200" t="s">
        <v>268</v>
      </c>
      <c r="E93" s="200">
        <v>64</v>
      </c>
      <c r="F93" s="201">
        <v>0.01</v>
      </c>
      <c r="G93" s="201">
        <f>F93*E93</f>
        <v>0.64</v>
      </c>
      <c r="H93" s="202" t="s">
        <v>104</v>
      </c>
      <c r="I93" s="203"/>
      <c r="J93" s="204"/>
      <c r="AN93" s="252"/>
    </row>
    <row r="94" spans="1:40" s="142" customFormat="1" outlineLevel="1">
      <c r="A94" s="193" t="s">
        <v>87</v>
      </c>
      <c r="B94" s="256" t="s">
        <v>563</v>
      </c>
      <c r="C94" s="194" t="s">
        <v>281</v>
      </c>
      <c r="D94" s="195" t="s">
        <v>282</v>
      </c>
      <c r="E94" s="195">
        <v>32</v>
      </c>
      <c r="F94" s="198"/>
      <c r="G94" s="198" t="str">
        <f>""</f>
        <v/>
      </c>
      <c r="H94" s="193"/>
      <c r="I94" s="196"/>
      <c r="J94" s="197"/>
      <c r="AN94" s="252"/>
    </row>
    <row r="95" spans="1:40" s="142" customFormat="1" outlineLevel="2">
      <c r="A95" s="193" t="s">
        <v>100</v>
      </c>
      <c r="B95" s="256" t="s">
        <v>564</v>
      </c>
      <c r="C95" s="211" t="s">
        <v>283</v>
      </c>
      <c r="D95" s="212" t="s">
        <v>284</v>
      </c>
      <c r="E95" s="212">
        <v>64</v>
      </c>
      <c r="F95" s="213">
        <v>7.0000000000000007E-2</v>
      </c>
      <c r="G95" s="213">
        <f>F95*E95</f>
        <v>4.4800000000000004</v>
      </c>
      <c r="H95" s="214" t="s">
        <v>104</v>
      </c>
      <c r="I95" s="215"/>
      <c r="J95" s="216"/>
      <c r="AN95" s="252"/>
    </row>
    <row r="96" spans="1:40" s="142" customFormat="1" outlineLevel="2">
      <c r="A96" s="193" t="s">
        <v>100</v>
      </c>
      <c r="B96" s="256" t="s">
        <v>565</v>
      </c>
      <c r="C96" s="211" t="s">
        <v>285</v>
      </c>
      <c r="D96" s="212" t="s">
        <v>286</v>
      </c>
      <c r="E96" s="212">
        <v>64</v>
      </c>
      <c r="F96" s="213">
        <v>0.31</v>
      </c>
      <c r="G96" s="213">
        <f>F96*E96</f>
        <v>19.84</v>
      </c>
      <c r="H96" s="214" t="s">
        <v>243</v>
      </c>
      <c r="I96" s="215"/>
      <c r="J96" s="216"/>
      <c r="AN96" s="252"/>
    </row>
    <row r="97" spans="1:40" s="142" customFormat="1" outlineLevel="2">
      <c r="A97" s="193" t="s">
        <v>100</v>
      </c>
      <c r="B97" s="256" t="s">
        <v>566</v>
      </c>
      <c r="C97" s="211" t="s">
        <v>287</v>
      </c>
      <c r="D97" s="212" t="s">
        <v>288</v>
      </c>
      <c r="E97" s="212">
        <v>64</v>
      </c>
      <c r="F97" s="213">
        <v>0.16</v>
      </c>
      <c r="G97" s="213">
        <f>F97*E97</f>
        <v>10.24</v>
      </c>
      <c r="H97" s="214">
        <v>1.4300999999999999</v>
      </c>
      <c r="I97" s="215"/>
      <c r="J97" s="216"/>
      <c r="AN97" s="252"/>
    </row>
    <row r="98" spans="1:40" s="142" customFormat="1" outlineLevel="2">
      <c r="A98" s="193" t="s">
        <v>100</v>
      </c>
      <c r="B98" s="256" t="s">
        <v>567</v>
      </c>
      <c r="C98" s="205"/>
      <c r="D98" s="206" t="s">
        <v>246</v>
      </c>
      <c r="E98" s="206">
        <v>128</v>
      </c>
      <c r="F98" s="207">
        <v>0</v>
      </c>
      <c r="G98" s="207">
        <f>F98*E98</f>
        <v>0</v>
      </c>
      <c r="H98" s="208"/>
      <c r="I98" s="209"/>
      <c r="J98" s="210"/>
      <c r="AN98" s="252"/>
    </row>
    <row r="99" spans="1:40" s="142" customFormat="1" outlineLevel="2">
      <c r="A99" s="193" t="s">
        <v>100</v>
      </c>
      <c r="B99" s="256" t="s">
        <v>568</v>
      </c>
      <c r="C99" s="211"/>
      <c r="D99" s="212" t="s">
        <v>289</v>
      </c>
      <c r="E99" s="212">
        <v>32</v>
      </c>
      <c r="F99" s="213">
        <v>0.1</v>
      </c>
      <c r="G99" s="213">
        <f>F99*E99</f>
        <v>3.2</v>
      </c>
      <c r="H99" s="214"/>
      <c r="I99" s="215"/>
      <c r="J99" s="216"/>
      <c r="AN99" s="252"/>
    </row>
    <row r="100" spans="1:40" s="142" customFormat="1" outlineLevel="1">
      <c r="A100" s="193" t="s">
        <v>87</v>
      </c>
      <c r="B100" s="256" t="s">
        <v>569</v>
      </c>
      <c r="C100" s="194" t="s">
        <v>290</v>
      </c>
      <c r="D100" s="195" t="s">
        <v>282</v>
      </c>
      <c r="E100" s="195">
        <v>32</v>
      </c>
      <c r="F100" s="198"/>
      <c r="G100" s="198" t="str">
        <f>""</f>
        <v/>
      </c>
      <c r="H100" s="193"/>
      <c r="I100" s="196"/>
      <c r="J100" s="197"/>
      <c r="AN100" s="252"/>
    </row>
    <row r="101" spans="1:40" s="142" customFormat="1" outlineLevel="2">
      <c r="A101" s="193" t="s">
        <v>100</v>
      </c>
      <c r="B101" s="256" t="s">
        <v>570</v>
      </c>
      <c r="C101" s="211" t="s">
        <v>283</v>
      </c>
      <c r="D101" s="212" t="s">
        <v>284</v>
      </c>
      <c r="E101" s="212">
        <v>64</v>
      </c>
      <c r="F101" s="213">
        <v>7.0000000000000007E-2</v>
      </c>
      <c r="G101" s="213">
        <f>F101*E101</f>
        <v>4.4800000000000004</v>
      </c>
      <c r="H101" s="214" t="s">
        <v>104</v>
      </c>
      <c r="I101" s="215"/>
      <c r="J101" s="216"/>
      <c r="AN101" s="252"/>
    </row>
    <row r="102" spans="1:40" s="142" customFormat="1" outlineLevel="2">
      <c r="A102" s="193" t="s">
        <v>100</v>
      </c>
      <c r="B102" s="256" t="s">
        <v>571</v>
      </c>
      <c r="C102" s="211" t="s">
        <v>285</v>
      </c>
      <c r="D102" s="212" t="s">
        <v>286</v>
      </c>
      <c r="E102" s="212">
        <v>64</v>
      </c>
      <c r="F102" s="213">
        <v>0.31</v>
      </c>
      <c r="G102" s="213">
        <f>F102*E102</f>
        <v>19.84</v>
      </c>
      <c r="H102" s="214" t="s">
        <v>243</v>
      </c>
      <c r="I102" s="215"/>
      <c r="J102" s="216"/>
      <c r="AN102" s="252"/>
    </row>
    <row r="103" spans="1:40" s="142" customFormat="1" outlineLevel="2">
      <c r="A103" s="193" t="s">
        <v>100</v>
      </c>
      <c r="B103" s="256" t="s">
        <v>572</v>
      </c>
      <c r="C103" s="211" t="s">
        <v>287</v>
      </c>
      <c r="D103" s="212" t="s">
        <v>288</v>
      </c>
      <c r="E103" s="212">
        <v>64</v>
      </c>
      <c r="F103" s="213">
        <v>0.16</v>
      </c>
      <c r="G103" s="213">
        <f>F103*E103</f>
        <v>10.24</v>
      </c>
      <c r="H103" s="214">
        <v>1.4300999999999999</v>
      </c>
      <c r="I103" s="215"/>
      <c r="J103" s="216"/>
      <c r="AN103" s="252"/>
    </row>
    <row r="104" spans="1:40" s="142" customFormat="1" outlineLevel="2">
      <c r="A104" s="193" t="s">
        <v>100</v>
      </c>
      <c r="B104" s="256" t="s">
        <v>573</v>
      </c>
      <c r="C104" s="205"/>
      <c r="D104" s="206" t="s">
        <v>246</v>
      </c>
      <c r="E104" s="206">
        <v>128</v>
      </c>
      <c r="F104" s="207">
        <v>0</v>
      </c>
      <c r="G104" s="207">
        <f>F104*E104</f>
        <v>0</v>
      </c>
      <c r="H104" s="208"/>
      <c r="I104" s="209"/>
      <c r="J104" s="210"/>
      <c r="AN104" s="252"/>
    </row>
    <row r="105" spans="1:40" s="142" customFormat="1" outlineLevel="2">
      <c r="A105" s="193" t="s">
        <v>100</v>
      </c>
      <c r="B105" s="256" t="s">
        <v>574</v>
      </c>
      <c r="C105" s="211"/>
      <c r="D105" s="212" t="s">
        <v>291</v>
      </c>
      <c r="E105" s="212">
        <v>32</v>
      </c>
      <c r="F105" s="213">
        <v>0.2</v>
      </c>
      <c r="G105" s="213">
        <f>F105*E105</f>
        <v>6.4</v>
      </c>
      <c r="H105" s="214"/>
      <c r="I105" s="215"/>
      <c r="J105" s="216"/>
      <c r="AN105" s="252"/>
    </row>
    <row r="106" spans="1:40" s="142" customFormat="1" outlineLevel="1">
      <c r="A106" s="193" t="s">
        <v>87</v>
      </c>
      <c r="B106" s="256" t="s">
        <v>575</v>
      </c>
      <c r="C106" s="194" t="s">
        <v>292</v>
      </c>
      <c r="D106" s="195" t="s">
        <v>293</v>
      </c>
      <c r="E106" s="195">
        <v>32</v>
      </c>
      <c r="F106" s="198"/>
      <c r="G106" s="198" t="str">
        <f>""</f>
        <v/>
      </c>
      <c r="H106" s="193"/>
      <c r="I106" s="196"/>
      <c r="J106" s="197"/>
      <c r="AN106" s="252"/>
    </row>
    <row r="107" spans="1:40" s="142" customFormat="1" outlineLevel="2">
      <c r="A107" s="193" t="s">
        <v>100</v>
      </c>
      <c r="B107" s="256" t="s">
        <v>576</v>
      </c>
      <c r="C107" s="199" t="s">
        <v>294</v>
      </c>
      <c r="D107" s="200" t="s">
        <v>295</v>
      </c>
      <c r="E107" s="200">
        <v>32</v>
      </c>
      <c r="F107" s="201">
        <v>0.14000000000000001</v>
      </c>
      <c r="G107" s="201">
        <f t="shared" ref="G107:G113" si="6">F107*E107</f>
        <v>4.4800000000000004</v>
      </c>
      <c r="H107" s="202" t="s">
        <v>104</v>
      </c>
      <c r="I107" s="203"/>
      <c r="J107" s="204"/>
      <c r="AN107" s="252"/>
    </row>
    <row r="108" spans="1:40" s="142" customFormat="1" outlineLevel="2">
      <c r="A108" s="193" t="s">
        <v>100</v>
      </c>
      <c r="B108" s="256" t="s">
        <v>577</v>
      </c>
      <c r="C108" s="199" t="s">
        <v>296</v>
      </c>
      <c r="D108" s="200" t="s">
        <v>297</v>
      </c>
      <c r="E108" s="200">
        <v>32</v>
      </c>
      <c r="F108" s="201">
        <v>0.47</v>
      </c>
      <c r="G108" s="201">
        <f t="shared" si="6"/>
        <v>15.04</v>
      </c>
      <c r="H108" s="202" t="s">
        <v>104</v>
      </c>
      <c r="I108" s="203"/>
      <c r="J108" s="204"/>
      <c r="AN108" s="252"/>
    </row>
    <row r="109" spans="1:40" s="142" customFormat="1" outlineLevel="2">
      <c r="A109" s="193" t="s">
        <v>100</v>
      </c>
      <c r="B109" s="256" t="s">
        <v>578</v>
      </c>
      <c r="C109" s="199" t="s">
        <v>298</v>
      </c>
      <c r="D109" s="200" t="s">
        <v>297</v>
      </c>
      <c r="E109" s="200">
        <v>32</v>
      </c>
      <c r="F109" s="201">
        <v>0.47</v>
      </c>
      <c r="G109" s="201">
        <f t="shared" si="6"/>
        <v>15.04</v>
      </c>
      <c r="H109" s="202" t="s">
        <v>104</v>
      </c>
      <c r="I109" s="203"/>
      <c r="J109" s="204"/>
      <c r="AN109" s="252"/>
    </row>
    <row r="110" spans="1:40" s="142" customFormat="1" outlineLevel="2">
      <c r="A110" s="193" t="s">
        <v>100</v>
      </c>
      <c r="B110" s="256" t="s">
        <v>579</v>
      </c>
      <c r="C110" s="199" t="s">
        <v>299</v>
      </c>
      <c r="D110" s="200" t="s">
        <v>300</v>
      </c>
      <c r="E110" s="200">
        <v>32</v>
      </c>
      <c r="F110" s="201">
        <v>0.45</v>
      </c>
      <c r="G110" s="201">
        <f t="shared" si="6"/>
        <v>14.4</v>
      </c>
      <c r="H110" s="202" t="s">
        <v>104</v>
      </c>
      <c r="I110" s="203"/>
      <c r="J110" s="204"/>
      <c r="AN110" s="252"/>
    </row>
    <row r="111" spans="1:40" s="142" customFormat="1" outlineLevel="2">
      <c r="A111" s="193" t="s">
        <v>100</v>
      </c>
      <c r="B111" s="256" t="s">
        <v>580</v>
      </c>
      <c r="C111" s="199" t="s">
        <v>301</v>
      </c>
      <c r="D111" s="200" t="s">
        <v>300</v>
      </c>
      <c r="E111" s="200">
        <v>32</v>
      </c>
      <c r="F111" s="201">
        <v>0.45</v>
      </c>
      <c r="G111" s="201">
        <f t="shared" si="6"/>
        <v>14.4</v>
      </c>
      <c r="H111" s="202" t="s">
        <v>104</v>
      </c>
      <c r="I111" s="203"/>
      <c r="J111" s="204"/>
      <c r="AN111" s="252"/>
    </row>
    <row r="112" spans="1:40" s="142" customFormat="1" outlineLevel="2">
      <c r="A112" s="193" t="s">
        <v>100</v>
      </c>
      <c r="B112" s="256" t="s">
        <v>581</v>
      </c>
      <c r="C112" s="199" t="s">
        <v>302</v>
      </c>
      <c r="D112" s="200" t="s">
        <v>303</v>
      </c>
      <c r="E112" s="200">
        <v>96</v>
      </c>
      <c r="F112" s="201">
        <v>0.01</v>
      </c>
      <c r="G112" s="201">
        <f t="shared" si="6"/>
        <v>0.96</v>
      </c>
      <c r="H112" s="202" t="s">
        <v>104</v>
      </c>
      <c r="I112" s="203"/>
      <c r="J112" s="204"/>
      <c r="AN112" s="252"/>
    </row>
    <row r="113" spans="1:40" s="142" customFormat="1" outlineLevel="2">
      <c r="A113" s="193" t="s">
        <v>100</v>
      </c>
      <c r="B113" s="256" t="s">
        <v>582</v>
      </c>
      <c r="C113" s="199" t="s">
        <v>304</v>
      </c>
      <c r="D113" s="200" t="s">
        <v>305</v>
      </c>
      <c r="E113" s="200">
        <v>64</v>
      </c>
      <c r="F113" s="201">
        <v>0.01</v>
      </c>
      <c r="G113" s="201">
        <f t="shared" si="6"/>
        <v>0.64</v>
      </c>
      <c r="H113" s="202" t="s">
        <v>104</v>
      </c>
      <c r="I113" s="203"/>
      <c r="J113" s="204"/>
      <c r="AN113" s="252"/>
    </row>
    <row r="114" spans="1:40" s="142" customFormat="1" outlineLevel="1">
      <c r="A114" s="193" t="s">
        <v>87</v>
      </c>
      <c r="B114" s="256" t="s">
        <v>583</v>
      </c>
      <c r="C114" s="194" t="s">
        <v>306</v>
      </c>
      <c r="D114" s="195" t="s">
        <v>307</v>
      </c>
      <c r="E114" s="195">
        <v>64</v>
      </c>
      <c r="F114" s="198"/>
      <c r="G114" s="198" t="str">
        <f>""</f>
        <v/>
      </c>
      <c r="H114" s="193"/>
      <c r="I114" s="196"/>
      <c r="J114" s="197"/>
      <c r="AN114" s="252"/>
    </row>
    <row r="115" spans="1:40" s="142" customFormat="1" outlineLevel="2">
      <c r="A115" s="193" t="s">
        <v>100</v>
      </c>
      <c r="B115" s="256" t="s">
        <v>584</v>
      </c>
      <c r="C115" s="199" t="s">
        <v>308</v>
      </c>
      <c r="D115" s="200" t="s">
        <v>309</v>
      </c>
      <c r="E115" s="200">
        <v>64</v>
      </c>
      <c r="F115" s="201">
        <v>7.0000000000000007E-2</v>
      </c>
      <c r="G115" s="201">
        <f>F115*E115</f>
        <v>4.4800000000000004</v>
      </c>
      <c r="H115" s="202">
        <v>1.4300999999999999</v>
      </c>
      <c r="I115" s="203"/>
      <c r="J115" s="204"/>
      <c r="AN115" s="252"/>
    </row>
    <row r="116" spans="1:40" s="142" customFormat="1" outlineLevel="2">
      <c r="A116" s="193" t="s">
        <v>100</v>
      </c>
      <c r="B116" s="256" t="s">
        <v>585</v>
      </c>
      <c r="C116" s="199" t="s">
        <v>310</v>
      </c>
      <c r="D116" s="200" t="s">
        <v>311</v>
      </c>
      <c r="E116" s="200">
        <v>64</v>
      </c>
      <c r="F116" s="201">
        <v>0.28000000000000003</v>
      </c>
      <c r="G116" s="201">
        <f>F116*E116</f>
        <v>17.920000000000002</v>
      </c>
      <c r="H116" s="202">
        <v>1.4300999999999999</v>
      </c>
      <c r="I116" s="203"/>
      <c r="J116" s="204"/>
      <c r="AN116" s="252"/>
    </row>
    <row r="117" spans="1:40" s="142" customFormat="1" outlineLevel="2">
      <c r="A117" s="193" t="s">
        <v>100</v>
      </c>
      <c r="B117" s="256" t="s">
        <v>586</v>
      </c>
      <c r="C117" s="205" t="s">
        <v>312</v>
      </c>
      <c r="D117" s="206" t="s">
        <v>313</v>
      </c>
      <c r="E117" s="206">
        <v>64</v>
      </c>
      <c r="F117" s="207">
        <v>0.01</v>
      </c>
      <c r="G117" s="207">
        <f>F117*E117</f>
        <v>0.64</v>
      </c>
      <c r="H117" s="208">
        <v>1.4300999999999999</v>
      </c>
      <c r="I117" s="209"/>
      <c r="J117" s="210"/>
      <c r="AN117" s="252"/>
    </row>
    <row r="118" spans="1:40" s="142" customFormat="1" outlineLevel="1">
      <c r="A118" s="193" t="s">
        <v>87</v>
      </c>
      <c r="B118" s="256" t="s">
        <v>587</v>
      </c>
      <c r="C118" s="194" t="s">
        <v>314</v>
      </c>
      <c r="D118" s="195" t="s">
        <v>315</v>
      </c>
      <c r="E118" s="195">
        <v>32</v>
      </c>
      <c r="F118" s="198"/>
      <c r="G118" s="198" t="str">
        <f>""</f>
        <v/>
      </c>
      <c r="H118" s="193"/>
      <c r="I118" s="196"/>
      <c r="J118" s="197"/>
    </row>
    <row r="119" spans="1:40" s="142" customFormat="1" outlineLevel="2">
      <c r="A119" s="193" t="s">
        <v>100</v>
      </c>
      <c r="B119" s="256" t="s">
        <v>588</v>
      </c>
      <c r="C119" s="199" t="s">
        <v>316</v>
      </c>
      <c r="D119" s="200" t="s">
        <v>317</v>
      </c>
      <c r="E119" s="200">
        <v>32</v>
      </c>
      <c r="F119" s="201">
        <v>0.03</v>
      </c>
      <c r="G119" s="201">
        <f>F119*E119</f>
        <v>0.96</v>
      </c>
      <c r="H119" s="202">
        <v>1.4300999999999999</v>
      </c>
      <c r="I119" s="203"/>
      <c r="J119" s="204"/>
    </row>
    <row r="120" spans="1:40" s="142" customFormat="1" outlineLevel="2">
      <c r="A120" s="193" t="s">
        <v>100</v>
      </c>
      <c r="B120" s="256" t="s">
        <v>589</v>
      </c>
      <c r="C120" s="199" t="s">
        <v>318</v>
      </c>
      <c r="D120" s="200" t="s">
        <v>319</v>
      </c>
      <c r="E120" s="200">
        <v>32</v>
      </c>
      <c r="F120" s="201">
        <v>0.01</v>
      </c>
      <c r="G120" s="201">
        <f>F120*E120</f>
        <v>0.32</v>
      </c>
      <c r="H120" s="202">
        <v>1.4300999999999999</v>
      </c>
      <c r="I120" s="203"/>
      <c r="J120" s="204"/>
    </row>
    <row r="121" spans="1:40" s="142" customFormat="1" outlineLevel="2">
      <c r="A121" s="193" t="s">
        <v>100</v>
      </c>
      <c r="B121" s="256" t="s">
        <v>590</v>
      </c>
      <c r="C121" s="199" t="s">
        <v>320</v>
      </c>
      <c r="D121" s="200" t="s">
        <v>321</v>
      </c>
      <c r="E121" s="200">
        <v>32</v>
      </c>
      <c r="F121" s="201">
        <v>0.08</v>
      </c>
      <c r="G121" s="201">
        <f>F121*E121</f>
        <v>2.56</v>
      </c>
      <c r="H121" s="202">
        <v>1.4300999999999999</v>
      </c>
      <c r="I121" s="203"/>
      <c r="J121" s="204"/>
    </row>
    <row r="122" spans="1:40" s="142" customFormat="1" outlineLevel="2">
      <c r="A122" s="193" t="s">
        <v>100</v>
      </c>
      <c r="B122" s="256" t="s">
        <v>591</v>
      </c>
      <c r="C122" s="199" t="s">
        <v>322</v>
      </c>
      <c r="D122" s="200" t="s">
        <v>323</v>
      </c>
      <c r="E122" s="200">
        <v>32</v>
      </c>
      <c r="F122" s="201">
        <v>0.02</v>
      </c>
      <c r="G122" s="201">
        <f>F122*E122</f>
        <v>0.64</v>
      </c>
      <c r="H122" s="202">
        <v>1.4300999999999999</v>
      </c>
      <c r="I122" s="203"/>
      <c r="J122" s="204"/>
    </row>
    <row r="123" spans="1:40" s="142" customFormat="1" outlineLevel="2">
      <c r="A123" s="193" t="s">
        <v>100</v>
      </c>
      <c r="B123" s="256" t="s">
        <v>592</v>
      </c>
      <c r="C123" s="205" t="s">
        <v>324</v>
      </c>
      <c r="D123" s="206" t="s">
        <v>325</v>
      </c>
      <c r="E123" s="206">
        <v>64</v>
      </c>
      <c r="F123" s="207">
        <v>0.01</v>
      </c>
      <c r="G123" s="207">
        <f>F123*E123</f>
        <v>0.64</v>
      </c>
      <c r="H123" s="208" t="s">
        <v>326</v>
      </c>
      <c r="I123" s="209"/>
      <c r="J123" s="210"/>
    </row>
    <row r="124" spans="1:40" s="142" customFormat="1" outlineLevel="1">
      <c r="A124" s="193" t="s">
        <v>87</v>
      </c>
      <c r="B124" s="256" t="s">
        <v>593</v>
      </c>
      <c r="C124" s="194" t="s">
        <v>327</v>
      </c>
      <c r="D124" s="195" t="s">
        <v>328</v>
      </c>
      <c r="E124" s="195">
        <v>32</v>
      </c>
      <c r="F124" s="198"/>
      <c r="G124" s="198" t="str">
        <f>""</f>
        <v/>
      </c>
      <c r="H124" s="193"/>
      <c r="I124" s="196"/>
      <c r="J124" s="197"/>
    </row>
    <row r="125" spans="1:40" s="142" customFormat="1" outlineLevel="2">
      <c r="A125" s="193" t="s">
        <v>100</v>
      </c>
      <c r="B125" s="256" t="s">
        <v>594</v>
      </c>
      <c r="C125" s="199" t="s">
        <v>329</v>
      </c>
      <c r="D125" s="200" t="s">
        <v>330</v>
      </c>
      <c r="E125" s="200">
        <v>32</v>
      </c>
      <c r="F125" s="201">
        <v>0.37</v>
      </c>
      <c r="G125" s="201">
        <f>F125*E125</f>
        <v>11.84</v>
      </c>
      <c r="H125" s="202" t="s">
        <v>104</v>
      </c>
      <c r="I125" s="203"/>
      <c r="J125" s="204"/>
    </row>
    <row r="126" spans="1:40" s="142" customFormat="1" outlineLevel="2">
      <c r="A126" s="193" t="s">
        <v>100</v>
      </c>
      <c r="B126" s="256" t="s">
        <v>595</v>
      </c>
      <c r="C126" s="199" t="s">
        <v>331</v>
      </c>
      <c r="D126" s="200" t="s">
        <v>332</v>
      </c>
      <c r="E126" s="200">
        <v>32</v>
      </c>
      <c r="F126" s="201">
        <v>0.05</v>
      </c>
      <c r="G126" s="201">
        <f>F126*E126</f>
        <v>1.6</v>
      </c>
      <c r="H126" s="202" t="s">
        <v>104</v>
      </c>
      <c r="I126" s="203"/>
      <c r="J126" s="204"/>
    </row>
    <row r="127" spans="1:40" s="142" customFormat="1" outlineLevel="2">
      <c r="A127" s="193" t="s">
        <v>100</v>
      </c>
      <c r="B127" s="256" t="s">
        <v>596</v>
      </c>
      <c r="C127" s="199" t="s">
        <v>333</v>
      </c>
      <c r="D127" s="200" t="s">
        <v>334</v>
      </c>
      <c r="E127" s="200">
        <v>32</v>
      </c>
      <c r="F127" s="201">
        <v>0.05</v>
      </c>
      <c r="G127" s="201">
        <f>F127*E127</f>
        <v>1.6</v>
      </c>
      <c r="H127" s="202" t="s">
        <v>104</v>
      </c>
      <c r="I127" s="203"/>
      <c r="J127" s="204"/>
    </row>
    <row r="128" spans="1:40" s="142" customFormat="1" outlineLevel="2">
      <c r="A128" s="193" t="s">
        <v>100</v>
      </c>
      <c r="B128" s="256" t="s">
        <v>597</v>
      </c>
      <c r="C128" s="199" t="s">
        <v>335</v>
      </c>
      <c r="D128" s="200" t="s">
        <v>336</v>
      </c>
      <c r="E128" s="200">
        <v>32</v>
      </c>
      <c r="F128" s="201">
        <v>0.01</v>
      </c>
      <c r="G128" s="201">
        <f>F128*E128</f>
        <v>0.32</v>
      </c>
      <c r="H128" s="202" t="s">
        <v>104</v>
      </c>
      <c r="I128" s="203"/>
      <c r="J128" s="204"/>
    </row>
    <row r="129" spans="1:10" s="142" customFormat="1" outlineLevel="2">
      <c r="A129" s="193" t="s">
        <v>100</v>
      </c>
      <c r="B129" s="256" t="s">
        <v>598</v>
      </c>
      <c r="C129" s="199" t="s">
        <v>337</v>
      </c>
      <c r="D129" s="200" t="s">
        <v>338</v>
      </c>
      <c r="E129" s="200">
        <v>32</v>
      </c>
      <c r="F129" s="201">
        <v>0</v>
      </c>
      <c r="G129" s="201">
        <f>F129*E129</f>
        <v>0</v>
      </c>
      <c r="H129" s="202" t="s">
        <v>104</v>
      </c>
      <c r="I129" s="203"/>
      <c r="J129" s="204"/>
    </row>
    <row r="130" spans="1:10" s="142" customFormat="1" outlineLevel="1">
      <c r="A130" s="193" t="s">
        <v>87</v>
      </c>
      <c r="B130" s="256" t="s">
        <v>599</v>
      </c>
      <c r="C130" s="194" t="s">
        <v>339</v>
      </c>
      <c r="D130" s="195" t="s">
        <v>328</v>
      </c>
      <c r="E130" s="195">
        <v>32</v>
      </c>
      <c r="F130" s="198"/>
      <c r="G130" s="198" t="str">
        <f>""</f>
        <v/>
      </c>
      <c r="H130" s="193"/>
      <c r="I130" s="196"/>
      <c r="J130" s="197"/>
    </row>
    <row r="131" spans="1:10" s="142" customFormat="1" outlineLevel="2">
      <c r="A131" s="193" t="s">
        <v>100</v>
      </c>
      <c r="B131" s="256" t="s">
        <v>600</v>
      </c>
      <c r="C131" s="199" t="s">
        <v>329</v>
      </c>
      <c r="D131" s="200" t="s">
        <v>330</v>
      </c>
      <c r="E131" s="200">
        <v>32</v>
      </c>
      <c r="F131" s="201">
        <v>0.37</v>
      </c>
      <c r="G131" s="201">
        <f>F131*E131</f>
        <v>11.84</v>
      </c>
      <c r="H131" s="202" t="s">
        <v>104</v>
      </c>
      <c r="I131" s="203"/>
      <c r="J131" s="204"/>
    </row>
    <row r="132" spans="1:10" s="142" customFormat="1" outlineLevel="2">
      <c r="A132" s="193" t="s">
        <v>100</v>
      </c>
      <c r="B132" s="256" t="s">
        <v>601</v>
      </c>
      <c r="C132" s="199" t="s">
        <v>331</v>
      </c>
      <c r="D132" s="200" t="s">
        <v>332</v>
      </c>
      <c r="E132" s="200">
        <v>32</v>
      </c>
      <c r="F132" s="201">
        <v>0.05</v>
      </c>
      <c r="G132" s="201">
        <f>F132*E132</f>
        <v>1.6</v>
      </c>
      <c r="H132" s="202" t="s">
        <v>104</v>
      </c>
      <c r="I132" s="203"/>
      <c r="J132" s="204"/>
    </row>
    <row r="133" spans="1:10" s="142" customFormat="1" outlineLevel="2">
      <c r="A133" s="193" t="s">
        <v>100</v>
      </c>
      <c r="B133" s="256" t="s">
        <v>602</v>
      </c>
      <c r="C133" s="199" t="s">
        <v>333</v>
      </c>
      <c r="D133" s="200" t="s">
        <v>334</v>
      </c>
      <c r="E133" s="200">
        <v>32</v>
      </c>
      <c r="F133" s="201">
        <v>0.05</v>
      </c>
      <c r="G133" s="201">
        <f>F133*E133</f>
        <v>1.6</v>
      </c>
      <c r="H133" s="202" t="s">
        <v>104</v>
      </c>
      <c r="I133" s="203"/>
      <c r="J133" s="204"/>
    </row>
    <row r="134" spans="1:10" s="142" customFormat="1" outlineLevel="2">
      <c r="A134" s="193" t="s">
        <v>100</v>
      </c>
      <c r="B134" s="256" t="s">
        <v>603</v>
      </c>
      <c r="C134" s="199" t="s">
        <v>335</v>
      </c>
      <c r="D134" s="200" t="s">
        <v>336</v>
      </c>
      <c r="E134" s="200">
        <v>32</v>
      </c>
      <c r="F134" s="201">
        <v>0.01</v>
      </c>
      <c r="G134" s="201">
        <f>F134*E134</f>
        <v>0.32</v>
      </c>
      <c r="H134" s="202" t="s">
        <v>104</v>
      </c>
      <c r="I134" s="203"/>
      <c r="J134" s="204"/>
    </row>
    <row r="135" spans="1:10" s="142" customFormat="1" outlineLevel="2">
      <c r="A135" s="193" t="s">
        <v>100</v>
      </c>
      <c r="B135" s="256" t="s">
        <v>604</v>
      </c>
      <c r="C135" s="199" t="s">
        <v>337</v>
      </c>
      <c r="D135" s="200" t="s">
        <v>338</v>
      </c>
      <c r="E135" s="200">
        <v>32</v>
      </c>
      <c r="F135" s="201">
        <v>0</v>
      </c>
      <c r="G135" s="201">
        <f>F135*E135</f>
        <v>0</v>
      </c>
      <c r="H135" s="202" t="s">
        <v>104</v>
      </c>
      <c r="I135" s="203"/>
      <c r="J135" s="204"/>
    </row>
    <row r="136" spans="1:10" s="142" customFormat="1" outlineLevel="1">
      <c r="A136" s="193" t="s">
        <v>87</v>
      </c>
      <c r="B136" s="256" t="s">
        <v>605</v>
      </c>
      <c r="C136" s="194" t="s">
        <v>340</v>
      </c>
      <c r="D136" s="195" t="s">
        <v>341</v>
      </c>
      <c r="E136" s="195">
        <v>32</v>
      </c>
      <c r="F136" s="198"/>
      <c r="G136" s="198" t="str">
        <f>""</f>
        <v/>
      </c>
      <c r="H136" s="193"/>
      <c r="I136" s="196"/>
      <c r="J136" s="197"/>
    </row>
    <row r="137" spans="1:10" s="142" customFormat="1" outlineLevel="2">
      <c r="A137" s="193" t="s">
        <v>100</v>
      </c>
      <c r="B137" s="256" t="s">
        <v>606</v>
      </c>
      <c r="C137" s="199" t="s">
        <v>342</v>
      </c>
      <c r="D137" s="200" t="s">
        <v>343</v>
      </c>
      <c r="E137" s="200">
        <v>32</v>
      </c>
      <c r="F137" s="201">
        <v>0.23</v>
      </c>
      <c r="G137" s="201">
        <f>F137*E137</f>
        <v>7.36</v>
      </c>
      <c r="H137" s="202" t="s">
        <v>104</v>
      </c>
      <c r="I137" s="203"/>
      <c r="J137" s="204"/>
    </row>
    <row r="138" spans="1:10" s="142" customFormat="1" outlineLevel="2">
      <c r="A138" s="193" t="s">
        <v>100</v>
      </c>
      <c r="B138" s="256" t="s">
        <v>607</v>
      </c>
      <c r="C138" s="199" t="s">
        <v>344</v>
      </c>
      <c r="D138" s="200" t="s">
        <v>345</v>
      </c>
      <c r="E138" s="200">
        <v>32</v>
      </c>
      <c r="F138" s="201">
        <v>0.08</v>
      </c>
      <c r="G138" s="201">
        <f>F138*E138</f>
        <v>2.56</v>
      </c>
      <c r="H138" s="202" t="s">
        <v>104</v>
      </c>
      <c r="I138" s="203"/>
      <c r="J138" s="204"/>
    </row>
    <row r="139" spans="1:10" s="142" customFormat="1" outlineLevel="2">
      <c r="A139" s="193" t="s">
        <v>100</v>
      </c>
      <c r="B139" s="256" t="s">
        <v>608</v>
      </c>
      <c r="C139" s="199" t="s">
        <v>346</v>
      </c>
      <c r="D139" s="200" t="s">
        <v>347</v>
      </c>
      <c r="E139" s="200">
        <v>32</v>
      </c>
      <c r="F139" s="201">
        <v>0.08</v>
      </c>
      <c r="G139" s="201">
        <f>F139*E139</f>
        <v>2.56</v>
      </c>
      <c r="H139" s="202" t="s">
        <v>104</v>
      </c>
      <c r="I139" s="203"/>
      <c r="J139" s="204"/>
    </row>
    <row r="140" spans="1:10" s="142" customFormat="1" outlineLevel="2">
      <c r="A140" s="193" t="s">
        <v>100</v>
      </c>
      <c r="B140" s="256" t="s">
        <v>609</v>
      </c>
      <c r="C140" s="199" t="s">
        <v>348</v>
      </c>
      <c r="D140" s="200" t="s">
        <v>349</v>
      </c>
      <c r="E140" s="200">
        <v>32</v>
      </c>
      <c r="F140" s="201">
        <v>0.12</v>
      </c>
      <c r="G140" s="201">
        <f>F140*E140</f>
        <v>3.84</v>
      </c>
      <c r="H140" s="202" t="s">
        <v>104</v>
      </c>
      <c r="I140" s="203"/>
      <c r="J140" s="204"/>
    </row>
    <row r="141" spans="1:10" s="142" customFormat="1" outlineLevel="2">
      <c r="A141" s="193" t="s">
        <v>100</v>
      </c>
      <c r="B141" s="256" t="s">
        <v>610</v>
      </c>
      <c r="C141" s="199" t="s">
        <v>350</v>
      </c>
      <c r="D141" s="200" t="s">
        <v>351</v>
      </c>
      <c r="E141" s="200">
        <v>32</v>
      </c>
      <c r="F141" s="201">
        <v>0.02</v>
      </c>
      <c r="G141" s="201">
        <f>F141*E141</f>
        <v>0.64</v>
      </c>
      <c r="H141" s="202" t="s">
        <v>104</v>
      </c>
      <c r="I141" s="203"/>
      <c r="J141" s="204"/>
    </row>
    <row r="142" spans="1:10" s="142" customFormat="1" outlineLevel="1">
      <c r="A142" s="193" t="s">
        <v>87</v>
      </c>
      <c r="B142" s="256" t="s">
        <v>611</v>
      </c>
      <c r="C142" s="194" t="s">
        <v>352</v>
      </c>
      <c r="D142" s="195" t="s">
        <v>341</v>
      </c>
      <c r="E142" s="195">
        <v>32</v>
      </c>
      <c r="F142" s="198"/>
      <c r="G142" s="198" t="str">
        <f>""</f>
        <v/>
      </c>
      <c r="H142" s="193"/>
      <c r="I142" s="196"/>
      <c r="J142" s="197"/>
    </row>
    <row r="143" spans="1:10" s="142" customFormat="1" outlineLevel="2">
      <c r="A143" s="193" t="s">
        <v>100</v>
      </c>
      <c r="B143" s="256" t="s">
        <v>612</v>
      </c>
      <c r="C143" s="199" t="s">
        <v>342</v>
      </c>
      <c r="D143" s="200" t="s">
        <v>343</v>
      </c>
      <c r="E143" s="200">
        <v>32</v>
      </c>
      <c r="F143" s="201">
        <v>0.23</v>
      </c>
      <c r="G143" s="201">
        <f>F143*E143</f>
        <v>7.36</v>
      </c>
      <c r="H143" s="202" t="s">
        <v>104</v>
      </c>
      <c r="I143" s="203"/>
      <c r="J143" s="204"/>
    </row>
    <row r="144" spans="1:10" s="142" customFormat="1" outlineLevel="2">
      <c r="A144" s="193" t="s">
        <v>100</v>
      </c>
      <c r="B144" s="256" t="s">
        <v>613</v>
      </c>
      <c r="C144" s="199" t="s">
        <v>344</v>
      </c>
      <c r="D144" s="200" t="s">
        <v>345</v>
      </c>
      <c r="E144" s="200">
        <v>32</v>
      </c>
      <c r="F144" s="201">
        <v>0.08</v>
      </c>
      <c r="G144" s="201">
        <f>F144*E144</f>
        <v>2.56</v>
      </c>
      <c r="H144" s="202" t="s">
        <v>104</v>
      </c>
      <c r="I144" s="203"/>
      <c r="J144" s="204"/>
    </row>
    <row r="145" spans="1:10" s="142" customFormat="1" outlineLevel="2">
      <c r="A145" s="193" t="s">
        <v>100</v>
      </c>
      <c r="B145" s="256" t="s">
        <v>614</v>
      </c>
      <c r="C145" s="199" t="s">
        <v>346</v>
      </c>
      <c r="D145" s="200" t="s">
        <v>347</v>
      </c>
      <c r="E145" s="200">
        <v>32</v>
      </c>
      <c r="F145" s="201">
        <v>0.08</v>
      </c>
      <c r="G145" s="201">
        <f>F145*E145</f>
        <v>2.56</v>
      </c>
      <c r="H145" s="202" t="s">
        <v>104</v>
      </c>
      <c r="I145" s="203"/>
      <c r="J145" s="204"/>
    </row>
    <row r="146" spans="1:10" s="142" customFormat="1" outlineLevel="2">
      <c r="A146" s="193" t="s">
        <v>100</v>
      </c>
      <c r="B146" s="256" t="s">
        <v>615</v>
      </c>
      <c r="C146" s="199" t="s">
        <v>353</v>
      </c>
      <c r="D146" s="200" t="s">
        <v>349</v>
      </c>
      <c r="E146" s="200">
        <v>32</v>
      </c>
      <c r="F146" s="201">
        <v>0.12</v>
      </c>
      <c r="G146" s="201">
        <f>F146*E146</f>
        <v>3.84</v>
      </c>
      <c r="H146" s="202" t="s">
        <v>104</v>
      </c>
      <c r="I146" s="203"/>
      <c r="J146" s="204"/>
    </row>
    <row r="147" spans="1:10" s="142" customFormat="1" outlineLevel="2">
      <c r="A147" s="193" t="s">
        <v>100</v>
      </c>
      <c r="B147" s="256" t="s">
        <v>616</v>
      </c>
      <c r="C147" s="199" t="s">
        <v>350</v>
      </c>
      <c r="D147" s="200" t="s">
        <v>351</v>
      </c>
      <c r="E147" s="200">
        <v>32</v>
      </c>
      <c r="F147" s="201">
        <v>0.02</v>
      </c>
      <c r="G147" s="201">
        <f>F147*E147</f>
        <v>0.64</v>
      </c>
      <c r="H147" s="202" t="s">
        <v>104</v>
      </c>
      <c r="I147" s="203"/>
      <c r="J147" s="204"/>
    </row>
    <row r="148" spans="1:10" s="142" customFormat="1" outlineLevel="1">
      <c r="A148" s="193" t="s">
        <v>87</v>
      </c>
      <c r="B148" s="256" t="s">
        <v>617</v>
      </c>
      <c r="C148" s="194" t="s">
        <v>354</v>
      </c>
      <c r="D148" s="195" t="s">
        <v>355</v>
      </c>
      <c r="E148" s="195">
        <v>32</v>
      </c>
      <c r="F148" s="198"/>
      <c r="G148" s="198" t="str">
        <f>""</f>
        <v/>
      </c>
      <c r="H148" s="193"/>
      <c r="I148" s="196"/>
      <c r="J148" s="197"/>
    </row>
    <row r="149" spans="1:10" s="142" customFormat="1" outlineLevel="2">
      <c r="A149" s="193" t="s">
        <v>100</v>
      </c>
      <c r="B149" s="256" t="s">
        <v>618</v>
      </c>
      <c r="C149" s="199" t="s">
        <v>356</v>
      </c>
      <c r="D149" s="200" t="s">
        <v>357</v>
      </c>
      <c r="E149" s="200">
        <v>32</v>
      </c>
      <c r="F149" s="201">
        <v>0.48</v>
      </c>
      <c r="G149" s="201">
        <f t="shared" ref="G149:G167" si="7">F149*E149</f>
        <v>15.36</v>
      </c>
      <c r="H149" s="202" t="s">
        <v>104</v>
      </c>
      <c r="I149" s="203"/>
      <c r="J149" s="204"/>
    </row>
    <row r="150" spans="1:10" s="142" customFormat="1" outlineLevel="2">
      <c r="A150" s="193" t="s">
        <v>100</v>
      </c>
      <c r="B150" s="256" t="s">
        <v>619</v>
      </c>
      <c r="C150" s="199" t="s">
        <v>358</v>
      </c>
      <c r="D150" s="200" t="s">
        <v>359</v>
      </c>
      <c r="E150" s="200">
        <v>64</v>
      </c>
      <c r="F150" s="201">
        <v>0.88</v>
      </c>
      <c r="G150" s="201">
        <f t="shared" si="7"/>
        <v>56.32</v>
      </c>
      <c r="H150" s="202" t="s">
        <v>104</v>
      </c>
      <c r="I150" s="203"/>
      <c r="J150" s="204"/>
    </row>
    <row r="151" spans="1:10" s="142" customFormat="1" outlineLevel="2">
      <c r="A151" s="193" t="s">
        <v>100</v>
      </c>
      <c r="B151" s="256" t="s">
        <v>620</v>
      </c>
      <c r="C151" s="199" t="s">
        <v>360</v>
      </c>
      <c r="D151" s="200" t="s">
        <v>361</v>
      </c>
      <c r="E151" s="200">
        <v>32</v>
      </c>
      <c r="F151" s="201">
        <v>0.24</v>
      </c>
      <c r="G151" s="201">
        <f t="shared" si="7"/>
        <v>7.68</v>
      </c>
      <c r="H151" s="202" t="s">
        <v>104</v>
      </c>
      <c r="I151" s="203"/>
      <c r="J151" s="204"/>
    </row>
    <row r="152" spans="1:10" s="142" customFormat="1" outlineLevel="2">
      <c r="A152" s="193" t="s">
        <v>100</v>
      </c>
      <c r="B152" s="256" t="s">
        <v>621</v>
      </c>
      <c r="C152" s="199" t="s">
        <v>362</v>
      </c>
      <c r="D152" s="200" t="s">
        <v>323</v>
      </c>
      <c r="E152" s="200">
        <v>64</v>
      </c>
      <c r="F152" s="201">
        <v>0.02</v>
      </c>
      <c r="G152" s="201">
        <f t="shared" si="7"/>
        <v>1.28</v>
      </c>
      <c r="H152" s="202" t="s">
        <v>104</v>
      </c>
      <c r="I152" s="203"/>
      <c r="J152" s="204"/>
    </row>
    <row r="153" spans="1:10" s="142" customFormat="1" outlineLevel="2">
      <c r="A153" s="193" t="s">
        <v>100</v>
      </c>
      <c r="B153" s="256" t="s">
        <v>622</v>
      </c>
      <c r="C153" s="199" t="s">
        <v>363</v>
      </c>
      <c r="D153" s="200" t="s">
        <v>364</v>
      </c>
      <c r="E153" s="200">
        <v>64</v>
      </c>
      <c r="F153" s="201">
        <v>0</v>
      </c>
      <c r="G153" s="201">
        <f t="shared" si="7"/>
        <v>0</v>
      </c>
      <c r="H153" s="202" t="s">
        <v>365</v>
      </c>
      <c r="I153" s="203"/>
      <c r="J153" s="204"/>
    </row>
    <row r="154" spans="1:10" s="142" customFormat="1" outlineLevel="1">
      <c r="A154" s="193" t="s">
        <v>100</v>
      </c>
      <c r="B154" s="256" t="s">
        <v>623</v>
      </c>
      <c r="C154" s="199" t="s">
        <v>366</v>
      </c>
      <c r="D154" s="200" t="s">
        <v>367</v>
      </c>
      <c r="E154" s="200">
        <v>64</v>
      </c>
      <c r="F154" s="201">
        <v>0.03</v>
      </c>
      <c r="G154" s="201">
        <f t="shared" si="7"/>
        <v>1.92</v>
      </c>
      <c r="H154" s="202">
        <v>1.4300999999999999</v>
      </c>
      <c r="I154" s="203"/>
      <c r="J154" s="204"/>
    </row>
    <row r="155" spans="1:10" s="142" customFormat="1" outlineLevel="1">
      <c r="A155" s="193" t="s">
        <v>100</v>
      </c>
      <c r="B155" s="256" t="s">
        <v>624</v>
      </c>
      <c r="C155" s="199" t="s">
        <v>368</v>
      </c>
      <c r="D155" s="200" t="s">
        <v>369</v>
      </c>
      <c r="E155" s="200">
        <v>32</v>
      </c>
      <c r="F155" s="201">
        <v>0.05</v>
      </c>
      <c r="G155" s="201">
        <f t="shared" si="7"/>
        <v>1.6</v>
      </c>
      <c r="H155" s="202">
        <v>1.4300999999999999</v>
      </c>
      <c r="I155" s="203"/>
      <c r="J155" s="204"/>
    </row>
    <row r="156" spans="1:10" s="142" customFormat="1" outlineLevel="1">
      <c r="A156" s="193" t="s">
        <v>100</v>
      </c>
      <c r="B156" s="256" t="s">
        <v>625</v>
      </c>
      <c r="C156" s="199" t="s">
        <v>370</v>
      </c>
      <c r="D156" s="200" t="s">
        <v>371</v>
      </c>
      <c r="E156" s="200">
        <v>64</v>
      </c>
      <c r="F156" s="201">
        <v>0.02</v>
      </c>
      <c r="G156" s="201">
        <f t="shared" si="7"/>
        <v>1.28</v>
      </c>
      <c r="H156" s="202">
        <v>1.4300999999999999</v>
      </c>
      <c r="I156" s="203"/>
      <c r="J156" s="204"/>
    </row>
    <row r="157" spans="1:10" s="142" customFormat="1" outlineLevel="1">
      <c r="A157" s="193" t="s">
        <v>100</v>
      </c>
      <c r="B157" s="256" t="s">
        <v>626</v>
      </c>
      <c r="C157" s="199" t="s">
        <v>372</v>
      </c>
      <c r="D157" s="200" t="s">
        <v>373</v>
      </c>
      <c r="E157" s="200">
        <v>32</v>
      </c>
      <c r="F157" s="201">
        <v>0.03</v>
      </c>
      <c r="G157" s="201">
        <f t="shared" si="7"/>
        <v>0.96</v>
      </c>
      <c r="H157" s="202">
        <v>1.4300999999999999</v>
      </c>
      <c r="I157" s="203"/>
      <c r="J157" s="204"/>
    </row>
    <row r="158" spans="1:10" s="142" customFormat="1" outlineLevel="1">
      <c r="A158" s="193" t="s">
        <v>100</v>
      </c>
      <c r="B158" s="256" t="s">
        <v>627</v>
      </c>
      <c r="C158" s="199" t="s">
        <v>374</v>
      </c>
      <c r="D158" s="200" t="s">
        <v>375</v>
      </c>
      <c r="E158" s="200">
        <v>32</v>
      </c>
      <c r="F158" s="201">
        <v>0.03</v>
      </c>
      <c r="G158" s="201">
        <f t="shared" si="7"/>
        <v>0.96</v>
      </c>
      <c r="H158" s="202">
        <v>1.4300999999999999</v>
      </c>
      <c r="I158" s="203"/>
      <c r="J158" s="204"/>
    </row>
    <row r="159" spans="1:10" s="142" customFormat="1" outlineLevel="1">
      <c r="A159" s="193" t="s">
        <v>100</v>
      </c>
      <c r="B159" s="256" t="s">
        <v>628</v>
      </c>
      <c r="C159" s="199" t="s">
        <v>376</v>
      </c>
      <c r="D159" s="200" t="s">
        <v>377</v>
      </c>
      <c r="E159" s="200">
        <v>64</v>
      </c>
      <c r="F159" s="201">
        <v>0.04</v>
      </c>
      <c r="G159" s="201">
        <f t="shared" si="7"/>
        <v>2.56</v>
      </c>
      <c r="H159" s="202">
        <v>1.4300999999999999</v>
      </c>
      <c r="I159" s="203"/>
      <c r="J159" s="204"/>
    </row>
    <row r="160" spans="1:10" s="142" customFormat="1" outlineLevel="1">
      <c r="A160" s="193" t="s">
        <v>100</v>
      </c>
      <c r="B160" s="256" t="s">
        <v>629</v>
      </c>
      <c r="C160" s="199" t="s">
        <v>378</v>
      </c>
      <c r="D160" s="200" t="s">
        <v>379</v>
      </c>
      <c r="E160" s="200">
        <v>32</v>
      </c>
      <c r="F160" s="201">
        <v>0.13</v>
      </c>
      <c r="G160" s="201">
        <f t="shared" si="7"/>
        <v>4.16</v>
      </c>
      <c r="H160" s="202">
        <v>1.4300999999999999</v>
      </c>
      <c r="I160" s="203"/>
      <c r="J160" s="204"/>
    </row>
    <row r="161" spans="1:10" s="142" customFormat="1" outlineLevel="1">
      <c r="A161" s="193" t="s">
        <v>100</v>
      </c>
      <c r="B161" s="256" t="s">
        <v>630</v>
      </c>
      <c r="C161" s="199" t="s">
        <v>380</v>
      </c>
      <c r="D161" s="200" t="s">
        <v>381</v>
      </c>
      <c r="E161" s="200">
        <v>32</v>
      </c>
      <c r="F161" s="201">
        <v>0.02</v>
      </c>
      <c r="G161" s="201">
        <f t="shared" si="7"/>
        <v>0.64</v>
      </c>
      <c r="H161" s="202">
        <v>1.4300999999999999</v>
      </c>
      <c r="I161" s="203"/>
      <c r="J161" s="204"/>
    </row>
    <row r="162" spans="1:10" s="142" customFormat="1" outlineLevel="1">
      <c r="A162" s="193" t="s">
        <v>100</v>
      </c>
      <c r="B162" s="256" t="s">
        <v>631</v>
      </c>
      <c r="C162" s="199" t="s">
        <v>382</v>
      </c>
      <c r="D162" s="200" t="s">
        <v>383</v>
      </c>
      <c r="E162" s="200">
        <v>32</v>
      </c>
      <c r="F162" s="201">
        <v>0.01</v>
      </c>
      <c r="G162" s="201">
        <f t="shared" si="7"/>
        <v>0.32</v>
      </c>
      <c r="H162" s="202">
        <v>1.4300999999999999</v>
      </c>
      <c r="I162" s="203"/>
      <c r="J162" s="204"/>
    </row>
    <row r="163" spans="1:10" s="142" customFormat="1" outlineLevel="1">
      <c r="A163" s="193" t="s">
        <v>100</v>
      </c>
      <c r="B163" s="256" t="s">
        <v>632</v>
      </c>
      <c r="C163" s="199" t="s">
        <v>384</v>
      </c>
      <c r="D163" s="200" t="s">
        <v>385</v>
      </c>
      <c r="E163" s="200">
        <v>32</v>
      </c>
      <c r="F163" s="201">
        <v>0.02</v>
      </c>
      <c r="G163" s="201">
        <f t="shared" si="7"/>
        <v>0.64</v>
      </c>
      <c r="H163" s="202">
        <v>1.4300999999999999</v>
      </c>
      <c r="I163" s="203"/>
      <c r="J163" s="204"/>
    </row>
    <row r="164" spans="1:10" s="142" customFormat="1" outlineLevel="1">
      <c r="A164" s="193" t="s">
        <v>100</v>
      </c>
      <c r="B164" s="256" t="s">
        <v>633</v>
      </c>
      <c r="C164" s="199" t="s">
        <v>386</v>
      </c>
      <c r="D164" s="200" t="s">
        <v>387</v>
      </c>
      <c r="E164" s="200">
        <v>192</v>
      </c>
      <c r="F164" s="201">
        <v>0</v>
      </c>
      <c r="G164" s="201">
        <f t="shared" si="7"/>
        <v>0</v>
      </c>
      <c r="H164" s="202" t="s">
        <v>365</v>
      </c>
      <c r="I164" s="203"/>
      <c r="J164" s="204"/>
    </row>
    <row r="165" spans="1:10" s="142" customFormat="1" outlineLevel="1">
      <c r="A165" s="193" t="s">
        <v>100</v>
      </c>
      <c r="B165" s="256" t="s">
        <v>634</v>
      </c>
      <c r="C165" s="199" t="s">
        <v>388</v>
      </c>
      <c r="D165" s="200" t="s">
        <v>389</v>
      </c>
      <c r="E165" s="200">
        <v>128</v>
      </c>
      <c r="F165" s="201">
        <v>0</v>
      </c>
      <c r="G165" s="201">
        <f t="shared" si="7"/>
        <v>0</v>
      </c>
      <c r="H165" s="202" t="s">
        <v>365</v>
      </c>
      <c r="I165" s="203"/>
      <c r="J165" s="204"/>
    </row>
    <row r="166" spans="1:10" s="142" customFormat="1" outlineLevel="1">
      <c r="A166" s="193" t="s">
        <v>100</v>
      </c>
      <c r="B166" s="256" t="s">
        <v>635</v>
      </c>
      <c r="C166" s="199" t="s">
        <v>390</v>
      </c>
      <c r="D166" s="200" t="s">
        <v>391</v>
      </c>
      <c r="E166" s="200">
        <v>64</v>
      </c>
      <c r="F166" s="201">
        <v>0</v>
      </c>
      <c r="G166" s="201">
        <f t="shared" si="7"/>
        <v>0</v>
      </c>
      <c r="H166" s="202" t="s">
        <v>365</v>
      </c>
      <c r="I166" s="203"/>
      <c r="J166" s="204"/>
    </row>
    <row r="167" spans="1:10" s="142" customFormat="1" outlineLevel="1">
      <c r="A167" s="193" t="s">
        <v>100</v>
      </c>
      <c r="B167" s="256" t="s">
        <v>636</v>
      </c>
      <c r="C167" s="199" t="s">
        <v>392</v>
      </c>
      <c r="D167" s="200" t="s">
        <v>393</v>
      </c>
      <c r="E167" s="200">
        <v>64</v>
      </c>
      <c r="F167" s="201">
        <v>0</v>
      </c>
      <c r="G167" s="201">
        <f t="shared" si="7"/>
        <v>0</v>
      </c>
      <c r="H167" s="202" t="s">
        <v>365</v>
      </c>
      <c r="I167" s="203"/>
      <c r="J167" s="204"/>
    </row>
    <row r="168" spans="1:10" s="142" customFormat="1" outlineLevel="1">
      <c r="A168" s="193" t="s">
        <v>87</v>
      </c>
      <c r="B168" s="256" t="s">
        <v>637</v>
      </c>
      <c r="C168" s="194" t="s">
        <v>394</v>
      </c>
      <c r="D168" s="195" t="s">
        <v>395</v>
      </c>
      <c r="E168" s="195">
        <v>32</v>
      </c>
      <c r="F168" s="198"/>
      <c r="G168" s="198" t="str">
        <f>""</f>
        <v/>
      </c>
      <c r="H168" s="193"/>
      <c r="I168" s="196"/>
      <c r="J168" s="197"/>
    </row>
    <row r="169" spans="1:10" s="142" customFormat="1" outlineLevel="2">
      <c r="A169" s="193" t="s">
        <v>100</v>
      </c>
      <c r="B169" s="256" t="s">
        <v>638</v>
      </c>
      <c r="C169" s="199" t="s">
        <v>396</v>
      </c>
      <c r="D169" s="200" t="s">
        <v>397</v>
      </c>
      <c r="E169" s="200">
        <v>32</v>
      </c>
      <c r="F169" s="201">
        <v>0.03</v>
      </c>
      <c r="G169" s="201">
        <f t="shared" ref="G169:G194" si="8">F169*E169</f>
        <v>0.96</v>
      </c>
      <c r="H169" s="202" t="s">
        <v>104</v>
      </c>
      <c r="I169" s="203"/>
      <c r="J169" s="204"/>
    </row>
    <row r="170" spans="1:10" s="142" customFormat="1" outlineLevel="2">
      <c r="A170" s="193" t="s">
        <v>100</v>
      </c>
      <c r="B170" s="256" t="s">
        <v>639</v>
      </c>
      <c r="C170" s="199" t="s">
        <v>398</v>
      </c>
      <c r="D170" s="200" t="s">
        <v>399</v>
      </c>
      <c r="E170" s="200">
        <v>64</v>
      </c>
      <c r="F170" s="201">
        <v>0.01</v>
      </c>
      <c r="G170" s="201">
        <f t="shared" si="8"/>
        <v>0.64</v>
      </c>
      <c r="H170" s="202" t="s">
        <v>104</v>
      </c>
      <c r="I170" s="203"/>
      <c r="J170" s="204"/>
    </row>
    <row r="171" spans="1:10" s="142" customFormat="1" outlineLevel="1">
      <c r="A171" s="193" t="s">
        <v>100</v>
      </c>
      <c r="B171" s="256" t="s">
        <v>640</v>
      </c>
      <c r="C171" s="211" t="s">
        <v>400</v>
      </c>
      <c r="D171" s="212" t="s">
        <v>401</v>
      </c>
      <c r="E171" s="212">
        <v>32</v>
      </c>
      <c r="F171" s="213">
        <v>0.16</v>
      </c>
      <c r="G171" s="213">
        <f t="shared" si="8"/>
        <v>5.12</v>
      </c>
      <c r="H171" s="214" t="s">
        <v>104</v>
      </c>
      <c r="I171" s="215"/>
      <c r="J171" s="216"/>
    </row>
    <row r="172" spans="1:10" s="142" customFormat="1" outlineLevel="1">
      <c r="A172" s="193" t="s">
        <v>100</v>
      </c>
      <c r="B172" s="256" t="s">
        <v>641</v>
      </c>
      <c r="C172" s="211" t="s">
        <v>402</v>
      </c>
      <c r="D172" s="212" t="s">
        <v>403</v>
      </c>
      <c r="E172" s="212">
        <v>32</v>
      </c>
      <c r="F172" s="213">
        <v>0.25</v>
      </c>
      <c r="G172" s="213">
        <f t="shared" si="8"/>
        <v>8</v>
      </c>
      <c r="H172" s="214" t="s">
        <v>104</v>
      </c>
      <c r="I172" s="215"/>
      <c r="J172" s="216"/>
    </row>
    <row r="173" spans="1:10" s="142" customFormat="1" outlineLevel="1">
      <c r="A173" s="193" t="s">
        <v>100</v>
      </c>
      <c r="B173" s="256" t="s">
        <v>642</v>
      </c>
      <c r="C173" s="211" t="s">
        <v>404</v>
      </c>
      <c r="D173" s="212" t="s">
        <v>405</v>
      </c>
      <c r="E173" s="212">
        <v>64</v>
      </c>
      <c r="F173" s="213">
        <v>0</v>
      </c>
      <c r="G173" s="213">
        <f t="shared" si="8"/>
        <v>0</v>
      </c>
      <c r="H173" s="214" t="s">
        <v>365</v>
      </c>
      <c r="I173" s="215"/>
      <c r="J173" s="216"/>
    </row>
    <row r="174" spans="1:10" s="142" customFormat="1" outlineLevel="1">
      <c r="A174" s="193" t="s">
        <v>140</v>
      </c>
      <c r="B174" s="256" t="s">
        <v>643</v>
      </c>
      <c r="C174" s="205">
        <v>78254</v>
      </c>
      <c r="D174" s="206" t="s">
        <v>406</v>
      </c>
      <c r="E174" s="206">
        <v>32</v>
      </c>
      <c r="F174" s="207">
        <v>1.47</v>
      </c>
      <c r="G174" s="207">
        <f t="shared" si="8"/>
        <v>47.04</v>
      </c>
      <c r="H174" s="208"/>
      <c r="I174" s="209"/>
      <c r="J174" s="210"/>
    </row>
    <row r="175" spans="1:10" s="142" customFormat="1" outlineLevel="1">
      <c r="A175" s="193" t="s">
        <v>100</v>
      </c>
      <c r="B175" s="256" t="s">
        <v>644</v>
      </c>
      <c r="C175" s="205" t="s">
        <v>407</v>
      </c>
      <c r="D175" s="206" t="s">
        <v>408</v>
      </c>
      <c r="E175" s="206">
        <v>32</v>
      </c>
      <c r="F175" s="207">
        <v>0.17</v>
      </c>
      <c r="G175" s="207">
        <f t="shared" si="8"/>
        <v>5.44</v>
      </c>
      <c r="H175" s="208"/>
      <c r="I175" s="209"/>
      <c r="J175" s="210"/>
    </row>
    <row r="176" spans="1:10" s="142" customFormat="1" outlineLevel="1">
      <c r="A176" s="193" t="s">
        <v>100</v>
      </c>
      <c r="B176" s="256" t="s">
        <v>645</v>
      </c>
      <c r="C176" s="205" t="s">
        <v>409</v>
      </c>
      <c r="D176" s="206" t="s">
        <v>410</v>
      </c>
      <c r="E176" s="206">
        <v>480</v>
      </c>
      <c r="F176" s="207">
        <v>0</v>
      </c>
      <c r="G176" s="207">
        <f t="shared" si="8"/>
        <v>0</v>
      </c>
      <c r="H176" s="208" t="s">
        <v>411</v>
      </c>
      <c r="I176" s="209"/>
      <c r="J176" s="210"/>
    </row>
    <row r="177" spans="1:10" s="142" customFormat="1" outlineLevel="1">
      <c r="A177" s="193" t="s">
        <v>100</v>
      </c>
      <c r="B177" s="256" t="s">
        <v>646</v>
      </c>
      <c r="C177" s="205" t="s">
        <v>412</v>
      </c>
      <c r="D177" s="206" t="s">
        <v>413</v>
      </c>
      <c r="E177" s="206">
        <v>192</v>
      </c>
      <c r="F177" s="207">
        <v>0</v>
      </c>
      <c r="G177" s="207">
        <f t="shared" si="8"/>
        <v>0</v>
      </c>
      <c r="H177" s="208" t="s">
        <v>414</v>
      </c>
      <c r="I177" s="209"/>
      <c r="J177" s="210"/>
    </row>
    <row r="178" spans="1:10" s="142" customFormat="1" outlineLevel="1">
      <c r="A178" s="193" t="s">
        <v>100</v>
      </c>
      <c r="B178" s="256" t="s">
        <v>647</v>
      </c>
      <c r="C178" s="205" t="s">
        <v>415</v>
      </c>
      <c r="D178" s="206" t="s">
        <v>416</v>
      </c>
      <c r="E178" s="206">
        <v>128</v>
      </c>
      <c r="F178" s="207">
        <v>0.01</v>
      </c>
      <c r="G178" s="207">
        <f t="shared" si="8"/>
        <v>1.28</v>
      </c>
      <c r="H178" s="208" t="s">
        <v>414</v>
      </c>
      <c r="I178" s="209"/>
      <c r="J178" s="210"/>
    </row>
    <row r="179" spans="1:10" s="142" customFormat="1" outlineLevel="1">
      <c r="A179" s="193" t="s">
        <v>100</v>
      </c>
      <c r="B179" s="256" t="s">
        <v>648</v>
      </c>
      <c r="C179" s="205" t="s">
        <v>417</v>
      </c>
      <c r="D179" s="206" t="s">
        <v>418</v>
      </c>
      <c r="E179" s="206">
        <v>64</v>
      </c>
      <c r="F179" s="207">
        <v>0</v>
      </c>
      <c r="G179" s="207">
        <f t="shared" si="8"/>
        <v>0</v>
      </c>
      <c r="H179" s="208"/>
      <c r="I179" s="209"/>
      <c r="J179" s="210"/>
    </row>
    <row r="180" spans="1:10" s="142" customFormat="1" outlineLevel="1">
      <c r="A180" s="193" t="s">
        <v>100</v>
      </c>
      <c r="B180" s="256" t="s">
        <v>649</v>
      </c>
      <c r="C180" s="205" t="s">
        <v>324</v>
      </c>
      <c r="D180" s="206" t="s">
        <v>325</v>
      </c>
      <c r="E180" s="206">
        <v>64</v>
      </c>
      <c r="F180" s="207">
        <v>0.02</v>
      </c>
      <c r="G180" s="207">
        <f t="shared" si="8"/>
        <v>1.28</v>
      </c>
      <c r="H180" s="208"/>
      <c r="I180" s="209"/>
      <c r="J180" s="210"/>
    </row>
    <row r="181" spans="1:10" s="142" customFormat="1" outlineLevel="1">
      <c r="A181" s="193" t="s">
        <v>140</v>
      </c>
      <c r="B181" s="256" t="s">
        <v>650</v>
      </c>
      <c r="C181" s="205"/>
      <c r="D181" s="206" t="s">
        <v>419</v>
      </c>
      <c r="E181" s="206">
        <v>64</v>
      </c>
      <c r="F181" s="207">
        <v>0</v>
      </c>
      <c r="G181" s="207">
        <f t="shared" si="8"/>
        <v>0</v>
      </c>
      <c r="H181" s="208"/>
      <c r="I181" s="209"/>
      <c r="J181" s="210"/>
    </row>
    <row r="182" spans="1:10" s="142" customFormat="1" outlineLevel="1">
      <c r="A182" s="193" t="s">
        <v>140</v>
      </c>
      <c r="B182" s="256" t="s">
        <v>651</v>
      </c>
      <c r="C182" s="205"/>
      <c r="D182" s="206" t="s">
        <v>420</v>
      </c>
      <c r="E182" s="206">
        <v>64</v>
      </c>
      <c r="F182" s="207">
        <v>0.14000000000000001</v>
      </c>
      <c r="G182" s="207">
        <f t="shared" si="8"/>
        <v>8.9600000000000009</v>
      </c>
      <c r="H182" s="208"/>
      <c r="I182" s="209"/>
      <c r="J182" s="210"/>
    </row>
    <row r="183" spans="1:10" s="142" customFormat="1" outlineLevel="1">
      <c r="A183" s="193" t="s">
        <v>100</v>
      </c>
      <c r="B183" s="256" t="s">
        <v>652</v>
      </c>
      <c r="C183" s="205"/>
      <c r="D183" s="206" t="s">
        <v>421</v>
      </c>
      <c r="E183" s="206">
        <v>832</v>
      </c>
      <c r="F183" s="207">
        <v>0</v>
      </c>
      <c r="G183" s="207">
        <f t="shared" si="8"/>
        <v>0</v>
      </c>
      <c r="H183" s="208"/>
      <c r="I183" s="209"/>
      <c r="J183" s="210"/>
    </row>
    <row r="184" spans="1:10" s="142" customFormat="1" outlineLevel="1">
      <c r="A184" s="193" t="s">
        <v>100</v>
      </c>
      <c r="B184" s="256" t="s">
        <v>653</v>
      </c>
      <c r="C184" s="205"/>
      <c r="D184" s="206" t="s">
        <v>422</v>
      </c>
      <c r="E184" s="206">
        <v>64</v>
      </c>
      <c r="F184" s="207">
        <v>0</v>
      </c>
      <c r="G184" s="207">
        <f t="shared" si="8"/>
        <v>0</v>
      </c>
      <c r="H184" s="208"/>
      <c r="I184" s="209"/>
      <c r="J184" s="210"/>
    </row>
    <row r="185" spans="1:10" s="142" customFormat="1" outlineLevel="1">
      <c r="A185" s="193" t="s">
        <v>100</v>
      </c>
      <c r="B185" s="256" t="s">
        <v>654</v>
      </c>
      <c r="C185" s="205"/>
      <c r="D185" s="206" t="s">
        <v>423</v>
      </c>
      <c r="E185" s="206">
        <v>64</v>
      </c>
      <c r="F185" s="207">
        <v>0</v>
      </c>
      <c r="G185" s="207">
        <f t="shared" si="8"/>
        <v>0</v>
      </c>
      <c r="H185" s="208"/>
      <c r="I185" s="209"/>
      <c r="J185" s="210"/>
    </row>
    <row r="186" spans="1:10" s="142" customFormat="1" outlineLevel="1">
      <c r="A186" s="193" t="s">
        <v>140</v>
      </c>
      <c r="B186" s="256" t="s">
        <v>655</v>
      </c>
      <c r="C186" s="205" t="s">
        <v>424</v>
      </c>
      <c r="D186" s="206" t="s">
        <v>425</v>
      </c>
      <c r="E186" s="206">
        <v>320</v>
      </c>
      <c r="F186" s="207">
        <v>0</v>
      </c>
      <c r="G186" s="207">
        <f t="shared" si="8"/>
        <v>0</v>
      </c>
      <c r="H186" s="208"/>
      <c r="I186" s="209"/>
      <c r="J186" s="210"/>
    </row>
    <row r="187" spans="1:10" s="142" customFormat="1" outlineLevel="1">
      <c r="A187" s="193" t="s">
        <v>140</v>
      </c>
      <c r="B187" s="256" t="s">
        <v>656</v>
      </c>
      <c r="C187" s="205" t="s">
        <v>426</v>
      </c>
      <c r="D187" s="206" t="s">
        <v>427</v>
      </c>
      <c r="E187" s="206">
        <v>192</v>
      </c>
      <c r="F187" s="207">
        <v>0</v>
      </c>
      <c r="G187" s="207">
        <f t="shared" si="8"/>
        <v>0</v>
      </c>
      <c r="H187" s="208"/>
      <c r="I187" s="209"/>
      <c r="J187" s="210"/>
    </row>
    <row r="188" spans="1:10" s="142" customFormat="1" outlineLevel="1">
      <c r="A188" s="193" t="s">
        <v>140</v>
      </c>
      <c r="B188" s="256" t="s">
        <v>657</v>
      </c>
      <c r="C188" s="205" t="s">
        <v>428</v>
      </c>
      <c r="D188" s="206" t="s">
        <v>429</v>
      </c>
      <c r="E188" s="206">
        <v>64</v>
      </c>
      <c r="F188" s="207">
        <v>0</v>
      </c>
      <c r="G188" s="207">
        <f t="shared" si="8"/>
        <v>0</v>
      </c>
      <c r="H188" s="208"/>
      <c r="I188" s="209"/>
      <c r="J188" s="210"/>
    </row>
    <row r="189" spans="1:10" s="142" customFormat="1" ht="25.5" outlineLevel="1">
      <c r="A189" s="193" t="s">
        <v>140</v>
      </c>
      <c r="B189" s="256" t="s">
        <v>658</v>
      </c>
      <c r="C189" s="205" t="s">
        <v>430</v>
      </c>
      <c r="D189" s="206" t="s">
        <v>431</v>
      </c>
      <c r="E189" s="206">
        <v>1504</v>
      </c>
      <c r="F189" s="207">
        <v>0.01</v>
      </c>
      <c r="G189" s="207">
        <f t="shared" si="8"/>
        <v>15.040000000000001</v>
      </c>
      <c r="H189" s="208"/>
      <c r="I189" s="209"/>
      <c r="J189" s="210"/>
    </row>
    <row r="190" spans="1:10" s="142" customFormat="1" outlineLevel="1">
      <c r="A190" s="193" t="s">
        <v>140</v>
      </c>
      <c r="B190" s="256" t="s">
        <v>659</v>
      </c>
      <c r="C190" s="205" t="s">
        <v>432</v>
      </c>
      <c r="D190" s="206" t="s">
        <v>433</v>
      </c>
      <c r="E190" s="206">
        <v>192</v>
      </c>
      <c r="F190" s="207">
        <v>0</v>
      </c>
      <c r="G190" s="207">
        <f t="shared" si="8"/>
        <v>0</v>
      </c>
      <c r="H190" s="208"/>
      <c r="I190" s="209"/>
      <c r="J190" s="210"/>
    </row>
    <row r="191" spans="1:10" s="142" customFormat="1" outlineLevel="1">
      <c r="A191" s="193" t="s">
        <v>140</v>
      </c>
      <c r="B191" s="256" t="s">
        <v>660</v>
      </c>
      <c r="C191" s="205" t="s">
        <v>434</v>
      </c>
      <c r="D191" s="206" t="s">
        <v>435</v>
      </c>
      <c r="E191" s="206">
        <v>128</v>
      </c>
      <c r="F191" s="207">
        <v>0.02</v>
      </c>
      <c r="G191" s="207">
        <f t="shared" si="8"/>
        <v>2.56</v>
      </c>
      <c r="H191" s="208"/>
      <c r="I191" s="209"/>
      <c r="J191" s="210"/>
    </row>
    <row r="192" spans="1:10" s="142" customFormat="1" outlineLevel="1">
      <c r="A192" s="193" t="s">
        <v>140</v>
      </c>
      <c r="B192" s="256" t="s">
        <v>661</v>
      </c>
      <c r="C192" s="205" t="s">
        <v>436</v>
      </c>
      <c r="D192" s="206" t="s">
        <v>437</v>
      </c>
      <c r="E192" s="206">
        <v>128</v>
      </c>
      <c r="F192" s="207">
        <v>0</v>
      </c>
      <c r="G192" s="207">
        <f t="shared" si="8"/>
        <v>0</v>
      </c>
      <c r="H192" s="208"/>
      <c r="I192" s="209"/>
      <c r="J192" s="210"/>
    </row>
    <row r="193" spans="1:10" s="142" customFormat="1" outlineLevel="1">
      <c r="A193" s="193" t="s">
        <v>140</v>
      </c>
      <c r="B193" s="256" t="s">
        <v>662</v>
      </c>
      <c r="C193" s="205" t="s">
        <v>438</v>
      </c>
      <c r="D193" s="206" t="s">
        <v>439</v>
      </c>
      <c r="E193" s="206">
        <v>128</v>
      </c>
      <c r="F193" s="207">
        <v>0.01</v>
      </c>
      <c r="G193" s="207">
        <f t="shared" si="8"/>
        <v>1.28</v>
      </c>
      <c r="H193" s="208"/>
      <c r="I193" s="209"/>
      <c r="J193" s="210"/>
    </row>
    <row r="194" spans="1:10" s="142" customFormat="1" outlineLevel="1">
      <c r="A194" s="193" t="s">
        <v>140</v>
      </c>
      <c r="B194" s="256" t="s">
        <v>663</v>
      </c>
      <c r="C194" s="205" t="s">
        <v>440</v>
      </c>
      <c r="D194" s="206" t="s">
        <v>441</v>
      </c>
      <c r="E194" s="206">
        <v>128</v>
      </c>
      <c r="F194" s="207">
        <v>0</v>
      </c>
      <c r="G194" s="207">
        <f t="shared" si="8"/>
        <v>0</v>
      </c>
      <c r="H194" s="208"/>
      <c r="I194" s="209"/>
      <c r="J194" s="210"/>
    </row>
    <row r="195" spans="1:10" s="142" customFormat="1" outlineLevel="1">
      <c r="A195" s="193" t="s">
        <v>140</v>
      </c>
      <c r="B195" s="256" t="s">
        <v>664</v>
      </c>
      <c r="C195" s="205" t="s">
        <v>440</v>
      </c>
      <c r="D195" s="206" t="s">
        <v>442</v>
      </c>
      <c r="E195" s="206">
        <v>1504</v>
      </c>
      <c r="F195" s="207">
        <v>0</v>
      </c>
      <c r="G195" s="207">
        <f t="shared" ref="G195:G223" si="9">F195*E195</f>
        <v>0</v>
      </c>
      <c r="H195" s="208"/>
      <c r="I195" s="209"/>
      <c r="J195" s="210"/>
    </row>
    <row r="196" spans="1:10" s="142" customFormat="1" outlineLevel="1">
      <c r="A196" s="193" t="s">
        <v>140</v>
      </c>
      <c r="B196" s="256" t="s">
        <v>665</v>
      </c>
      <c r="C196" s="205" t="s">
        <v>443</v>
      </c>
      <c r="D196" s="206" t="s">
        <v>444</v>
      </c>
      <c r="E196" s="206">
        <v>128</v>
      </c>
      <c r="F196" s="207">
        <v>0</v>
      </c>
      <c r="G196" s="207">
        <f t="shared" si="9"/>
        <v>0</v>
      </c>
      <c r="H196" s="208"/>
      <c r="I196" s="209"/>
      <c r="J196" s="210"/>
    </row>
    <row r="197" spans="1:10" s="142" customFormat="1" outlineLevel="1">
      <c r="A197" s="193" t="s">
        <v>140</v>
      </c>
      <c r="B197" s="256" t="s">
        <v>666</v>
      </c>
      <c r="C197" s="205" t="s">
        <v>443</v>
      </c>
      <c r="D197" s="206" t="s">
        <v>445</v>
      </c>
      <c r="E197" s="206">
        <v>640</v>
      </c>
      <c r="F197" s="207">
        <v>0</v>
      </c>
      <c r="G197" s="207">
        <f t="shared" si="9"/>
        <v>0</v>
      </c>
      <c r="H197" s="208"/>
      <c r="I197" s="209"/>
      <c r="J197" s="210"/>
    </row>
    <row r="198" spans="1:10" s="142" customFormat="1">
      <c r="A198" s="193" t="s">
        <v>100</v>
      </c>
      <c r="B198" s="256" t="s">
        <v>200</v>
      </c>
      <c r="C198" s="205" t="s">
        <v>447</v>
      </c>
      <c r="D198" s="206" t="s">
        <v>448</v>
      </c>
      <c r="E198" s="206">
        <v>32</v>
      </c>
      <c r="F198" s="207">
        <v>0.61</v>
      </c>
      <c r="G198" s="207">
        <f t="shared" si="9"/>
        <v>19.52</v>
      </c>
      <c r="H198" s="208" t="s">
        <v>163</v>
      </c>
      <c r="I198" s="209"/>
      <c r="J198" s="210"/>
    </row>
    <row r="199" spans="1:10" s="142" customFormat="1">
      <c r="A199" s="193" t="s">
        <v>100</v>
      </c>
      <c r="B199" s="256" t="s">
        <v>203</v>
      </c>
      <c r="C199" s="205" t="s">
        <v>450</v>
      </c>
      <c r="D199" s="206" t="s">
        <v>451</v>
      </c>
      <c r="E199" s="206">
        <v>32</v>
      </c>
      <c r="F199" s="207">
        <v>2.4700000000000002</v>
      </c>
      <c r="G199" s="207">
        <f t="shared" si="9"/>
        <v>79.040000000000006</v>
      </c>
      <c r="H199" s="208" t="s">
        <v>104</v>
      </c>
      <c r="I199" s="209"/>
      <c r="J199" s="210"/>
    </row>
    <row r="200" spans="1:10" s="142" customFormat="1">
      <c r="A200" s="193" t="s">
        <v>100</v>
      </c>
      <c r="B200" s="256" t="s">
        <v>204</v>
      </c>
      <c r="C200" s="205" t="s">
        <v>453</v>
      </c>
      <c r="D200" s="206" t="s">
        <v>454</v>
      </c>
      <c r="E200" s="206">
        <v>32</v>
      </c>
      <c r="F200" s="207">
        <v>0.56999999999999995</v>
      </c>
      <c r="G200" s="207">
        <f t="shared" si="9"/>
        <v>18.239999999999998</v>
      </c>
      <c r="H200" s="208" t="s">
        <v>163</v>
      </c>
      <c r="I200" s="209"/>
      <c r="J200" s="210"/>
    </row>
    <row r="201" spans="1:10" s="142" customFormat="1">
      <c r="A201" s="193" t="s">
        <v>140</v>
      </c>
      <c r="B201" s="256" t="s">
        <v>205</v>
      </c>
      <c r="C201" s="205" t="s">
        <v>456</v>
      </c>
      <c r="D201" s="206" t="s">
        <v>457</v>
      </c>
      <c r="E201" s="206">
        <v>32</v>
      </c>
      <c r="F201" s="207">
        <v>1.79</v>
      </c>
      <c r="G201" s="207">
        <f t="shared" si="9"/>
        <v>57.28</v>
      </c>
      <c r="H201" s="208"/>
      <c r="I201" s="209"/>
      <c r="J201" s="210"/>
    </row>
    <row r="202" spans="1:10" s="142" customFormat="1">
      <c r="A202" s="193" t="s">
        <v>100</v>
      </c>
      <c r="B202" s="256" t="s">
        <v>446</v>
      </c>
      <c r="C202" s="205" t="s">
        <v>461</v>
      </c>
      <c r="D202" s="206" t="s">
        <v>462</v>
      </c>
      <c r="E202" s="206">
        <v>32</v>
      </c>
      <c r="F202" s="207">
        <v>0.1</v>
      </c>
      <c r="G202" s="207">
        <f t="shared" si="9"/>
        <v>3.2</v>
      </c>
      <c r="H202" s="208"/>
      <c r="I202" s="209"/>
      <c r="J202" s="210"/>
    </row>
    <row r="203" spans="1:10" s="142" customFormat="1">
      <c r="A203" s="193" t="s">
        <v>100</v>
      </c>
      <c r="B203" s="256" t="s">
        <v>449</v>
      </c>
      <c r="C203" s="205" t="s">
        <v>464</v>
      </c>
      <c r="D203" s="206" t="s">
        <v>465</v>
      </c>
      <c r="E203" s="206">
        <v>64</v>
      </c>
      <c r="F203" s="207">
        <v>0</v>
      </c>
      <c r="G203" s="207">
        <f t="shared" si="9"/>
        <v>0</v>
      </c>
      <c r="H203" s="208"/>
      <c r="I203" s="209"/>
      <c r="J203" s="210"/>
    </row>
    <row r="204" spans="1:10" s="142" customFormat="1">
      <c r="A204" s="193" t="s">
        <v>140</v>
      </c>
      <c r="B204" s="256" t="s">
        <v>452</v>
      </c>
      <c r="C204" s="205" t="s">
        <v>467</v>
      </c>
      <c r="D204" s="206" t="s">
        <v>201</v>
      </c>
      <c r="E204" s="206">
        <v>256</v>
      </c>
      <c r="F204" s="207">
        <v>0</v>
      </c>
      <c r="G204" s="207">
        <f t="shared" si="9"/>
        <v>0</v>
      </c>
      <c r="H204" s="208"/>
      <c r="I204" s="209"/>
      <c r="J204" s="210"/>
    </row>
    <row r="205" spans="1:10" s="142" customFormat="1">
      <c r="A205" s="193" t="s">
        <v>140</v>
      </c>
      <c r="B205" s="256" t="s">
        <v>455</v>
      </c>
      <c r="C205" s="205" t="s">
        <v>469</v>
      </c>
      <c r="D205" s="206" t="s">
        <v>201</v>
      </c>
      <c r="E205" s="206">
        <v>64</v>
      </c>
      <c r="F205" s="207">
        <v>0</v>
      </c>
      <c r="G205" s="207">
        <f t="shared" si="9"/>
        <v>0</v>
      </c>
      <c r="H205" s="208"/>
      <c r="I205" s="209"/>
      <c r="J205" s="210"/>
    </row>
    <row r="206" spans="1:10" s="142" customFormat="1">
      <c r="A206" s="193" t="s">
        <v>140</v>
      </c>
      <c r="B206" s="256" t="s">
        <v>458</v>
      </c>
      <c r="C206" s="205" t="s">
        <v>471</v>
      </c>
      <c r="D206" s="206" t="s">
        <v>201</v>
      </c>
      <c r="E206" s="206">
        <v>384</v>
      </c>
      <c r="F206" s="207">
        <v>0</v>
      </c>
      <c r="G206" s="207">
        <f t="shared" si="9"/>
        <v>0</v>
      </c>
      <c r="H206" s="208"/>
      <c r="I206" s="209"/>
      <c r="J206" s="210"/>
    </row>
    <row r="207" spans="1:10" s="142" customFormat="1">
      <c r="A207" s="193" t="s">
        <v>140</v>
      </c>
      <c r="B207" s="256" t="s">
        <v>459</v>
      </c>
      <c r="C207" s="205" t="s">
        <v>473</v>
      </c>
      <c r="D207" s="206" t="s">
        <v>474</v>
      </c>
      <c r="E207" s="206">
        <v>128</v>
      </c>
      <c r="F207" s="207">
        <v>0</v>
      </c>
      <c r="G207" s="207">
        <f t="shared" si="9"/>
        <v>0</v>
      </c>
      <c r="H207" s="208"/>
      <c r="I207" s="209"/>
      <c r="J207" s="210"/>
    </row>
    <row r="208" spans="1:10" s="142" customFormat="1">
      <c r="A208" s="193" t="s">
        <v>100</v>
      </c>
      <c r="B208" s="256" t="s">
        <v>460</v>
      </c>
      <c r="C208" s="205"/>
      <c r="D208" s="206" t="s">
        <v>476</v>
      </c>
      <c r="E208" s="206">
        <v>128</v>
      </c>
      <c r="F208" s="207">
        <v>0.35</v>
      </c>
      <c r="G208" s="207">
        <f t="shared" si="9"/>
        <v>44.8</v>
      </c>
      <c r="H208" s="208"/>
      <c r="I208" s="209"/>
      <c r="J208" s="210"/>
    </row>
    <row r="209" spans="1:39" s="142" customFormat="1">
      <c r="A209" s="193" t="s">
        <v>100</v>
      </c>
      <c r="B209" s="256" t="s">
        <v>463</v>
      </c>
      <c r="C209" s="205" t="s">
        <v>324</v>
      </c>
      <c r="D209" s="206" t="s">
        <v>325</v>
      </c>
      <c r="E209" s="206">
        <v>64</v>
      </c>
      <c r="F209" s="207">
        <v>0.03</v>
      </c>
      <c r="G209" s="207">
        <f t="shared" si="9"/>
        <v>1.92</v>
      </c>
      <c r="H209" s="208"/>
      <c r="I209" s="209"/>
      <c r="J209" s="210"/>
    </row>
    <row r="210" spans="1:39" s="142" customFormat="1">
      <c r="A210" s="193" t="s">
        <v>100</v>
      </c>
      <c r="B210" s="256" t="s">
        <v>466</v>
      </c>
      <c r="C210" s="205" t="s">
        <v>479</v>
      </c>
      <c r="D210" s="206" t="s">
        <v>480</v>
      </c>
      <c r="E210" s="206">
        <v>64</v>
      </c>
      <c r="F210" s="207">
        <v>0.03</v>
      </c>
      <c r="G210" s="207">
        <f t="shared" si="9"/>
        <v>1.92</v>
      </c>
      <c r="H210" s="208"/>
      <c r="I210" s="209"/>
      <c r="J210" s="210"/>
    </row>
    <row r="211" spans="1:39" s="142" customFormat="1">
      <c r="A211" s="193" t="s">
        <v>100</v>
      </c>
      <c r="B211" s="256" t="s">
        <v>468</v>
      </c>
      <c r="C211" s="205" t="s">
        <v>482</v>
      </c>
      <c r="D211" s="206" t="s">
        <v>483</v>
      </c>
      <c r="E211" s="206">
        <v>128</v>
      </c>
      <c r="F211" s="207">
        <v>0.01</v>
      </c>
      <c r="G211" s="207">
        <f t="shared" si="9"/>
        <v>1.28</v>
      </c>
      <c r="H211" s="208"/>
      <c r="I211" s="209"/>
      <c r="J211" s="210"/>
    </row>
    <row r="212" spans="1:39" s="142" customFormat="1" ht="25.5">
      <c r="A212" s="193" t="s">
        <v>140</v>
      </c>
      <c r="B212" s="256" t="s">
        <v>470</v>
      </c>
      <c r="C212" s="205" t="s">
        <v>485</v>
      </c>
      <c r="D212" s="206" t="s">
        <v>486</v>
      </c>
      <c r="E212" s="206">
        <v>192</v>
      </c>
      <c r="F212" s="207">
        <v>0.01</v>
      </c>
      <c r="G212" s="207">
        <f t="shared" si="9"/>
        <v>1.92</v>
      </c>
      <c r="H212" s="208"/>
      <c r="I212" s="209"/>
      <c r="J212" s="210"/>
    </row>
    <row r="213" spans="1:39" s="142" customFormat="1">
      <c r="A213" s="193" t="s">
        <v>140</v>
      </c>
      <c r="B213" s="256" t="s">
        <v>472</v>
      </c>
      <c r="C213" s="205" t="s">
        <v>434</v>
      </c>
      <c r="D213" s="206" t="s">
        <v>488</v>
      </c>
      <c r="E213" s="206">
        <v>32</v>
      </c>
      <c r="F213" s="207">
        <v>0.05</v>
      </c>
      <c r="G213" s="207">
        <f t="shared" si="9"/>
        <v>1.6</v>
      </c>
      <c r="H213" s="208"/>
      <c r="I213" s="209"/>
      <c r="J213" s="210"/>
    </row>
    <row r="214" spans="1:39" s="142" customFormat="1">
      <c r="A214" s="193" t="s">
        <v>140</v>
      </c>
      <c r="B214" s="256" t="s">
        <v>475</v>
      </c>
      <c r="C214" s="205" t="s">
        <v>434</v>
      </c>
      <c r="D214" s="206" t="s">
        <v>490</v>
      </c>
      <c r="E214" s="206">
        <v>32</v>
      </c>
      <c r="F214" s="207">
        <v>0.04</v>
      </c>
      <c r="G214" s="207">
        <f t="shared" si="9"/>
        <v>1.28</v>
      </c>
      <c r="H214" s="208"/>
      <c r="I214" s="209"/>
      <c r="J214" s="210"/>
    </row>
    <row r="215" spans="1:39" s="142" customFormat="1" ht="25.5">
      <c r="A215" s="193" t="s">
        <v>140</v>
      </c>
      <c r="B215" s="256" t="s">
        <v>477</v>
      </c>
      <c r="C215" s="205" t="s">
        <v>428</v>
      </c>
      <c r="D215" s="206" t="s">
        <v>492</v>
      </c>
      <c r="E215" s="206">
        <v>192</v>
      </c>
      <c r="F215" s="207">
        <v>0</v>
      </c>
      <c r="G215" s="207">
        <f t="shared" si="9"/>
        <v>0</v>
      </c>
      <c r="H215" s="208"/>
      <c r="I215" s="209"/>
      <c r="J215" s="210"/>
    </row>
    <row r="216" spans="1:39" s="142" customFormat="1" ht="25.5">
      <c r="A216" s="193" t="s">
        <v>140</v>
      </c>
      <c r="B216" s="256" t="s">
        <v>478</v>
      </c>
      <c r="C216" s="205" t="s">
        <v>428</v>
      </c>
      <c r="D216" s="206" t="s">
        <v>494</v>
      </c>
      <c r="E216" s="206">
        <v>128</v>
      </c>
      <c r="F216" s="207">
        <v>0</v>
      </c>
      <c r="G216" s="207">
        <f t="shared" si="9"/>
        <v>0</v>
      </c>
      <c r="H216" s="208"/>
      <c r="I216" s="209"/>
      <c r="J216" s="210"/>
    </row>
    <row r="217" spans="1:39" s="142" customFormat="1">
      <c r="A217" s="193" t="s">
        <v>140</v>
      </c>
      <c r="B217" s="256" t="s">
        <v>481</v>
      </c>
      <c r="C217" s="205" t="s">
        <v>496</v>
      </c>
      <c r="D217" s="206" t="s">
        <v>497</v>
      </c>
      <c r="E217" s="206">
        <v>128</v>
      </c>
      <c r="F217" s="207">
        <v>0.12</v>
      </c>
      <c r="G217" s="207">
        <f t="shared" si="9"/>
        <v>15.36</v>
      </c>
      <c r="H217" s="208">
        <v>1.4300999999999999</v>
      </c>
      <c r="I217" s="209"/>
      <c r="J217" s="210"/>
    </row>
    <row r="218" spans="1:39" s="142" customFormat="1">
      <c r="A218" s="193" t="s">
        <v>140</v>
      </c>
      <c r="B218" s="256" t="s">
        <v>484</v>
      </c>
      <c r="C218" s="205" t="s">
        <v>498</v>
      </c>
      <c r="D218" s="206" t="s">
        <v>499</v>
      </c>
      <c r="E218" s="206">
        <v>128</v>
      </c>
      <c r="F218" s="207">
        <v>0.04</v>
      </c>
      <c r="G218" s="207">
        <f t="shared" si="9"/>
        <v>5.12</v>
      </c>
      <c r="H218" s="208">
        <v>1.4300999999999999</v>
      </c>
      <c r="I218" s="209"/>
      <c r="J218" s="210"/>
    </row>
    <row r="219" spans="1:39" s="142" customFormat="1">
      <c r="A219" s="193" t="s">
        <v>140</v>
      </c>
      <c r="B219" s="256" t="s">
        <v>487</v>
      </c>
      <c r="C219" s="205" t="s">
        <v>500</v>
      </c>
      <c r="D219" s="206" t="s">
        <v>501</v>
      </c>
      <c r="E219" s="206">
        <v>64</v>
      </c>
      <c r="F219" s="207">
        <v>0.02</v>
      </c>
      <c r="G219" s="207">
        <f t="shared" si="9"/>
        <v>1.28</v>
      </c>
      <c r="H219" s="208"/>
      <c r="I219" s="209"/>
      <c r="J219" s="210"/>
    </row>
    <row r="220" spans="1:39" s="142" customFormat="1">
      <c r="A220" s="193" t="s">
        <v>140</v>
      </c>
      <c r="B220" s="256" t="s">
        <v>489</v>
      </c>
      <c r="C220" s="205" t="s">
        <v>500</v>
      </c>
      <c r="D220" s="206" t="s">
        <v>502</v>
      </c>
      <c r="E220" s="206">
        <v>128</v>
      </c>
      <c r="F220" s="207">
        <v>0</v>
      </c>
      <c r="G220" s="207">
        <f t="shared" si="9"/>
        <v>0</v>
      </c>
      <c r="H220" s="208"/>
      <c r="I220" s="209"/>
      <c r="J220" s="210"/>
    </row>
    <row r="221" spans="1:39" s="142" customFormat="1">
      <c r="A221" s="193" t="s">
        <v>140</v>
      </c>
      <c r="B221" s="256" t="s">
        <v>491</v>
      </c>
      <c r="C221" s="205" t="s">
        <v>202</v>
      </c>
      <c r="D221" s="206" t="s">
        <v>503</v>
      </c>
      <c r="E221" s="206">
        <v>192</v>
      </c>
      <c r="F221" s="207">
        <v>0</v>
      </c>
      <c r="G221" s="207">
        <f t="shared" si="9"/>
        <v>0</v>
      </c>
      <c r="H221" s="208"/>
      <c r="I221" s="209"/>
      <c r="J221" s="210"/>
    </row>
    <row r="222" spans="1:39" s="142" customFormat="1">
      <c r="A222" s="193" t="s">
        <v>140</v>
      </c>
      <c r="B222" s="256" t="s">
        <v>493</v>
      </c>
      <c r="C222" s="205" t="s">
        <v>504</v>
      </c>
      <c r="D222" s="206" t="s">
        <v>505</v>
      </c>
      <c r="E222" s="206">
        <v>64</v>
      </c>
      <c r="F222" s="207">
        <v>0.01</v>
      </c>
      <c r="G222" s="207">
        <f t="shared" si="9"/>
        <v>0.64</v>
      </c>
      <c r="H222" s="208"/>
      <c r="I222" s="209"/>
      <c r="J222" s="210"/>
    </row>
    <row r="223" spans="1:39" s="142" customFormat="1">
      <c r="A223" s="193" t="s">
        <v>140</v>
      </c>
      <c r="B223" s="256" t="s">
        <v>495</v>
      </c>
      <c r="C223" s="205" t="s">
        <v>440</v>
      </c>
      <c r="D223" s="206" t="s">
        <v>441</v>
      </c>
      <c r="E223" s="206">
        <v>192</v>
      </c>
      <c r="F223" s="207">
        <v>0</v>
      </c>
      <c r="G223" s="207">
        <f t="shared" si="9"/>
        <v>0</v>
      </c>
      <c r="H223" s="208"/>
      <c r="I223" s="209"/>
      <c r="J223" s="210"/>
    </row>
    <row r="224" spans="1:39" s="142" customFormat="1" ht="13.15" customHeight="1">
      <c r="A224" s="244" t="s">
        <v>89</v>
      </c>
      <c r="B224" s="257">
        <v>2</v>
      </c>
      <c r="C224" s="217" t="s">
        <v>90</v>
      </c>
      <c r="D224" s="218" t="s">
        <v>91</v>
      </c>
      <c r="E224" s="219">
        <v>32</v>
      </c>
      <c r="F224" s="220"/>
      <c r="G224" s="221" t="str">
        <f t="shared" ref="G224" si="10">IF($F224="","",IFERROR(IF($E224="","",$E224*$F224),((LEFT($E224,IF(LEN($E224)&gt;3,IF((FIND("+",$E224,1)-1)=2,2,1),1))+RIGHT($E224,LEN($E224)-(IF(LEN($E224)&gt;3,IF((FIND("+",$E224,1)-1)=2,2,1),1)+1)))*$F224)))</f>
        <v/>
      </c>
      <c r="H224" s="218"/>
      <c r="I224" s="222"/>
      <c r="J224" s="223"/>
      <c r="K224" s="63"/>
      <c r="L224" s="24"/>
      <c r="M224" s="25"/>
      <c r="N224" s="150"/>
      <c r="O224" s="26"/>
      <c r="P224" s="47">
        <f>O224*E224</f>
        <v>0</v>
      </c>
      <c r="Q224" s="34"/>
      <c r="R224" s="30"/>
      <c r="S224" s="36" t="str">
        <f>IF(P224=R224,"NIE","TAK")</f>
        <v>NIE</v>
      </c>
      <c r="T224" s="31">
        <f>P224-R224</f>
        <v>0</v>
      </c>
      <c r="U224" s="23"/>
      <c r="V224" s="126"/>
      <c r="W224" s="126"/>
      <c r="X224" s="126"/>
      <c r="Y224" s="126"/>
      <c r="Z224" s="126"/>
      <c r="AA224" s="126"/>
      <c r="AB224" s="126"/>
      <c r="AC224" s="126"/>
      <c r="AD224" s="126"/>
      <c r="AE224" s="126"/>
      <c r="AF224" s="126"/>
      <c r="AG224" s="126"/>
      <c r="AH224" s="126"/>
      <c r="AI224" s="126"/>
      <c r="AJ224" s="126"/>
      <c r="AK224" s="126"/>
      <c r="AL224" s="126"/>
      <c r="AM224" s="127"/>
    </row>
    <row r="225" spans="1:39">
      <c r="A225" s="245" t="s">
        <v>89</v>
      </c>
      <c r="B225" s="258">
        <v>3</v>
      </c>
      <c r="C225" s="224"/>
      <c r="D225" s="224" t="s">
        <v>67</v>
      </c>
      <c r="E225" s="225">
        <v>32</v>
      </c>
      <c r="F225" s="226"/>
      <c r="G225" s="226"/>
      <c r="H225" s="224"/>
      <c r="I225" s="227"/>
      <c r="J225" s="228"/>
      <c r="K225" s="63"/>
      <c r="L225" s="24"/>
      <c r="M225" s="25"/>
      <c r="N225" s="44"/>
      <c r="O225" s="26"/>
      <c r="P225" s="47">
        <f t="shared" ref="P225:P229" si="11">O225*E225</f>
        <v>0</v>
      </c>
      <c r="Q225" s="34"/>
      <c r="R225" s="30"/>
      <c r="S225" s="36" t="str">
        <f t="shared" ref="S225:S229" si="12">IF(P225=R225,"NIE","TAK")</f>
        <v>NIE</v>
      </c>
      <c r="T225" s="31">
        <f t="shared" ref="T225:T229" si="13">P225-R225</f>
        <v>0</v>
      </c>
      <c r="U225" s="23"/>
      <c r="V225" s="126"/>
      <c r="W225" s="126"/>
      <c r="X225" s="126"/>
      <c r="Y225" s="126"/>
      <c r="Z225" s="126"/>
      <c r="AA225" s="126"/>
      <c r="AB225" s="126"/>
      <c r="AC225" s="126"/>
      <c r="AD225" s="126"/>
      <c r="AE225" s="126"/>
      <c r="AF225" s="126"/>
      <c r="AG225" s="126"/>
      <c r="AH225" s="126"/>
      <c r="AI225" s="126"/>
      <c r="AJ225" s="126"/>
      <c r="AK225" s="126"/>
      <c r="AL225" s="126"/>
      <c r="AM225" s="127"/>
    </row>
    <row r="226" spans="1:39">
      <c r="A226" s="245" t="s">
        <v>89</v>
      </c>
      <c r="B226" s="259" t="str">
        <f>B225&amp;"."&amp;1</f>
        <v>3.1</v>
      </c>
      <c r="C226" s="229"/>
      <c r="D226" s="229" t="s">
        <v>46</v>
      </c>
      <c r="E226" s="230">
        <f>E225*1</f>
        <v>32</v>
      </c>
      <c r="F226" s="231"/>
      <c r="G226" s="231"/>
      <c r="H226" s="229"/>
      <c r="I226" s="222"/>
      <c r="J226" s="232"/>
      <c r="K226" s="63"/>
      <c r="L226" s="24"/>
      <c r="M226" s="25"/>
      <c r="N226" s="44"/>
      <c r="O226" s="26"/>
      <c r="P226" s="47">
        <f t="shared" si="11"/>
        <v>0</v>
      </c>
      <c r="Q226" s="34"/>
      <c r="R226" s="30"/>
      <c r="S226" s="36" t="str">
        <f t="shared" si="12"/>
        <v>NIE</v>
      </c>
      <c r="T226" s="31">
        <f t="shared" si="13"/>
        <v>0</v>
      </c>
      <c r="U226" s="23"/>
      <c r="V226" s="126"/>
      <c r="W226" s="126"/>
      <c r="X226" s="126"/>
      <c r="Y226" s="126"/>
      <c r="Z226" s="126"/>
      <c r="AA226" s="126"/>
      <c r="AB226" s="126"/>
      <c r="AC226" s="126"/>
      <c r="AD226" s="126"/>
      <c r="AE226" s="126"/>
      <c r="AF226" s="126"/>
      <c r="AG226" s="126"/>
      <c r="AH226" s="126"/>
      <c r="AI226" s="126"/>
      <c r="AJ226" s="126"/>
      <c r="AK226" s="126"/>
      <c r="AL226" s="126"/>
      <c r="AM226" s="127"/>
    </row>
    <row r="227" spans="1:39" ht="16.5">
      <c r="A227" s="245" t="s">
        <v>89</v>
      </c>
      <c r="B227" s="260" t="str">
        <f>IFERROR(IF(LEN(IFERROR((MID(B226,LEN(B226)-2,LEN(B226)))/1,IFERROR((MID(B226,LEN(B226)-1,LEN(B226)))/1,IFERROR((MID(B226,LEN(B226)-0,LEN(B226)))/1,55))))=1,LEFT(B226,LEN(B226)-1)&amp;RIGHT(B226,1)+1,IF(LEN(IFERROR((MID(B226,LEN(B226)-2,LEN(B226)))/1,IFERROR((MID(B226,LEN(B226)-1,LEN(B226)))/1,IFERROR((MID(B226,LEN(B226)-0,LEN(B226)))/1,55))))=2,LEFT(B226,LEN(B226)-2)&amp;RIGHT(B226,2)+1,IF(LEN(IFERROR((MID(B226,LEN(B226)-2,LEN(B226)))/1,IFERROR((MID(B226,LEN(B226)-1,LEN(B226)))/1,IFERROR((MID(B226,LEN(B226)-0,LEN(B226)))/1,55))))=3,LEFT(B226,LEN(B226)-3)&amp;RIGHT(B226,3)+1,0))),LEFT(B226,LEN(B226)-2)&amp;RIGHT(B226,2)+1)</f>
        <v>3.2</v>
      </c>
      <c r="C227" s="233"/>
      <c r="D227" s="234" t="s">
        <v>47</v>
      </c>
      <c r="E227" s="235">
        <f>E225*1</f>
        <v>32</v>
      </c>
      <c r="F227" s="236"/>
      <c r="G227" s="236"/>
      <c r="H227" s="234"/>
      <c r="I227" s="237"/>
      <c r="J227" s="238"/>
      <c r="K227" s="63"/>
      <c r="L227" s="24"/>
      <c r="M227" s="25"/>
      <c r="N227" s="44"/>
      <c r="O227" s="26"/>
      <c r="P227" s="47">
        <f t="shared" si="11"/>
        <v>0</v>
      </c>
      <c r="Q227" s="34"/>
      <c r="R227" s="30"/>
      <c r="S227" s="36" t="str">
        <f t="shared" si="12"/>
        <v>NIE</v>
      </c>
      <c r="T227" s="31">
        <f t="shared" si="13"/>
        <v>0</v>
      </c>
      <c r="U227" s="23"/>
      <c r="V227" s="126"/>
      <c r="W227" s="126"/>
      <c r="X227" s="126"/>
      <c r="Y227" s="126"/>
      <c r="Z227" s="126"/>
      <c r="AA227" s="126"/>
      <c r="AB227" s="126"/>
      <c r="AC227" s="126"/>
      <c r="AD227" s="126"/>
      <c r="AE227" s="126"/>
      <c r="AF227" s="126"/>
      <c r="AG227" s="126"/>
      <c r="AH227" s="126"/>
      <c r="AI227" s="126"/>
      <c r="AJ227" s="126"/>
      <c r="AK227" s="126"/>
      <c r="AL227" s="126"/>
      <c r="AM227" s="127"/>
    </row>
    <row r="228" spans="1:39" ht="16.5">
      <c r="A228" s="245" t="s">
        <v>89</v>
      </c>
      <c r="B228" s="258" t="s">
        <v>92</v>
      </c>
      <c r="C228" s="165"/>
      <c r="D228" s="166" t="s">
        <v>93</v>
      </c>
      <c r="E228" s="167"/>
      <c r="F228" s="168"/>
      <c r="G228" s="168"/>
      <c r="H228" s="169"/>
      <c r="I228" s="170" t="s">
        <v>94</v>
      </c>
      <c r="J228" s="171"/>
      <c r="K228" s="154"/>
      <c r="L228" s="155"/>
      <c r="M228" s="156"/>
      <c r="N228" s="157"/>
      <c r="O228" s="158"/>
      <c r="P228" s="47"/>
      <c r="Q228" s="179"/>
      <c r="R228" s="159"/>
      <c r="S228" s="160"/>
      <c r="T228" s="161"/>
      <c r="U228" s="162"/>
      <c r="V228" s="163"/>
      <c r="W228" s="163"/>
      <c r="X228" s="163"/>
      <c r="Y228" s="163"/>
      <c r="Z228" s="163"/>
      <c r="AA228" s="163"/>
      <c r="AB228" s="163"/>
      <c r="AC228" s="163"/>
      <c r="AD228" s="163"/>
      <c r="AE228" s="163"/>
      <c r="AF228" s="163"/>
      <c r="AG228" s="163"/>
      <c r="AH228" s="163"/>
      <c r="AI228" s="163"/>
      <c r="AJ228" s="163"/>
      <c r="AK228" s="163"/>
      <c r="AL228" s="163"/>
      <c r="AM228" s="164"/>
    </row>
    <row r="229" spans="1:39" ht="13.5" thickBot="1">
      <c r="A229" s="140"/>
      <c r="B229" s="261"/>
      <c r="C229" s="85"/>
      <c r="D229" s="85"/>
      <c r="E229" s="86"/>
      <c r="F229" s="137"/>
      <c r="G229" s="137"/>
      <c r="H229" s="87"/>
      <c r="I229" s="88"/>
      <c r="J229" s="139"/>
      <c r="K229" s="138"/>
      <c r="L229" s="38"/>
      <c r="M229" s="37"/>
      <c r="N229" s="45"/>
      <c r="O229" s="48"/>
      <c r="P229" s="186">
        <f t="shared" si="11"/>
        <v>0</v>
      </c>
      <c r="Q229" s="13"/>
      <c r="R229" s="32"/>
      <c r="S229" s="105" t="str">
        <f t="shared" si="12"/>
        <v>NIE</v>
      </c>
      <c r="T229" s="33">
        <f t="shared" si="13"/>
        <v>0</v>
      </c>
      <c r="U229" s="37"/>
      <c r="V229" s="128"/>
      <c r="W229" s="128"/>
      <c r="X229" s="128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128"/>
      <c r="AK229" s="128"/>
      <c r="AL229" s="128"/>
      <c r="AM229" s="129"/>
    </row>
    <row r="230" spans="1:39" ht="13.5" thickBot="1">
      <c r="A230" s="172"/>
      <c r="B230" s="262"/>
      <c r="C230" s="4"/>
      <c r="D230" s="4"/>
      <c r="E230" s="173"/>
      <c r="F230" s="174"/>
      <c r="G230" s="174"/>
      <c r="H230" s="175"/>
      <c r="I230" s="4"/>
      <c r="J230" s="4"/>
      <c r="L230" s="176"/>
      <c r="N230" s="187"/>
      <c r="O230" s="177"/>
      <c r="P230" s="191"/>
      <c r="Q230" s="188"/>
      <c r="R230" s="192"/>
      <c r="S230" s="189"/>
      <c r="T230" s="190"/>
      <c r="V230" s="178"/>
      <c r="W230" s="178"/>
      <c r="X230" s="178"/>
      <c r="Y230" s="178"/>
      <c r="Z230" s="178"/>
      <c r="AA230" s="178"/>
      <c r="AB230" s="178"/>
      <c r="AC230" s="178"/>
      <c r="AD230" s="178"/>
      <c r="AE230" s="178"/>
      <c r="AF230" s="178"/>
      <c r="AG230" s="178"/>
      <c r="AH230" s="178"/>
      <c r="AI230" s="178"/>
      <c r="AJ230" s="178"/>
      <c r="AK230" s="178"/>
      <c r="AL230" s="178"/>
      <c r="AM230" s="178"/>
    </row>
    <row r="231" spans="1:39" s="2" customFormat="1" ht="15.75" thickBot="1">
      <c r="B231" s="263"/>
      <c r="C231" s="51"/>
      <c r="D231" s="4"/>
      <c r="E231" s="3"/>
      <c r="F231" s="49" t="s">
        <v>30</v>
      </c>
      <c r="G231" s="135">
        <f>SUM(G7:G229)</f>
        <v>2594.4025689600026</v>
      </c>
      <c r="H231" s="6"/>
      <c r="I231" s="7"/>
      <c r="K231" s="7"/>
      <c r="L231" s="7"/>
      <c r="M231" s="7"/>
      <c r="N231" s="66"/>
      <c r="O231" s="75" t="s">
        <v>12</v>
      </c>
      <c r="P231" s="27">
        <f>SUM(P7:P229)</f>
        <v>0</v>
      </c>
      <c r="Q231" s="28" t="s">
        <v>20</v>
      </c>
      <c r="R231" s="35">
        <f>SUM(R229:R229)</f>
        <v>0</v>
      </c>
      <c r="S231" s="76" t="s">
        <v>19</v>
      </c>
      <c r="T231" s="104">
        <f>SUM(T229:T229)</f>
        <v>0</v>
      </c>
      <c r="U231" s="7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</row>
    <row r="232" spans="1:39" s="2" customFormat="1" ht="13.5" thickBot="1">
      <c r="B232" s="263"/>
      <c r="C232" s="51"/>
      <c r="D232" s="4"/>
      <c r="E232" s="3"/>
      <c r="G232" s="134"/>
      <c r="H232" s="6"/>
      <c r="I232" s="7"/>
      <c r="K232" s="7"/>
      <c r="L232" s="7"/>
      <c r="M232" s="7"/>
      <c r="N232" s="66"/>
      <c r="O232" s="75"/>
      <c r="P232" s="52"/>
      <c r="Q232" s="28"/>
      <c r="R232" s="53"/>
      <c r="S232" s="76"/>
      <c r="T232" s="53"/>
      <c r="U232" s="7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</row>
    <row r="233" spans="1:39" s="2" customFormat="1" ht="13.5" thickBot="1">
      <c r="B233" s="263"/>
      <c r="C233" s="102" t="s">
        <v>66</v>
      </c>
      <c r="D233" s="22"/>
      <c r="E233" s="3"/>
      <c r="F233" s="49" t="s">
        <v>30</v>
      </c>
      <c r="G233" s="136">
        <f>SUBTOTAL(9,G7:G229)</f>
        <v>2594.4025689600026</v>
      </c>
      <c r="H233" s="6"/>
      <c r="I233" s="7"/>
      <c r="J233" s="7"/>
      <c r="K233" s="7"/>
      <c r="L233" s="7"/>
      <c r="M233" s="7"/>
      <c r="N233" s="66"/>
      <c r="O233" s="18"/>
      <c r="P233" s="141">
        <f>SUBTOTAL(9,P225:P229)</f>
        <v>0</v>
      </c>
      <c r="Q233" s="7"/>
      <c r="R233" s="9"/>
      <c r="S233" s="9"/>
      <c r="T233" s="9"/>
      <c r="U233" s="7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</row>
    <row r="234" spans="1:39" s="2" customFormat="1" ht="13.5" thickBot="1">
      <c r="B234" s="263"/>
      <c r="C234" s="102" t="s">
        <v>65</v>
      </c>
      <c r="D234" s="22"/>
      <c r="E234" s="3"/>
      <c r="F234" s="92"/>
      <c r="G234" s="92"/>
      <c r="H234" s="6"/>
      <c r="I234" s="7"/>
      <c r="J234" s="7"/>
      <c r="K234" s="7"/>
      <c r="L234" s="7"/>
      <c r="M234" s="7"/>
      <c r="N234" s="66"/>
      <c r="O234" s="18"/>
      <c r="P234" s="21"/>
      <c r="Q234" s="7"/>
      <c r="R234" s="9"/>
      <c r="S234" s="9"/>
      <c r="T234" s="9"/>
      <c r="U234" s="7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</row>
    <row r="235" spans="1:39" s="2" customFormat="1" ht="43.5" customHeight="1" thickBot="1">
      <c r="B235" s="263"/>
      <c r="C235" s="272" t="s">
        <v>45</v>
      </c>
      <c r="D235" s="272"/>
      <c r="E235" s="3"/>
      <c r="F235" s="93" t="s">
        <v>41</v>
      </c>
      <c r="G235" s="49"/>
      <c r="H235" s="6"/>
      <c r="I235" s="7"/>
      <c r="J235" s="7"/>
      <c r="K235" s="7"/>
      <c r="L235" s="7"/>
      <c r="M235" s="7"/>
      <c r="N235" s="66"/>
      <c r="O235" s="18"/>
      <c r="P235" s="21"/>
      <c r="Q235" s="7"/>
      <c r="R235" s="9"/>
      <c r="S235" s="9"/>
      <c r="T235" s="9"/>
      <c r="U235" s="7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</row>
    <row r="236" spans="1:39" s="2" customFormat="1">
      <c r="B236" s="263"/>
      <c r="C236" s="272"/>
      <c r="D236" s="272"/>
      <c r="E236" s="3"/>
      <c r="F236" s="5"/>
      <c r="G236" s="6"/>
      <c r="H236" s="6"/>
      <c r="I236" s="39" t="s">
        <v>14</v>
      </c>
      <c r="J236" s="7"/>
      <c r="K236" s="7"/>
      <c r="L236" s="7"/>
      <c r="M236" s="7"/>
      <c r="N236" s="66"/>
      <c r="O236" s="18"/>
      <c r="P236" s="21"/>
      <c r="Q236" s="7"/>
      <c r="R236" s="9"/>
      <c r="S236" s="9"/>
      <c r="T236" s="9"/>
      <c r="U236" s="7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</row>
    <row r="237" spans="1:39" s="2" customFormat="1" ht="15" customHeight="1">
      <c r="B237" s="263"/>
      <c r="C237" s="272"/>
      <c r="D237" s="272"/>
      <c r="E237" s="89"/>
      <c r="F237" s="89"/>
      <c r="G237" s="283" t="s">
        <v>515</v>
      </c>
      <c r="H237" s="284"/>
      <c r="I237" s="284"/>
      <c r="J237" s="285"/>
      <c r="K237" s="7"/>
      <c r="L237" s="7"/>
      <c r="N237" s="80"/>
      <c r="O237" s="21"/>
      <c r="P237" s="7"/>
      <c r="Q237" s="7"/>
      <c r="R237" s="1"/>
      <c r="S237" s="1"/>
      <c r="T237" s="1"/>
    </row>
    <row r="238" spans="1:39" ht="15" customHeight="1">
      <c r="B238" s="263"/>
      <c r="C238" s="272"/>
      <c r="D238" s="272"/>
      <c r="E238" s="91"/>
      <c r="F238" s="91"/>
      <c r="G238" s="286"/>
      <c r="H238" s="280"/>
      <c r="I238" s="280"/>
      <c r="J238" s="287"/>
      <c r="K238" s="10"/>
      <c r="L238" s="10"/>
      <c r="M238" s="2"/>
      <c r="N238" s="77"/>
      <c r="O238" s="81"/>
      <c r="P238" s="2"/>
      <c r="Q238" s="2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9" ht="15" customHeight="1">
      <c r="B239" s="263"/>
      <c r="C239" s="272"/>
      <c r="D239" s="272"/>
      <c r="E239" s="96"/>
      <c r="F239" s="91"/>
      <c r="G239" s="286"/>
      <c r="H239" s="280"/>
      <c r="I239" s="280"/>
      <c r="J239" s="287"/>
      <c r="K239" s="10"/>
      <c r="L239" s="10"/>
      <c r="M239" s="2"/>
      <c r="N239" s="77"/>
      <c r="O239" s="81"/>
      <c r="P239" s="2"/>
      <c r="Q239" s="2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9" ht="15">
      <c r="B240" s="263"/>
      <c r="D240" s="90"/>
      <c r="E240" s="91"/>
      <c r="F240" s="91"/>
      <c r="G240" s="286"/>
      <c r="H240" s="280"/>
      <c r="I240" s="280"/>
      <c r="J240" s="287"/>
      <c r="K240" s="10"/>
      <c r="L240" s="10"/>
      <c r="M240" s="2"/>
      <c r="N240" s="12"/>
      <c r="O240" s="82"/>
      <c r="P240" s="2"/>
      <c r="Q240" s="2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">
      <c r="B241" s="263"/>
      <c r="D241" s="90"/>
      <c r="E241" s="91"/>
      <c r="F241" s="91"/>
      <c r="G241" s="286"/>
      <c r="H241" s="280"/>
      <c r="I241" s="280"/>
      <c r="J241" s="287"/>
      <c r="K241" s="10"/>
      <c r="L241" s="10"/>
      <c r="M241" s="2"/>
      <c r="N241" s="12"/>
      <c r="O241" s="82"/>
      <c r="P241" s="2"/>
      <c r="Q241" s="2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.5" thickBot="1">
      <c r="A242" s="106"/>
      <c r="B242" s="264"/>
      <c r="C242" s="107"/>
      <c r="D242" s="107"/>
      <c r="E242" s="108"/>
      <c r="F242" s="108"/>
      <c r="G242" s="286"/>
      <c r="H242" s="280"/>
      <c r="I242" s="280"/>
      <c r="J242" s="287"/>
      <c r="K242" s="10"/>
      <c r="L242" s="10"/>
      <c r="M242" s="2"/>
      <c r="N242" s="12"/>
      <c r="O242" s="82"/>
      <c r="P242" s="2"/>
      <c r="Q242" s="2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21.75">
      <c r="A243" s="110" t="s">
        <v>48</v>
      </c>
      <c r="B243" s="265" t="s">
        <v>49</v>
      </c>
      <c r="C243" s="111" t="s">
        <v>50</v>
      </c>
      <c r="D243" s="111" t="s">
        <v>51</v>
      </c>
      <c r="E243" s="123" t="s">
        <v>52</v>
      </c>
      <c r="F243" s="108"/>
      <c r="G243" s="286"/>
      <c r="H243" s="280"/>
      <c r="I243" s="280"/>
      <c r="J243" s="287"/>
    </row>
    <row r="244" spans="1:31">
      <c r="A244" s="112">
        <v>1</v>
      </c>
      <c r="B244" s="266" t="s">
        <v>53</v>
      </c>
      <c r="C244" s="98" t="s">
        <v>62</v>
      </c>
      <c r="D244" s="97"/>
      <c r="E244" s="113"/>
      <c r="F244" s="109"/>
      <c r="G244" s="286"/>
      <c r="H244" s="280"/>
      <c r="I244" s="280"/>
      <c r="J244" s="287"/>
    </row>
    <row r="245" spans="1:31">
      <c r="A245" s="112">
        <v>2</v>
      </c>
      <c r="B245" s="266" t="s">
        <v>53</v>
      </c>
      <c r="C245" s="98" t="s">
        <v>54</v>
      </c>
      <c r="D245" s="97"/>
      <c r="E245" s="113"/>
      <c r="F245" s="109"/>
      <c r="G245" s="286"/>
      <c r="H245" s="280"/>
      <c r="I245" s="280"/>
      <c r="J245" s="287"/>
    </row>
    <row r="246" spans="1:31" ht="15.6" customHeight="1">
      <c r="A246" s="112">
        <v>3</v>
      </c>
      <c r="B246" s="266"/>
      <c r="C246" s="98" t="s">
        <v>55</v>
      </c>
      <c r="D246" s="101">
        <f>D247+D248</f>
        <v>0</v>
      </c>
      <c r="E246" s="114">
        <f>E247+E248</f>
        <v>0</v>
      </c>
      <c r="F246" s="109"/>
      <c r="G246" s="286"/>
      <c r="H246" s="280"/>
      <c r="I246" s="280"/>
      <c r="J246" s="287"/>
    </row>
    <row r="247" spans="1:31" ht="15.6" customHeight="1">
      <c r="A247" s="112">
        <v>4</v>
      </c>
      <c r="B247" s="266" t="s">
        <v>56</v>
      </c>
      <c r="C247" s="98" t="s">
        <v>57</v>
      </c>
      <c r="D247" s="97"/>
      <c r="E247" s="114"/>
      <c r="F247" s="109"/>
      <c r="G247" s="286"/>
      <c r="H247" s="280"/>
      <c r="I247" s="280"/>
      <c r="J247" s="287"/>
    </row>
    <row r="248" spans="1:31">
      <c r="A248" s="112">
        <v>5</v>
      </c>
      <c r="B248" s="266" t="s">
        <v>53</v>
      </c>
      <c r="C248" s="98" t="s">
        <v>58</v>
      </c>
      <c r="D248" s="97"/>
      <c r="E248" s="114"/>
      <c r="F248" s="109"/>
      <c r="G248" s="288"/>
      <c r="H248" s="289"/>
      <c r="I248" s="289"/>
      <c r="J248" s="290"/>
    </row>
    <row r="249" spans="1:31">
      <c r="A249" s="112">
        <v>6</v>
      </c>
      <c r="B249" s="266" t="s">
        <v>56</v>
      </c>
      <c r="C249" s="98" t="s">
        <v>68</v>
      </c>
      <c r="D249" s="97"/>
      <c r="E249" s="114"/>
      <c r="F249" s="109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25.5">
      <c r="A250" s="112">
        <v>7</v>
      </c>
      <c r="B250" s="266" t="s">
        <v>59</v>
      </c>
      <c r="C250" s="99" t="s">
        <v>69</v>
      </c>
      <c r="D250" s="97"/>
      <c r="E250" s="114"/>
      <c r="F250" s="109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25.5">
      <c r="A251" s="112">
        <v>8</v>
      </c>
      <c r="B251" s="266" t="s">
        <v>59</v>
      </c>
      <c r="C251" s="99" t="s">
        <v>70</v>
      </c>
      <c r="D251" s="97"/>
      <c r="E251" s="114"/>
      <c r="F251" s="109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12">
        <v>9</v>
      </c>
      <c r="B252" s="266" t="s">
        <v>56</v>
      </c>
      <c r="C252" s="98" t="s">
        <v>64</v>
      </c>
      <c r="D252" s="97"/>
      <c r="E252" s="114"/>
      <c r="F252" s="109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12">
        <v>10</v>
      </c>
      <c r="B253" s="266" t="s">
        <v>53</v>
      </c>
      <c r="C253" s="98" t="s">
        <v>60</v>
      </c>
      <c r="D253" s="97"/>
      <c r="E253" s="114"/>
      <c r="F253" s="109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.5" thickBot="1">
      <c r="A254" s="115">
        <v>11</v>
      </c>
      <c r="B254" s="267" t="s">
        <v>53</v>
      </c>
      <c r="C254" s="116" t="s">
        <v>63</v>
      </c>
      <c r="D254" s="117"/>
      <c r="E254" s="118"/>
      <c r="F254" s="109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.5" thickBot="1">
      <c r="A255" s="103"/>
      <c r="B255" s="268"/>
      <c r="C255" s="100" t="s">
        <v>61</v>
      </c>
      <c r="D255" s="119">
        <f>D244+D245+D254+(D252*D249)+(D252*D250)+(D252*D251)</f>
        <v>0</v>
      </c>
      <c r="E255" s="119">
        <f>E244+E245+E254+(E252*E249)+(E252*E250)+(E252*E251)</f>
        <v>0</v>
      </c>
      <c r="F255" s="109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B256" s="263"/>
      <c r="C256" s="120" t="s">
        <v>71</v>
      </c>
      <c r="E256" s="121" t="e">
        <f>E254/E247</f>
        <v>#DIV/0!</v>
      </c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2:31">
      <c r="B257" s="263"/>
      <c r="C257" s="120" t="s">
        <v>72</v>
      </c>
      <c r="E257" s="122" t="e">
        <f>1-E247/E253</f>
        <v>#DIV/0!</v>
      </c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2:31">
      <c r="B258" s="263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2:31">
      <c r="B259" s="263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2:31">
      <c r="B260" s="263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2:31">
      <c r="B261" s="263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2:31">
      <c r="B262" s="263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2:31">
      <c r="B263" s="263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2:31">
      <c r="B264" s="263"/>
      <c r="R264" s="78"/>
      <c r="S264" s="78"/>
      <c r="T264" s="78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2:31">
      <c r="B265" s="263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2:31">
      <c r="B266" s="263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2:31">
      <c r="B267" s="263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2:31">
      <c r="B268" s="263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2:31">
      <c r="B269" s="263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2:31">
      <c r="B270" s="263"/>
      <c r="R270" s="78"/>
      <c r="S270" s="78"/>
      <c r="T270" s="78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2:31">
      <c r="B271" s="263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2:31">
      <c r="B272" s="263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2:31">
      <c r="B273" s="263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2:31">
      <c r="B274" s="263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2:31">
      <c r="B275" s="263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2:31">
      <c r="B276" s="263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2:31">
      <c r="B277" s="263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2:31">
      <c r="B278" s="263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2:31">
      <c r="B279" s="263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2:31">
      <c r="B280" s="263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2:31">
      <c r="B281" s="26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2:31">
      <c r="B282" s="26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2:31">
      <c r="B283" s="26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2:31">
      <c r="B284" s="26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2:31">
      <c r="B285" s="26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2:31">
      <c r="B286" s="26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2:31">
      <c r="B287" s="26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2:31">
      <c r="B288" s="26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2:31">
      <c r="B289" s="26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2:31">
      <c r="B290" s="26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2:31">
      <c r="B291" s="26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2:31">
      <c r="B292" s="26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2:31">
      <c r="B293" s="26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2:31">
      <c r="B294" s="26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2:31">
      <c r="B295" s="26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2:31">
      <c r="B296" s="26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2:31">
      <c r="B297" s="263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2:31">
      <c r="B298" s="263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2:31">
      <c r="B299" s="263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2:31">
      <c r="B300" s="263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2:31">
      <c r="B301" s="263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2:31">
      <c r="B302" s="263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2:31">
      <c r="B303" s="263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2:31">
      <c r="B304" s="263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2:31">
      <c r="B305" s="263"/>
      <c r="S305" s="79" t="e">
        <f>#REF!-R305</f>
        <v>#REF!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2:31">
      <c r="B306" s="263"/>
      <c r="S306" s="79" t="e">
        <f>#REF!-R306</f>
        <v>#REF!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2:31">
      <c r="B307" s="263"/>
      <c r="S307" s="79" t="e">
        <f>#REF!-R307</f>
        <v>#REF!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2:31">
      <c r="B308" s="263"/>
      <c r="S308" s="79" t="e">
        <f>#REF!-R308</f>
        <v>#REF!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2:31">
      <c r="B309" s="263"/>
      <c r="S309" s="79" t="e">
        <f>#REF!-R309</f>
        <v>#REF!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2:31">
      <c r="B310" s="263"/>
      <c r="S310" s="79" t="e">
        <f>#REF!-R310</f>
        <v>#REF!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2:31">
      <c r="B311" s="263"/>
      <c r="S311" s="79" t="e">
        <f>#REF!-R311</f>
        <v>#REF!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2:31">
      <c r="B312" s="263"/>
      <c r="S312" s="79" t="e">
        <f>#REF!-R312</f>
        <v>#REF!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2:31">
      <c r="B313" s="263"/>
      <c r="S313" s="79" t="e">
        <f>#REF!-R313</f>
        <v>#REF!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2:31">
      <c r="B314" s="263"/>
      <c r="S314" s="79" t="e">
        <f>#REF!-R314</f>
        <v>#REF!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2:31">
      <c r="B315" s="263"/>
      <c r="S315" s="79" t="e">
        <f>#REF!-R315</f>
        <v>#REF!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2:31">
      <c r="B316" s="263"/>
      <c r="S316" s="79" t="e">
        <f>#REF!-R316</f>
        <v>#REF!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2:31">
      <c r="B317" s="263"/>
      <c r="S317" s="79" t="e">
        <f>#REF!-R317</f>
        <v>#REF!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2:31">
      <c r="B318" s="263"/>
      <c r="S318" s="79" t="e">
        <f>#REF!-R318</f>
        <v>#REF!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2:31">
      <c r="B319" s="263"/>
      <c r="S319" s="79" t="e">
        <f>#REF!-R319</f>
        <v>#REF!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2:31">
      <c r="B320" s="263"/>
      <c r="S320" s="79" t="e">
        <f>#REF!-R320</f>
        <v>#REF!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>
      <c r="B321" s="263"/>
      <c r="S321" s="79" t="e">
        <f>#REF!-R321</f>
        <v>#REF!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>
      <c r="B322" s="263"/>
      <c r="S322" s="79" t="e">
        <f>#REF!-R322</f>
        <v>#REF!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>
      <c r="B323" s="263"/>
      <c r="S323" s="79" t="e">
        <f>#REF!-R323</f>
        <v>#REF!</v>
      </c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>
      <c r="B324" s="263"/>
      <c r="S324" s="79" t="e">
        <f>#REF!-R324</f>
        <v>#REF!</v>
      </c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>
      <c r="B325" s="263"/>
      <c r="S325" s="79" t="e">
        <f>#REF!-R325</f>
        <v>#REF!</v>
      </c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>
      <c r="B326" s="263"/>
      <c r="S326" s="79" t="e">
        <f>#REF!-R326</f>
        <v>#REF!</v>
      </c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>
      <c r="S327" s="79" t="e">
        <f>#REF!-R327</f>
        <v>#REF!</v>
      </c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>
      <c r="S328" s="79" t="e">
        <f>#REF!-R328</f>
        <v>#REF!</v>
      </c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>
      <c r="B329" s="25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79" t="e">
        <f>#REF!-R329</f>
        <v>#REF!</v>
      </c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>
      <c r="B330" s="25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79" t="e">
        <f>#REF!-R330</f>
        <v>#REF!</v>
      </c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>
      <c r="B331" s="25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66"/>
      <c r="S331" s="66"/>
      <c r="T331" s="6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>
      <c r="B332" s="25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66"/>
      <c r="S332" s="66"/>
      <c r="T332" s="6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>
      <c r="B333" s="25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66"/>
      <c r="S333" s="66"/>
      <c r="T333" s="6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5" spans="2:31">
      <c r="B335" s="25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78"/>
      <c r="S335" s="78"/>
      <c r="T335" s="78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>
      <c r="B336" s="25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78"/>
      <c r="S336" s="78"/>
      <c r="T336" s="78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>
      <c r="B337" s="25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78"/>
      <c r="S337" s="78"/>
      <c r="T337" s="78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>
      <c r="B338" s="25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78"/>
      <c r="S338" s="78"/>
      <c r="T338" s="78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>
      <c r="B339" s="25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78"/>
      <c r="S339" s="78"/>
      <c r="T339" s="78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>
      <c r="B340" s="25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78"/>
      <c r="S340" s="78"/>
      <c r="T340" s="78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</sheetData>
  <sheetProtection formatCells="0" sort="0" autoFilter="0" pivotTables="0"/>
  <autoFilter ref="A6:CO229"/>
  <mergeCells count="10">
    <mergeCell ref="Q4:R4"/>
    <mergeCell ref="C235:D239"/>
    <mergeCell ref="G2:I2"/>
    <mergeCell ref="O5:P5"/>
    <mergeCell ref="G1:H1"/>
    <mergeCell ref="F5:G5"/>
    <mergeCell ref="K5:L5"/>
    <mergeCell ref="D4:F4"/>
    <mergeCell ref="C5:D5"/>
    <mergeCell ref="G237:J248"/>
  </mergeCells>
  <phoneticPr fontId="11" type="noConversion"/>
  <conditionalFormatting sqref="N7 N224:N230">
    <cfRule type="expression" dxfId="20" priority="359" stopIfTrue="1">
      <formula>IF(AND(ISBLANK(N7),IF(L7&lt;TODAY(),TRUE,FALSE))=FALSE,FALSE,TRUE)</formula>
    </cfRule>
    <cfRule type="expression" dxfId="19" priority="360" stopIfTrue="1">
      <formula>IF(AND(IF(M7="",FALSE,TRUE),IF(N7="",FALSE,TRUE))=TRUE,TRUE,FALSE)</formula>
    </cfRule>
  </conditionalFormatting>
  <conditionalFormatting sqref="O7 O224:O230">
    <cfRule type="expression" dxfId="18" priority="361" stopIfTrue="1">
      <formula>IF(OR(ISNUMBER(O7),ISBLANK(F7)),FALSE,TRUE)</formula>
    </cfRule>
  </conditionalFormatting>
  <conditionalFormatting sqref="L7 L224:L230">
    <cfRule type="expression" dxfId="17" priority="362" stopIfTrue="1">
      <formula>IF(AND(IF(L7&lt;TODAY(),TRUE,FALSE),ISBLANK(N7)),TRUE,FALSE)</formula>
    </cfRule>
    <cfRule type="expression" dxfId="16" priority="363" stopIfTrue="1">
      <formula>IF(AND(IF(M7="",FALSE,TRUE),IF(N7="",FALSE,TRUE))=TRUE,TRUE,FALSE)</formula>
    </cfRule>
    <cfRule type="expression" dxfId="15" priority="364" stopIfTrue="1">
      <formula>IF(AND(IF(L7&lt;TODAY(),TRUE,FALSE),ISBLANK(M7)),TRUE,FALSE)</formula>
    </cfRule>
  </conditionalFormatting>
  <conditionalFormatting sqref="M7 M224:M230">
    <cfRule type="expression" dxfId="14" priority="365" stopIfTrue="1">
      <formula>IF(AND(IF(M7="",FALSE,TRUE),IF(N7="",FALSE,TRUE))=TRUE,TRUE,FALSE)</formula>
    </cfRule>
    <cfRule type="expression" dxfId="13" priority="366" stopIfTrue="1">
      <formula>IF(AND(ISBLANK(M7),IF(L7&lt;TODAY(),TRUE,FALSE))=FALSE,FALSE,TRUE)</formula>
    </cfRule>
    <cfRule type="expression" dxfId="12" priority="367" stopIfTrue="1">
      <formula>IF(AND(IF(L7="",FALSE,TRUE),IF(M7="",FALSE,TRUE))=FALSE,TRUE,FALSE)</formula>
    </cfRule>
  </conditionalFormatting>
  <conditionalFormatting sqref="I229:I230 Q224:Q230 Q7">
    <cfRule type="cellIs" dxfId="11" priority="368" stopIfTrue="1" operator="greaterThan">
      <formula>0</formula>
    </cfRule>
  </conditionalFormatting>
  <conditionalFormatting sqref="P231:P232">
    <cfRule type="expression" dxfId="10" priority="369" stopIfTrue="1">
      <formula>IF(P231="",FALSE,TRUE)</formula>
    </cfRule>
  </conditionalFormatting>
  <conditionalFormatting sqref="N224">
    <cfRule type="expression" dxfId="9" priority="16" stopIfTrue="1">
      <formula>IF(AND(ISBLANK(N224),IF(L224&lt;TODAY(),TRUE,FALSE))=FALSE,FALSE,TRUE)</formula>
    </cfRule>
    <cfRule type="expression" dxfId="8" priority="17" stopIfTrue="1">
      <formula>IF(AND(IF(M224="",FALSE,TRUE),IF(N224="",FALSE,TRUE))=TRUE,TRUE,FALSE)</formula>
    </cfRule>
  </conditionalFormatting>
  <conditionalFormatting sqref="O224">
    <cfRule type="expression" dxfId="7" priority="15" stopIfTrue="1">
      <formula>IF(OR(ISNUMBER(O224),ISBLANK(F224)),FALSE,TRUE)</formula>
    </cfRule>
  </conditionalFormatting>
  <conditionalFormatting sqref="L224">
    <cfRule type="expression" dxfId="6" priority="12" stopIfTrue="1">
      <formula>IF(AND(IF(L224&lt;TODAY(),TRUE,FALSE),ISBLANK(N224)),TRUE,FALSE)</formula>
    </cfRule>
    <cfRule type="expression" dxfId="5" priority="13" stopIfTrue="1">
      <formula>IF(AND(IF(M224="",FALSE,TRUE),IF(N224="",FALSE,TRUE))=TRUE,TRUE,FALSE)</formula>
    </cfRule>
    <cfRule type="expression" dxfId="4" priority="14" stopIfTrue="1">
      <formula>IF(AND(IF(L224&lt;TODAY(),TRUE,FALSE),ISBLANK(M224)),TRUE,FALSE)</formula>
    </cfRule>
  </conditionalFormatting>
  <conditionalFormatting sqref="M224">
    <cfRule type="expression" dxfId="3" priority="9" stopIfTrue="1">
      <formula>IF(AND(IF(M224="",FALSE,TRUE),IF(N224="",FALSE,TRUE))=TRUE,TRUE,FALSE)</formula>
    </cfRule>
    <cfRule type="expression" dxfId="2" priority="10" stopIfTrue="1">
      <formula>IF(AND(ISBLANK(M224),IF(L224&lt;TODAY(),TRUE,FALSE))=FALSE,FALSE,TRUE)</formula>
    </cfRule>
    <cfRule type="expression" dxfId="1" priority="11" stopIfTrue="1">
      <formula>IF(AND(IF(L224="",FALSE,TRUE),IF(M224="",FALSE,TRUE))=FALSE,TRUE,FALSE)</formula>
    </cfRule>
  </conditionalFormatting>
  <conditionalFormatting sqref="I8:I223">
    <cfRule type="cellIs" dxfId="0" priority="7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ver.1</vt:lpstr>
      <vt:lpstr>ver.1!all</vt:lpstr>
      <vt:lpstr>ver.1!Print_Area</vt:lpstr>
    </vt:vector>
  </TitlesOfParts>
  <Company>SIGMA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T7 Harmonogram</dc:title>
  <dc:creator>kmarciszkiewicz</dc:creator>
  <cp:lastModifiedBy>Rafał Strawiński</cp:lastModifiedBy>
  <cp:lastPrinted>2014-06-10T09:24:20Z</cp:lastPrinted>
  <dcterms:created xsi:type="dcterms:W3CDTF">2001-11-19T13:15:04Z</dcterms:created>
  <dcterms:modified xsi:type="dcterms:W3CDTF">2015-11-13T11:01:05Z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ca240ae1-dc06-4b81-94f8-da9554f49fb6</vt:lpwstr>
  </property>
</Properties>
</file>