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2\Staff\joanna.schlesinger\Mes documents\11. LIF-OWI\ACV Env\Mass model\"/>
    </mc:Choice>
  </mc:AlternateContent>
  <xr:revisionPtr revIDLastSave="0" documentId="13_ncr:1_{87C4A328-D572-4873-8011-19E239AC64FF}" xr6:coauthVersionLast="47" xr6:coauthVersionMax="47" xr10:uidLastSave="{00000000-0000-0000-0000-000000000000}"/>
  <bookViews>
    <workbookView xWindow="-110" yWindow="-110" windowWidth="19420" windowHeight="10420" activeTab="1" xr2:uid="{71858DA8-E1F8-4498-9013-EE26249DFF0F}"/>
  </bookViews>
  <sheets>
    <sheet name="jacket data" sheetId="2" r:id="rId1"/>
    <sheet name="extract data jacket" sheetId="6" r:id="rId2"/>
    <sheet name="Feuil1" sheetId="5" r:id="rId3"/>
    <sheet name="Semi sub" sheetId="3" r:id="rId4"/>
    <sheet name="TLP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J3" i="4"/>
  <c r="L3" i="2" l="1"/>
  <c r="M3" i="2" s="1"/>
  <c r="L2" i="2"/>
  <c r="M2" i="2" s="1"/>
  <c r="L5" i="2"/>
  <c r="M5" i="2" s="1"/>
  <c r="M4" i="3"/>
  <c r="N4" i="3" s="1"/>
  <c r="K2" i="2" l="1"/>
  <c r="K3" i="2"/>
  <c r="K5" i="2"/>
  <c r="H6" i="2"/>
  <c r="E4" i="2"/>
  <c r="K4" i="2" l="1"/>
  <c r="L4" i="2"/>
  <c r="M4" i="2" s="1"/>
  <c r="K6" i="2"/>
  <c r="L6" i="2"/>
  <c r="M6" i="2" s="1"/>
  <c r="E3" i="2"/>
  <c r="G3" i="2" s="1"/>
  <c r="E2" i="2" l="1"/>
  <c r="G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tc={11332D2D-8738-4B39-BDF5-079269FEDE29}</author>
  </authors>
  <commentList>
    <comment ref="N3" authorId="0" shapeId="0" xr:uid="{11332D2D-8738-4B39-BDF5-079269FEDE2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/ ligne ou au total ?</t>
      </text>
    </comment>
  </commentList>
</comments>
</file>

<file path=xl/sharedStrings.xml><?xml version="1.0" encoding="utf-8"?>
<sst xmlns="http://schemas.openxmlformats.org/spreadsheetml/2006/main" count="92" uniqueCount="49">
  <si>
    <t>Project</t>
  </si>
  <si>
    <t>Source</t>
  </si>
  <si>
    <t>Power capacity (MW)</t>
  </si>
  <si>
    <t>Number of legs</t>
  </si>
  <si>
    <t>Water depth (m)</t>
  </si>
  <si>
    <t>Length (m)</t>
  </si>
  <si>
    <t>Emerged height(m)</t>
  </si>
  <si>
    <t>Jacket mass (t)</t>
  </si>
  <si>
    <t>Piles mass (t)</t>
  </si>
  <si>
    <t>Comments</t>
  </si>
  <si>
    <t>Mass / length (t/m)</t>
  </si>
  <si>
    <t>Mass / length / power (t/m/MW)</t>
  </si>
  <si>
    <t>Normalized Mass / length / power</t>
  </si>
  <si>
    <t>Wickinger, Germany</t>
  </si>
  <si>
    <t>https://www.iberdrola.com/sustainability/offshore-wind-turbines-foundations</t>
  </si>
  <si>
    <t>East Anglia ONE, United Kingdom</t>
  </si>
  <si>
    <t>Lighter because 3 legs</t>
  </si>
  <si>
    <t>Dieppe Tréport</t>
  </si>
  <si>
    <t>https://cpdp.debatpublic.fr/cpdp-eolienmer-pdlt/sites/debat.eolienmer_pdlt/files/documents/eolienmerpdlt_-_fiche_i-le_bilan_carbone_du_parc_eolien_de_dieppe_-_le_treport.pdf</t>
  </si>
  <si>
    <t/>
  </si>
  <si>
    <t>Saint Brieuc</t>
  </si>
  <si>
    <t>https://www.navantia.es/en/news/press-releases/iberdrola-inicia-el-traslado-a-francia-de-las-jackets-construidas-por-navantia-windar-para-el-parque-eolico-marino-de-saint-brieuc/</t>
  </si>
  <si>
    <t>DEME Study</t>
  </si>
  <si>
    <t>https://wes.copernicus.org/preprints/wes-2023-4/wes-2023-4-manuscript-version2.pdf</t>
  </si>
  <si>
    <t>Techno</t>
  </si>
  <si>
    <t>Mass floater (t)</t>
  </si>
  <si>
    <t>Iron-ore-concrete ballast</t>
  </si>
  <si>
    <t>Tower interface (t)</t>
  </si>
  <si>
    <t>Length lines (m)</t>
  </si>
  <si>
    <t>Number of lines</t>
  </si>
  <si>
    <t>Diameter of lines (mm)</t>
  </si>
  <si>
    <t>Linear density (kg/m)</t>
  </si>
  <si>
    <t>Length of one line (m)</t>
  </si>
  <si>
    <t>Mass of lines (t)</t>
  </si>
  <si>
    <t xml:space="preserve">Number of anchors </t>
  </si>
  <si>
    <t>Mass of anchors (t)</t>
  </si>
  <si>
    <t>Culsean</t>
  </si>
  <si>
    <t>Scoping Report (marine.gov.scot)</t>
  </si>
  <si>
    <t>Semi-Submersible – Ocergy design</t>
  </si>
  <si>
    <t>NREL 15 MW</t>
  </si>
  <si>
    <t>https://www.nrel.gov/docs/fy20osti/76773.pdf</t>
  </si>
  <si>
    <t>WindFloat Atlantic, Portugal</t>
  </si>
  <si>
    <t>Principle power</t>
  </si>
  <si>
    <t>Ancrage, dépend des conditions météo (courant, vagues, vent)</t>
  </si>
  <si>
    <t>FLW JIP Summary Report-FWJIP_Phase 2 Summary Report - p.48</t>
  </si>
  <si>
    <t>Provence Grand Large France</t>
  </si>
  <si>
    <t>https://www.debatpublic.fr/sites/default/files/2021-07/Dossier%20de%20concertation%20golfe%20de%20fos.pdf</t>
  </si>
  <si>
    <t xml:space="preserve">TLP tension leg platform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</si>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</sst>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9" fontId="0" fillId="0" borderId="0" xfId="0" applyNumberFormat="1"/>
    <xf numFmtId="0" fontId="0" fillId="4" borderId="0" xfId="0" applyFill="1"/>
    <xf numFmtId="0" fontId="2" fillId="3" borderId="0" xfId="0" applyFont="1" applyFill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'jacket data'!$K$1</c:f>
              <c:strCache>
                <c:ptCount val="1"/>
                <c:pt idx="0">
                  <c:v>Mass / length (t/m)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'jacket data'!$C$2:$C$6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15</c:v>
                </c:pt>
              </c:numCache>
            </c:numRef>
          </c:xVal>
          <c:yVal>
            <c:numRef>
              <c:f>'jacket data'!$K$2:$K$6</c:f>
              <c:numCache>
                <c:formatCode>General</c:formatCode>
                <c:ptCount val="5"/>
                <c:pt idx="0">
                  <c:v>10.59322033898305</c:v>
                </c:pt>
                <c:pt idx="1">
                  <c:v>12.900763358778626</c:v>
                </c:pt>
                <c:pt idx="2">
                  <c:v>16.666666666666668</c:v>
                </c:pt>
                <c:pt idx="3">
                  <c:v>15.333333333333334</c:v>
                </c:pt>
                <c:pt idx="4">
                  <c:v>26.136054421768709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A8-4963-ABB7-EDE1188F9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713583"/>
        <c:axId val="1965754015"/>
      </c:scatterChart>
      <c:valAx>
        <c:axId val="2017713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Power capacity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754015"/>
        <c:crosses val="autoZero"/>
        <c:crossBetween val="midCat"/>
      </c:valAx>
      <c:valAx>
        <c:axId val="196575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7713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Normalized Mass / length /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'jacket data'!$C$2:$C$6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15</c:v>
                </c:pt>
              </c:numCache>
            </c:numRef>
          </c:xVal>
          <c:yVal>
            <c:numRef>
              <c:f>'jacket data'!$M$2:$M$6</c:f>
              <c:numCache>
                <c:formatCode>General</c:formatCode>
                <c:ptCount val="5"/>
                <c:pt idx="0">
                  <c:v>1</c:v>
                </c:pt>
                <c:pt idx="1">
                  <c:v>0.86988004362050175</c:v>
                </c:pt>
                <c:pt idx="2">
                  <c:v>0.9833333333333335</c:v>
                </c:pt>
                <c:pt idx="3">
                  <c:v>0.90466666666666684</c:v>
                </c:pt>
                <c:pt idx="4">
                  <c:v>0.82241451247165542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B9-4F7C-9838-289A6E77E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494175"/>
        <c:axId val="2022690015"/>
      </c:scatterChart>
      <c:valAx>
        <c:axId val="201649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690015"/>
        <c:crosses val="autoZero"/>
        <c:crossBetween val="midCat"/>
      </c:valAx>
      <c:valAx>
        <c:axId val="202269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6494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'Semi sub'!$D$3:$D$4</c:f>
              <c:numCache>
                <c:formatCode>General</c:formatCode>
                <c:ptCount val="2"/>
                <c:pt idx="0">
                  <c:v>3</c:v>
                </c:pt>
                <c:pt idx="1">
                  <c:v>15</c:v>
                </c:pt>
              </c:numCache>
            </c:numRef>
          </c:xVal>
          <c:yVal>
            <c:numRef>
              <c:f>'Semi sub'!$F$3:$F$4</c:f>
              <c:numCache>
                <c:formatCode>General</c:formatCode>
                <c:ptCount val="2"/>
                <c:pt idx="0">
                  <c:v>975</c:v>
                </c:pt>
                <c:pt idx="1">
                  <c:v>3914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43-418F-A2B1-880F5776A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50479"/>
        <c:axId val="6996831"/>
      </c:scatterChart>
      <c:valAx>
        <c:axId val="197265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96831"/>
        <c:crosses val="autoZero"/>
        <c:crossBetween val="midCat"/>
      </c:valAx>
      <c:valAx>
        <c:axId val="699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265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212725</xdr:colOff>
      <xdr:row>8</xdr:row>
      <xdr:rowOff>123825</xdr:rowOff>
    </xdr:from>
    <xdr:to>
      <xdr:col>4</xdr:col>
      <xdr:colOff>765175</xdr:colOff>
      <xdr:row>23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A03C997-9A18-A5A9-3974-542775BC5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441325</xdr:colOff>
      <xdr:row>8</xdr:row>
      <xdr:rowOff>50800</xdr:rowOff>
    </xdr:from>
    <xdr:to>
      <xdr:col>10</xdr:col>
      <xdr:colOff>355600</xdr:colOff>
      <xdr:row>23</xdr:row>
      <xdr:rowOff>31750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9796F2D-4274-62D5-3957-159B48E3D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1082675</xdr:colOff>
      <xdr:row>9</xdr:row>
      <xdr:rowOff>34925</xdr:rowOff>
    </xdr:from>
    <xdr:to>
      <xdr:col>10</xdr:col>
      <xdr:colOff>330200</xdr:colOff>
      <xdr:row>23</xdr:row>
      <xdr:rowOff>15875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C3CEC15-C61B-A292-3FA9-65B71F06C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285750</xdr:colOff>
      <xdr:row>9</xdr:row>
      <xdr:rowOff>123825</xdr:rowOff>
    </xdr:from>
    <xdr:to>
      <xdr:col>5</xdr:col>
      <xdr:colOff>1009650</xdr:colOff>
      <xdr:row>22</xdr:row>
      <xdr:rowOff>66675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8B08736-06F6-C799-4FAA-D9ADF856DCD5}"/>
            </a:ext>
            <a:ext uri="{147F2762-F138-4A5C-976F-8EAC2B608ADB}">
              <a16:predDERef xmlns:a16="http://schemas.microsoft.com/office/drawing/2014/main" pred="{AC3CEC15-C61B-A292-3FA9-65B71F06C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5" y="1390650"/>
          <a:ext cx="4086225" cy="22955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anna.schlesinger" id="{1845C987-8A84-4F08-91EF-AEDCDD98326D}" userId="S::joanna.schlesinger@mines-paristech.fr::f1b366cf-9e60-4366-a6d3-03c1585ce26d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" dT="2023-11-13T15:58:23.80" personId="{1845C987-8A84-4F08-91EF-AEDCDD98326D}" id="{11332D2D-8738-4B39-BDF5-079269FEDE29}">
    <text>/ ligne ou au total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vantia.es/en/news/press-releases/iberdrola-inicia-el-traslado-a-francia-de-las-jackets-construidas-por-navantia-windar-para-el-parque-eolico-marino-de-saint-brieuc/" TargetMode="External"/><Relationship Id="rId2" Type="http://schemas.openxmlformats.org/officeDocument/2006/relationships/hyperlink" Target="https://www.iberdrola.com/sustainability/offshore-wind-turbines-foundations" TargetMode="External"/><Relationship Id="rId1" Type="http://schemas.openxmlformats.org/officeDocument/2006/relationships/hyperlink" Target="https://www.iberdrola.com/sustainability/offshore-wind-turbines-foundation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cpdp.debatpublic.fr/cpdp-eolienmer-pdlt/sites/debat.eolienmer_pdlt/files/documents/eolienmerpdlt_-_fiche_i-le_bilan_carbone_du_parc_eolien_de_dieppe_-_le_treport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nrel.gov/docs/fy20osti/76773.pdf" TargetMode="External"/><Relationship Id="rId1" Type="http://schemas.openxmlformats.org/officeDocument/2006/relationships/hyperlink" Target="https://marine.gov.scot/sites/default/files/230414_-_totalenergies_intog_-_culzean_offshore_floating_wind_pilot_-_eia_scoping_report_redacted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debatpublic.fr/sites/default/files/2021-07/Dossier%20de%20concertation%20golfe%20de%20fos.pdf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9BC1-0F5B-4A83-A4D6-30CC24C740E7}">
  <dimension ref="A1:M10"/>
  <sheetViews>
    <sheetView topLeftCell="D1" workbookViewId="0">
      <selection sqref="A1:M6"/>
    </sheetView>
  </sheetViews>
  <sheetFormatPr baseColWidth="10" defaultColWidth="11.453125" defaultRowHeight="14.5" x14ac:dyDescent="0.35"/>
  <cols>
    <col min="2" max="2" width="14.453125" customWidth="1"/>
    <col min="3" max="3" width="17.453125" customWidth="1"/>
    <col min="4" max="4" width="15.453125" customWidth="1"/>
    <col min="7" max="7" width="15.26953125" customWidth="1"/>
    <col min="8" max="8" width="14.81640625" customWidth="1"/>
    <col min="9" max="9" width="14.453125" customWidth="1"/>
    <col min="10" max="10" width="14.81640625" customWidth="1"/>
    <col min="11" max="11" width="16.54296875" customWidth="1"/>
    <col min="13" max="13" width="14.08984375" customWidth="1"/>
  </cols>
  <sheetData>
    <row r="1" spans="1:13" x14ac:dyDescent="0.35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s="6" t="s">
        <v>5</v>
      </c>
      <c r="G1" t="s">
        <v>6</v>
      </c>
      <c r="H1" s="6" t="s">
        <v>7</v>
      </c>
      <c r="I1" t="s">
        <v>8</v>
      </c>
      <c r="J1" t="s">
        <v>9</v>
      </c>
      <c r="K1" s="7" t="s">
        <v>10</v>
      </c>
      <c r="L1" t="s">
        <v>11</v>
      </c>
      <c r="M1" t="s">
        <v>12</v>
      </c>
    </row>
    <row r="2" spans="1:13" x14ac:dyDescent="0.35">
      <c r="A2" t="s">
        <v>13</v>
      </c>
      <c r="B2" s="1" t="s">
        <v>14</v>
      </c>
      <c r="C2" s="2">
        <v>5</v>
      </c>
      <c r="D2">
        <v>4</v>
      </c>
      <c r="E2" s="5">
        <f>AVERAGE(36,42)</f>
        <v>39</v>
      </c>
      <c r="F2" s="5">
        <v>59</v>
      </c>
      <c r="G2" s="2">
        <f>F2-E2</f>
        <v>20</v>
      </c>
      <c r="H2">
        <v>625</v>
      </c>
      <c r="K2">
        <f>H2/F2</f>
        <v>10.59322033898305</v>
      </c>
      <c r="L2">
        <f>H2/F2/C2</f>
        <v>2.1186440677966099</v>
      </c>
      <c r="M2">
        <f>L2/$L$2</f>
        <v>1</v>
      </c>
    </row>
    <row r="3" spans="1:13" x14ac:dyDescent="0.35">
      <c r="A3" t="s">
        <v>15</v>
      </c>
      <c r="B3" s="1" t="s">
        <v>14</v>
      </c>
      <c r="C3" s="2">
        <v>7</v>
      </c>
      <c r="D3">
        <v>3</v>
      </c>
      <c r="E3" s="5">
        <f>AVERAGE(40,48)</f>
        <v>44</v>
      </c>
      <c r="F3" s="5">
        <v>65.5</v>
      </c>
      <c r="G3" s="2">
        <f>F3-E3</f>
        <v>21.5</v>
      </c>
      <c r="H3">
        <v>845</v>
      </c>
      <c r="J3" t="s">
        <v>16</v>
      </c>
      <c r="K3">
        <f t="shared" ref="K3:K6" si="0">H3/F3</f>
        <v>12.900763358778626</v>
      </c>
      <c r="L3">
        <f>H3/F3/C3</f>
        <v>1.8429661941112323</v>
      </c>
      <c r="M3">
        <f t="shared" ref="M3:M6" si="1">L3/$L$2</f>
        <v>0.86988004362050175</v>
      </c>
    </row>
    <row r="4" spans="1:13" x14ac:dyDescent="0.35">
      <c r="A4" t="s">
        <v>17</v>
      </c>
      <c r="B4" s="1" t="s">
        <v>18</v>
      </c>
      <c r="C4" s="2">
        <v>8</v>
      </c>
      <c r="D4" s="3" t="s">
        <v>19</v>
      </c>
      <c r="E4" s="5">
        <f>AVERAGE(14,24)</f>
        <v>19</v>
      </c>
      <c r="F4" s="2">
        <f>E4+G4</f>
        <v>39</v>
      </c>
      <c r="G4" s="5">
        <v>20</v>
      </c>
      <c r="H4">
        <v>650</v>
      </c>
      <c r="K4">
        <f t="shared" si="0"/>
        <v>16.666666666666668</v>
      </c>
      <c r="L4">
        <f t="shared" ref="L4:L6" si="2">H4/F4/C4</f>
        <v>2.0833333333333335</v>
      </c>
      <c r="M4">
        <f t="shared" si="1"/>
        <v>0.9833333333333335</v>
      </c>
    </row>
    <row r="5" spans="1:13" x14ac:dyDescent="0.35">
      <c r="A5" t="s">
        <v>20</v>
      </c>
      <c r="B5" s="1" t="s">
        <v>21</v>
      </c>
      <c r="C5" s="2">
        <v>8</v>
      </c>
      <c r="F5" s="5">
        <v>75</v>
      </c>
      <c r="H5">
        <v>1150</v>
      </c>
      <c r="I5">
        <v>248</v>
      </c>
      <c r="K5">
        <f t="shared" si="0"/>
        <v>15.333333333333334</v>
      </c>
      <c r="L5">
        <f t="shared" si="2"/>
        <v>1.9166666666666667</v>
      </c>
      <c r="M5">
        <f t="shared" si="1"/>
        <v>0.90466666666666684</v>
      </c>
    </row>
    <row r="6" spans="1:13" x14ac:dyDescent="0.35">
      <c r="A6" t="s">
        <v>22</v>
      </c>
      <c r="B6" t="s">
        <v>23</v>
      </c>
      <c r="C6" s="2">
        <v>15</v>
      </c>
      <c r="E6" s="5">
        <v>60</v>
      </c>
      <c r="F6" s="5">
        <v>73.5</v>
      </c>
      <c r="H6">
        <f>1471+450</f>
        <v>1921</v>
      </c>
      <c r="K6">
        <f t="shared" si="0"/>
        <v>26.136054421768709</v>
      </c>
      <c r="L6">
        <f t="shared" si="2"/>
        <v>1.7424036281179138</v>
      </c>
      <c r="M6">
        <f t="shared" si="1"/>
        <v>0.82241451247165542</v>
      </c>
    </row>
    <row r="10" spans="1:13" x14ac:dyDescent="0.35">
      <c r="K10" s="4"/>
      <c r="L10" s="4"/>
    </row>
  </sheetData>
  <hyperlinks>
    <hyperlink ref="B2" r:id="rId1" xr:uid="{67A3DDF4-35C0-4037-932E-CFF6F980E4B4}"/>
    <hyperlink ref="B3" r:id="rId2" xr:uid="{0364ACDE-CFE2-4244-AB69-A7EDC1F36D62}"/>
    <hyperlink ref="B5" r:id="rId3" xr:uid="{E51F6E53-3AD3-4436-A768-18E63A66A0CB}"/>
    <hyperlink ref="B4" r:id="rId4" xr:uid="{14538B54-0942-472C-AB9E-619B898B146A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0750-5C94-4818-9F5B-DEB0217BB73D}">
  <dimension ref="A1:M6"/>
  <sheetViews>
    <sheetView tabSelected="1" workbookViewId="0">
      <selection activeCell="M4" sqref="M4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5</v>
      </c>
      <c r="D2">
        <v>4</v>
      </c>
      <c r="E2">
        <v>39</v>
      </c>
      <c r="F2">
        <v>59</v>
      </c>
      <c r="G2">
        <v>20</v>
      </c>
      <c r="H2">
        <v>625</v>
      </c>
      <c r="K2">
        <v>10.59322033898305</v>
      </c>
      <c r="L2">
        <v>2.1186440677966099</v>
      </c>
      <c r="M2">
        <v>1</v>
      </c>
    </row>
    <row r="3" spans="1:13" x14ac:dyDescent="0.35">
      <c r="A3" t="s">
        <v>15</v>
      </c>
      <c r="B3" t="s">
        <v>14</v>
      </c>
      <c r="C3">
        <v>7</v>
      </c>
      <c r="D3">
        <v>3</v>
      </c>
      <c r="E3">
        <v>44</v>
      </c>
      <c r="F3">
        <v>65.5</v>
      </c>
      <c r="G3">
        <v>21.5</v>
      </c>
      <c r="H3">
        <v>845</v>
      </c>
      <c r="J3" t="s">
        <v>16</v>
      </c>
      <c r="K3">
        <v>12.900763358778626</v>
      </c>
      <c r="L3">
        <v>1.8429661941112323</v>
      </c>
      <c r="M3">
        <v>0.86988004362050175</v>
      </c>
    </row>
    <row r="4" spans="1:13" x14ac:dyDescent="0.35">
      <c r="A4" t="s">
        <v>17</v>
      </c>
      <c r="B4" t="s">
        <v>18</v>
      </c>
      <c r="C4">
        <v>8</v>
      </c>
      <c r="D4" t="s">
        <v>19</v>
      </c>
      <c r="E4">
        <v>19</v>
      </c>
      <c r="F4">
        <v>39</v>
      </c>
      <c r="G4">
        <v>20</v>
      </c>
      <c r="H4">
        <v>650</v>
      </c>
      <c r="K4">
        <v>16.666666666666668</v>
      </c>
      <c r="L4">
        <v>2.0833333333333335</v>
      </c>
      <c r="M4">
        <v>0.9833333333333335</v>
      </c>
    </row>
    <row r="5" spans="1:13" x14ac:dyDescent="0.35">
      <c r="A5" t="s">
        <v>20</v>
      </c>
      <c r="B5" t="s">
        <v>21</v>
      </c>
      <c r="C5">
        <v>8</v>
      </c>
      <c r="F5">
        <v>75</v>
      </c>
      <c r="H5">
        <v>1150</v>
      </c>
      <c r="I5">
        <v>248</v>
      </c>
      <c r="K5">
        <v>15.333333333333334</v>
      </c>
      <c r="L5">
        <v>1.9166666666666667</v>
      </c>
      <c r="M5">
        <v>0.90466666666666684</v>
      </c>
    </row>
    <row r="6" spans="1:13" x14ac:dyDescent="0.35">
      <c r="A6" t="s">
        <v>22</v>
      </c>
      <c r="B6" t="s">
        <v>23</v>
      </c>
      <c r="C6">
        <v>15</v>
      </c>
      <c r="E6">
        <v>60</v>
      </c>
      <c r="F6">
        <v>73.5</v>
      </c>
      <c r="H6">
        <v>1921</v>
      </c>
      <c r="K6">
        <v>26.136054421768709</v>
      </c>
      <c r="L6">
        <v>1.7424036281179138</v>
      </c>
      <c r="M6">
        <v>0.82241451247165542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5523-4699-42DC-8645-2D566EE542E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AC96-39FB-40FF-98A6-41E6F180D814}">
  <dimension ref="A2:P9"/>
  <sheetViews>
    <sheetView topLeftCell="B7" workbookViewId="0">
      <selection activeCell="E15" sqref="E15"/>
    </sheetView>
  </sheetViews>
  <sheetFormatPr baseColWidth="10" defaultColWidth="11.453125" defaultRowHeight="14.5" x14ac:dyDescent="0.35"/>
  <cols>
    <col min="1" max="1" width="15" customWidth="1"/>
    <col min="5" max="5" width="16.1796875" customWidth="1"/>
    <col min="6" max="8" width="16.7265625" customWidth="1"/>
    <col min="9" max="9" width="15" customWidth="1"/>
  </cols>
  <sheetData>
    <row r="2" spans="1:16" x14ac:dyDescent="0.35">
      <c r="C2" t="s">
        <v>24</v>
      </c>
      <c r="D2" t="s">
        <v>2</v>
      </c>
      <c r="E2" t="s">
        <v>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</row>
    <row r="3" spans="1:16" x14ac:dyDescent="0.35">
      <c r="A3" t="s">
        <v>36</v>
      </c>
      <c r="B3" s="1" t="s">
        <v>37</v>
      </c>
      <c r="C3" t="s">
        <v>38</v>
      </c>
      <c r="D3">
        <v>3</v>
      </c>
      <c r="F3">
        <v>975</v>
      </c>
    </row>
    <row r="4" spans="1:16" x14ac:dyDescent="0.35">
      <c r="A4" t="s">
        <v>39</v>
      </c>
      <c r="B4" s="1" t="s">
        <v>40</v>
      </c>
      <c r="C4" t="s">
        <v>38</v>
      </c>
      <c r="D4">
        <v>15</v>
      </c>
      <c r="E4">
        <v>200</v>
      </c>
      <c r="F4">
        <v>3914</v>
      </c>
      <c r="G4">
        <v>2540</v>
      </c>
      <c r="H4">
        <v>100</v>
      </c>
      <c r="J4">
        <v>3</v>
      </c>
      <c r="K4">
        <v>185</v>
      </c>
      <c r="L4">
        <v>685</v>
      </c>
      <c r="M4">
        <f>850/J4</f>
        <v>283.33333333333331</v>
      </c>
      <c r="N4">
        <f>J4*M4*L4/1000</f>
        <v>582.25</v>
      </c>
    </row>
    <row r="5" spans="1:16" x14ac:dyDescent="0.35">
      <c r="A5" t="s">
        <v>41</v>
      </c>
      <c r="B5" t="s">
        <v>42</v>
      </c>
    </row>
    <row r="7" spans="1:16" x14ac:dyDescent="0.35">
      <c r="B7" t="s">
        <v>43</v>
      </c>
    </row>
    <row r="9" spans="1:16" x14ac:dyDescent="0.35">
      <c r="A9" t="s">
        <v>44</v>
      </c>
    </row>
  </sheetData>
  <hyperlinks>
    <hyperlink ref="B3" r:id="rId1" display="https://marine.gov.scot/sites/default/files/230414_-_totalenergies_intog_-_culzean_offshore_floating_wind_pilot_-_eia_scoping_report_redacted.pdf" xr:uid="{7C56C4D4-FCFF-44CE-A233-645A92D2BFEC}"/>
    <hyperlink ref="B4" r:id="rId2" xr:uid="{4625B662-F821-408D-936C-31EFDD619495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67E8-F7B4-42A6-9548-CC7253C6F68F}">
  <dimension ref="A2:P3"/>
  <sheetViews>
    <sheetView workbookViewId="0">
      <selection activeCell="B1" sqref="B1"/>
    </sheetView>
  </sheetViews>
  <sheetFormatPr baseColWidth="10" defaultColWidth="11.453125" defaultRowHeight="14.5" x14ac:dyDescent="0.35"/>
  <sheetData>
    <row r="2" spans="1:16" x14ac:dyDescent="0.35">
      <c r="C2" t="s">
        <v>24</v>
      </c>
      <c r="D2" t="s">
        <v>2</v>
      </c>
      <c r="E2" t="s">
        <v>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</row>
    <row r="3" spans="1:16" x14ac:dyDescent="0.35">
      <c r="A3" t="s">
        <v>45</v>
      </c>
      <c r="B3" s="1" t="s">
        <v>46</v>
      </c>
      <c r="C3" t="s">
        <v>47</v>
      </c>
      <c r="D3">
        <v>8</v>
      </c>
      <c r="E3">
        <v>100</v>
      </c>
      <c r="F3">
        <v>1700</v>
      </c>
      <c r="I3">
        <v>80</v>
      </c>
      <c r="J3">
        <f>3*2</f>
        <v>6</v>
      </c>
      <c r="N3">
        <v>4</v>
      </c>
      <c r="O3">
        <v>3</v>
      </c>
      <c r="P3" t="s">
        <v>48</v>
      </c>
    </row>
  </sheetData>
  <hyperlinks>
    <hyperlink ref="B3" r:id="rId1" xr:uid="{C72F1A2E-4033-4359-95AF-21BA4F846C15}"/>
  </hyperlinks>
  <pageMargins left="0.7" right="0.7" top="0.75" bottom="0.75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6B191EE8C724187B5E255615E05B7" ma:contentTypeVersion="17" ma:contentTypeDescription="Crée un document." ma:contentTypeScope="" ma:versionID="3b0ef224c842d35443c01cc7f1a88e29">
  <xsd:schema xmlns:xsd="http://www.w3.org/2001/XMLSchema" xmlns:xs="http://www.w3.org/2001/XMLSchema" xmlns:p="http://schemas.microsoft.com/office/2006/metadata/properties" xmlns:ns2="2dad4661-0052-4e68-8203-50b6fc43311a" xmlns:ns3="b16204d9-8ea4-4e93-97e9-f41ad8fa3787" targetNamespace="http://schemas.microsoft.com/office/2006/metadata/properties" ma:root="true" ma:fieldsID="5b21f79b29ea6f0117ecc6290f558bd5" ns2:_="" ns3:_="">
    <xsd:import namespace="2dad4661-0052-4e68-8203-50b6fc43311a"/>
    <xsd:import namespace="b16204d9-8ea4-4e93-97e9-f41ad8fa378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d4661-0052-4e68-8203-50b6fc4331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6c956f2-de51-4c8d-9a0f-cbf005aa2871}" ma:internalName="TaxCatchAll" ma:showField="CatchAllData" ma:web="2dad4661-0052-4e68-8203-50b6fc433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204d9-8ea4-4e93-97e9-f41ad8fa37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a5a23853-85a0-4577-9fb9-3aeff81e6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ad4661-0052-4e68-8203-50b6fc43311a" xsi:nil="true"/>
    <lcf76f155ced4ddcb4097134ff3c332f xmlns="b16204d9-8ea4-4e93-97e9-f41ad8fa378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C08B67-C02D-48AD-B278-A813E0849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ad4661-0052-4e68-8203-50b6fc43311a"/>
    <ds:schemaRef ds:uri="b16204d9-8ea4-4e93-97e9-f41ad8fa3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EA4F32-9FF2-41A4-A6B1-8C01A987B2F1}">
  <ds:schemaRefs>
    <ds:schemaRef ds:uri="http://schemas.microsoft.com/office/2006/metadata/properties"/>
    <ds:schemaRef ds:uri="http://schemas.microsoft.com/office/infopath/2007/PartnerControls"/>
    <ds:schemaRef ds:uri="2dad4661-0052-4e68-8203-50b6fc43311a"/>
    <ds:schemaRef ds:uri="b16204d9-8ea4-4e93-97e9-f41ad8fa3787"/>
  </ds:schemaRefs>
</ds:datastoreItem>
</file>

<file path=customXml/itemProps3.xml><?xml version="1.0" encoding="utf-8"?>
<ds:datastoreItem xmlns:ds="http://schemas.openxmlformats.org/officeDocument/2006/customXml" ds:itemID="{198C1C5E-C351-4908-B1AB-2CBA3EC50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jacket data</vt:lpstr>
      <vt:lpstr>extract data jacket</vt:lpstr>
      <vt:lpstr>Feuil1</vt:lpstr>
      <vt:lpstr>Semi sub</vt:lpstr>
      <vt:lpstr>TLP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joanna.schlesinger</dc:creator>
  <cp:keywords/>
  <dc:description/>
  <cp:lastModifiedBy>joanna.schlesinger</cp:lastModifiedBy>
  <cp:revision/>
  <dcterms:created xsi:type="dcterms:W3CDTF">2023-11-09T18:06:17Z</dcterms:created>
  <dcterms:modified xsi:type="dcterms:W3CDTF">2023-11-30T10:51:33Z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0x010100FDC6B191EE8C724187B5E255615E05B7</vt:lpwstr>
  </property>
  <property fmtid="{D5CDD505-2E9C-101B-9397-08002B2CF9AE}" pid="3" name="MediaServiceImageTags">
    <vt:lpwstr/>
  </property>
</Properties>
</file>