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jones/Documents/github_rti/nc-mind-abm/submodels/covid19/experiments/cohort_analysis/analysis/"/>
    </mc:Choice>
  </mc:AlternateContent>
  <xr:revisionPtr revIDLastSave="0" documentId="13_ncr:1_{2BF87CA4-4621-534C-B6FD-97CE4EB210FF}" xr6:coauthVersionLast="47" xr6:coauthVersionMax="47" xr10:uidLastSave="{00000000-0000-0000-0000-000000000000}"/>
  <bookViews>
    <workbookView xWindow="11600" yWindow="460" windowWidth="30860" windowHeight="19140" xr2:uid="{00000000-000D-0000-FFFF-FFFF00000000}"/>
  </bookViews>
  <sheets>
    <sheet name="nh_admissions_analysis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H6" i="1"/>
  <c r="H7" i="1" s="1"/>
  <c r="F6" i="1"/>
  <c r="F7" i="1" s="1"/>
  <c r="D6" i="1"/>
  <c r="B18" i="1" s="1"/>
  <c r="B6" i="1"/>
  <c r="B17" i="1" s="1"/>
  <c r="E11" i="1"/>
  <c r="E10" i="1"/>
  <c r="D11" i="1"/>
  <c r="D10" i="1"/>
  <c r="C11" i="1"/>
  <c r="C10" i="1"/>
  <c r="D17" i="1" l="1"/>
  <c r="C17" i="1"/>
  <c r="D18" i="1"/>
  <c r="C18" i="1"/>
  <c r="B7" i="1"/>
  <c r="D7" i="1"/>
  <c r="B10" i="1"/>
  <c r="B11" i="1"/>
</calcChain>
</file>

<file path=xl/sharedStrings.xml><?xml version="1.0" encoding="utf-8"?>
<sst xmlns="http://schemas.openxmlformats.org/spreadsheetml/2006/main" count="29" uniqueCount="26">
  <si>
    <t>COVID_State</t>
  </si>
  <si>
    <t>NH_Visits-Avg</t>
  </si>
  <si>
    <t>NH_Visits-Std</t>
  </si>
  <si>
    <t>NH_HCWs-Avg</t>
  </si>
  <si>
    <t>NH_HCWs-Std</t>
  </si>
  <si>
    <t>Susceptible</t>
  </si>
  <si>
    <t>Asymptomatic</t>
  </si>
  <si>
    <t>Mild</t>
  </si>
  <si>
    <t>Recovered</t>
  </si>
  <si>
    <t>Visits</t>
  </si>
  <si>
    <t>Healthcare Workers</t>
  </si>
  <si>
    <t>Community_to_NH-Avg</t>
  </si>
  <si>
    <t>Community_to_NH-Std</t>
  </si>
  <si>
    <t>Hospital_to_NH-Avg</t>
  </si>
  <si>
    <t>Hospital_to_NH-Std</t>
  </si>
  <si>
    <t>NH Admissions: Community</t>
  </si>
  <si>
    <t>NH Admissions: Hospitals</t>
  </si>
  <si>
    <t>Total</t>
  </si>
  <si>
    <t>Yearly</t>
  </si>
  <si>
    <t>Admissions from the Community</t>
  </si>
  <si>
    <t>30-day Run</t>
  </si>
  <si>
    <t>Yearly Total</t>
  </si>
  <si>
    <t>Admissions from Hospitals</t>
  </si>
  <si>
    <t>COVID+ Per 1,000 Admissions</t>
  </si>
  <si>
    <t>Fraction Admissions Asymp</t>
  </si>
  <si>
    <t>Fraction Admissions Mild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</si>
</sst>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10" fontId="0" fillId="0" borderId="0" xfId="43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nh_admissions_analysis!$A$10</c:f>
              <c:strCache>
                <c:ptCount val="1"/>
                <c:pt idx="0">
                  <c:v>Asymptomatic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nh_admissions_analysis!$B$9:$E$9</c:f>
              <c:strCache>
                <c:ptCount val="4"/>
                <c:pt idx="0">
                  <c:v>NH Admissions: Community</c:v>
                </c:pt>
                <c:pt idx="1">
                  <c:v>NH Admissions: Hospitals</c:v>
                </c:pt>
                <c:pt idx="2">
                  <c:v>Visits</c:v>
                </c:pt>
                <c:pt idx="3">
                  <c:v>Healthcare Workers</c:v>
                </c:pt>
              </c:strCache>
            </c:strRef>
          </c:cat>
          <c:val>
            <c:numRef>
              <c:f>nh_admissions_analysis!$B$10:$E$10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2445</c:v>
                </c:pt>
                <c:pt idx="3">
                  <c:v>4924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4-B947-A495-2FE5F479CD4A}"/>
            </c:ext>
          </c:extLst>
        </c:ser>
        <c:ser>
          <c:idx val="1"/>
          <c:order val="1"/>
          <c:tx>
            <c:strRef>
              <c:f>nh_admissions_analysis!$A$11</c:f>
              <c:strCache>
                <c:ptCount val="1"/>
                <c:pt idx="0">
                  <c:v>Mild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nh_admissions_analysis!$B$9:$E$9</c:f>
              <c:strCache>
                <c:ptCount val="4"/>
                <c:pt idx="0">
                  <c:v>NH Admissions: Community</c:v>
                </c:pt>
                <c:pt idx="1">
                  <c:v>NH Admissions: Hospitals</c:v>
                </c:pt>
                <c:pt idx="2">
                  <c:v>Visits</c:v>
                </c:pt>
                <c:pt idx="3">
                  <c:v>Healthcare Workers</c:v>
                </c:pt>
              </c:strCache>
            </c:strRef>
          </c:cat>
          <c:val>
            <c:numRef>
              <c:f>nh_admissions_analysis!$B$11:$E$11</c:f>
              <c:numCache>
                <c:formatCode>General</c:formatCode>
                <c:ptCount val="4"/>
                <c:pt idx="0">
                  <c:v>28</c:v>
                </c:pt>
                <c:pt idx="1">
                  <c:v>14</c:v>
                </c:pt>
                <c:pt idx="2">
                  <c:v>2314</c:v>
                </c:pt>
                <c:pt idx="3">
                  <c:v>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4-B947-A495-2FE5F479C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00622048"/>
        <c:axId val="617417872"/>
      </c:barChart>
      <c:catAx>
        <c:axId val="2006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17872"/>
        <c:crosses val="autoZero"/>
        <c:auto val="1"/>
        <c:lblAlgn val="ctr"/>
        <c:lblOffset val="100"/>
        <c:noMultiLvlLbl val="0"/>
      </c:catAx>
      <c:valAx>
        <c:axId val="61741787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23</xdr:row>
      <xdr:rowOff>0</xdr:rowOff>
    </xdr:from>
    <xdr:to>
      <xdr:col>6</xdr:col>
      <xdr:colOff>838200</xdr:colOff>
      <xdr:row>46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E269AE-C68B-7D4B-9111-7A6D86560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B13" sqref="B13:B14"/>
    </sheetView>
  </sheetViews>
  <sheetFormatPr baseColWidth="10" defaultRowHeight="16" x14ac:dyDescent="0.2"/>
  <cols>
    <col min="1" max="2" width="28.5" bestFit="1" customWidth="1"/>
    <col min="3" max="3" width="28.1640625" bestFit="1" customWidth="1"/>
    <col min="4" max="4" width="25.6640625" bestFit="1" customWidth="1"/>
    <col min="5" max="5" width="13.1640625" bestFit="1" customWidth="1"/>
    <col min="6" max="6" width="12.83203125" bestFit="1" customWidth="1"/>
    <col min="7" max="7" width="12.83203125" customWidth="1"/>
    <col min="8" max="8" width="17.83203125" bestFit="1" customWidth="1"/>
  </cols>
  <sheetData>
    <row r="1" spans="1:9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</v>
      </c>
      <c r="G1" t="s">
        <v>2</v>
      </c>
      <c r="H1" t="s">
        <v>3</v>
      </c>
      <c r="I1" t="s">
        <v>4</v>
      </c>
    </row>
    <row r="2" spans="1:9" x14ac:dyDescent="0.2">
      <c r="A2" t="s">
        <v>5</v>
      </c>
      <c r="B2">
        <v>1566.8</v>
      </c>
      <c r="C2">
        <v>59.583368298358003</v>
      </c>
      <c r="D2">
        <v>6938.8</v>
      </c>
      <c r="E2">
        <v>161.41168896128099</v>
      </c>
      <c r="F2">
        <v>376010.4</v>
      </c>
      <c r="G2">
        <v>3303.19421839595</v>
      </c>
      <c r="H2">
        <v>440344.7</v>
      </c>
      <c r="I2">
        <v>2778.3556307843501</v>
      </c>
    </row>
    <row r="3" spans="1:9" x14ac:dyDescent="0.2">
      <c r="A3" t="s">
        <v>6</v>
      </c>
      <c r="B3">
        <v>10</v>
      </c>
      <c r="C3">
        <v>9.3571125650788005</v>
      </c>
      <c r="D3">
        <v>10.6</v>
      </c>
      <c r="E3">
        <v>5.5216744642263</v>
      </c>
      <c r="F3">
        <v>2445</v>
      </c>
      <c r="G3">
        <v>171.23473167944999</v>
      </c>
      <c r="H3">
        <v>4924.3</v>
      </c>
      <c r="I3">
        <v>312.14635100292998</v>
      </c>
    </row>
    <row r="4" spans="1:9" x14ac:dyDescent="0.2">
      <c r="A4" t="s">
        <v>7</v>
      </c>
      <c r="B4">
        <v>27.5</v>
      </c>
      <c r="C4">
        <v>13.209844813622899</v>
      </c>
      <c r="D4">
        <v>27.4</v>
      </c>
      <c r="E4">
        <v>14.041209191360799</v>
      </c>
      <c r="F4">
        <v>2314</v>
      </c>
      <c r="G4">
        <v>136.55361177533399</v>
      </c>
      <c r="H4">
        <v>1744.5</v>
      </c>
      <c r="I4">
        <v>139.418036454717</v>
      </c>
    </row>
    <row r="5" spans="1:9" x14ac:dyDescent="0.2">
      <c r="A5" t="s">
        <v>8</v>
      </c>
      <c r="B5">
        <v>193.7</v>
      </c>
      <c r="C5">
        <v>8.9200149476705803</v>
      </c>
      <c r="D5">
        <v>1355.1</v>
      </c>
      <c r="E5">
        <v>71.694490722788402</v>
      </c>
      <c r="F5">
        <v>51190.5</v>
      </c>
      <c r="G5">
        <v>2038.8186257950599</v>
      </c>
      <c r="H5">
        <v>75169.100000000006</v>
      </c>
      <c r="I5">
        <v>2240.9731740176298</v>
      </c>
    </row>
    <row r="6" spans="1:9" x14ac:dyDescent="0.2">
      <c r="A6" t="s">
        <v>17</v>
      </c>
      <c r="B6">
        <f>SUM(B2:B5)</f>
        <v>1798</v>
      </c>
      <c r="D6">
        <f>SUM(D2:D5)</f>
        <v>8331.9</v>
      </c>
      <c r="F6">
        <f>SUM(F2:F5)</f>
        <v>431959.9</v>
      </c>
      <c r="H6">
        <f>SUM(H2:H5)</f>
        <v>522182.6</v>
      </c>
    </row>
    <row r="7" spans="1:9" x14ac:dyDescent="0.2">
      <c r="A7" t="s">
        <v>18</v>
      </c>
      <c r="B7">
        <f>B6*(365/30)</f>
        <v>21875.666666666664</v>
      </c>
      <c r="D7">
        <f>D6*(365/30)</f>
        <v>101371.45</v>
      </c>
      <c r="F7">
        <f>F6*(365/30)</f>
        <v>5255512.1166666662</v>
      </c>
      <c r="H7">
        <f>H6*(365/30)</f>
        <v>6353221.6333333328</v>
      </c>
    </row>
    <row r="9" spans="1:9" x14ac:dyDescent="0.2">
      <c r="A9" t="s">
        <v>0</v>
      </c>
      <c r="B9" t="s">
        <v>15</v>
      </c>
      <c r="C9" t="s">
        <v>16</v>
      </c>
      <c r="D9" t="s">
        <v>9</v>
      </c>
      <c r="E9" t="s">
        <v>10</v>
      </c>
    </row>
    <row r="10" spans="1:9" x14ac:dyDescent="0.2">
      <c r="A10" t="s">
        <v>6</v>
      </c>
      <c r="B10">
        <f>ROUND(B3,0)</f>
        <v>10</v>
      </c>
      <c r="C10">
        <f>ROUND(E3,0)</f>
        <v>6</v>
      </c>
      <c r="D10">
        <f>ROUND(F3,0)</f>
        <v>2445</v>
      </c>
      <c r="E10">
        <f>ROUND(H3,0)</f>
        <v>4924</v>
      </c>
    </row>
    <row r="11" spans="1:9" x14ac:dyDescent="0.2">
      <c r="A11" t="s">
        <v>7</v>
      </c>
      <c r="B11">
        <f>ROUND(B4,0)</f>
        <v>28</v>
      </c>
      <c r="C11">
        <f>ROUND(E4,0)</f>
        <v>14</v>
      </c>
      <c r="D11">
        <f>ROUND(F4,0)</f>
        <v>2314</v>
      </c>
      <c r="E11">
        <f>ROUND(H4,0)</f>
        <v>1745</v>
      </c>
    </row>
    <row r="13" spans="1:9" x14ac:dyDescent="0.2">
      <c r="A13" t="s">
        <v>24</v>
      </c>
      <c r="B13" s="3">
        <f>(B3+D3) / (B3+D3+F3+H3)</f>
        <v>2.7875884653378261E-3</v>
      </c>
    </row>
    <row r="14" spans="1:9" x14ac:dyDescent="0.2">
      <c r="A14" t="s">
        <v>25</v>
      </c>
      <c r="B14" s="3">
        <f>(B4+D4) / (B4+D4+F4+H4)</f>
        <v>1.3346623231390091E-2</v>
      </c>
    </row>
    <row r="16" spans="1:9" x14ac:dyDescent="0.2">
      <c r="B16" t="s">
        <v>20</v>
      </c>
      <c r="C16" t="s">
        <v>21</v>
      </c>
      <c r="D16" t="s">
        <v>23</v>
      </c>
    </row>
    <row r="17" spans="1:4" x14ac:dyDescent="0.2">
      <c r="A17" t="s">
        <v>19</v>
      </c>
      <c r="B17" s="1">
        <f>ROUND(B6,0)</f>
        <v>1798</v>
      </c>
      <c r="C17" s="1">
        <f>ROUND((365/30)*B17,0)</f>
        <v>21876</v>
      </c>
      <c r="D17" s="2">
        <f>SUM(B3,B4) / B17 * 1000</f>
        <v>20.85650723025584</v>
      </c>
    </row>
    <row r="18" spans="1:4" x14ac:dyDescent="0.2">
      <c r="A18" t="s">
        <v>22</v>
      </c>
      <c r="B18" s="1">
        <f>ROUND(D6,0)</f>
        <v>8332</v>
      </c>
      <c r="C18" s="1">
        <f>ROUND((365/30)*B18,0)</f>
        <v>101373</v>
      </c>
      <c r="D18" s="2">
        <f>SUM(D3,D4) / B18 * 1000</f>
        <v>4.5607297167546808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nh_admissions_analysis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Kasey Jones</cp:lastModifiedBy>
  <dcterms:created xsi:type="dcterms:W3CDTF">2022-03-14T19:33:05Z</dcterms:created>
  <dcterms:modified xsi:type="dcterms:W3CDTF">2022-04-11T13:41:10Z</dcterms:modified>
</cp:coreProperties>
</file>