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\workspace\LearnCloud\psl\src\main\resources\"/>
    </mc:Choice>
  </mc:AlternateContent>
  <xr:revisionPtr revIDLastSave="0" documentId="8_{F23118BB-1504-44B8-844B-EBAFCCDCD365}" xr6:coauthVersionLast="47" xr6:coauthVersionMax="47" xr10:uidLastSave="{00000000-0000-0000-0000-000000000000}"/>
  <bookViews>
    <workbookView xWindow="8775" yWindow="1965" windowWidth="20535" windowHeight="11790" xr2:uid="{75229E51-FA3F-480F-8D54-ED33A6323681}"/>
  </bookViews>
  <sheets>
    <sheet name="汇总表（新）" sheetId="2" r:id="rId1"/>
  </sheets>
  <externalReferences>
    <externalReference r:id="rId2"/>
  </externalReferences>
  <definedNames>
    <definedName name="_xlnm._FilterDatabase" localSheetId="0" hidden="1">'汇总表（新）'!$B$1:$B$239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9" i="2" l="1"/>
  <c r="E239" i="2"/>
  <c r="G238" i="2"/>
  <c r="E238" i="2"/>
  <c r="G237" i="2"/>
  <c r="E237" i="2"/>
  <c r="G236" i="2"/>
  <c r="E236" i="2"/>
  <c r="G235" i="2"/>
  <c r="E235" i="2"/>
  <c r="G234" i="2"/>
  <c r="E234" i="2"/>
  <c r="G233" i="2"/>
  <c r="E233" i="2"/>
  <c r="G232" i="2"/>
  <c r="E232" i="2"/>
  <c r="G231" i="2"/>
  <c r="E231" i="2"/>
  <c r="G230" i="2"/>
  <c r="E230" i="2"/>
  <c r="G229" i="2"/>
  <c r="E229" i="2"/>
  <c r="G228" i="2"/>
  <c r="E228" i="2"/>
  <c r="G227" i="2"/>
  <c r="E227" i="2"/>
  <c r="G226" i="2"/>
  <c r="E226" i="2"/>
  <c r="G225" i="2"/>
  <c r="E225" i="2"/>
  <c r="G224" i="2"/>
  <c r="E224" i="2"/>
  <c r="G223" i="2"/>
  <c r="E223" i="2"/>
  <c r="G222" i="2"/>
  <c r="E222" i="2"/>
  <c r="G221" i="2"/>
  <c r="E221" i="2"/>
  <c r="G220" i="2"/>
  <c r="E220" i="2"/>
  <c r="G219" i="2"/>
  <c r="E219" i="2"/>
  <c r="G218" i="2"/>
  <c r="E218" i="2"/>
  <c r="G217" i="2"/>
  <c r="E217" i="2"/>
  <c r="G216" i="2"/>
  <c r="E216" i="2"/>
  <c r="G215" i="2"/>
  <c r="E215" i="2"/>
  <c r="G214" i="2"/>
  <c r="F214" i="2"/>
  <c r="E214" i="2"/>
  <c r="G213" i="2"/>
  <c r="F213" i="2"/>
  <c r="E213" i="2"/>
  <c r="G212" i="2"/>
  <c r="F212" i="2"/>
  <c r="E212" i="2"/>
  <c r="G211" i="2"/>
  <c r="F211" i="2"/>
  <c r="E211" i="2"/>
  <c r="G210" i="2"/>
  <c r="F210" i="2"/>
  <c r="E210" i="2"/>
  <c r="G209" i="2"/>
  <c r="F209" i="2"/>
  <c r="E209" i="2"/>
  <c r="G208" i="2"/>
  <c r="F208" i="2"/>
  <c r="E208" i="2"/>
  <c r="G207" i="2"/>
  <c r="F207" i="2"/>
  <c r="E207" i="2"/>
  <c r="G206" i="2"/>
  <c r="F206" i="2"/>
  <c r="E206" i="2"/>
  <c r="G205" i="2"/>
  <c r="F205" i="2"/>
  <c r="E205" i="2"/>
  <c r="G204" i="2"/>
  <c r="F204" i="2"/>
  <c r="E204" i="2"/>
  <c r="G203" i="2"/>
  <c r="F203" i="2"/>
  <c r="E203" i="2"/>
  <c r="G202" i="2"/>
  <c r="F202" i="2"/>
  <c r="E202" i="2"/>
  <c r="G201" i="2"/>
  <c r="F201" i="2"/>
  <c r="E201" i="2"/>
  <c r="G200" i="2"/>
  <c r="F200" i="2"/>
  <c r="E200" i="2"/>
  <c r="G199" i="2"/>
  <c r="F199" i="2"/>
  <c r="E199" i="2"/>
  <c r="G198" i="2"/>
  <c r="F198" i="2"/>
  <c r="E198" i="2"/>
  <c r="G197" i="2"/>
  <c r="F197" i="2"/>
  <c r="E197" i="2"/>
  <c r="G196" i="2"/>
  <c r="F196" i="2"/>
  <c r="E196" i="2"/>
  <c r="AI195" i="2"/>
  <c r="AH195" i="2"/>
  <c r="AF195" i="2"/>
  <c r="AB195" i="2"/>
  <c r="W195" i="2"/>
  <c r="Q195" i="2"/>
  <c r="X195" i="2" s="1"/>
  <c r="N195" i="2"/>
  <c r="K195" i="2"/>
  <c r="J195" i="2"/>
  <c r="L195" i="2" s="1"/>
  <c r="I195" i="2"/>
  <c r="AJ195" i="2" s="1"/>
  <c r="H195" i="2"/>
  <c r="AI194" i="2"/>
  <c r="AH194" i="2"/>
  <c r="AF194" i="2"/>
  <c r="AB194" i="2"/>
  <c r="X194" i="2"/>
  <c r="W194" i="2"/>
  <c r="Q194" i="2"/>
  <c r="N194" i="2"/>
  <c r="K194" i="2"/>
  <c r="J194" i="2"/>
  <c r="L194" i="2" s="1"/>
  <c r="I194" i="2"/>
  <c r="AJ194" i="2" s="1"/>
  <c r="H194" i="2"/>
  <c r="G194" i="2"/>
  <c r="F194" i="2"/>
  <c r="E194" i="2"/>
  <c r="AI193" i="2"/>
  <c r="AH193" i="2"/>
  <c r="AF193" i="2"/>
  <c r="AB193" i="2"/>
  <c r="X193" i="2"/>
  <c r="W193" i="2"/>
  <c r="Q193" i="2"/>
  <c r="N193" i="2"/>
  <c r="K193" i="2"/>
  <c r="J193" i="2"/>
  <c r="I193" i="2"/>
  <c r="AJ193" i="2" s="1"/>
  <c r="H193" i="2"/>
  <c r="G193" i="2"/>
  <c r="F193" i="2"/>
  <c r="E193" i="2"/>
  <c r="AI192" i="2"/>
  <c r="AH192" i="2"/>
  <c r="AF192" i="2"/>
  <c r="AB192" i="2"/>
  <c r="X192" i="2"/>
  <c r="W192" i="2"/>
  <c r="Q192" i="2"/>
  <c r="N192" i="2"/>
  <c r="K192" i="2"/>
  <c r="L192" i="2" s="1"/>
  <c r="J192" i="2"/>
  <c r="I192" i="2"/>
  <c r="AJ192" i="2" s="1"/>
  <c r="H192" i="2"/>
  <c r="G192" i="2"/>
  <c r="F192" i="2"/>
  <c r="E192" i="2"/>
  <c r="AI191" i="2"/>
  <c r="AH191" i="2"/>
  <c r="AF191" i="2"/>
  <c r="AB191" i="2"/>
  <c r="W191" i="2"/>
  <c r="Q191" i="2"/>
  <c r="X191" i="2" s="1"/>
  <c r="N191" i="2"/>
  <c r="K191" i="2"/>
  <c r="J191" i="2"/>
  <c r="I191" i="2"/>
  <c r="AJ191" i="2" s="1"/>
  <c r="H191" i="2"/>
  <c r="G191" i="2"/>
  <c r="E191" i="2"/>
  <c r="AJ190" i="2"/>
  <c r="N190" i="2"/>
  <c r="K190" i="2"/>
  <c r="J190" i="2"/>
  <c r="I190" i="2"/>
  <c r="H190" i="2"/>
  <c r="G190" i="2"/>
  <c r="F190" i="2"/>
  <c r="E190" i="2"/>
  <c r="AI189" i="2"/>
  <c r="AH189" i="2"/>
  <c r="AF189" i="2"/>
  <c r="AB189" i="2"/>
  <c r="W189" i="2"/>
  <c r="X189" i="2" s="1"/>
  <c r="AJ189" i="2" s="1"/>
  <c r="Q189" i="2"/>
  <c r="N189" i="2"/>
  <c r="K189" i="2"/>
  <c r="J189" i="2"/>
  <c r="I189" i="2"/>
  <c r="H189" i="2"/>
  <c r="G189" i="2"/>
  <c r="F189" i="2"/>
  <c r="E189" i="2"/>
  <c r="AI188" i="2"/>
  <c r="AH188" i="2"/>
  <c r="AF188" i="2"/>
  <c r="AB188" i="2"/>
  <c r="W188" i="2"/>
  <c r="X188" i="2" s="1"/>
  <c r="AJ188" i="2" s="1"/>
  <c r="Q188" i="2"/>
  <c r="N188" i="2"/>
  <c r="L188" i="2"/>
  <c r="K188" i="2"/>
  <c r="J188" i="2"/>
  <c r="I188" i="2"/>
  <c r="H188" i="2"/>
  <c r="G188" i="2"/>
  <c r="F188" i="2"/>
  <c r="E188" i="2"/>
  <c r="AI187" i="2"/>
  <c r="AH187" i="2"/>
  <c r="AF187" i="2"/>
  <c r="AB187" i="2"/>
  <c r="X187" i="2"/>
  <c r="W187" i="2"/>
  <c r="Q187" i="2"/>
  <c r="N187" i="2"/>
  <c r="AJ187" i="2" s="1"/>
  <c r="K187" i="2"/>
  <c r="J187" i="2"/>
  <c r="I187" i="2"/>
  <c r="H187" i="2"/>
  <c r="G187" i="2"/>
  <c r="F187" i="2"/>
  <c r="E187" i="2"/>
  <c r="AI186" i="2"/>
  <c r="AH186" i="2"/>
  <c r="AF186" i="2"/>
  <c r="AB186" i="2"/>
  <c r="X186" i="2"/>
  <c r="W186" i="2"/>
  <c r="Q186" i="2"/>
  <c r="N186" i="2"/>
  <c r="AJ186" i="2" s="1"/>
  <c r="K186" i="2"/>
  <c r="J186" i="2"/>
  <c r="I186" i="2"/>
  <c r="H186" i="2"/>
  <c r="G186" i="2"/>
  <c r="F186" i="2"/>
  <c r="E186" i="2"/>
  <c r="AI185" i="2"/>
  <c r="AH185" i="2"/>
  <c r="AF185" i="2"/>
  <c r="AB185" i="2"/>
  <c r="X185" i="2"/>
  <c r="W185" i="2"/>
  <c r="Q185" i="2"/>
  <c r="N185" i="2"/>
  <c r="AJ185" i="2" s="1"/>
  <c r="L185" i="2"/>
  <c r="K185" i="2"/>
  <c r="J185" i="2"/>
  <c r="I185" i="2"/>
  <c r="H185" i="2"/>
  <c r="G185" i="2"/>
  <c r="F185" i="2"/>
  <c r="E185" i="2"/>
  <c r="AH184" i="2"/>
  <c r="AF184" i="2"/>
  <c r="AB184" i="2"/>
  <c r="AI184" i="2" s="1"/>
  <c r="W184" i="2"/>
  <c r="Q184" i="2"/>
  <c r="X184" i="2" s="1"/>
  <c r="N184" i="2"/>
  <c r="K184" i="2"/>
  <c r="J184" i="2"/>
  <c r="L184" i="2" s="1"/>
  <c r="I184" i="2"/>
  <c r="AJ184" i="2" s="1"/>
  <c r="H184" i="2"/>
  <c r="G184" i="2"/>
  <c r="F184" i="2"/>
  <c r="E184" i="2"/>
  <c r="AH183" i="2"/>
  <c r="AF183" i="2"/>
  <c r="AI183" i="2" s="1"/>
  <c r="AB183" i="2"/>
  <c r="W183" i="2"/>
  <c r="Q183" i="2"/>
  <c r="X183" i="2" s="1"/>
  <c r="N183" i="2"/>
  <c r="K183" i="2"/>
  <c r="J183" i="2"/>
  <c r="I183" i="2"/>
  <c r="AJ183" i="2" s="1"/>
  <c r="H183" i="2"/>
  <c r="G183" i="2"/>
  <c r="F183" i="2"/>
  <c r="E183" i="2"/>
  <c r="AH182" i="2"/>
  <c r="AF182" i="2"/>
  <c r="AI182" i="2" s="1"/>
  <c r="AB182" i="2"/>
  <c r="W182" i="2"/>
  <c r="Q182" i="2"/>
  <c r="X182" i="2" s="1"/>
  <c r="N182" i="2"/>
  <c r="K182" i="2"/>
  <c r="J182" i="2"/>
  <c r="I182" i="2"/>
  <c r="H182" i="2"/>
  <c r="G182" i="2"/>
  <c r="F182" i="2"/>
  <c r="E182" i="2"/>
  <c r="AH181" i="2"/>
  <c r="AF181" i="2"/>
  <c r="AI181" i="2" s="1"/>
  <c r="AB181" i="2"/>
  <c r="W181" i="2"/>
  <c r="Q181" i="2"/>
  <c r="X181" i="2" s="1"/>
  <c r="N181" i="2"/>
  <c r="K181" i="2"/>
  <c r="L181" i="2" s="1"/>
  <c r="J181" i="2"/>
  <c r="I181" i="2"/>
  <c r="H181" i="2"/>
  <c r="G181" i="2"/>
  <c r="F181" i="2"/>
  <c r="E181" i="2"/>
  <c r="AH180" i="2"/>
  <c r="AI180" i="2" s="1"/>
  <c r="AF180" i="2"/>
  <c r="AB180" i="2"/>
  <c r="X180" i="2"/>
  <c r="W180" i="2"/>
  <c r="Q180" i="2"/>
  <c r="N180" i="2"/>
  <c r="K180" i="2"/>
  <c r="J180" i="2"/>
  <c r="L180" i="2" s="1"/>
  <c r="I180" i="2"/>
  <c r="H180" i="2"/>
  <c r="G180" i="2"/>
  <c r="F180" i="2"/>
  <c r="E180" i="2"/>
  <c r="AH179" i="2"/>
  <c r="AF179" i="2"/>
  <c r="AB179" i="2"/>
  <c r="AI179" i="2" s="1"/>
  <c r="X179" i="2"/>
  <c r="W179" i="2"/>
  <c r="Q179" i="2"/>
  <c r="N179" i="2"/>
  <c r="K179" i="2"/>
  <c r="J179" i="2"/>
  <c r="I179" i="2"/>
  <c r="AJ179" i="2" s="1"/>
  <c r="H179" i="2"/>
  <c r="G179" i="2"/>
  <c r="F179" i="2"/>
  <c r="E179" i="2"/>
  <c r="AH178" i="2"/>
  <c r="AF178" i="2"/>
  <c r="AB178" i="2"/>
  <c r="AI178" i="2" s="1"/>
  <c r="X178" i="2"/>
  <c r="W178" i="2"/>
  <c r="Q178" i="2"/>
  <c r="N178" i="2"/>
  <c r="K178" i="2"/>
  <c r="J178" i="2"/>
  <c r="I178" i="2"/>
  <c r="AJ178" i="2" s="1"/>
  <c r="H178" i="2"/>
  <c r="G178" i="2"/>
  <c r="E178" i="2"/>
  <c r="AH177" i="2"/>
  <c r="AI177" i="2" s="1"/>
  <c r="AF177" i="2"/>
  <c r="AB177" i="2"/>
  <c r="X177" i="2"/>
  <c r="W177" i="2"/>
  <c r="Q177" i="2"/>
  <c r="N177" i="2"/>
  <c r="K177" i="2"/>
  <c r="J177" i="2"/>
  <c r="I177" i="2"/>
  <c r="AJ177" i="2" s="1"/>
  <c r="H177" i="2"/>
  <c r="F177" i="2"/>
  <c r="E177" i="2"/>
  <c r="AI176" i="2"/>
  <c r="AH176" i="2"/>
  <c r="AF176" i="2"/>
  <c r="AB176" i="2"/>
  <c r="W176" i="2"/>
  <c r="Q176" i="2"/>
  <c r="X176" i="2" s="1"/>
  <c r="N176" i="2"/>
  <c r="K176" i="2"/>
  <c r="J176" i="2"/>
  <c r="L176" i="2" s="1"/>
  <c r="I176" i="2"/>
  <c r="AJ176" i="2" s="1"/>
  <c r="H176" i="2"/>
  <c r="G176" i="2"/>
  <c r="F176" i="2"/>
  <c r="E176" i="2"/>
  <c r="AH175" i="2"/>
  <c r="AI175" i="2" s="1"/>
  <c r="AF175" i="2"/>
  <c r="AB175" i="2"/>
  <c r="X175" i="2"/>
  <c r="W175" i="2"/>
  <c r="Q175" i="2"/>
  <c r="N175" i="2"/>
  <c r="K175" i="2"/>
  <c r="J175" i="2"/>
  <c r="I175" i="2"/>
  <c r="H175" i="2"/>
  <c r="G175" i="2"/>
  <c r="F175" i="2"/>
  <c r="E175" i="2"/>
  <c r="AH174" i="2"/>
  <c r="AI174" i="2" s="1"/>
  <c r="AF174" i="2"/>
  <c r="AB174" i="2"/>
  <c r="X174" i="2"/>
  <c r="W174" i="2"/>
  <c r="Q174" i="2"/>
  <c r="N174" i="2"/>
  <c r="K174" i="2"/>
  <c r="J174" i="2"/>
  <c r="L174" i="2" s="1"/>
  <c r="I174" i="2"/>
  <c r="H174" i="2"/>
  <c r="G174" i="2"/>
  <c r="F174" i="2"/>
  <c r="E174" i="2"/>
  <c r="N173" i="2"/>
  <c r="K173" i="2"/>
  <c r="J173" i="2"/>
  <c r="I173" i="2"/>
  <c r="AJ173" i="2" s="1"/>
  <c r="H173" i="2"/>
  <c r="G173" i="2"/>
  <c r="F173" i="2"/>
  <c r="E173" i="2"/>
  <c r="AH172" i="2"/>
  <c r="AF172" i="2"/>
  <c r="AB172" i="2"/>
  <c r="AI172" i="2" s="1"/>
  <c r="X172" i="2"/>
  <c r="W172" i="2"/>
  <c r="Q172" i="2"/>
  <c r="N172" i="2"/>
  <c r="K172" i="2"/>
  <c r="J172" i="2"/>
  <c r="I172" i="2"/>
  <c r="AJ172" i="2" s="1"/>
  <c r="H172" i="2"/>
  <c r="G172" i="2"/>
  <c r="F172" i="2"/>
  <c r="E172" i="2"/>
  <c r="AH171" i="2"/>
  <c r="AF171" i="2"/>
  <c r="AB171" i="2"/>
  <c r="AI171" i="2" s="1"/>
  <c r="X171" i="2"/>
  <c r="W171" i="2"/>
  <c r="Q171" i="2"/>
  <c r="N171" i="2"/>
  <c r="K171" i="2"/>
  <c r="J171" i="2"/>
  <c r="I171" i="2"/>
  <c r="AJ171" i="2" s="1"/>
  <c r="H171" i="2"/>
  <c r="G171" i="2"/>
  <c r="F171" i="2"/>
  <c r="E171" i="2"/>
  <c r="AH170" i="2"/>
  <c r="AF170" i="2"/>
  <c r="AB170" i="2"/>
  <c r="AI170" i="2" s="1"/>
  <c r="AJ170" i="2" s="1"/>
  <c r="X170" i="2"/>
  <c r="W170" i="2"/>
  <c r="Q170" i="2"/>
  <c r="N170" i="2"/>
  <c r="K170" i="2"/>
  <c r="J170" i="2"/>
  <c r="L170" i="2" s="1"/>
  <c r="I170" i="2"/>
  <c r="H170" i="2"/>
  <c r="G170" i="2"/>
  <c r="F170" i="2"/>
  <c r="E170" i="2"/>
  <c r="AH169" i="2"/>
  <c r="AF169" i="2"/>
  <c r="AI169" i="2" s="1"/>
  <c r="AJ169" i="2" s="1"/>
  <c r="AB169" i="2"/>
  <c r="X169" i="2"/>
  <c r="W169" i="2"/>
  <c r="Q169" i="2"/>
  <c r="N169" i="2"/>
  <c r="K169" i="2"/>
  <c r="J169" i="2"/>
  <c r="L169" i="2" s="1"/>
  <c r="I169" i="2"/>
  <c r="H169" i="2"/>
  <c r="G169" i="2"/>
  <c r="F169" i="2"/>
  <c r="E169" i="2"/>
  <c r="AI168" i="2"/>
  <c r="AH168" i="2"/>
  <c r="AF168" i="2"/>
  <c r="AB168" i="2"/>
  <c r="W168" i="2"/>
  <c r="Q168" i="2"/>
  <c r="X168" i="2" s="1"/>
  <c r="AJ168" i="2" s="1"/>
  <c r="N168" i="2"/>
  <c r="K168" i="2"/>
  <c r="J168" i="2"/>
  <c r="I168" i="2"/>
  <c r="H168" i="2"/>
  <c r="G168" i="2"/>
  <c r="F168" i="2"/>
  <c r="E168" i="2"/>
  <c r="AI167" i="2"/>
  <c r="AH167" i="2"/>
  <c r="AF167" i="2"/>
  <c r="AB167" i="2"/>
  <c r="W167" i="2"/>
  <c r="Q167" i="2"/>
  <c r="X167" i="2" s="1"/>
  <c r="N167" i="2"/>
  <c r="L167" i="2"/>
  <c r="K167" i="2"/>
  <c r="J167" i="2"/>
  <c r="I167" i="2"/>
  <c r="H167" i="2"/>
  <c r="G167" i="2"/>
  <c r="F167" i="2"/>
  <c r="E167" i="2"/>
  <c r="AI166" i="2"/>
  <c r="AH166" i="2"/>
  <c r="AF166" i="2"/>
  <c r="AB166" i="2"/>
  <c r="W166" i="2"/>
  <c r="Q166" i="2"/>
  <c r="X166" i="2" s="1"/>
  <c r="N166" i="2"/>
  <c r="K166" i="2"/>
  <c r="J166" i="2"/>
  <c r="L166" i="2" s="1"/>
  <c r="I166" i="2"/>
  <c r="AJ166" i="2" s="1"/>
  <c r="H166" i="2"/>
  <c r="G166" i="2"/>
  <c r="F166" i="2"/>
  <c r="E166" i="2"/>
  <c r="AI165" i="2"/>
  <c r="AH165" i="2"/>
  <c r="AF165" i="2"/>
  <c r="AB165" i="2"/>
  <c r="W165" i="2"/>
  <c r="Q165" i="2"/>
  <c r="X165" i="2" s="1"/>
  <c r="N165" i="2"/>
  <c r="K165" i="2"/>
  <c r="J165" i="2"/>
  <c r="I165" i="2"/>
  <c r="AJ165" i="2" s="1"/>
  <c r="H165" i="2"/>
  <c r="G165" i="2"/>
  <c r="F165" i="2"/>
  <c r="E165" i="2"/>
  <c r="AI164" i="2"/>
  <c r="AH164" i="2"/>
  <c r="AF164" i="2"/>
  <c r="AB164" i="2"/>
  <c r="W164" i="2"/>
  <c r="Q164" i="2"/>
  <c r="X164" i="2" s="1"/>
  <c r="N164" i="2"/>
  <c r="K164" i="2"/>
  <c r="J164" i="2"/>
  <c r="I164" i="2"/>
  <c r="AJ164" i="2" s="1"/>
  <c r="H164" i="2"/>
  <c r="G164" i="2"/>
  <c r="F164" i="2"/>
  <c r="E164" i="2"/>
  <c r="AI163" i="2"/>
  <c r="AH163" i="2"/>
  <c r="AF163" i="2"/>
  <c r="AB163" i="2"/>
  <c r="W163" i="2"/>
  <c r="Q163" i="2"/>
  <c r="X163" i="2" s="1"/>
  <c r="N163" i="2"/>
  <c r="K163" i="2"/>
  <c r="J163" i="2"/>
  <c r="I163" i="2"/>
  <c r="AJ163" i="2" s="1"/>
  <c r="H163" i="2"/>
  <c r="G163" i="2"/>
  <c r="F163" i="2"/>
  <c r="E163" i="2"/>
  <c r="AI162" i="2"/>
  <c r="AH162" i="2"/>
  <c r="AF162" i="2"/>
  <c r="AB162" i="2"/>
  <c r="W162" i="2"/>
  <c r="Q162" i="2"/>
  <c r="X162" i="2" s="1"/>
  <c r="N162" i="2"/>
  <c r="K162" i="2"/>
  <c r="J162" i="2"/>
  <c r="L162" i="2" s="1"/>
  <c r="I162" i="2"/>
  <c r="AJ162" i="2" s="1"/>
  <c r="H162" i="2"/>
  <c r="G162" i="2"/>
  <c r="F162" i="2"/>
  <c r="E162" i="2"/>
  <c r="AJ161" i="2"/>
  <c r="N161" i="2"/>
  <c r="K161" i="2"/>
  <c r="J161" i="2"/>
  <c r="I161" i="2"/>
  <c r="H161" i="2"/>
  <c r="G161" i="2"/>
  <c r="F161" i="2"/>
  <c r="E161" i="2"/>
  <c r="AH160" i="2"/>
  <c r="AF160" i="2"/>
  <c r="AI160" i="2" s="1"/>
  <c r="AB160" i="2"/>
  <c r="X160" i="2"/>
  <c r="AJ160" i="2" s="1"/>
  <c r="W160" i="2"/>
  <c r="Q160" i="2"/>
  <c r="N160" i="2"/>
  <c r="L160" i="2"/>
  <c r="I160" i="2"/>
  <c r="H160" i="2"/>
  <c r="AI159" i="2"/>
  <c r="AH159" i="2"/>
  <c r="AF159" i="2"/>
  <c r="AB159" i="2"/>
  <c r="W159" i="2"/>
  <c r="Q159" i="2"/>
  <c r="X159" i="2" s="1"/>
  <c r="N159" i="2"/>
  <c r="K159" i="2"/>
  <c r="J159" i="2"/>
  <c r="I159" i="2"/>
  <c r="AJ159" i="2" s="1"/>
  <c r="H159" i="2"/>
  <c r="G159" i="2"/>
  <c r="F159" i="2"/>
  <c r="E159" i="2"/>
  <c r="AI158" i="2"/>
  <c r="AH158" i="2"/>
  <c r="AF158" i="2"/>
  <c r="AB158" i="2"/>
  <c r="W158" i="2"/>
  <c r="Q158" i="2"/>
  <c r="X158" i="2" s="1"/>
  <c r="N158" i="2"/>
  <c r="K158" i="2"/>
  <c r="J158" i="2"/>
  <c r="I158" i="2"/>
  <c r="AJ158" i="2" s="1"/>
  <c r="H158" i="2"/>
  <c r="G158" i="2"/>
  <c r="F158" i="2"/>
  <c r="E158" i="2"/>
  <c r="AI157" i="2"/>
  <c r="AH157" i="2"/>
  <c r="AF157" i="2"/>
  <c r="AB157" i="2"/>
  <c r="W157" i="2"/>
  <c r="Q157" i="2"/>
  <c r="X157" i="2" s="1"/>
  <c r="N157" i="2"/>
  <c r="L157" i="2"/>
  <c r="K157" i="2"/>
  <c r="J157" i="2"/>
  <c r="I157" i="2"/>
  <c r="H157" i="2"/>
  <c r="G157" i="2"/>
  <c r="F157" i="2"/>
  <c r="E157" i="2"/>
  <c r="AH156" i="2"/>
  <c r="AF156" i="2"/>
  <c r="AB156" i="2"/>
  <c r="AI156" i="2" s="1"/>
  <c r="W156" i="2"/>
  <c r="Q156" i="2"/>
  <c r="X156" i="2" s="1"/>
  <c r="AJ156" i="2" s="1"/>
  <c r="N156" i="2"/>
  <c r="L156" i="2"/>
  <c r="K156" i="2"/>
  <c r="J156" i="2"/>
  <c r="I156" i="2"/>
  <c r="H156" i="2"/>
  <c r="G156" i="2"/>
  <c r="F156" i="2"/>
  <c r="E156" i="2"/>
  <c r="AH155" i="2"/>
  <c r="AF155" i="2"/>
  <c r="AB155" i="2"/>
  <c r="AI155" i="2" s="1"/>
  <c r="W155" i="2"/>
  <c r="Q155" i="2"/>
  <c r="X155" i="2" s="1"/>
  <c r="N155" i="2"/>
  <c r="AJ155" i="2" s="1"/>
  <c r="L155" i="2"/>
  <c r="K155" i="2"/>
  <c r="J155" i="2"/>
  <c r="I155" i="2"/>
  <c r="H155" i="2"/>
  <c r="G155" i="2"/>
  <c r="F155" i="2"/>
  <c r="E155" i="2"/>
  <c r="AH154" i="2"/>
  <c r="AF154" i="2"/>
  <c r="AB154" i="2"/>
  <c r="AI154" i="2" s="1"/>
  <c r="W154" i="2"/>
  <c r="X154" i="2" s="1"/>
  <c r="AJ154" i="2" s="1"/>
  <c r="Q154" i="2"/>
  <c r="N154" i="2"/>
  <c r="K154" i="2"/>
  <c r="J154" i="2"/>
  <c r="I154" i="2"/>
  <c r="H154" i="2"/>
  <c r="G154" i="2"/>
  <c r="F154" i="2"/>
  <c r="E154" i="2"/>
  <c r="AH153" i="2"/>
  <c r="AF153" i="2"/>
  <c r="AB153" i="2"/>
  <c r="AI153" i="2" s="1"/>
  <c r="W153" i="2"/>
  <c r="X153" i="2" s="1"/>
  <c r="AJ153" i="2" s="1"/>
  <c r="Q153" i="2"/>
  <c r="N153" i="2"/>
  <c r="K153" i="2"/>
  <c r="J153" i="2"/>
  <c r="I153" i="2"/>
  <c r="H153" i="2"/>
  <c r="G153" i="2"/>
  <c r="F153" i="2"/>
  <c r="E153" i="2"/>
  <c r="AH152" i="2"/>
  <c r="AF152" i="2"/>
  <c r="AB152" i="2"/>
  <c r="AI152" i="2" s="1"/>
  <c r="W152" i="2"/>
  <c r="X152" i="2" s="1"/>
  <c r="AJ152" i="2" s="1"/>
  <c r="Q152" i="2"/>
  <c r="N152" i="2"/>
  <c r="K152" i="2"/>
  <c r="L152" i="2" s="1"/>
  <c r="J152" i="2"/>
  <c r="I152" i="2"/>
  <c r="H152" i="2"/>
  <c r="G152" i="2"/>
  <c r="F152" i="2"/>
  <c r="E152" i="2"/>
  <c r="AH151" i="2"/>
  <c r="AF151" i="2"/>
  <c r="AI151" i="2" s="1"/>
  <c r="AB151" i="2"/>
  <c r="X151" i="2"/>
  <c r="W151" i="2"/>
  <c r="Q151" i="2"/>
  <c r="N151" i="2"/>
  <c r="K151" i="2"/>
  <c r="L151" i="2" s="1"/>
  <c r="J151" i="2"/>
  <c r="I151" i="2"/>
  <c r="H151" i="2"/>
  <c r="G151" i="2"/>
  <c r="F151" i="2"/>
  <c r="E151" i="2"/>
  <c r="AH150" i="2"/>
  <c r="AF150" i="2"/>
  <c r="AB150" i="2"/>
  <c r="AI150" i="2" s="1"/>
  <c r="X150" i="2"/>
  <c r="W150" i="2"/>
  <c r="Q150" i="2"/>
  <c r="N150" i="2"/>
  <c r="K150" i="2"/>
  <c r="J150" i="2"/>
  <c r="L150" i="2" s="1"/>
  <c r="I150" i="2"/>
  <c r="H150" i="2"/>
  <c r="G150" i="2"/>
  <c r="F150" i="2"/>
  <c r="E150" i="2"/>
  <c r="AH149" i="2"/>
  <c r="AF149" i="2"/>
  <c r="AI149" i="2" s="1"/>
  <c r="AB149" i="2"/>
  <c r="X149" i="2"/>
  <c r="W149" i="2"/>
  <c r="Q149" i="2"/>
  <c r="N149" i="2"/>
  <c r="K149" i="2"/>
  <c r="J149" i="2"/>
  <c r="I149" i="2"/>
  <c r="H149" i="2"/>
  <c r="G149" i="2"/>
  <c r="F149" i="2"/>
  <c r="E149" i="2"/>
  <c r="AH148" i="2"/>
  <c r="AF148" i="2"/>
  <c r="AI148" i="2" s="1"/>
  <c r="AB148" i="2"/>
  <c r="X148" i="2"/>
  <c r="W148" i="2"/>
  <c r="Q148" i="2"/>
  <c r="N148" i="2"/>
  <c r="K148" i="2"/>
  <c r="J148" i="2"/>
  <c r="I148" i="2"/>
  <c r="AJ148" i="2" s="1"/>
  <c r="H148" i="2"/>
  <c r="AH147" i="2"/>
  <c r="AF147" i="2"/>
  <c r="AB147" i="2"/>
  <c r="AI147" i="2" s="1"/>
  <c r="W147" i="2"/>
  <c r="X147" i="2" s="1"/>
  <c r="Q147" i="2"/>
  <c r="N147" i="2"/>
  <c r="K147" i="2"/>
  <c r="J147" i="2"/>
  <c r="L147" i="2" s="1"/>
  <c r="I147" i="2"/>
  <c r="H147" i="2"/>
  <c r="G147" i="2"/>
  <c r="F147" i="2"/>
  <c r="E147" i="2"/>
  <c r="AI146" i="2"/>
  <c r="AH146" i="2"/>
  <c r="AF146" i="2"/>
  <c r="AB146" i="2"/>
  <c r="X146" i="2"/>
  <c r="AJ146" i="2" s="1"/>
  <c r="W146" i="2"/>
  <c r="Q146" i="2"/>
  <c r="N146" i="2"/>
  <c r="K146" i="2"/>
  <c r="J146" i="2"/>
  <c r="I146" i="2"/>
  <c r="H146" i="2"/>
  <c r="G146" i="2"/>
  <c r="F146" i="2"/>
  <c r="E146" i="2"/>
  <c r="AI145" i="2"/>
  <c r="AH145" i="2"/>
  <c r="AF145" i="2"/>
  <c r="AB145" i="2"/>
  <c r="X145" i="2"/>
  <c r="AJ145" i="2" s="1"/>
  <c r="W145" i="2"/>
  <c r="Q145" i="2"/>
  <c r="N145" i="2"/>
  <c r="K145" i="2"/>
  <c r="J145" i="2"/>
  <c r="I145" i="2"/>
  <c r="H145" i="2"/>
  <c r="G145" i="2"/>
  <c r="F145" i="2"/>
  <c r="E145" i="2"/>
  <c r="AI144" i="2"/>
  <c r="AH144" i="2"/>
  <c r="AF144" i="2"/>
  <c r="AB144" i="2"/>
  <c r="X144" i="2"/>
  <c r="AJ144" i="2" s="1"/>
  <c r="W144" i="2"/>
  <c r="Q144" i="2"/>
  <c r="N144" i="2"/>
  <c r="K144" i="2"/>
  <c r="J144" i="2"/>
  <c r="I144" i="2"/>
  <c r="H144" i="2"/>
  <c r="G144" i="2"/>
  <c r="F144" i="2"/>
  <c r="E144" i="2"/>
  <c r="AI143" i="2"/>
  <c r="AH143" i="2"/>
  <c r="AF143" i="2"/>
  <c r="AB143" i="2"/>
  <c r="X143" i="2"/>
  <c r="AJ143" i="2" s="1"/>
  <c r="W143" i="2"/>
  <c r="Q143" i="2"/>
  <c r="N143" i="2"/>
  <c r="K143" i="2"/>
  <c r="J143" i="2"/>
  <c r="L143" i="2" s="1"/>
  <c r="I143" i="2"/>
  <c r="H143" i="2"/>
  <c r="G143" i="2"/>
  <c r="F143" i="2"/>
  <c r="E143" i="2"/>
  <c r="AH142" i="2"/>
  <c r="AF142" i="2"/>
  <c r="AB142" i="2"/>
  <c r="AI142" i="2" s="1"/>
  <c r="AJ142" i="2" s="1"/>
  <c r="X142" i="2"/>
  <c r="W142" i="2"/>
  <c r="Q142" i="2"/>
  <c r="N142" i="2"/>
  <c r="K142" i="2"/>
  <c r="J142" i="2"/>
  <c r="I142" i="2"/>
  <c r="H142" i="2"/>
  <c r="G142" i="2"/>
  <c r="F142" i="2"/>
  <c r="E142" i="2"/>
  <c r="AH141" i="2"/>
  <c r="AF141" i="2"/>
  <c r="AB141" i="2"/>
  <c r="AI141" i="2" s="1"/>
  <c r="X141" i="2"/>
  <c r="W141" i="2"/>
  <c r="Q141" i="2"/>
  <c r="N141" i="2"/>
  <c r="K141" i="2"/>
  <c r="J141" i="2"/>
  <c r="L141" i="2" s="1"/>
  <c r="I141" i="2"/>
  <c r="H141" i="2"/>
  <c r="G141" i="2"/>
  <c r="F141" i="2"/>
  <c r="E141" i="2"/>
  <c r="AH140" i="2"/>
  <c r="AF140" i="2"/>
  <c r="AI140" i="2" s="1"/>
  <c r="AB140" i="2"/>
  <c r="W140" i="2"/>
  <c r="Q140" i="2"/>
  <c r="X140" i="2" s="1"/>
  <c r="N140" i="2"/>
  <c r="K140" i="2"/>
  <c r="J140" i="2"/>
  <c r="L140" i="2" s="1"/>
  <c r="I140" i="2"/>
  <c r="AJ140" i="2" s="1"/>
  <c r="H140" i="2"/>
  <c r="G140" i="2"/>
  <c r="F140" i="2"/>
  <c r="E140" i="2"/>
  <c r="AH139" i="2"/>
  <c r="AI139" i="2" s="1"/>
  <c r="AF139" i="2"/>
  <c r="AB139" i="2"/>
  <c r="W139" i="2"/>
  <c r="Q139" i="2"/>
  <c r="X139" i="2" s="1"/>
  <c r="N139" i="2"/>
  <c r="K139" i="2"/>
  <c r="J139" i="2"/>
  <c r="L139" i="2" s="1"/>
  <c r="I139" i="2"/>
  <c r="AJ139" i="2" s="1"/>
  <c r="H139" i="2"/>
  <c r="G139" i="2"/>
  <c r="F139" i="2"/>
  <c r="E139" i="2"/>
  <c r="AI138" i="2"/>
  <c r="AH138" i="2"/>
  <c r="AF138" i="2"/>
  <c r="AB138" i="2"/>
  <c r="W138" i="2"/>
  <c r="Q138" i="2"/>
  <c r="X138" i="2" s="1"/>
  <c r="N138" i="2"/>
  <c r="K138" i="2"/>
  <c r="J138" i="2"/>
  <c r="I138" i="2"/>
  <c r="AJ138" i="2" s="1"/>
  <c r="H138" i="2"/>
  <c r="G138" i="2"/>
  <c r="F138" i="2"/>
  <c r="E138" i="2"/>
  <c r="AI137" i="2"/>
  <c r="AH137" i="2"/>
  <c r="AF137" i="2"/>
  <c r="AB137" i="2"/>
  <c r="W137" i="2"/>
  <c r="Q137" i="2"/>
  <c r="X137" i="2" s="1"/>
  <c r="N137" i="2"/>
  <c r="L137" i="2"/>
  <c r="K137" i="2"/>
  <c r="J137" i="2"/>
  <c r="I137" i="2"/>
  <c r="AJ137" i="2" s="1"/>
  <c r="H137" i="2"/>
  <c r="E137" i="2"/>
  <c r="AJ136" i="2"/>
  <c r="N136" i="2"/>
  <c r="K136" i="2"/>
  <c r="J136" i="2"/>
  <c r="I136" i="2"/>
  <c r="H136" i="2"/>
  <c r="G136" i="2"/>
  <c r="F136" i="2"/>
  <c r="E136" i="2"/>
  <c r="AI135" i="2"/>
  <c r="AH135" i="2"/>
  <c r="AF135" i="2"/>
  <c r="AB135" i="2"/>
  <c r="X135" i="2"/>
  <c r="W135" i="2"/>
  <c r="Q135" i="2"/>
  <c r="N135" i="2"/>
  <c r="AJ135" i="2" s="1"/>
  <c r="K135" i="2"/>
  <c r="J135" i="2"/>
  <c r="I135" i="2"/>
  <c r="H135" i="2"/>
  <c r="G135" i="2"/>
  <c r="F135" i="2"/>
  <c r="E135" i="2"/>
  <c r="AI134" i="2"/>
  <c r="AH134" i="2"/>
  <c r="AF134" i="2"/>
  <c r="AB134" i="2"/>
  <c r="X134" i="2"/>
  <c r="W134" i="2"/>
  <c r="Q134" i="2"/>
  <c r="N134" i="2"/>
  <c r="AJ134" i="2" s="1"/>
  <c r="K134" i="2"/>
  <c r="J134" i="2"/>
  <c r="I134" i="2"/>
  <c r="H134" i="2"/>
  <c r="G134" i="2"/>
  <c r="F134" i="2"/>
  <c r="E134" i="2"/>
  <c r="AI133" i="2"/>
  <c r="AH133" i="2"/>
  <c r="AF133" i="2"/>
  <c r="AB133" i="2"/>
  <c r="X133" i="2"/>
  <c r="W133" i="2"/>
  <c r="Q133" i="2"/>
  <c r="N133" i="2"/>
  <c r="AJ133" i="2" s="1"/>
  <c r="L133" i="2"/>
  <c r="K133" i="2"/>
  <c r="J133" i="2"/>
  <c r="I133" i="2"/>
  <c r="H133" i="2"/>
  <c r="F133" i="2"/>
  <c r="E133" i="2"/>
  <c r="AI132" i="2"/>
  <c r="AH132" i="2"/>
  <c r="AF132" i="2"/>
  <c r="AB132" i="2"/>
  <c r="X132" i="2"/>
  <c r="W132" i="2"/>
  <c r="Q132" i="2"/>
  <c r="N132" i="2"/>
  <c r="AJ132" i="2" s="1"/>
  <c r="L132" i="2"/>
  <c r="K132" i="2"/>
  <c r="J132" i="2"/>
  <c r="I132" i="2"/>
  <c r="H132" i="2"/>
  <c r="G132" i="2"/>
  <c r="F132" i="2"/>
  <c r="E132" i="2"/>
  <c r="AJ131" i="2"/>
  <c r="N131" i="2"/>
  <c r="K131" i="2"/>
  <c r="J131" i="2"/>
  <c r="I131" i="2"/>
  <c r="H131" i="2"/>
  <c r="G131" i="2"/>
  <c r="E131" i="2"/>
  <c r="AI130" i="2"/>
  <c r="AH130" i="2"/>
  <c r="AF130" i="2"/>
  <c r="AB130" i="2"/>
  <c r="W130" i="2"/>
  <c r="X130" i="2" s="1"/>
  <c r="Q130" i="2"/>
  <c r="N130" i="2"/>
  <c r="K130" i="2"/>
  <c r="J130" i="2"/>
  <c r="L130" i="2" s="1"/>
  <c r="I130" i="2"/>
  <c r="H130" i="2"/>
  <c r="G130" i="2"/>
  <c r="F130" i="2"/>
  <c r="E130" i="2"/>
  <c r="AH129" i="2"/>
  <c r="AF129" i="2"/>
  <c r="AB129" i="2"/>
  <c r="AI129" i="2" s="1"/>
  <c r="W129" i="2"/>
  <c r="Q129" i="2"/>
  <c r="X129" i="2" s="1"/>
  <c r="N129" i="2"/>
  <c r="K129" i="2"/>
  <c r="J129" i="2"/>
  <c r="I129" i="2"/>
  <c r="AJ129" i="2" s="1"/>
  <c r="H129" i="2"/>
  <c r="G129" i="2"/>
  <c r="F129" i="2"/>
  <c r="E129" i="2"/>
  <c r="AH128" i="2"/>
  <c r="AF128" i="2"/>
  <c r="AB128" i="2"/>
  <c r="AI128" i="2" s="1"/>
  <c r="W128" i="2"/>
  <c r="Q128" i="2"/>
  <c r="X128" i="2" s="1"/>
  <c r="N128" i="2"/>
  <c r="L128" i="2"/>
  <c r="K128" i="2"/>
  <c r="J128" i="2"/>
  <c r="I128" i="2"/>
  <c r="H128" i="2"/>
  <c r="G128" i="2"/>
  <c r="F128" i="2"/>
  <c r="E128" i="2"/>
  <c r="AH127" i="2"/>
  <c r="AF127" i="2"/>
  <c r="AB127" i="2"/>
  <c r="AI127" i="2" s="1"/>
  <c r="W127" i="2"/>
  <c r="Q127" i="2"/>
  <c r="X127" i="2" s="1"/>
  <c r="N127" i="2"/>
  <c r="K127" i="2"/>
  <c r="J127" i="2"/>
  <c r="I127" i="2"/>
  <c r="AJ127" i="2" s="1"/>
  <c r="H127" i="2"/>
  <c r="AI126" i="2"/>
  <c r="AH126" i="2"/>
  <c r="AF126" i="2"/>
  <c r="AB126" i="2"/>
  <c r="W126" i="2"/>
  <c r="Q126" i="2"/>
  <c r="X126" i="2" s="1"/>
  <c r="N126" i="2"/>
  <c r="L126" i="2"/>
  <c r="K126" i="2"/>
  <c r="J126" i="2"/>
  <c r="I126" i="2"/>
  <c r="AJ126" i="2" s="1"/>
  <c r="H126" i="2"/>
  <c r="F126" i="2"/>
  <c r="E126" i="2"/>
  <c r="AI125" i="2"/>
  <c r="AH125" i="2"/>
  <c r="AF125" i="2"/>
  <c r="AB125" i="2"/>
  <c r="W125" i="2"/>
  <c r="Q125" i="2"/>
  <c r="X125" i="2" s="1"/>
  <c r="N125" i="2"/>
  <c r="L125" i="2"/>
  <c r="K125" i="2"/>
  <c r="J125" i="2"/>
  <c r="I125" i="2"/>
  <c r="H125" i="2"/>
  <c r="G125" i="2"/>
  <c r="F125" i="2"/>
  <c r="E125" i="2"/>
  <c r="AI124" i="2"/>
  <c r="AH124" i="2"/>
  <c r="AF124" i="2"/>
  <c r="AB124" i="2"/>
  <c r="W124" i="2"/>
  <c r="Q124" i="2"/>
  <c r="X124" i="2" s="1"/>
  <c r="N124" i="2"/>
  <c r="K124" i="2"/>
  <c r="J124" i="2"/>
  <c r="I124" i="2"/>
  <c r="H124" i="2"/>
  <c r="G124" i="2"/>
  <c r="F124" i="2"/>
  <c r="E124" i="2"/>
  <c r="AI123" i="2"/>
  <c r="AH123" i="2"/>
  <c r="AF123" i="2"/>
  <c r="AB123" i="2"/>
  <c r="W123" i="2"/>
  <c r="Q123" i="2"/>
  <c r="X123" i="2" s="1"/>
  <c r="N123" i="2"/>
  <c r="K123" i="2"/>
  <c r="J123" i="2"/>
  <c r="L123" i="2" s="1"/>
  <c r="I123" i="2"/>
  <c r="H123" i="2"/>
  <c r="G123" i="2"/>
  <c r="F123" i="2"/>
  <c r="E123" i="2"/>
  <c r="AH122" i="2"/>
  <c r="AF122" i="2"/>
  <c r="AB122" i="2"/>
  <c r="AI122" i="2" s="1"/>
  <c r="W122" i="2"/>
  <c r="Q122" i="2"/>
  <c r="X122" i="2" s="1"/>
  <c r="N122" i="2"/>
  <c r="L122" i="2"/>
  <c r="K122" i="2"/>
  <c r="J122" i="2"/>
  <c r="I122" i="2"/>
  <c r="AJ122" i="2" s="1"/>
  <c r="H122" i="2"/>
  <c r="G122" i="2"/>
  <c r="F122" i="2"/>
  <c r="E122" i="2"/>
  <c r="AH121" i="2"/>
  <c r="AF121" i="2"/>
  <c r="AB121" i="2"/>
  <c r="AI121" i="2" s="1"/>
  <c r="W121" i="2"/>
  <c r="Q121" i="2"/>
  <c r="X121" i="2" s="1"/>
  <c r="N121" i="2"/>
  <c r="L121" i="2"/>
  <c r="K121" i="2"/>
  <c r="J121" i="2"/>
  <c r="I121" i="2"/>
  <c r="AJ121" i="2" s="1"/>
  <c r="H121" i="2"/>
  <c r="F121" i="2"/>
  <c r="E121" i="2"/>
  <c r="AH120" i="2"/>
  <c r="AF120" i="2"/>
  <c r="AB120" i="2"/>
  <c r="AI120" i="2" s="1"/>
  <c r="W120" i="2"/>
  <c r="Q120" i="2"/>
  <c r="X120" i="2" s="1"/>
  <c r="N120" i="2"/>
  <c r="K120" i="2"/>
  <c r="J120" i="2"/>
  <c r="I120" i="2"/>
  <c r="AJ120" i="2" s="1"/>
  <c r="H120" i="2"/>
  <c r="G120" i="2"/>
  <c r="F120" i="2"/>
  <c r="E120" i="2"/>
  <c r="AH119" i="2"/>
  <c r="AF119" i="2"/>
  <c r="AB119" i="2"/>
  <c r="AI119" i="2" s="1"/>
  <c r="W119" i="2"/>
  <c r="Q119" i="2"/>
  <c r="X119" i="2" s="1"/>
  <c r="N119" i="2"/>
  <c r="K119" i="2"/>
  <c r="J119" i="2"/>
  <c r="I119" i="2"/>
  <c r="H119" i="2"/>
  <c r="G119" i="2"/>
  <c r="F119" i="2"/>
  <c r="E119" i="2"/>
  <c r="AH118" i="2"/>
  <c r="AF118" i="2"/>
  <c r="AB118" i="2"/>
  <c r="AI118" i="2" s="1"/>
  <c r="W118" i="2"/>
  <c r="Q118" i="2"/>
  <c r="X118" i="2" s="1"/>
  <c r="N118" i="2"/>
  <c r="L118" i="2"/>
  <c r="K118" i="2"/>
  <c r="J118" i="2"/>
  <c r="I118" i="2"/>
  <c r="H118" i="2"/>
  <c r="G118" i="2"/>
  <c r="E118" i="2"/>
  <c r="AH117" i="2"/>
  <c r="AF117" i="2"/>
  <c r="AB117" i="2"/>
  <c r="AI117" i="2" s="1"/>
  <c r="W117" i="2"/>
  <c r="Q117" i="2"/>
  <c r="X117" i="2" s="1"/>
  <c r="N117" i="2"/>
  <c r="L117" i="2"/>
  <c r="K117" i="2"/>
  <c r="J117" i="2"/>
  <c r="I117" i="2"/>
  <c r="H117" i="2"/>
  <c r="G117" i="2"/>
  <c r="F117" i="2"/>
  <c r="E117" i="2"/>
  <c r="AH116" i="2"/>
  <c r="AF116" i="2"/>
  <c r="AB116" i="2"/>
  <c r="AI116" i="2" s="1"/>
  <c r="X116" i="2"/>
  <c r="W116" i="2"/>
  <c r="Q116" i="2"/>
  <c r="N116" i="2"/>
  <c r="L116" i="2"/>
  <c r="K116" i="2"/>
  <c r="J116" i="2"/>
  <c r="I116" i="2"/>
  <c r="AJ116" i="2" s="1"/>
  <c r="H116" i="2"/>
  <c r="G116" i="2"/>
  <c r="E116" i="2"/>
  <c r="AH115" i="2"/>
  <c r="AF115" i="2"/>
  <c r="AB115" i="2"/>
  <c r="AI115" i="2" s="1"/>
  <c r="X115" i="2"/>
  <c r="W115" i="2"/>
  <c r="Q115" i="2"/>
  <c r="N115" i="2"/>
  <c r="L115" i="2"/>
  <c r="K115" i="2"/>
  <c r="J115" i="2"/>
  <c r="I115" i="2"/>
  <c r="AJ115" i="2" s="1"/>
  <c r="H115" i="2"/>
  <c r="G115" i="2"/>
  <c r="F115" i="2"/>
  <c r="E115" i="2"/>
  <c r="AH114" i="2"/>
  <c r="AF114" i="2"/>
  <c r="AB114" i="2"/>
  <c r="AI114" i="2" s="1"/>
  <c r="W114" i="2"/>
  <c r="Q114" i="2"/>
  <c r="X114" i="2" s="1"/>
  <c r="N114" i="2"/>
  <c r="K114" i="2"/>
  <c r="J114" i="2"/>
  <c r="I114" i="2"/>
  <c r="AJ114" i="2" s="1"/>
  <c r="H114" i="2"/>
  <c r="G114" i="2"/>
  <c r="F114" i="2"/>
  <c r="E114" i="2"/>
  <c r="AH113" i="2"/>
  <c r="AF113" i="2"/>
  <c r="AB113" i="2"/>
  <c r="AI113" i="2" s="1"/>
  <c r="W113" i="2"/>
  <c r="Q113" i="2"/>
  <c r="X113" i="2" s="1"/>
  <c r="N113" i="2"/>
  <c r="K113" i="2"/>
  <c r="L113" i="2" s="1"/>
  <c r="J113" i="2"/>
  <c r="I113" i="2"/>
  <c r="AJ113" i="2" s="1"/>
  <c r="H113" i="2"/>
  <c r="G113" i="2"/>
  <c r="F113" i="2"/>
  <c r="E113" i="2"/>
  <c r="AH112" i="2"/>
  <c r="AF112" i="2"/>
  <c r="AB112" i="2"/>
  <c r="AI112" i="2" s="1"/>
  <c r="W112" i="2"/>
  <c r="Q112" i="2"/>
  <c r="X112" i="2" s="1"/>
  <c r="N112" i="2"/>
  <c r="K112" i="2"/>
  <c r="J112" i="2"/>
  <c r="I112" i="2"/>
  <c r="H112" i="2"/>
  <c r="G112" i="2"/>
  <c r="F112" i="2"/>
  <c r="E112" i="2"/>
  <c r="AH111" i="2"/>
  <c r="AF111" i="2"/>
  <c r="AB111" i="2"/>
  <c r="AI111" i="2" s="1"/>
  <c r="W111" i="2"/>
  <c r="Q111" i="2"/>
  <c r="X111" i="2" s="1"/>
  <c r="N111" i="2"/>
  <c r="K111" i="2"/>
  <c r="J111" i="2"/>
  <c r="I111" i="2"/>
  <c r="H111" i="2"/>
  <c r="G111" i="2"/>
  <c r="F111" i="2"/>
  <c r="E111" i="2"/>
  <c r="AH110" i="2"/>
  <c r="AF110" i="2"/>
  <c r="AB110" i="2"/>
  <c r="AI110" i="2" s="1"/>
  <c r="W110" i="2"/>
  <c r="Q110" i="2"/>
  <c r="X110" i="2" s="1"/>
  <c r="N110" i="2"/>
  <c r="K110" i="2"/>
  <c r="J110" i="2"/>
  <c r="L110" i="2" s="1"/>
  <c r="I110" i="2"/>
  <c r="H110" i="2"/>
  <c r="G110" i="2"/>
  <c r="F110" i="2"/>
  <c r="E110" i="2"/>
  <c r="AH109" i="2"/>
  <c r="AF109" i="2"/>
  <c r="AB109" i="2"/>
  <c r="AI109" i="2" s="1"/>
  <c r="X109" i="2"/>
  <c r="W109" i="2"/>
  <c r="Q109" i="2"/>
  <c r="N109" i="2"/>
  <c r="AJ109" i="2" s="1"/>
  <c r="K109" i="2"/>
  <c r="J109" i="2"/>
  <c r="L109" i="2" s="1"/>
  <c r="I109" i="2"/>
  <c r="H109" i="2"/>
  <c r="G109" i="2"/>
  <c r="F109" i="2"/>
  <c r="E109" i="2"/>
  <c r="AI108" i="2"/>
  <c r="AH108" i="2"/>
  <c r="AF108" i="2"/>
  <c r="AB108" i="2"/>
  <c r="W108" i="2"/>
  <c r="Q108" i="2"/>
  <c r="X108" i="2" s="1"/>
  <c r="N108" i="2"/>
  <c r="L108" i="2"/>
  <c r="K108" i="2"/>
  <c r="J108" i="2"/>
  <c r="I108" i="2"/>
  <c r="H108" i="2"/>
  <c r="F108" i="2"/>
  <c r="E108" i="2"/>
  <c r="AI107" i="2"/>
  <c r="AH107" i="2"/>
  <c r="AF107" i="2"/>
  <c r="AB107" i="2"/>
  <c r="W107" i="2"/>
  <c r="Q107" i="2"/>
  <c r="X107" i="2" s="1"/>
  <c r="N107" i="2"/>
  <c r="K107" i="2"/>
  <c r="J107" i="2"/>
  <c r="I107" i="2"/>
  <c r="H107" i="2"/>
  <c r="F107" i="2"/>
  <c r="E107" i="2"/>
  <c r="AH106" i="2"/>
  <c r="AF106" i="2"/>
  <c r="AB106" i="2"/>
  <c r="AI106" i="2" s="1"/>
  <c r="X106" i="2"/>
  <c r="W106" i="2"/>
  <c r="Q106" i="2"/>
  <c r="N106" i="2"/>
  <c r="K106" i="2"/>
  <c r="J106" i="2"/>
  <c r="I106" i="2"/>
  <c r="H106" i="2"/>
  <c r="G106" i="2"/>
  <c r="F106" i="2"/>
  <c r="E106" i="2"/>
  <c r="N105" i="2"/>
  <c r="L105" i="2"/>
  <c r="K105" i="2"/>
  <c r="J105" i="2"/>
  <c r="I105" i="2"/>
  <c r="AJ105" i="2" s="1"/>
  <c r="H105" i="2"/>
  <c r="F105" i="2"/>
  <c r="E105" i="2"/>
  <c r="AI104" i="2"/>
  <c r="AH104" i="2"/>
  <c r="AF104" i="2"/>
  <c r="AB104" i="2"/>
  <c r="W104" i="2"/>
  <c r="X104" i="2" s="1"/>
  <c r="Q104" i="2"/>
  <c r="N104" i="2"/>
  <c r="L104" i="2"/>
  <c r="K104" i="2"/>
  <c r="J104" i="2"/>
  <c r="I104" i="2"/>
  <c r="AJ104" i="2" s="1"/>
  <c r="H104" i="2"/>
  <c r="G104" i="2"/>
  <c r="F104" i="2"/>
  <c r="E104" i="2"/>
  <c r="AI103" i="2"/>
  <c r="AH103" i="2"/>
  <c r="AF103" i="2"/>
  <c r="AB103" i="2"/>
  <c r="X103" i="2"/>
  <c r="W103" i="2"/>
  <c r="Q103" i="2"/>
  <c r="N103" i="2"/>
  <c r="AJ103" i="2" s="1"/>
  <c r="K103" i="2"/>
  <c r="J103" i="2"/>
  <c r="L103" i="2" s="1"/>
  <c r="I103" i="2"/>
  <c r="H103" i="2"/>
  <c r="G103" i="2"/>
  <c r="F103" i="2"/>
  <c r="E103" i="2"/>
  <c r="AH102" i="2"/>
  <c r="AF102" i="2"/>
  <c r="AB102" i="2"/>
  <c r="AI102" i="2" s="1"/>
  <c r="W102" i="2"/>
  <c r="Q102" i="2"/>
  <c r="X102" i="2" s="1"/>
  <c r="AJ102" i="2" s="1"/>
  <c r="N102" i="2"/>
  <c r="K102" i="2"/>
  <c r="J102" i="2"/>
  <c r="I102" i="2"/>
  <c r="H102" i="2"/>
  <c r="G102" i="2"/>
  <c r="F102" i="2"/>
  <c r="E102" i="2"/>
  <c r="AH101" i="2"/>
  <c r="AF101" i="2"/>
  <c r="AB101" i="2"/>
  <c r="AI101" i="2" s="1"/>
  <c r="W101" i="2"/>
  <c r="Q101" i="2"/>
  <c r="X101" i="2" s="1"/>
  <c r="N101" i="2"/>
  <c r="K101" i="2"/>
  <c r="J101" i="2"/>
  <c r="I101" i="2"/>
  <c r="H101" i="2"/>
  <c r="G101" i="2"/>
  <c r="F101" i="2"/>
  <c r="E101" i="2"/>
  <c r="AH100" i="2"/>
  <c r="AF100" i="2"/>
  <c r="AB100" i="2"/>
  <c r="AI100" i="2" s="1"/>
  <c r="W100" i="2"/>
  <c r="Q100" i="2"/>
  <c r="X100" i="2" s="1"/>
  <c r="AJ100" i="2" s="1"/>
  <c r="N100" i="2"/>
  <c r="K100" i="2"/>
  <c r="L100" i="2" s="1"/>
  <c r="J100" i="2"/>
  <c r="I100" i="2"/>
  <c r="H100" i="2"/>
  <c r="G100" i="2"/>
  <c r="F100" i="2"/>
  <c r="E100" i="2"/>
  <c r="AH99" i="2"/>
  <c r="AF99" i="2"/>
  <c r="AB99" i="2"/>
  <c r="AI99" i="2" s="1"/>
  <c r="W99" i="2"/>
  <c r="Q99" i="2"/>
  <c r="X99" i="2" s="1"/>
  <c r="N99" i="2"/>
  <c r="L99" i="2"/>
  <c r="K99" i="2"/>
  <c r="J99" i="2"/>
  <c r="I99" i="2"/>
  <c r="H99" i="2"/>
  <c r="G99" i="2"/>
  <c r="E99" i="2"/>
  <c r="AH98" i="2"/>
  <c r="AF98" i="2"/>
  <c r="AB98" i="2"/>
  <c r="AI98" i="2" s="1"/>
  <c r="W98" i="2"/>
  <c r="Q98" i="2"/>
  <c r="X98" i="2" s="1"/>
  <c r="N98" i="2"/>
  <c r="K98" i="2"/>
  <c r="J98" i="2"/>
  <c r="I98" i="2"/>
  <c r="H98" i="2"/>
  <c r="G98" i="2"/>
  <c r="F98" i="2"/>
  <c r="E98" i="2"/>
  <c r="AH97" i="2"/>
  <c r="AF97" i="2"/>
  <c r="AB97" i="2"/>
  <c r="AI97" i="2" s="1"/>
  <c r="W97" i="2"/>
  <c r="Q97" i="2"/>
  <c r="X97" i="2" s="1"/>
  <c r="N97" i="2"/>
  <c r="L97" i="2"/>
  <c r="K97" i="2"/>
  <c r="J97" i="2"/>
  <c r="I97" i="2"/>
  <c r="AJ97" i="2" s="1"/>
  <c r="H97" i="2"/>
  <c r="G97" i="2"/>
  <c r="F97" i="2"/>
  <c r="E97" i="2"/>
  <c r="AI96" i="2"/>
  <c r="AH96" i="2"/>
  <c r="AF96" i="2"/>
  <c r="AB96" i="2"/>
  <c r="X96" i="2"/>
  <c r="W96" i="2"/>
  <c r="Q96" i="2"/>
  <c r="N96" i="2"/>
  <c r="K96" i="2"/>
  <c r="J96" i="2"/>
  <c r="L96" i="2" s="1"/>
  <c r="I96" i="2"/>
  <c r="AJ96" i="2" s="1"/>
  <c r="H96" i="2"/>
  <c r="G96" i="2"/>
  <c r="F96" i="2"/>
  <c r="E96" i="2"/>
  <c r="AH95" i="2"/>
  <c r="AF95" i="2"/>
  <c r="AB95" i="2"/>
  <c r="AI95" i="2" s="1"/>
  <c r="W95" i="2"/>
  <c r="Q95" i="2"/>
  <c r="X95" i="2" s="1"/>
  <c r="N95" i="2"/>
  <c r="K95" i="2"/>
  <c r="J95" i="2"/>
  <c r="I95" i="2"/>
  <c r="AJ95" i="2" s="1"/>
  <c r="H95" i="2"/>
  <c r="G95" i="2"/>
  <c r="F95" i="2"/>
  <c r="E95" i="2"/>
  <c r="AH94" i="2"/>
  <c r="AF94" i="2"/>
  <c r="AB94" i="2"/>
  <c r="AI94" i="2" s="1"/>
  <c r="W94" i="2"/>
  <c r="Q94" i="2"/>
  <c r="X94" i="2" s="1"/>
  <c r="N94" i="2"/>
  <c r="K94" i="2"/>
  <c r="J94" i="2"/>
  <c r="I94" i="2"/>
  <c r="H94" i="2"/>
  <c r="G94" i="2"/>
  <c r="F94" i="2"/>
  <c r="E94" i="2"/>
  <c r="N93" i="2"/>
  <c r="K93" i="2"/>
  <c r="J93" i="2"/>
  <c r="I93" i="2"/>
  <c r="AJ93" i="2" s="1"/>
  <c r="H93" i="2"/>
  <c r="G93" i="2"/>
  <c r="F93" i="2"/>
  <c r="E93" i="2"/>
  <c r="AH92" i="2"/>
  <c r="AF92" i="2"/>
  <c r="AI92" i="2" s="1"/>
  <c r="AB92" i="2"/>
  <c r="W92" i="2"/>
  <c r="Q92" i="2"/>
  <c r="X92" i="2" s="1"/>
  <c r="AJ92" i="2" s="1"/>
  <c r="N92" i="2"/>
  <c r="K92" i="2"/>
  <c r="J92" i="2"/>
  <c r="L92" i="2" s="1"/>
  <c r="I92" i="2"/>
  <c r="H92" i="2"/>
  <c r="G92" i="2"/>
  <c r="F92" i="2"/>
  <c r="E92" i="2"/>
  <c r="AH91" i="2"/>
  <c r="AF91" i="2"/>
  <c r="AI91" i="2" s="1"/>
  <c r="AB91" i="2"/>
  <c r="W91" i="2"/>
  <c r="Q91" i="2"/>
  <c r="X91" i="2" s="1"/>
  <c r="N91" i="2"/>
  <c r="K91" i="2"/>
  <c r="J91" i="2"/>
  <c r="L91" i="2" s="1"/>
  <c r="I91" i="2"/>
  <c r="H91" i="2"/>
  <c r="G91" i="2"/>
  <c r="F91" i="2"/>
  <c r="E91" i="2"/>
  <c r="AI90" i="2"/>
  <c r="AH90" i="2"/>
  <c r="AF90" i="2"/>
  <c r="AB90" i="2"/>
  <c r="W90" i="2"/>
  <c r="X90" i="2" s="1"/>
  <c r="Q90" i="2"/>
  <c r="N90" i="2"/>
  <c r="L90" i="2"/>
  <c r="K90" i="2"/>
  <c r="J90" i="2"/>
  <c r="I90" i="2"/>
  <c r="H90" i="2"/>
  <c r="G90" i="2"/>
  <c r="F90" i="2"/>
  <c r="E90" i="2"/>
  <c r="AI89" i="2"/>
  <c r="AH89" i="2"/>
  <c r="AF89" i="2"/>
  <c r="AB89" i="2"/>
  <c r="X89" i="2"/>
  <c r="W89" i="2"/>
  <c r="Q89" i="2"/>
  <c r="N89" i="2"/>
  <c r="AJ89" i="2" s="1"/>
  <c r="K89" i="2"/>
  <c r="J89" i="2"/>
  <c r="L89" i="2" s="1"/>
  <c r="I89" i="2"/>
  <c r="H89" i="2"/>
  <c r="G89" i="2"/>
  <c r="F89" i="2"/>
  <c r="E89" i="2"/>
  <c r="AH88" i="2"/>
  <c r="AF88" i="2"/>
  <c r="AB88" i="2"/>
  <c r="AI88" i="2" s="1"/>
  <c r="W88" i="2"/>
  <c r="Q88" i="2"/>
  <c r="X88" i="2" s="1"/>
  <c r="AJ88" i="2" s="1"/>
  <c r="N88" i="2"/>
  <c r="K88" i="2"/>
  <c r="J88" i="2"/>
  <c r="I88" i="2"/>
  <c r="H88" i="2"/>
  <c r="G88" i="2"/>
  <c r="F88" i="2"/>
  <c r="E88" i="2"/>
  <c r="AH87" i="2"/>
  <c r="AF87" i="2"/>
  <c r="AB87" i="2"/>
  <c r="AI87" i="2" s="1"/>
  <c r="W87" i="2"/>
  <c r="Q87" i="2"/>
  <c r="X87" i="2" s="1"/>
  <c r="AJ87" i="2" s="1"/>
  <c r="N87" i="2"/>
  <c r="K87" i="2"/>
  <c r="J87" i="2"/>
  <c r="L87" i="2" s="1"/>
  <c r="I87" i="2"/>
  <c r="H87" i="2"/>
  <c r="G87" i="2"/>
  <c r="F87" i="2"/>
  <c r="E87" i="2"/>
  <c r="AJ86" i="2"/>
  <c r="N86" i="2"/>
  <c r="K86" i="2"/>
  <c r="J86" i="2"/>
  <c r="I86" i="2"/>
  <c r="H86" i="2"/>
  <c r="G86" i="2"/>
  <c r="F86" i="2"/>
  <c r="E86" i="2"/>
  <c r="AH85" i="2"/>
  <c r="AF85" i="2"/>
  <c r="AB85" i="2"/>
  <c r="AI85" i="2" s="1"/>
  <c r="X85" i="2"/>
  <c r="W85" i="2"/>
  <c r="Q85" i="2"/>
  <c r="N85" i="2"/>
  <c r="K85" i="2"/>
  <c r="J85" i="2"/>
  <c r="I85" i="2"/>
  <c r="H85" i="2"/>
  <c r="G85" i="2"/>
  <c r="E85" i="2"/>
  <c r="AH84" i="2"/>
  <c r="AF84" i="2"/>
  <c r="AB84" i="2"/>
  <c r="AI84" i="2" s="1"/>
  <c r="W84" i="2"/>
  <c r="Q84" i="2"/>
  <c r="X84" i="2" s="1"/>
  <c r="AJ84" i="2" s="1"/>
  <c r="N84" i="2"/>
  <c r="K84" i="2"/>
  <c r="J84" i="2"/>
  <c r="L84" i="2" s="1"/>
  <c r="I84" i="2"/>
  <c r="H84" i="2"/>
  <c r="G84" i="2"/>
  <c r="F84" i="2"/>
  <c r="E84" i="2"/>
  <c r="AH83" i="2"/>
  <c r="AF83" i="2"/>
  <c r="AB83" i="2"/>
  <c r="AI83" i="2" s="1"/>
  <c r="X83" i="2"/>
  <c r="AJ83" i="2" s="1"/>
  <c r="W83" i="2"/>
  <c r="Q83" i="2"/>
  <c r="N83" i="2"/>
  <c r="L83" i="2"/>
  <c r="K83" i="2"/>
  <c r="J83" i="2"/>
  <c r="I83" i="2"/>
  <c r="H83" i="2"/>
  <c r="G83" i="2"/>
  <c r="F83" i="2"/>
  <c r="E83" i="2"/>
  <c r="AH82" i="2"/>
  <c r="AF82" i="2"/>
  <c r="AB82" i="2"/>
  <c r="AI82" i="2" s="1"/>
  <c r="X82" i="2"/>
  <c r="W82" i="2"/>
  <c r="Q82" i="2"/>
  <c r="N82" i="2"/>
  <c r="K82" i="2"/>
  <c r="J82" i="2"/>
  <c r="I82" i="2"/>
  <c r="H82" i="2"/>
  <c r="G82" i="2"/>
  <c r="F82" i="2"/>
  <c r="E82" i="2"/>
  <c r="AH81" i="2"/>
  <c r="AF81" i="2"/>
  <c r="AB81" i="2"/>
  <c r="AI81" i="2" s="1"/>
  <c r="X81" i="2"/>
  <c r="W81" i="2"/>
  <c r="Q81" i="2"/>
  <c r="N81" i="2"/>
  <c r="K81" i="2"/>
  <c r="J81" i="2"/>
  <c r="I81" i="2"/>
  <c r="H81" i="2"/>
  <c r="G81" i="2"/>
  <c r="F81" i="2"/>
  <c r="E81" i="2"/>
  <c r="AH80" i="2"/>
  <c r="AF80" i="2"/>
  <c r="AB80" i="2"/>
  <c r="AI80" i="2" s="1"/>
  <c r="X80" i="2"/>
  <c r="AJ80" i="2" s="1"/>
  <c r="W80" i="2"/>
  <c r="Q80" i="2"/>
  <c r="N80" i="2"/>
  <c r="K80" i="2"/>
  <c r="J80" i="2"/>
  <c r="I80" i="2"/>
  <c r="H80" i="2"/>
  <c r="G80" i="2"/>
  <c r="F80" i="2"/>
  <c r="E80" i="2"/>
  <c r="AH79" i="2"/>
  <c r="AF79" i="2"/>
  <c r="AB79" i="2"/>
  <c r="AI79" i="2" s="1"/>
  <c r="X79" i="2"/>
  <c r="AJ79" i="2" s="1"/>
  <c r="W79" i="2"/>
  <c r="Q79" i="2"/>
  <c r="N79" i="2"/>
  <c r="K79" i="2"/>
  <c r="J79" i="2"/>
  <c r="I79" i="2"/>
  <c r="H79" i="2"/>
  <c r="G79" i="2"/>
  <c r="F79" i="2"/>
  <c r="E79" i="2"/>
  <c r="N78" i="2"/>
  <c r="K78" i="2"/>
  <c r="J78" i="2"/>
  <c r="I78" i="2"/>
  <c r="AJ78" i="2" s="1"/>
  <c r="H78" i="2"/>
  <c r="G78" i="2"/>
  <c r="F78" i="2"/>
  <c r="E78" i="2"/>
  <c r="AH77" i="2"/>
  <c r="AF77" i="2"/>
  <c r="AB77" i="2"/>
  <c r="AI77" i="2" s="1"/>
  <c r="W77" i="2"/>
  <c r="X77" i="2" s="1"/>
  <c r="Q77" i="2"/>
  <c r="N77" i="2"/>
  <c r="K77" i="2"/>
  <c r="J77" i="2"/>
  <c r="L77" i="2" s="1"/>
  <c r="I77" i="2"/>
  <c r="AJ77" i="2" s="1"/>
  <c r="H77" i="2"/>
  <c r="G77" i="2"/>
  <c r="F77" i="2"/>
  <c r="E77" i="2"/>
  <c r="AH76" i="2"/>
  <c r="AF76" i="2"/>
  <c r="AB76" i="2"/>
  <c r="AI76" i="2" s="1"/>
  <c r="X76" i="2"/>
  <c r="W76" i="2"/>
  <c r="Q76" i="2"/>
  <c r="N76" i="2"/>
  <c r="K76" i="2"/>
  <c r="J76" i="2"/>
  <c r="L76" i="2" s="1"/>
  <c r="I76" i="2"/>
  <c r="AJ76" i="2" s="1"/>
  <c r="H76" i="2"/>
  <c r="G76" i="2"/>
  <c r="F76" i="2"/>
  <c r="E76" i="2"/>
  <c r="AI75" i="2"/>
  <c r="AH75" i="2"/>
  <c r="AF75" i="2"/>
  <c r="AB75" i="2"/>
  <c r="W75" i="2"/>
  <c r="Q75" i="2"/>
  <c r="X75" i="2" s="1"/>
  <c r="N75" i="2"/>
  <c r="L75" i="2"/>
  <c r="K75" i="2"/>
  <c r="J75" i="2"/>
  <c r="I75" i="2"/>
  <c r="H75" i="2"/>
  <c r="G75" i="2"/>
  <c r="F75" i="2"/>
  <c r="E75" i="2"/>
  <c r="AH74" i="2"/>
  <c r="AF74" i="2"/>
  <c r="AI74" i="2" s="1"/>
  <c r="AB74" i="2"/>
  <c r="W74" i="2"/>
  <c r="Q74" i="2"/>
  <c r="X74" i="2" s="1"/>
  <c r="N74" i="2"/>
  <c r="K74" i="2"/>
  <c r="J74" i="2"/>
  <c r="I74" i="2"/>
  <c r="H74" i="2"/>
  <c r="G74" i="2"/>
  <c r="F74" i="2"/>
  <c r="E74" i="2"/>
  <c r="AH73" i="2"/>
  <c r="AF73" i="2"/>
  <c r="AI73" i="2" s="1"/>
  <c r="AB73" i="2"/>
  <c r="W73" i="2"/>
  <c r="Q73" i="2"/>
  <c r="X73" i="2" s="1"/>
  <c r="AJ73" i="2" s="1"/>
  <c r="N73" i="2"/>
  <c r="L73" i="2"/>
  <c r="K73" i="2"/>
  <c r="J73" i="2"/>
  <c r="I73" i="2"/>
  <c r="H73" i="2"/>
  <c r="G73" i="2"/>
  <c r="F73" i="2"/>
  <c r="E73" i="2"/>
  <c r="AH72" i="2"/>
  <c r="AI72" i="2" s="1"/>
  <c r="AF72" i="2"/>
  <c r="AB72" i="2"/>
  <c r="W72" i="2"/>
  <c r="Q72" i="2"/>
  <c r="X72" i="2" s="1"/>
  <c r="N72" i="2"/>
  <c r="K72" i="2"/>
  <c r="J72" i="2"/>
  <c r="L72" i="2" s="1"/>
  <c r="I72" i="2"/>
  <c r="H72" i="2"/>
  <c r="AI71" i="2"/>
  <c r="AH71" i="2"/>
  <c r="AF71" i="2"/>
  <c r="AB71" i="2"/>
  <c r="W71" i="2"/>
  <c r="Q71" i="2"/>
  <c r="X71" i="2" s="1"/>
  <c r="N71" i="2"/>
  <c r="L71" i="2"/>
  <c r="K71" i="2"/>
  <c r="J71" i="2"/>
  <c r="I71" i="2"/>
  <c r="H71" i="2"/>
  <c r="G71" i="2"/>
  <c r="F71" i="2"/>
  <c r="E71" i="2"/>
  <c r="AH70" i="2"/>
  <c r="AF70" i="2"/>
  <c r="AI70" i="2" s="1"/>
  <c r="AB70" i="2"/>
  <c r="W70" i="2"/>
  <c r="Q70" i="2"/>
  <c r="X70" i="2" s="1"/>
  <c r="AJ70" i="2" s="1"/>
  <c r="N70" i="2"/>
  <c r="K70" i="2"/>
  <c r="J70" i="2"/>
  <c r="I70" i="2"/>
  <c r="H70" i="2"/>
  <c r="G70" i="2"/>
  <c r="F70" i="2"/>
  <c r="E70" i="2"/>
  <c r="AH69" i="2"/>
  <c r="AF69" i="2"/>
  <c r="AI69" i="2" s="1"/>
  <c r="AB69" i="2"/>
  <c r="W69" i="2"/>
  <c r="Q69" i="2"/>
  <c r="X69" i="2" s="1"/>
  <c r="AJ69" i="2" s="1"/>
  <c r="N69" i="2"/>
  <c r="L69" i="2"/>
  <c r="K69" i="2"/>
  <c r="J69" i="2"/>
  <c r="I69" i="2"/>
  <c r="H69" i="2"/>
  <c r="G69" i="2"/>
  <c r="F69" i="2"/>
  <c r="E69" i="2"/>
  <c r="AH68" i="2"/>
  <c r="AI68" i="2" s="1"/>
  <c r="AF68" i="2"/>
  <c r="AB68" i="2"/>
  <c r="W68" i="2"/>
  <c r="Q68" i="2"/>
  <c r="X68" i="2" s="1"/>
  <c r="N68" i="2"/>
  <c r="K68" i="2"/>
  <c r="J68" i="2"/>
  <c r="L68" i="2" s="1"/>
  <c r="I68" i="2"/>
  <c r="H68" i="2"/>
  <c r="G68" i="2"/>
  <c r="F68" i="2"/>
  <c r="E68" i="2"/>
  <c r="AI67" i="2"/>
  <c r="AH67" i="2"/>
  <c r="AF67" i="2"/>
  <c r="AB67" i="2"/>
  <c r="W67" i="2"/>
  <c r="Q67" i="2"/>
  <c r="X67" i="2" s="1"/>
  <c r="AJ67" i="2" s="1"/>
  <c r="N67" i="2"/>
  <c r="K67" i="2"/>
  <c r="J67" i="2"/>
  <c r="L67" i="2" s="1"/>
  <c r="I67" i="2"/>
  <c r="H67" i="2"/>
  <c r="G67" i="2"/>
  <c r="F67" i="2"/>
  <c r="E67" i="2"/>
  <c r="AH66" i="2"/>
  <c r="AF66" i="2"/>
  <c r="AB66" i="2"/>
  <c r="AI66" i="2" s="1"/>
  <c r="X66" i="2"/>
  <c r="AJ66" i="2" s="1"/>
  <c r="W66" i="2"/>
  <c r="Q66" i="2"/>
  <c r="N66" i="2"/>
  <c r="K66" i="2"/>
  <c r="L66" i="2" s="1"/>
  <c r="J66" i="2"/>
  <c r="I66" i="2"/>
  <c r="H66" i="2"/>
  <c r="F66" i="2"/>
  <c r="AI65" i="2"/>
  <c r="AH65" i="2"/>
  <c r="AF65" i="2"/>
  <c r="AB65" i="2"/>
  <c r="W65" i="2"/>
  <c r="Q65" i="2"/>
  <c r="X65" i="2" s="1"/>
  <c r="AJ65" i="2" s="1"/>
  <c r="N65" i="2"/>
  <c r="K65" i="2"/>
  <c r="J65" i="2"/>
  <c r="I65" i="2"/>
  <c r="H65" i="2"/>
  <c r="G65" i="2"/>
  <c r="F65" i="2"/>
  <c r="E65" i="2"/>
  <c r="AI64" i="2"/>
  <c r="AH64" i="2"/>
  <c r="AF64" i="2"/>
  <c r="AB64" i="2"/>
  <c r="W64" i="2"/>
  <c r="Q64" i="2"/>
  <c r="X64" i="2" s="1"/>
  <c r="AJ64" i="2" s="1"/>
  <c r="N64" i="2"/>
  <c r="K64" i="2"/>
  <c r="J64" i="2"/>
  <c r="L64" i="2" s="1"/>
  <c r="I64" i="2"/>
  <c r="H64" i="2"/>
  <c r="G64" i="2"/>
  <c r="F64" i="2"/>
  <c r="E64" i="2"/>
  <c r="AH63" i="2"/>
  <c r="AF63" i="2"/>
  <c r="AB63" i="2"/>
  <c r="AI63" i="2" s="1"/>
  <c r="X63" i="2"/>
  <c r="AJ63" i="2" s="1"/>
  <c r="W63" i="2"/>
  <c r="Q63" i="2"/>
  <c r="N63" i="2"/>
  <c r="K63" i="2"/>
  <c r="L63" i="2" s="1"/>
  <c r="J63" i="2"/>
  <c r="I63" i="2"/>
  <c r="H63" i="2"/>
  <c r="G63" i="2"/>
  <c r="F63" i="2"/>
  <c r="E63" i="2"/>
  <c r="AH62" i="2"/>
  <c r="AF62" i="2"/>
  <c r="AB62" i="2"/>
  <c r="AI62" i="2" s="1"/>
  <c r="X62" i="2"/>
  <c r="W62" i="2"/>
  <c r="Q62" i="2"/>
  <c r="N62" i="2"/>
  <c r="L62" i="2"/>
  <c r="K62" i="2"/>
  <c r="J62" i="2"/>
  <c r="I62" i="2"/>
  <c r="AJ62" i="2" s="1"/>
  <c r="H62" i="2"/>
  <c r="G62" i="2"/>
  <c r="F62" i="2"/>
  <c r="E62" i="2"/>
  <c r="AH61" i="2"/>
  <c r="AF61" i="2"/>
  <c r="AI61" i="2" s="1"/>
  <c r="AB61" i="2"/>
  <c r="W61" i="2"/>
  <c r="Q61" i="2"/>
  <c r="X61" i="2" s="1"/>
  <c r="N61" i="2"/>
  <c r="K61" i="2"/>
  <c r="J61" i="2"/>
  <c r="I61" i="2"/>
  <c r="H61" i="2"/>
  <c r="G61" i="2"/>
  <c r="F61" i="2"/>
  <c r="E61" i="2"/>
  <c r="AH60" i="2"/>
  <c r="AF60" i="2"/>
  <c r="AI60" i="2" s="1"/>
  <c r="AB60" i="2"/>
  <c r="W60" i="2"/>
  <c r="Q60" i="2"/>
  <c r="X60" i="2" s="1"/>
  <c r="N60" i="2"/>
  <c r="K60" i="2"/>
  <c r="J60" i="2"/>
  <c r="L60" i="2" s="1"/>
  <c r="I60" i="2"/>
  <c r="H60" i="2"/>
  <c r="G60" i="2"/>
  <c r="F60" i="2"/>
  <c r="E60" i="2"/>
  <c r="AH59" i="2"/>
  <c r="AF59" i="2"/>
  <c r="AI59" i="2" s="1"/>
  <c r="AB59" i="2"/>
  <c r="W59" i="2"/>
  <c r="Q59" i="2"/>
  <c r="X59" i="2" s="1"/>
  <c r="N59" i="2"/>
  <c r="K59" i="2"/>
  <c r="J59" i="2"/>
  <c r="I59" i="2"/>
  <c r="H59" i="2"/>
  <c r="AH58" i="2"/>
  <c r="AF58" i="2"/>
  <c r="AB58" i="2"/>
  <c r="AI58" i="2" s="1"/>
  <c r="X58" i="2"/>
  <c r="AJ58" i="2" s="1"/>
  <c r="W58" i="2"/>
  <c r="Q58" i="2"/>
  <c r="N58" i="2"/>
  <c r="K58" i="2"/>
  <c r="L58" i="2" s="1"/>
  <c r="J58" i="2"/>
  <c r="I58" i="2"/>
  <c r="H58" i="2"/>
  <c r="G58" i="2"/>
  <c r="F58" i="2"/>
  <c r="E58" i="2"/>
  <c r="AH57" i="2"/>
  <c r="AF57" i="2"/>
  <c r="AB57" i="2"/>
  <c r="AI57" i="2" s="1"/>
  <c r="X57" i="2"/>
  <c r="W57" i="2"/>
  <c r="Q57" i="2"/>
  <c r="N57" i="2"/>
  <c r="L57" i="2"/>
  <c r="K57" i="2"/>
  <c r="J57" i="2"/>
  <c r="I57" i="2"/>
  <c r="AJ57" i="2" s="1"/>
  <c r="H57" i="2"/>
  <c r="G57" i="2"/>
  <c r="F57" i="2"/>
  <c r="E57" i="2"/>
  <c r="AH56" i="2"/>
  <c r="AF56" i="2"/>
  <c r="AI56" i="2" s="1"/>
  <c r="AB56" i="2"/>
  <c r="W56" i="2"/>
  <c r="Q56" i="2"/>
  <c r="X56" i="2" s="1"/>
  <c r="N56" i="2"/>
  <c r="K56" i="2"/>
  <c r="J56" i="2"/>
  <c r="L56" i="2" s="1"/>
  <c r="I56" i="2"/>
  <c r="H56" i="2"/>
  <c r="G56" i="2"/>
  <c r="F56" i="2"/>
  <c r="E56" i="2"/>
  <c r="AH55" i="2"/>
  <c r="AF55" i="2"/>
  <c r="AI55" i="2" s="1"/>
  <c r="AB55" i="2"/>
  <c r="W55" i="2"/>
  <c r="Q55" i="2"/>
  <c r="X55" i="2" s="1"/>
  <c r="N55" i="2"/>
  <c r="K55" i="2"/>
  <c r="J55" i="2"/>
  <c r="I55" i="2"/>
  <c r="H55" i="2"/>
  <c r="G55" i="2"/>
  <c r="F55" i="2"/>
  <c r="E55" i="2"/>
  <c r="AH54" i="2"/>
  <c r="AF54" i="2"/>
  <c r="AI54" i="2" s="1"/>
  <c r="AB54" i="2"/>
  <c r="W54" i="2"/>
  <c r="Q54" i="2"/>
  <c r="X54" i="2" s="1"/>
  <c r="N54" i="2"/>
  <c r="K54" i="2"/>
  <c r="J54" i="2"/>
  <c r="I54" i="2"/>
  <c r="H54" i="2"/>
  <c r="G54" i="2"/>
  <c r="F54" i="2"/>
  <c r="E54" i="2"/>
  <c r="AH53" i="2"/>
  <c r="AF53" i="2"/>
  <c r="AI53" i="2" s="1"/>
  <c r="AB53" i="2"/>
  <c r="W53" i="2"/>
  <c r="Q53" i="2"/>
  <c r="X53" i="2" s="1"/>
  <c r="N53" i="2"/>
  <c r="K53" i="2"/>
  <c r="J53" i="2"/>
  <c r="L53" i="2" s="1"/>
  <c r="I53" i="2"/>
  <c r="AJ53" i="2" s="1"/>
  <c r="H53" i="2"/>
  <c r="G53" i="2"/>
  <c r="F53" i="2"/>
  <c r="E53" i="2"/>
  <c r="AI52" i="2"/>
  <c r="AH52" i="2"/>
  <c r="AF52" i="2"/>
  <c r="AB52" i="2"/>
  <c r="W52" i="2"/>
  <c r="Q52" i="2"/>
  <c r="X52" i="2" s="1"/>
  <c r="N52" i="2"/>
  <c r="K52" i="2"/>
  <c r="J52" i="2"/>
  <c r="I52" i="2"/>
  <c r="AJ52" i="2" s="1"/>
  <c r="H52" i="2"/>
  <c r="G52" i="2"/>
  <c r="F52" i="2"/>
  <c r="E52" i="2"/>
  <c r="AI51" i="2"/>
  <c r="AH51" i="2"/>
  <c r="AF51" i="2"/>
  <c r="AB51" i="2"/>
  <c r="W51" i="2"/>
  <c r="Q51" i="2"/>
  <c r="X51" i="2" s="1"/>
  <c r="N51" i="2"/>
  <c r="L51" i="2"/>
  <c r="K51" i="2"/>
  <c r="J51" i="2"/>
  <c r="I51" i="2"/>
  <c r="AJ51" i="2" s="1"/>
  <c r="H51" i="2"/>
  <c r="G51" i="2"/>
  <c r="F51" i="2"/>
  <c r="E51" i="2"/>
  <c r="AI50" i="2"/>
  <c r="AH50" i="2"/>
  <c r="AF50" i="2"/>
  <c r="AB50" i="2"/>
  <c r="X50" i="2"/>
  <c r="W50" i="2"/>
  <c r="Q50" i="2"/>
  <c r="N50" i="2"/>
  <c r="AJ50" i="2" s="1"/>
  <c r="K50" i="2"/>
  <c r="J50" i="2"/>
  <c r="L50" i="2" s="1"/>
  <c r="I50" i="2"/>
  <c r="H50" i="2"/>
  <c r="G50" i="2"/>
  <c r="F50" i="2"/>
  <c r="E50" i="2"/>
  <c r="AH49" i="2"/>
  <c r="AF49" i="2"/>
  <c r="AB49" i="2"/>
  <c r="AI49" i="2" s="1"/>
  <c r="W49" i="2"/>
  <c r="Q49" i="2"/>
  <c r="X49" i="2" s="1"/>
  <c r="N49" i="2"/>
  <c r="K49" i="2"/>
  <c r="J49" i="2"/>
  <c r="I49" i="2"/>
  <c r="AJ49" i="2" s="1"/>
  <c r="H49" i="2"/>
  <c r="G49" i="2"/>
  <c r="F49" i="2"/>
  <c r="E49" i="2"/>
  <c r="AH48" i="2"/>
  <c r="AF48" i="2"/>
  <c r="AB48" i="2"/>
  <c r="AI48" i="2" s="1"/>
  <c r="W48" i="2"/>
  <c r="Q48" i="2"/>
  <c r="X48" i="2" s="1"/>
  <c r="N48" i="2"/>
  <c r="K48" i="2"/>
  <c r="L48" i="2" s="1"/>
  <c r="J48" i="2"/>
  <c r="I48" i="2"/>
  <c r="H48" i="2"/>
  <c r="G48" i="2"/>
  <c r="F48" i="2"/>
  <c r="E48" i="2"/>
  <c r="AH47" i="2"/>
  <c r="AF47" i="2"/>
  <c r="AB47" i="2"/>
  <c r="AI47" i="2" s="1"/>
  <c r="W47" i="2"/>
  <c r="Q47" i="2"/>
  <c r="X47" i="2" s="1"/>
  <c r="N47" i="2"/>
  <c r="K47" i="2"/>
  <c r="J47" i="2"/>
  <c r="I47" i="2"/>
  <c r="H47" i="2"/>
  <c r="G47" i="2"/>
  <c r="F47" i="2"/>
  <c r="E47" i="2"/>
  <c r="AH46" i="2"/>
  <c r="AF46" i="2"/>
  <c r="AB46" i="2"/>
  <c r="AI46" i="2" s="1"/>
  <c r="W46" i="2"/>
  <c r="Q46" i="2"/>
  <c r="X46" i="2" s="1"/>
  <c r="N46" i="2"/>
  <c r="K46" i="2"/>
  <c r="J46" i="2"/>
  <c r="I46" i="2"/>
  <c r="AJ46" i="2" s="1"/>
  <c r="H46" i="2"/>
  <c r="G46" i="2"/>
  <c r="E46" i="2"/>
  <c r="AH45" i="2"/>
  <c r="AF45" i="2"/>
  <c r="AB45" i="2"/>
  <c r="AI45" i="2" s="1"/>
  <c r="W45" i="2"/>
  <c r="Q45" i="2"/>
  <c r="X45" i="2" s="1"/>
  <c r="N45" i="2"/>
  <c r="AJ45" i="2" s="1"/>
  <c r="K45" i="2"/>
  <c r="L45" i="2" s="1"/>
  <c r="J45" i="2"/>
  <c r="I45" i="2"/>
  <c r="H45" i="2"/>
  <c r="G45" i="2"/>
  <c r="F45" i="2"/>
  <c r="E45" i="2"/>
  <c r="AH44" i="2"/>
  <c r="AF44" i="2"/>
  <c r="AB44" i="2"/>
  <c r="AI44" i="2" s="1"/>
  <c r="W44" i="2"/>
  <c r="Q44" i="2"/>
  <c r="X44" i="2" s="1"/>
  <c r="N44" i="2"/>
  <c r="L44" i="2"/>
  <c r="K44" i="2"/>
  <c r="J44" i="2"/>
  <c r="I44" i="2"/>
  <c r="AJ44" i="2" s="1"/>
  <c r="H44" i="2"/>
  <c r="G44" i="2"/>
  <c r="F44" i="2"/>
  <c r="E44" i="2"/>
  <c r="AH43" i="2"/>
  <c r="AF43" i="2"/>
  <c r="AB43" i="2"/>
  <c r="AI43" i="2" s="1"/>
  <c r="X43" i="2"/>
  <c r="W43" i="2"/>
  <c r="Q43" i="2"/>
  <c r="N43" i="2"/>
  <c r="K43" i="2"/>
  <c r="J43" i="2"/>
  <c r="I43" i="2"/>
  <c r="H43" i="2"/>
  <c r="G43" i="2"/>
  <c r="F43" i="2"/>
  <c r="E43" i="2"/>
  <c r="AH42" i="2"/>
  <c r="AF42" i="2"/>
  <c r="AB42" i="2"/>
  <c r="AI42" i="2" s="1"/>
  <c r="X42" i="2"/>
  <c r="W42" i="2"/>
  <c r="Q42" i="2"/>
  <c r="N42" i="2"/>
  <c r="K42" i="2"/>
  <c r="J42" i="2"/>
  <c r="I42" i="2"/>
  <c r="H42" i="2"/>
  <c r="G42" i="2"/>
  <c r="F42" i="2"/>
  <c r="E42" i="2"/>
  <c r="AH41" i="2"/>
  <c r="AF41" i="2"/>
  <c r="AB41" i="2"/>
  <c r="AI41" i="2" s="1"/>
  <c r="X41" i="2"/>
  <c r="W41" i="2"/>
  <c r="Q41" i="2"/>
  <c r="N41" i="2"/>
  <c r="K41" i="2"/>
  <c r="J41" i="2"/>
  <c r="L41" i="2" s="1"/>
  <c r="I41" i="2"/>
  <c r="H41" i="2"/>
  <c r="G41" i="2"/>
  <c r="F41" i="2"/>
  <c r="E41" i="2"/>
  <c r="N40" i="2"/>
  <c r="K40" i="2"/>
  <c r="J40" i="2"/>
  <c r="I40" i="2"/>
  <c r="AJ40" i="2" s="1"/>
  <c r="H40" i="2"/>
  <c r="G40" i="2"/>
  <c r="F40" i="2"/>
  <c r="E40" i="2"/>
  <c r="AH39" i="2"/>
  <c r="AF39" i="2"/>
  <c r="AI39" i="2" s="1"/>
  <c r="AB39" i="2"/>
  <c r="W39" i="2"/>
  <c r="Q39" i="2"/>
  <c r="X39" i="2" s="1"/>
  <c r="N39" i="2"/>
  <c r="K39" i="2"/>
  <c r="J39" i="2"/>
  <c r="L39" i="2" s="1"/>
  <c r="I39" i="2"/>
  <c r="H39" i="2"/>
  <c r="AJ38" i="2"/>
  <c r="N38" i="2"/>
  <c r="K38" i="2"/>
  <c r="J38" i="2"/>
  <c r="L38" i="2" s="1"/>
  <c r="I38" i="2"/>
  <c r="H38" i="2"/>
  <c r="G38" i="2"/>
  <c r="F38" i="2"/>
  <c r="E38" i="2"/>
  <c r="AH37" i="2"/>
  <c r="AF37" i="2"/>
  <c r="AB37" i="2"/>
  <c r="AI37" i="2" s="1"/>
  <c r="W37" i="2"/>
  <c r="X37" i="2" s="1"/>
  <c r="Q37" i="2"/>
  <c r="N37" i="2"/>
  <c r="K37" i="2"/>
  <c r="J37" i="2"/>
  <c r="L37" i="2" s="1"/>
  <c r="I37" i="2"/>
  <c r="AJ37" i="2" s="1"/>
  <c r="H37" i="2"/>
  <c r="G37" i="2"/>
  <c r="F37" i="2"/>
  <c r="E37" i="2"/>
  <c r="AH36" i="2"/>
  <c r="AF36" i="2"/>
  <c r="AB36" i="2"/>
  <c r="AI36" i="2" s="1"/>
  <c r="X36" i="2"/>
  <c r="W36" i="2"/>
  <c r="Q36" i="2"/>
  <c r="N36" i="2"/>
  <c r="AJ36" i="2" s="1"/>
  <c r="K36" i="2"/>
  <c r="J36" i="2"/>
  <c r="L36" i="2" s="1"/>
  <c r="I36" i="2"/>
  <c r="H36" i="2"/>
  <c r="G36" i="2"/>
  <c r="F36" i="2"/>
  <c r="E36" i="2"/>
  <c r="AH35" i="2"/>
  <c r="AF35" i="2"/>
  <c r="AB35" i="2"/>
  <c r="AI35" i="2" s="1"/>
  <c r="W35" i="2"/>
  <c r="Q35" i="2"/>
  <c r="X35" i="2" s="1"/>
  <c r="N35" i="2"/>
  <c r="L35" i="2"/>
  <c r="K35" i="2"/>
  <c r="J35" i="2"/>
  <c r="I35" i="2"/>
  <c r="H35" i="2"/>
  <c r="G35" i="2"/>
  <c r="F35" i="2"/>
  <c r="E35" i="2"/>
  <c r="AH34" i="2"/>
  <c r="AF34" i="2"/>
  <c r="AI34" i="2" s="1"/>
  <c r="AB34" i="2"/>
  <c r="W34" i="2"/>
  <c r="Q34" i="2"/>
  <c r="X34" i="2" s="1"/>
  <c r="AJ34" i="2" s="1"/>
  <c r="N34" i="2"/>
  <c r="L34" i="2"/>
  <c r="K34" i="2"/>
  <c r="J34" i="2"/>
  <c r="I34" i="2"/>
  <c r="H34" i="2"/>
  <c r="G34" i="2"/>
  <c r="F34" i="2"/>
  <c r="E34" i="2"/>
  <c r="N33" i="2"/>
  <c r="L33" i="2"/>
  <c r="K33" i="2"/>
  <c r="J33" i="2"/>
  <c r="I33" i="2"/>
  <c r="AJ33" i="2" s="1"/>
  <c r="H33" i="2"/>
  <c r="G33" i="2"/>
  <c r="F33" i="2"/>
  <c r="E33" i="2"/>
  <c r="N32" i="2"/>
  <c r="L32" i="2"/>
  <c r="K32" i="2"/>
  <c r="J32" i="2"/>
  <c r="I32" i="2"/>
  <c r="AJ32" i="2" s="1"/>
  <c r="H32" i="2"/>
  <c r="G32" i="2"/>
  <c r="F32" i="2"/>
  <c r="E32" i="2"/>
  <c r="N31" i="2"/>
  <c r="AJ31" i="2" s="1"/>
  <c r="K31" i="2"/>
  <c r="J31" i="2"/>
  <c r="L31" i="2" s="1"/>
  <c r="I31" i="2"/>
  <c r="H31" i="2"/>
  <c r="G31" i="2"/>
  <c r="F31" i="2"/>
  <c r="E31" i="2"/>
  <c r="N30" i="2"/>
  <c r="K30" i="2"/>
  <c r="J30" i="2"/>
  <c r="L30" i="2" s="1"/>
  <c r="I30" i="2"/>
  <c r="AJ30" i="2" s="1"/>
  <c r="H30" i="2"/>
  <c r="G30" i="2"/>
  <c r="F30" i="2"/>
  <c r="E30" i="2"/>
  <c r="AH29" i="2"/>
  <c r="AF29" i="2"/>
  <c r="AB29" i="2"/>
  <c r="AI29" i="2" s="1"/>
  <c r="W29" i="2"/>
  <c r="Q29" i="2"/>
  <c r="X29" i="2" s="1"/>
  <c r="N29" i="2"/>
  <c r="K29" i="2"/>
  <c r="J29" i="2"/>
  <c r="L29" i="2" s="1"/>
  <c r="I29" i="2"/>
  <c r="H29" i="2"/>
  <c r="G29" i="2"/>
  <c r="F29" i="2"/>
  <c r="E29" i="2"/>
  <c r="AH28" i="2"/>
  <c r="AF28" i="2"/>
  <c r="AB28" i="2"/>
  <c r="AI28" i="2" s="1"/>
  <c r="W28" i="2"/>
  <c r="Q28" i="2"/>
  <c r="X28" i="2" s="1"/>
  <c r="N28" i="2"/>
  <c r="L28" i="2"/>
  <c r="K28" i="2"/>
  <c r="J28" i="2"/>
  <c r="I28" i="2"/>
  <c r="H28" i="2"/>
  <c r="G28" i="2"/>
  <c r="F28" i="2"/>
  <c r="E28" i="2"/>
  <c r="N27" i="2"/>
  <c r="L27" i="2"/>
  <c r="K27" i="2"/>
  <c r="J27" i="2"/>
  <c r="I27" i="2"/>
  <c r="AJ27" i="2" s="1"/>
  <c r="H27" i="2"/>
  <c r="G27" i="2"/>
  <c r="F27" i="2"/>
  <c r="E27" i="2"/>
  <c r="N26" i="2"/>
  <c r="AJ26" i="2" s="1"/>
  <c r="K26" i="2"/>
  <c r="J26" i="2"/>
  <c r="L26" i="2" s="1"/>
  <c r="I26" i="2"/>
  <c r="H26" i="2"/>
  <c r="G26" i="2"/>
  <c r="F26" i="2"/>
  <c r="E26" i="2"/>
  <c r="N25" i="2"/>
  <c r="K25" i="2"/>
  <c r="J25" i="2"/>
  <c r="L25" i="2" s="1"/>
  <c r="I25" i="2"/>
  <c r="AJ25" i="2" s="1"/>
  <c r="H25" i="2"/>
  <c r="G25" i="2"/>
  <c r="F25" i="2"/>
  <c r="E25" i="2"/>
  <c r="AJ24" i="2"/>
  <c r="N24" i="2"/>
  <c r="K24" i="2"/>
  <c r="J24" i="2"/>
  <c r="L24" i="2" s="1"/>
  <c r="I24" i="2"/>
  <c r="H24" i="2"/>
  <c r="G24" i="2"/>
  <c r="F24" i="2"/>
  <c r="E24" i="2"/>
  <c r="AJ23" i="2"/>
  <c r="N23" i="2"/>
  <c r="K23" i="2"/>
  <c r="J23" i="2"/>
  <c r="L23" i="2" s="1"/>
  <c r="I23" i="2"/>
  <c r="H23" i="2"/>
  <c r="G23" i="2"/>
  <c r="F23" i="2"/>
  <c r="E23" i="2"/>
  <c r="N22" i="2"/>
  <c r="K22" i="2"/>
  <c r="J22" i="2"/>
  <c r="L22" i="2" s="1"/>
  <c r="I22" i="2"/>
  <c r="AJ22" i="2" s="1"/>
  <c r="H22" i="2"/>
  <c r="G22" i="2"/>
  <c r="F22" i="2"/>
  <c r="E22" i="2"/>
  <c r="AI21" i="2"/>
  <c r="AH21" i="2"/>
  <c r="AF21" i="2"/>
  <c r="AB21" i="2"/>
  <c r="W21" i="2"/>
  <c r="Q21" i="2"/>
  <c r="X21" i="2" s="1"/>
  <c r="N21" i="2"/>
  <c r="L21" i="2"/>
  <c r="K21" i="2"/>
  <c r="J21" i="2"/>
  <c r="I21" i="2"/>
  <c r="H21" i="2"/>
  <c r="G21" i="2"/>
  <c r="F21" i="2"/>
  <c r="E21" i="2"/>
  <c r="AJ20" i="2"/>
  <c r="AI20" i="2"/>
  <c r="AH20" i="2"/>
  <c r="AF20" i="2"/>
  <c r="AB20" i="2"/>
  <c r="X20" i="2"/>
  <c r="W20" i="2"/>
  <c r="Q20" i="2"/>
  <c r="N20" i="2"/>
  <c r="K20" i="2"/>
  <c r="J20" i="2"/>
  <c r="L20" i="2" s="1"/>
  <c r="I20" i="2"/>
  <c r="H20" i="2"/>
  <c r="G20" i="2"/>
  <c r="F20" i="2"/>
  <c r="E20" i="2"/>
  <c r="AJ19" i="2"/>
  <c r="N19" i="2"/>
  <c r="K19" i="2"/>
  <c r="J19" i="2"/>
  <c r="L19" i="2" s="1"/>
  <c r="I19" i="2"/>
  <c r="H19" i="2"/>
  <c r="G19" i="2"/>
  <c r="F19" i="2"/>
  <c r="E19" i="2"/>
  <c r="AJ18" i="2"/>
  <c r="AI18" i="2"/>
  <c r="AH18" i="2"/>
  <c r="AF18" i="2"/>
  <c r="AB18" i="2"/>
  <c r="X18" i="2"/>
  <c r="W18" i="2"/>
  <c r="Q18" i="2"/>
  <c r="N18" i="2"/>
  <c r="K18" i="2"/>
  <c r="J18" i="2"/>
  <c r="L18" i="2" s="1"/>
  <c r="I18" i="2"/>
  <c r="H18" i="2"/>
  <c r="G18" i="2"/>
  <c r="F18" i="2"/>
  <c r="E18" i="2"/>
  <c r="AH17" i="2"/>
  <c r="AF17" i="2"/>
  <c r="AB17" i="2"/>
  <c r="AI17" i="2" s="1"/>
  <c r="X17" i="2"/>
  <c r="W17" i="2"/>
  <c r="Q17" i="2"/>
  <c r="N17" i="2"/>
  <c r="L17" i="2"/>
  <c r="K17" i="2"/>
  <c r="J17" i="2"/>
  <c r="I17" i="2"/>
  <c r="AJ17" i="2" s="1"/>
  <c r="H17" i="2"/>
  <c r="G17" i="2"/>
  <c r="F17" i="2"/>
  <c r="E17" i="2"/>
  <c r="N16" i="2"/>
  <c r="AJ16" i="2" s="1"/>
  <c r="K16" i="2"/>
  <c r="J16" i="2"/>
  <c r="L16" i="2" s="1"/>
  <c r="I16" i="2"/>
  <c r="H16" i="2"/>
  <c r="G16" i="2"/>
  <c r="E16" i="2"/>
  <c r="N15" i="2"/>
  <c r="K15" i="2"/>
  <c r="J15" i="2"/>
  <c r="L15" i="2" s="1"/>
  <c r="I15" i="2"/>
  <c r="AJ15" i="2" s="1"/>
  <c r="H15" i="2"/>
  <c r="G15" i="2"/>
  <c r="F15" i="2"/>
  <c r="E15" i="2"/>
  <c r="AJ14" i="2"/>
  <c r="AI14" i="2"/>
  <c r="AH14" i="2"/>
  <c r="AF14" i="2"/>
  <c r="AB14" i="2"/>
  <c r="X14" i="2"/>
  <c r="W14" i="2"/>
  <c r="Q14" i="2"/>
  <c r="N14" i="2"/>
  <c r="K14" i="2"/>
  <c r="J14" i="2"/>
  <c r="L14" i="2" s="1"/>
  <c r="I14" i="2"/>
  <c r="H14" i="2"/>
  <c r="G14" i="2"/>
  <c r="F14" i="2"/>
  <c r="E14" i="2"/>
  <c r="AH13" i="2"/>
  <c r="AF13" i="2"/>
  <c r="AB13" i="2"/>
  <c r="AI13" i="2" s="1"/>
  <c r="W13" i="2"/>
  <c r="Q13" i="2"/>
  <c r="X13" i="2" s="1"/>
  <c r="AJ13" i="2" s="1"/>
  <c r="N13" i="2"/>
  <c r="L13" i="2"/>
  <c r="K13" i="2"/>
  <c r="J13" i="2"/>
  <c r="I13" i="2"/>
  <c r="H13" i="2"/>
  <c r="G13" i="2"/>
  <c r="F13" i="2"/>
  <c r="E13" i="2"/>
  <c r="N12" i="2"/>
  <c r="K12" i="2"/>
  <c r="J12" i="2"/>
  <c r="L12" i="2" s="1"/>
  <c r="I12" i="2"/>
  <c r="AJ12" i="2" s="1"/>
  <c r="H12" i="2"/>
  <c r="G12" i="2"/>
  <c r="F12" i="2"/>
  <c r="E12" i="2"/>
  <c r="N11" i="2"/>
  <c r="K11" i="2"/>
  <c r="J11" i="2"/>
  <c r="L11" i="2" s="1"/>
  <c r="I11" i="2"/>
  <c r="AJ11" i="2" s="1"/>
  <c r="H11" i="2"/>
  <c r="G11" i="2"/>
  <c r="F11" i="2"/>
  <c r="E11" i="2"/>
  <c r="AH10" i="2"/>
  <c r="AF10" i="2"/>
  <c r="AB10" i="2"/>
  <c r="AI10" i="2" s="1"/>
  <c r="X10" i="2"/>
  <c r="W10" i="2"/>
  <c r="Q10" i="2"/>
  <c r="N10" i="2"/>
  <c r="K10" i="2"/>
  <c r="J10" i="2"/>
  <c r="L10" i="2" s="1"/>
  <c r="I10" i="2"/>
  <c r="H10" i="2"/>
  <c r="G10" i="2"/>
  <c r="F10" i="2"/>
  <c r="E10" i="2"/>
  <c r="N9" i="2"/>
  <c r="K9" i="2"/>
  <c r="J9" i="2"/>
  <c r="L9" i="2" s="1"/>
  <c r="I9" i="2"/>
  <c r="AJ9" i="2" s="1"/>
  <c r="H9" i="2"/>
  <c r="G9" i="2"/>
  <c r="F9" i="2"/>
  <c r="E9" i="2"/>
  <c r="AJ8" i="2"/>
  <c r="N8" i="2"/>
  <c r="K8" i="2"/>
  <c r="J8" i="2"/>
  <c r="L8" i="2" s="1"/>
  <c r="I8" i="2"/>
  <c r="H8" i="2"/>
  <c r="G8" i="2"/>
  <c r="F8" i="2"/>
  <c r="E8" i="2"/>
  <c r="AH7" i="2"/>
  <c r="AF7" i="2"/>
  <c r="AB7" i="2"/>
  <c r="AI7" i="2" s="1"/>
  <c r="AJ7" i="2" s="1"/>
  <c r="X7" i="2"/>
  <c r="W7" i="2"/>
  <c r="Q7" i="2"/>
  <c r="N7" i="2"/>
  <c r="K7" i="2"/>
  <c r="J7" i="2"/>
  <c r="L7" i="2" s="1"/>
  <c r="I7" i="2"/>
  <c r="H7" i="2"/>
  <c r="G7" i="2"/>
  <c r="F7" i="2"/>
  <c r="E7" i="2"/>
  <c r="N6" i="2"/>
  <c r="K6" i="2"/>
  <c r="J6" i="2"/>
  <c r="L6" i="2" s="1"/>
  <c r="I6" i="2"/>
  <c r="AJ6" i="2" s="1"/>
  <c r="H6" i="2"/>
  <c r="G6" i="2"/>
  <c r="F6" i="2"/>
  <c r="E6" i="2"/>
  <c r="N5" i="2"/>
  <c r="K5" i="2"/>
  <c r="J5" i="2"/>
  <c r="L5" i="2" s="1"/>
  <c r="I5" i="2"/>
  <c r="AJ5" i="2" s="1"/>
  <c r="H5" i="2"/>
  <c r="G5" i="2"/>
  <c r="F5" i="2"/>
  <c r="E5" i="2"/>
  <c r="AJ4" i="2"/>
  <c r="N4" i="2"/>
  <c r="K4" i="2"/>
  <c r="J4" i="2"/>
  <c r="L4" i="2" s="1"/>
  <c r="I4" i="2"/>
  <c r="H4" i="2"/>
  <c r="F4" i="2"/>
  <c r="AH3" i="2"/>
  <c r="AF3" i="2"/>
  <c r="AI3" i="2" s="1"/>
  <c r="AB3" i="2"/>
  <c r="W3" i="2"/>
  <c r="Q3" i="2"/>
  <c r="X3" i="2" s="1"/>
  <c r="N3" i="2"/>
  <c r="L3" i="2"/>
  <c r="K3" i="2"/>
  <c r="J3" i="2"/>
  <c r="I3" i="2"/>
  <c r="H3" i="2"/>
  <c r="G3" i="2"/>
  <c r="F3" i="2"/>
  <c r="E3" i="2"/>
  <c r="AJ59" i="2" l="1"/>
  <c r="AJ151" i="2"/>
  <c r="AJ29" i="2"/>
  <c r="AJ72" i="2"/>
  <c r="AJ85" i="2"/>
  <c r="AJ110" i="2"/>
  <c r="AJ128" i="2"/>
  <c r="AJ98" i="2"/>
  <c r="AJ71" i="2"/>
  <c r="AJ82" i="2"/>
  <c r="AJ108" i="2"/>
  <c r="AJ39" i="2"/>
  <c r="AJ56" i="2"/>
  <c r="AJ182" i="2"/>
  <c r="AJ3" i="2"/>
  <c r="AJ43" i="2"/>
  <c r="AJ61" i="2"/>
  <c r="AJ68" i="2"/>
  <c r="AJ75" i="2"/>
  <c r="AJ81" i="2"/>
  <c r="AJ106" i="2"/>
  <c r="AJ107" i="2"/>
  <c r="AJ119" i="2"/>
  <c r="AJ175" i="2"/>
  <c r="AJ90" i="2"/>
  <c r="AJ112" i="2"/>
  <c r="AJ125" i="2"/>
  <c r="AJ147" i="2"/>
  <c r="AJ42" i="2"/>
  <c r="AJ48" i="2"/>
  <c r="AJ55" i="2"/>
  <c r="AJ94" i="2"/>
  <c r="AJ118" i="2"/>
  <c r="AJ150" i="2"/>
  <c r="AJ174" i="2"/>
  <c r="AJ181" i="2"/>
  <c r="AJ10" i="2"/>
  <c r="AJ21" i="2"/>
  <c r="AJ60" i="2"/>
  <c r="AJ74" i="2"/>
  <c r="AJ124" i="2"/>
  <c r="AJ130" i="2"/>
  <c r="AJ35" i="2"/>
  <c r="AJ41" i="2"/>
  <c r="AJ91" i="2"/>
  <c r="AJ101" i="2"/>
  <c r="AJ111" i="2"/>
  <c r="AJ141" i="2"/>
  <c r="AJ149" i="2"/>
  <c r="AJ180" i="2"/>
  <c r="AJ28" i="2"/>
  <c r="AJ47" i="2"/>
  <c r="AJ54" i="2"/>
  <c r="AJ99" i="2"/>
  <c r="AJ117" i="2"/>
  <c r="AJ123" i="2"/>
  <c r="AJ157" i="2"/>
  <c r="AJ16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BZ</author>
    <author>Lenovo</author>
  </authors>
  <commentList>
    <comment ref="O36" authorId="0" shapeId="0" xr:uid="{464A5293-BE92-4647-8DAB-CF069D88EB3A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61
校级电子设计竞赛 10</t>
        </r>
      </text>
    </comment>
    <comment ref="T36" authorId="0" shapeId="0" xr:uid="{DEF47672-5EA0-4126-A782-249445C18921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校级优秀毕业设计指导教师 7</t>
        </r>
      </text>
    </comment>
    <comment ref="AC39" authorId="1" shapeId="0" xr:uid="{38F44BF9-7716-43FD-8ED5-24018E2E0628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十三五优势专业 2
国家综合改革试点专业 5</t>
        </r>
      </text>
    </comment>
    <comment ref="R47" authorId="1" shapeId="0" xr:uid="{4EC1240E-9C1A-4CD7-9246-B23D9D7674CC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校级教学成果-游彬 2</t>
        </r>
      </text>
    </comment>
    <comment ref="AC47" authorId="1" shapeId="0" xr:uid="{9B1D0172-1921-4764-A1F6-70C13B63FC13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校级国际化专业 5
十三五优势专业 10
国家综合改革试点专业 10</t>
        </r>
      </text>
    </comment>
    <comment ref="AD47" authorId="0" shapeId="0" xr:uid="{97034333-185B-4C85-8787-5E1FA5F3645C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新工科省级课程体系改革 6</t>
        </r>
      </text>
    </comment>
    <comment ref="O48" authorId="0" shapeId="0" xr:uid="{3168D577-912A-4C45-90E9-844319477AA1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校级电子设计竞赛 13</t>
        </r>
      </text>
    </comment>
    <comment ref="R48" authorId="1" shapeId="0" xr:uid="{4D3CB6BD-EA41-448D-A402-908AC6702C43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校级教学成果-游彬 2</t>
        </r>
      </text>
    </comment>
    <comment ref="T48" authorId="0" shapeId="0" xr:uid="{C20DCD71-A9A9-42F6-BD8E-9A9D6019B027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青年教学新秀奖 7</t>
        </r>
      </text>
    </comment>
    <comment ref="AC48" authorId="1" shapeId="0" xr:uid="{D8614BED-B1E8-4B14-8B0B-9FE4468185F7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十三五优势专业 4
国家综合改革试点专业 6</t>
        </r>
      </text>
    </comment>
    <comment ref="AD48" authorId="0" shapeId="0" xr:uid="{0AD1CB1F-CA2B-4755-BB27-691373A903E1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第三批省精品在线开放课程 10</t>
        </r>
      </text>
    </comment>
    <comment ref="U50" authorId="1" shapeId="0" xr:uid="{BE7914AF-BDCF-4A89-B497-94B56296FDAF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校级教学技能一等奖 7</t>
        </r>
      </text>
    </comment>
    <comment ref="Y50" authorId="1" shapeId="0" xr:uid="{144E6E7F-F85B-4E6B-B086-2043DABF410B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校级大创项目 15</t>
        </r>
      </text>
    </comment>
    <comment ref="T51" authorId="0" shapeId="0" xr:uid="{68F2994F-AD7F-4064-BD1E-C38F11CA23F3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校级优秀毕业设计指导教师 7</t>
        </r>
      </text>
    </comment>
    <comment ref="R55" authorId="1" shapeId="0" xr:uid="{4BBFDA13-E26C-48E9-925E-2C9BCD21A64A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校级教学成果-游彬 5</t>
        </r>
      </text>
    </comment>
    <comment ref="AC55" authorId="1" shapeId="0" xr:uid="{C2FE8261-926C-46A1-A12C-6B716467C33D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十三五优势专业 12
国家综合改革试点专业 19</t>
        </r>
      </text>
    </comment>
    <comment ref="AD55" authorId="0" shapeId="0" xr:uid="{1D73D408-A9FB-4A33-98CF-AB342FE02145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新工科省级课程体系改革 8</t>
        </r>
      </text>
    </comment>
    <comment ref="AD59" authorId="1" shapeId="0" xr:uid="{0DAD3D77-122E-4C3F-8C9E-B68EACF33EBC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来华课程 20</t>
        </r>
      </text>
    </comment>
    <comment ref="AD60" authorId="0" shapeId="0" xr:uid="{42D2F247-D848-4EC0-ABA7-30AF6D0B144F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第三批省精品在线开放课程 15</t>
        </r>
      </text>
    </comment>
    <comment ref="Y63" authorId="0" shapeId="0" xr:uid="{EC55D955-E82D-4EF4-AFE7-F1908E3EF8F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校级高教研究课题 15</t>
        </r>
      </text>
    </comment>
    <comment ref="AD63" authorId="0" shapeId="0" xr:uid="{0450139D-8E56-430A-9B10-E10D55BF0BBE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第三批省精品在线开放课程 15</t>
        </r>
      </text>
    </comment>
    <comment ref="R64" authorId="1" shapeId="0" xr:uid="{A75A9E11-D87A-4A0B-BEC8-F33FBC1771C2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校级教学成果-游彬 1</t>
        </r>
      </text>
    </comment>
    <comment ref="AC64" authorId="1" shapeId="0" xr:uid="{7AFF12BC-2A4B-41B2-B6BB-FFCF633BBA01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十三五优势专业 2
国家综合改革试点专业 4</t>
        </r>
      </text>
    </comment>
    <comment ref="R65" authorId="0" shapeId="0" xr:uid="{5877B171-453C-458A-857F-4038A82CEDC6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国家级教学成果二等奖 5</t>
        </r>
      </text>
    </comment>
    <comment ref="Y65" authorId="1" shapeId="0" xr:uid="{4CFF99D0-38A3-44C8-989D-FAF780756182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十三五省教改-集成 30</t>
        </r>
      </text>
    </comment>
    <comment ref="Z65" authorId="1" shapeId="0" xr:uid="{C3C4CDCE-B2FF-4DC2-8F16-60FC5AFE9D5B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国家级虚拟仿真示范中心 10</t>
        </r>
      </text>
    </comment>
    <comment ref="AC65" authorId="1" shapeId="0" xr:uid="{610B327D-34B4-4B2F-B871-477E33A767E2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十三五特色专业 20</t>
        </r>
      </text>
    </comment>
    <comment ref="AD65" authorId="1" shapeId="0" xr:uid="{8B307A90-F1BB-416B-8DF9-FD5045F79C95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来华课程 20</t>
        </r>
      </text>
    </comment>
    <comment ref="AG65" authorId="1" shapeId="0" xr:uid="{7A2463E9-BEEC-457B-97A7-1718281AB987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教改论文 核心期刊 20</t>
        </r>
      </text>
    </comment>
    <comment ref="O67" authorId="0" shapeId="0" xr:uid="{DAE0B5B9-6C33-4B3E-991F-044C574B9D1A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36
校级电子设计竞赛 10
挑战杯省铜奖 15
电子商务省二等奖 20
互联网+ 校三等奖 5
互联网+ 省铜奖 15
职业规划 校一等奖 15
职业规划 省三等奖 15
</t>
        </r>
      </text>
    </comment>
    <comment ref="R67" authorId="1" shapeId="0" xr:uid="{E9ADE7A3-5987-49D8-A775-6AC80497ED33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校级教学成果-游彬 1
校级教学成果奖-陈龙 2</t>
        </r>
      </text>
    </comment>
    <comment ref="Y67" authorId="0" shapeId="0" xr:uid="{13382116-6C98-40FA-B9F9-1413FCEC808E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校级实验教改 15
校级大创项目 15
省新苗 2项 100</t>
        </r>
      </text>
    </comment>
    <comment ref="AC67" authorId="0" shapeId="0" xr:uid="{52829DB2-0271-4723-8E15-0F686223F90C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十三五优势专业 10</t>
        </r>
      </text>
    </comment>
    <comment ref="R68" authorId="1" shapeId="0" xr:uid="{8D1649EB-2AFE-49F3-8AE8-6726C0B1D90A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校级教学成果奖-陈龙 5</t>
        </r>
      </text>
    </comment>
    <comment ref="Y68" authorId="0" shapeId="0" xr:uid="{E23AD059-4D00-4EED-A85D-FA4EA9DA116F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校级高教改革  15</t>
        </r>
      </text>
    </comment>
    <comment ref="AD68" authorId="0" shapeId="0" xr:uid="{ADAB17F6-9C45-4C6B-B2C8-6F1AB936D184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校级翻转 建设期 数字逻辑电路实验 5
校级思政课改革  20 </t>
        </r>
      </text>
    </comment>
    <comment ref="AG68" authorId="0" shapeId="0" xr:uid="{10731326-1A45-4CBA-8745-548F83BCB411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校教改论文集 10</t>
        </r>
      </text>
    </comment>
    <comment ref="AC70" authorId="1" shapeId="0" xr:uid="{E40AC5B2-3263-4D46-B2BF-1E771CD32BEC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十三五优势专业 4
国家综合改革试点专业 6</t>
        </r>
      </text>
    </comment>
    <comment ref="R72" authorId="0" shapeId="0" xr:uid="{8314CE8E-C856-4866-A79C-0EB524A93DFD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国家级教学成果二等奖 10</t>
        </r>
      </text>
    </comment>
    <comment ref="Y73" authorId="0" shapeId="0" xr:uid="{696AB317-9F1C-4002-89D5-203443FEE2CD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校级高教一般课题 15</t>
        </r>
      </text>
    </comment>
    <comment ref="AC75" authorId="1" shapeId="0" xr:uid="{BB33D804-9182-4870-A0DA-F9CA1397F3E3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校级国家化专业 25</t>
        </r>
      </text>
    </comment>
    <comment ref="AC77" authorId="1" shapeId="0" xr:uid="{2FDD969F-2D94-4127-A5C6-BC4CE9FBCE03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国家综合改革试点专业 2</t>
        </r>
      </text>
    </comment>
    <comment ref="R82" authorId="1" shapeId="0" xr:uid="{20F84AB5-3766-414F-9785-F7023AEFFDE9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校级教学成果-游彬 3</t>
        </r>
      </text>
    </comment>
    <comment ref="Y82" authorId="0" shapeId="0" xr:uid="{3C1C18C2-5236-4CCA-AF8D-07EA99378174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校外示范性基地申报未立项 4</t>
        </r>
      </text>
    </comment>
    <comment ref="AC82" authorId="1" shapeId="0" xr:uid="{FF6C99FF-C304-412C-897F-5FD3EC4799C4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十三五优势专业 8
国家综合改革试点专业 16</t>
        </r>
      </text>
    </comment>
    <comment ref="AD82" authorId="0" shapeId="0" xr:uid="{4B53692F-8527-4185-8236-FC5301EE2CE5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校级国际化课程群 20
省精品在线开放课程 50
翻转课堂 20
来华课程 10</t>
        </r>
      </text>
    </comment>
    <comment ref="AE82" authorId="0" shapeId="0" xr:uid="{6070646F-BC8D-4C26-9204-4E5DB41E50CB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正规出版社教材 20
立体教材 通信电路与系统 5</t>
        </r>
      </text>
    </comment>
    <comment ref="AG82" authorId="0" shapeId="0" xr:uid="{3B63C6DC-89B1-4FB5-95B7-291794134FCF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教改论文 2篇 一般期刊 20</t>
        </r>
      </text>
    </comment>
    <comment ref="AC88" authorId="0" shapeId="0" xr:uid="{4D980E0B-9F23-42E8-A9EF-D20703E720B2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十三五优势专业 10</t>
        </r>
      </text>
    </comment>
    <comment ref="AG88" authorId="0" shapeId="0" xr:uid="{99387A34-C452-4FF6-84CE-0282B154EDE8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指导本科生发表SCI 2篇 80</t>
        </r>
      </text>
    </comment>
    <comment ref="O89" authorId="0" shapeId="0" xr:uid="{7E545C2A-3DF3-454C-8706-0AA782171CD7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45
国家级模拟电子邀请赛 27.5
校级电子设计竞赛 20</t>
        </r>
      </text>
    </comment>
    <comment ref="R89" authorId="1" shapeId="0" xr:uid="{6DE65415-082A-4FAA-80AF-749BC9E98830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校级教学成果奖-陈龙 2</t>
        </r>
      </text>
    </comment>
    <comment ref="AC89" authorId="1" shapeId="0" xr:uid="{53EA4068-583D-4765-A33B-D75387C8F342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国家综合改革试点专业 2</t>
        </r>
      </text>
    </comment>
    <comment ref="R92" authorId="1" shapeId="0" xr:uid="{54F111D6-8F7D-49B8-AE2C-AD87D9208FA7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校级教学成果二等奖 15</t>
        </r>
      </text>
    </comment>
    <comment ref="Y92" authorId="1" shapeId="0" xr:uid="{31AF875B-DCD3-4FAC-BD61-9315C349D768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申报未立项 4</t>
        </r>
      </text>
    </comment>
    <comment ref="AG92" authorId="1" shapeId="0" xr:uid="{C685C9D8-037B-45E8-AAFF-CF7C4683B881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教改论文 一般刊物 10</t>
        </r>
      </text>
    </comment>
    <comment ref="R95" authorId="0" shapeId="0" xr:uid="{FD758B1C-2ECF-4B8E-9337-ACA886D7C25E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国家级教学成果二等奖 10</t>
        </r>
      </text>
    </comment>
    <comment ref="T95" authorId="0" shapeId="0" xr:uid="{93FFAC32-3A47-4D20-BD86-0F2A02E30ECE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校级优秀毕业设计指导教师 7</t>
        </r>
      </text>
    </comment>
    <comment ref="Y95" authorId="0" shapeId="0" xr:uid="{10F899A7-673E-46FA-B8DA-0B13F04876E4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校级实验专项 15</t>
        </r>
      </text>
    </comment>
    <comment ref="AD95" authorId="0" shapeId="0" xr:uid="{0ED2C4E5-9A74-46F0-92EF-9A83B1D2BE78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校级研究生课程 20</t>
        </r>
      </text>
    </comment>
    <comment ref="AG95" authorId="0" shapeId="0" xr:uid="{95E5816D-2032-4244-AC60-563C923B864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核心期刊教改论文 20</t>
        </r>
      </text>
    </comment>
    <comment ref="R96" authorId="1" shapeId="0" xr:uid="{C5E6E886-0C25-47A0-8B6F-C434684E866E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校级教学成果奖-陈龙 2</t>
        </r>
      </text>
    </comment>
    <comment ref="Y96" authorId="0" shapeId="0" xr:uid="{FDE57559-E715-466B-AED1-F47706B9082C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校级一般课题 15</t>
        </r>
      </text>
    </comment>
    <comment ref="AC96" authorId="1" shapeId="0" xr:uid="{310CFC3A-11A1-47BA-ABE8-3D758E53DAE7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国家综合改革试点专业 2</t>
        </r>
      </text>
    </comment>
    <comment ref="AD96" authorId="0" shapeId="0" xr:uid="{D28949D8-F8AC-42FD-9684-E663C87084CB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校级翻转 建设期 数字逻辑电路实验 10
在线共享课程 4</t>
        </r>
      </text>
    </comment>
    <comment ref="AC97" authorId="0" shapeId="0" xr:uid="{9DEBC5F1-6821-4903-B6C8-95022A1A52D9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十三五优势专业 10</t>
        </r>
      </text>
    </comment>
    <comment ref="R101" authorId="0" shapeId="0" xr:uid="{D1A3B9FB-D1D1-4412-9AEC-7603A9A6DDDA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国家级教学成果二等奖 40</t>
        </r>
      </text>
    </comment>
    <comment ref="AC101" authorId="1" shapeId="0" xr:uid="{0E32539C-42C6-4831-863C-46AC4810DD24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国家综合改革试点专业 10</t>
        </r>
      </text>
    </comment>
    <comment ref="AC102" authorId="0" shapeId="0" xr:uid="{A17130FA-B055-4E0B-BD2A-F2E5AC5C571F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十三五优势专业 10</t>
        </r>
      </text>
    </comment>
    <comment ref="O104" authorId="0" shapeId="0" xr:uid="{EA517E61-966F-4229-8A6A-D4CD2A038387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光电设计国二等奖 教务处认定省二等奖 20</t>
        </r>
      </text>
    </comment>
    <comment ref="Y104" authorId="0" shapeId="0" xr:uid="{97F8C068-8576-48B2-91EC-3CA537BE1F5B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大创项目申报 2
省芯苗申报未立项 4</t>
        </r>
      </text>
    </comment>
    <comment ref="AG104" authorId="0" shapeId="0" xr:uid="{948D76A4-9223-451A-9E8D-13CF076F176F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指导本科生发表论文 核心期刊 20</t>
        </r>
      </text>
    </comment>
    <comment ref="AG106" authorId="0" shapeId="0" xr:uid="{14F60825-93CF-4F8E-A2F3-EFB29A2FF8DA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核心教改论文 20</t>
        </r>
      </text>
    </comment>
    <comment ref="R109" authorId="0" shapeId="0" xr:uid="{BF16C364-4BB4-4E9E-B1F6-EC5290375BDE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校级教学成果 二等奖 15</t>
        </r>
      </text>
    </comment>
    <comment ref="U109" authorId="0" shapeId="0" xr:uid="{93A8295A-AFE6-4412-A642-0FC0A99E293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校级微课比赛 参加未获奖 2</t>
        </r>
      </text>
    </comment>
    <comment ref="AD109" authorId="0" shapeId="0" xr:uid="{C95ECC61-1BDF-478A-AE29-A19B1EE450E9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校级翻转课堂申报未立项 4</t>
        </r>
      </text>
    </comment>
    <comment ref="AE109" authorId="0" shapeId="0" xr:uid="{AB031CF9-5D25-4AD4-AC99-0B5A05B6AECA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省级新形态教材 30</t>
        </r>
      </text>
    </comment>
    <comment ref="Y113" authorId="0" shapeId="0" xr:uid="{FC46BCFB-834E-4103-8854-2D8335057E86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校级教改一般项目 15</t>
        </r>
      </text>
    </comment>
    <comment ref="AG113" authorId="0" shapeId="0" xr:uid="{8B3C6B1A-88C9-4242-910D-C5E71B488D67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核心期刊教改论文 20</t>
        </r>
      </text>
    </comment>
    <comment ref="AC114" authorId="1" shapeId="0" xr:uid="{E78E9C36-30A5-4A17-A5BD-EBE85BA75D04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十三五特色专业 20</t>
        </r>
      </text>
    </comment>
    <comment ref="T115" authorId="0" shapeId="0" xr:uid="{187A9728-0074-4394-B046-B9D7D6025E16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校级优秀毕业设计指导教师 7</t>
        </r>
      </text>
    </comment>
    <comment ref="Y116" authorId="0" shapeId="0" xr:uid="{DAC17DFE-2A69-40AA-95B6-D1ACE7B3CAEC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校级高教研究课题 15</t>
        </r>
      </text>
    </comment>
    <comment ref="R120" authorId="1" shapeId="0" xr:uid="{7F4FF423-4682-4D69-A515-6CB208A1905D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校级教学成果奖-陈龙 2</t>
        </r>
      </text>
    </comment>
    <comment ref="O121" authorId="0" shapeId="0" xr:uid="{A6EB465D-D639-4770-A426-CD33FB5B4AD7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校级电子设计竞赛 13</t>
        </r>
      </text>
    </comment>
    <comment ref="Y121" authorId="0" shapeId="0" xr:uid="{6EBDCB14-7155-4B0D-99A4-EFD3C7F2E34B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校级实验专项 15</t>
        </r>
      </text>
    </comment>
    <comment ref="AG121" authorId="0" shapeId="0" xr:uid="{495067E8-0506-4C25-96E7-C1AB7C7D3A73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教改论文 核心期刊 20</t>
        </r>
      </text>
    </comment>
    <comment ref="Y122" authorId="0" shapeId="0" xr:uid="{F3B70F00-D574-40AD-A624-07D59400101E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校级大创项目 15
校级自制仪器 15</t>
        </r>
      </text>
    </comment>
    <comment ref="O125" authorId="0" shapeId="0" xr:uid="{D396DDDA-2443-483C-B201-393BE9D02BCD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31
校级电子设计竞赛 10</t>
        </r>
      </text>
    </comment>
    <comment ref="AD125" authorId="0" shapeId="0" xr:uid="{E0742500-9852-4140-94B4-740F14328DA9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校级翻转课堂 20</t>
        </r>
      </text>
    </comment>
    <comment ref="Y126" authorId="0" shapeId="0" xr:uid="{C859228F-E762-40B7-87A6-994DE8E2F8DF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校级高教研究课题 15分</t>
        </r>
      </text>
    </comment>
    <comment ref="Y127" authorId="0" shapeId="0" xr:uid="{8EEBBBBD-8E3F-4754-93C4-A79BC8F1C85B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校级高教一般课题 15</t>
        </r>
      </text>
    </comment>
    <comment ref="AC127" authorId="1" shapeId="0" xr:uid="{CDDEB776-3449-4239-B4CD-EE4D95D01A42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国家综合改革试点专业 2</t>
        </r>
      </text>
    </comment>
    <comment ref="AD127" authorId="1" shapeId="0" xr:uid="{27A1556D-B8E0-41C5-AF13-8535D609A834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来华课程 10</t>
        </r>
      </text>
    </comment>
    <comment ref="AE127" authorId="1" shapeId="0" xr:uid="{090D7CE4-D688-4F2B-9986-296B4B04A4F4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通信电子线路 10</t>
        </r>
      </text>
    </comment>
    <comment ref="O132" authorId="0" shapeId="0" xr:uid="{D44B7BE0-A554-46B7-BEC0-4BE0C52A98B4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27.5
校级电子设计竞赛 10</t>
        </r>
      </text>
    </comment>
    <comment ref="R132" authorId="0" shapeId="0" xr:uid="{2FDC508A-EDB4-47F1-90A0-5E1E3AE6ECDA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国家级教学成果二等奖 15
校级教学成果</t>
        </r>
        <r>
          <rPr>
            <sz val="9"/>
            <color indexed="81"/>
            <rFont val="宋体"/>
            <family val="3"/>
            <charset val="134"/>
          </rPr>
          <t>-</t>
        </r>
        <r>
          <rPr>
            <sz val="9"/>
            <color indexed="81"/>
            <rFont val="宋体"/>
            <family val="3"/>
            <charset val="134"/>
          </rPr>
          <t>游彬</t>
        </r>
        <r>
          <rPr>
            <sz val="9"/>
            <color indexed="81"/>
            <rFont val="宋体"/>
            <family val="3"/>
            <charset val="134"/>
          </rPr>
          <t xml:space="preserve"> 1
校级教学成果奖-陈龙 2</t>
        </r>
      </text>
    </comment>
    <comment ref="T132" authorId="0" shapeId="0" xr:uid="{6173C2DA-CA37-4EA1-87A6-1A5F901D92C8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电子竞赛浙江赛区优秀指导教师 15
校学生科技工作优秀指导教师 7</t>
        </r>
      </text>
    </comment>
    <comment ref="U133" authorId="0" shapeId="0" xr:uid="{F78A37E7-6C1D-4DC7-A5BA-9DD611727187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青年教师教学技能竞赛 优胜奖 2</t>
        </r>
      </text>
    </comment>
    <comment ref="AD133" authorId="0" shapeId="0" xr:uid="{31C1C17F-CB97-47B6-BFC7-A52ED9720897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研究性课程 20</t>
        </r>
      </text>
    </comment>
    <comment ref="O134" authorId="0" shapeId="0" xr:uid="{293673B9-6594-4265-ADD3-EE38048C899B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41
国家级模拟电子邀请赛 27.5、
校级电子设计竞赛 20</t>
        </r>
      </text>
    </comment>
    <comment ref="R134" authorId="0" shapeId="0" xr:uid="{C6CE544F-2FF1-4493-B1E3-11080945AAED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国家级教学成果二等奖 5</t>
        </r>
      </text>
    </comment>
    <comment ref="T134" authorId="0" shapeId="0" xr:uid="{55E8CDD8-B13B-4681-A339-3095F7768C14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校实验师先进工作个人 7
国家自制仪器国家二等奖 30</t>
        </r>
      </text>
    </comment>
    <comment ref="Y134" authorId="0" shapeId="0" xr:uid="{F4EEA1A2-D77E-45E2-AF6B-2296892A45BA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校级实验专项 15
省教育科学规划课题 25
十三五省教改-集成 20</t>
        </r>
      </text>
    </comment>
    <comment ref="AC134" authorId="1" shapeId="0" xr:uid="{5C4B4C4D-97D9-4609-803C-92EF7012E372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十三五特色专业 10</t>
        </r>
      </text>
    </comment>
    <comment ref="AG134" authorId="0" shapeId="0" xr:uid="{719A5659-E888-411B-9C4F-8617F0E56908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核心期刊教改论文 20</t>
        </r>
      </text>
    </comment>
    <comment ref="R137" authorId="1" shapeId="0" xr:uid="{FD76F96C-7699-43C2-A1BC-42D9044A9ACA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校级教学成果-游彬 2</t>
        </r>
      </text>
    </comment>
    <comment ref="AC137" authorId="1" shapeId="0" xr:uid="{23D4BBB1-682D-4719-8FD7-E2E4688ECD89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十三五优势专业 4
国家综合改革试点专业 6</t>
        </r>
      </text>
    </comment>
    <comment ref="O139" authorId="0" shapeId="0" xr:uid="{081DF01D-00F0-4FB9-BA03-AE132BC05D92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校级电子设计竞赛 10</t>
        </r>
      </text>
    </comment>
    <comment ref="Y139" authorId="0" shapeId="0" xr:uid="{0C58804C-35C0-4F2A-AD62-6561BE0B17E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2019国家级大创项目 100</t>
        </r>
      </text>
    </comment>
    <comment ref="R141" authorId="0" shapeId="0" xr:uid="{830F82DC-7842-4552-B6CF-66032938044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国家级教学成果二等奖 12</t>
        </r>
      </text>
    </comment>
    <comment ref="Y147" authorId="0" shapeId="0" xr:uid="{B2373CA9-B913-48CA-A495-4489E686DE87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高教课题申报未立项 4</t>
        </r>
      </text>
    </comment>
    <comment ref="AG147" authorId="0" shapeId="0" xr:uid="{6CDBE9B8-B219-4056-9AED-0F31A008065B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教改论文 一般期刊 10</t>
        </r>
      </text>
    </comment>
    <comment ref="T149" authorId="0" shapeId="0" xr:uid="{8831D476-D048-4292-A6E6-BD2F02A21C8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校级优秀毕业设计指导教师 7</t>
        </r>
      </text>
    </comment>
    <comment ref="O150" authorId="0" shapeId="0" xr:uid="{74BB0826-9505-4D1B-8AEB-F7BFD146A192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15
校级电子设计竞赛 10
FPGA国家二等奖 30
智能互联创新 华东三等奖 15
智能车</t>
        </r>
        <r>
          <rPr>
            <sz val="9"/>
            <color indexed="81"/>
            <rFont val="宋体"/>
            <family val="3"/>
            <charset val="134"/>
          </rPr>
          <t xml:space="preserve"> 40分</t>
        </r>
      </text>
    </comment>
    <comment ref="R150" authorId="1" shapeId="0" xr:uid="{DFFE0A86-4CFB-47F5-944F-BBD2FDBBF60E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校级教学成果奖-陈龙 5</t>
        </r>
      </text>
    </comment>
    <comment ref="T150" authorId="0" shapeId="0" xr:uid="{B6C2F857-5B56-4BF8-8EB2-28C6A32F68DB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自制仪器国家三等奖 30
教学案例设计国家一等奖 30</t>
        </r>
      </text>
    </comment>
    <comment ref="U150" authorId="0" shapeId="0" xr:uid="{BE38B98A-6F20-44DF-B2C1-1B16959F650E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校级教学技能一等奖 7</t>
        </r>
      </text>
    </comment>
    <comment ref="Y150" authorId="0" shapeId="0" xr:uid="{FF268E09-4F16-4E3B-AE06-6D9D4D74E1C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教育部协同育人 15
校级实验专项 15</t>
        </r>
      </text>
    </comment>
    <comment ref="AE150" authorId="0" shapeId="0" xr:uid="{FEF28CC7-191F-4397-A60D-8A41B9D9446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校级教材建设项目 15</t>
        </r>
      </text>
    </comment>
    <comment ref="AG150" authorId="0" shapeId="0" xr:uid="{4024C76A-55B3-47F7-B3C2-C225A08C1A93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教改论文</t>
        </r>
        <r>
          <rPr>
            <sz val="9"/>
            <color indexed="81"/>
            <rFont val="宋体"/>
            <family val="3"/>
            <charset val="134"/>
          </rPr>
          <t xml:space="preserve"> 核心期刊 2</t>
        </r>
        <r>
          <rPr>
            <sz val="9"/>
            <color indexed="81"/>
            <rFont val="宋体"/>
            <family val="3"/>
            <charset val="134"/>
          </rPr>
          <t>0分</t>
        </r>
      </text>
    </comment>
    <comment ref="Y151" authorId="0" shapeId="0" xr:uid="{781FC163-158B-4ABB-AE01-04EBDA53E3B6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校级高教一般课题 15</t>
        </r>
      </text>
    </comment>
    <comment ref="AD151" authorId="0" shapeId="0" xr:uid="{5CF57D62-0E36-4C1E-9F55-91E7F8055732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校级研究性课程 20</t>
        </r>
      </text>
    </comment>
    <comment ref="O152" authorId="0" shapeId="0" xr:uid="{A9012624-B35D-4DA7-87B7-72F09CC05518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FPGA国家级二等奖 2项 60
智能车</t>
        </r>
        <r>
          <rPr>
            <sz val="9"/>
            <color indexed="81"/>
            <rFont val="宋体"/>
            <family val="3"/>
            <charset val="134"/>
          </rPr>
          <t xml:space="preserve"> 20</t>
        </r>
      </text>
    </comment>
    <comment ref="T152" authorId="0" shapeId="0" xr:uid="{7C8B95C8-CF69-4EB5-8022-34786C049D85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实验教学案例设计国家二等奖 30</t>
        </r>
      </text>
    </comment>
    <comment ref="Y152" authorId="0" shapeId="0" xr:uid="{5838F0E4-53E6-42DA-8363-1209723C3D6B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2019国家级大创项目 4项 400</t>
        </r>
      </text>
    </comment>
    <comment ref="AD152" authorId="0" shapeId="0" xr:uid="{68428EBD-3BFF-4BA5-88B8-92CB967E103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校级翻转 建设期 数字逻辑电路实验 5</t>
        </r>
      </text>
    </comment>
    <comment ref="AC155" authorId="1" shapeId="0" xr:uid="{D4BBA5F3-2009-4635-A364-4DD501CD5A68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国家综合改革试点专业 2</t>
        </r>
      </text>
    </comment>
    <comment ref="AC157" authorId="0" shapeId="0" xr:uid="{A03861AC-A05C-48A8-8DCD-885D4F42D887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十三五优势专业 10</t>
        </r>
      </text>
    </comment>
    <comment ref="O158" authorId="0" shapeId="0" xr:uid="{16AD219E-F2F1-482A-86FD-A22344DEC45E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15
校级电子设计竞赛 20</t>
        </r>
      </text>
    </comment>
    <comment ref="Y158" authorId="0" shapeId="0" xr:uid="{0D66ADB1-8FAB-420E-A1F6-0BC79DE6E26A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2019国家级大创项目 100</t>
        </r>
      </text>
    </comment>
    <comment ref="AG158" authorId="0" shapeId="0" xr:uid="{31267AC0-9BBC-4F1E-B909-0805103030C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教改论文 一般期刊10
核心期刊 20</t>
        </r>
      </text>
    </comment>
    <comment ref="O160" authorId="1" shapeId="0" xr:uid="{3E6D1454-EB55-4A66-9577-49C327DD1BB7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智能车 115</t>
        </r>
      </text>
    </comment>
    <comment ref="T160" authorId="1" shapeId="0" xr:uid="{BA290823-2AD7-412E-B09A-1EDA02DC467D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省优秀教师 15</t>
        </r>
      </text>
    </comment>
    <comment ref="Y160" authorId="1" shapeId="0" xr:uid="{CEBA2DF5-65DE-4396-92F2-8EBB858E912B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协同育人2项目 15</t>
        </r>
      </text>
    </comment>
    <comment ref="AG160" authorId="0" shapeId="0" xr:uid="{A7835125-1DED-4EF4-9D58-B11F3AB7F640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教改论文</t>
        </r>
        <r>
          <rPr>
            <sz val="9"/>
            <color indexed="81"/>
            <rFont val="宋体"/>
            <family val="3"/>
            <charset val="134"/>
          </rPr>
          <t xml:space="preserve"> 核心期刊 2篇 4</t>
        </r>
        <r>
          <rPr>
            <sz val="9"/>
            <color indexed="81"/>
            <rFont val="宋体"/>
            <family val="3"/>
            <charset val="134"/>
          </rPr>
          <t>0分</t>
        </r>
      </text>
    </comment>
    <comment ref="R162" authorId="1" shapeId="0" xr:uid="{193E000C-0E2B-4968-9653-D310C250C99D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校级教学成果奖二等奖 15</t>
        </r>
      </text>
    </comment>
    <comment ref="AG162" authorId="1" shapeId="0" xr:uid="{0DAA681F-5576-4C78-9813-5DD6264D278D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教改论文 核心期刊 20</t>
        </r>
      </text>
    </comment>
    <comment ref="O163" authorId="0" shapeId="0" xr:uid="{C3501DCE-B9BB-4953-ADE8-693EA3707CED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25
校级电子设计竞赛 30</t>
        </r>
      </text>
    </comment>
    <comment ref="O164" authorId="0" shapeId="0" xr:uid="{F25D401F-E3CC-4013-8A54-A8EA4847BE2D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省级电子设计竞赛 47.5
校级电子设计竞赛 20
智能车 国家一等奖 35 省三等奖 3个 45</t>
        </r>
      </text>
    </comment>
    <comment ref="R164" authorId="1" shapeId="0" xr:uid="{4F9393AB-0D08-467A-A48D-4D4514A4AB02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校级教学成果-游彬 2</t>
        </r>
      </text>
    </comment>
    <comment ref="T164" authorId="0" shapeId="0" xr:uid="{7EBDF13D-EEAF-4260-99D5-36BD052A51CE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校级卓越名师提名奖 7</t>
        </r>
      </text>
    </comment>
    <comment ref="AC164" authorId="1" shapeId="0" xr:uid="{8194D51A-5CD8-4942-BF30-FBDBBC0EFBFA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十三五优势专业 4
国家综合改革试点专业 6</t>
        </r>
      </text>
    </comment>
    <comment ref="AE164" authorId="0" shapeId="0" xr:uid="{5452FF2C-626B-4566-AE88-9224806351F6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正规出版社 出版教材2部 40</t>
        </r>
      </text>
    </comment>
    <comment ref="Y181" authorId="0" shapeId="0" xr:uid="{D7230163-9B8B-43C5-9137-DDDB31A48A19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大创项目申报未通过 4</t>
        </r>
      </text>
    </comment>
    <comment ref="AC185" authorId="1" shapeId="0" xr:uid="{33C1CE9D-237A-4D05-9752-3A91AC991FAC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国家综合改革试点专业 2</t>
        </r>
      </text>
    </comment>
    <comment ref="Z189" authorId="1" shapeId="0" xr:uid="{2C3113E0-6E2F-4F8E-99A9-8715E9B59F8A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国家级虚拟仿真示范中心 30</t>
        </r>
      </text>
    </comment>
    <comment ref="AD189" authorId="1" shapeId="0" xr:uid="{B0BFC77A-6E85-481B-A17F-4C378ED3B247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来华课程 40</t>
        </r>
      </text>
    </comment>
    <comment ref="AE189" authorId="1" shapeId="0" xr:uid="{F578345C-BDD4-48F4-B35E-40E7610F3BAA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通信电子线路 5</t>
        </r>
      </text>
    </comment>
    <comment ref="AD194" authorId="0" shapeId="0" xr:uid="{6DBC34F4-4CD2-4130-81CF-07761A9B3727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新工科省级课程体系改革 36</t>
        </r>
      </text>
    </comment>
    <comment ref="R195" authorId="0" shapeId="0" xr:uid="{C5063AC2-AFA4-451D-87BE-624121B19142}">
      <text>
        <r>
          <rPr>
            <b/>
            <sz val="9"/>
            <color indexed="81"/>
            <rFont val="宋体"/>
            <family val="3"/>
            <charset val="134"/>
          </rPr>
          <t>BZ:</t>
        </r>
        <r>
          <rPr>
            <sz val="9"/>
            <color indexed="81"/>
            <rFont val="宋体"/>
            <family val="3"/>
            <charset val="134"/>
          </rPr>
          <t xml:space="preserve">
国家级教学成果二等奖 3
校级教学成果</t>
        </r>
        <r>
          <rPr>
            <sz val="9"/>
            <color indexed="81"/>
            <rFont val="宋体"/>
            <family val="3"/>
            <charset val="134"/>
          </rPr>
          <t>-</t>
        </r>
        <r>
          <rPr>
            <sz val="9"/>
            <color indexed="81"/>
            <rFont val="宋体"/>
            <family val="3"/>
            <charset val="134"/>
          </rPr>
          <t>游彬</t>
        </r>
        <r>
          <rPr>
            <sz val="9"/>
            <color indexed="81"/>
            <rFont val="宋体"/>
            <family val="3"/>
            <charset val="134"/>
          </rPr>
          <t xml:space="preserve"> 1</t>
        </r>
      </text>
    </comment>
    <comment ref="Z195" authorId="1" shapeId="0" xr:uid="{7B71FE73-89A7-4DE4-B386-1075A1DDEF01}">
      <text>
        <r>
          <rPr>
            <b/>
            <sz val="9"/>
            <color indexed="81"/>
            <rFont val="宋体"/>
            <family val="3"/>
            <charset val="134"/>
          </rPr>
          <t>Lenovo:</t>
        </r>
        <r>
          <rPr>
            <sz val="9"/>
            <color indexed="81"/>
            <rFont val="宋体"/>
            <family val="3"/>
            <charset val="134"/>
          </rPr>
          <t xml:space="preserve">
国家级虚拟仿真示范中心 20</t>
        </r>
      </text>
    </comment>
  </commentList>
</comments>
</file>

<file path=xl/sharedStrings.xml><?xml version="1.0" encoding="utf-8"?>
<sst xmlns="http://schemas.openxmlformats.org/spreadsheetml/2006/main" count="835" uniqueCount="544">
  <si>
    <t>部门</t>
    <phoneticPr fontId="4" type="noConversion"/>
  </si>
  <si>
    <t>工号</t>
    <phoneticPr fontId="4" type="noConversion"/>
  </si>
  <si>
    <t>姓名</t>
    <phoneticPr fontId="4" type="noConversion"/>
  </si>
  <si>
    <t>职称</t>
    <phoneticPr fontId="4" type="noConversion"/>
  </si>
  <si>
    <t>系列</t>
    <phoneticPr fontId="4" type="noConversion"/>
  </si>
  <si>
    <t>职称等级</t>
    <phoneticPr fontId="4" type="noConversion"/>
  </si>
  <si>
    <t>工作量</t>
    <phoneticPr fontId="4" type="noConversion"/>
  </si>
  <si>
    <t>学评教S2</t>
  </si>
  <si>
    <t>S3</t>
    <phoneticPr fontId="4" type="noConversion"/>
  </si>
  <si>
    <t>S4</t>
    <phoneticPr fontId="4" type="noConversion"/>
  </si>
  <si>
    <t>总分</t>
    <phoneticPr fontId="4" type="noConversion"/>
  </si>
  <si>
    <t>备注1（本人提出不参与）</t>
    <phoneticPr fontId="4" type="noConversion"/>
  </si>
  <si>
    <t>序号</t>
    <phoneticPr fontId="4" type="noConversion"/>
  </si>
  <si>
    <t>合计教学工作量</t>
    <phoneticPr fontId="4" type="noConversion"/>
  </si>
  <si>
    <t>S1</t>
    <phoneticPr fontId="4" type="noConversion"/>
  </si>
  <si>
    <t>17-18-02</t>
    <phoneticPr fontId="4" type="noConversion"/>
  </si>
  <si>
    <t>18-19-01</t>
    <phoneticPr fontId="4" type="noConversion"/>
  </si>
  <si>
    <t>学评教平均值</t>
  </si>
  <si>
    <t>平均
排名</t>
    <phoneticPr fontId="4" type="noConversion"/>
  </si>
  <si>
    <t>S2</t>
    <phoneticPr fontId="4" type="noConversion"/>
  </si>
  <si>
    <t>学科竞赛</t>
    <phoneticPr fontId="4" type="noConversion"/>
  </si>
  <si>
    <t>其它省级比赛</t>
    <phoneticPr fontId="4" type="noConversion"/>
  </si>
  <si>
    <t>S31</t>
    <phoneticPr fontId="4" type="noConversion"/>
  </si>
  <si>
    <t>教学成果奖</t>
    <phoneticPr fontId="4" type="noConversion"/>
  </si>
  <si>
    <t>教学名师奖</t>
    <phoneticPr fontId="4" type="noConversion"/>
  </si>
  <si>
    <t>其它教学奖励</t>
    <phoneticPr fontId="4" type="noConversion"/>
  </si>
  <si>
    <t>教学技能奖</t>
    <phoneticPr fontId="4" type="noConversion"/>
  </si>
  <si>
    <t>教学事故</t>
    <phoneticPr fontId="4" type="noConversion"/>
  </si>
  <si>
    <t>S32</t>
    <phoneticPr fontId="4" type="noConversion"/>
  </si>
  <si>
    <t>教改项目</t>
    <phoneticPr fontId="4" type="noConversion"/>
  </si>
  <si>
    <t>实验教学示范中心建设项目</t>
    <phoneticPr fontId="4" type="noConversion"/>
  </si>
  <si>
    <t>教学团队</t>
    <phoneticPr fontId="4" type="noConversion"/>
  </si>
  <si>
    <t>S41</t>
    <phoneticPr fontId="4" type="noConversion"/>
  </si>
  <si>
    <t>专业建设</t>
    <phoneticPr fontId="4" type="noConversion"/>
  </si>
  <si>
    <t>课程建设</t>
    <phoneticPr fontId="4" type="noConversion"/>
  </si>
  <si>
    <t>教材建设</t>
    <phoneticPr fontId="4" type="noConversion"/>
  </si>
  <si>
    <r>
      <t>S42</t>
    </r>
    <r>
      <rPr>
        <sz val="12"/>
        <rFont val="宋体"/>
        <family val="3"/>
        <charset val="134"/>
      </rPr>
      <t/>
    </r>
    <phoneticPr fontId="4" type="noConversion"/>
  </si>
  <si>
    <t>公开发表论文</t>
    <phoneticPr fontId="4" type="noConversion"/>
  </si>
  <si>
    <t>S43</t>
    <phoneticPr fontId="4" type="noConversion"/>
  </si>
  <si>
    <t>磁电子器件及应用研究团队</t>
  </si>
  <si>
    <t>41004</t>
  </si>
  <si>
    <t>钱正洪</t>
  </si>
  <si>
    <t>42119</t>
  </si>
  <si>
    <t>周铁军</t>
    <phoneticPr fontId="4" type="noConversion"/>
  </si>
  <si>
    <t>教授</t>
    <phoneticPr fontId="4" type="noConversion"/>
  </si>
  <si>
    <t>正高</t>
    <phoneticPr fontId="4" type="noConversion"/>
  </si>
  <si>
    <t>新进教师</t>
    <phoneticPr fontId="4" type="noConversion"/>
  </si>
  <si>
    <t>42180</t>
  </si>
  <si>
    <t>温嘉红</t>
    <phoneticPr fontId="4" type="noConversion"/>
  </si>
  <si>
    <t>青年教师助讲培养合格</t>
    <phoneticPr fontId="4" type="noConversion"/>
  </si>
  <si>
    <t>42245</t>
  </si>
  <si>
    <t>王敦辉</t>
    <phoneticPr fontId="4" type="noConversion"/>
  </si>
  <si>
    <t>电子能量转换与应用团队</t>
  </si>
  <si>
    <t>40786</t>
  </si>
  <si>
    <t>宋开新</t>
  </si>
  <si>
    <t>出国</t>
    <phoneticPr fontId="4" type="noConversion"/>
  </si>
  <si>
    <t>42244</t>
  </si>
  <si>
    <t>哈迪</t>
    <phoneticPr fontId="4" type="noConversion"/>
  </si>
  <si>
    <t>外籍不参加</t>
    <phoneticPr fontId="4" type="noConversion"/>
  </si>
  <si>
    <t>光电工程与仪器科学研究团队</t>
  </si>
  <si>
    <t>05018</t>
  </si>
  <si>
    <t>王维平</t>
  </si>
  <si>
    <t>研究系列不参评</t>
    <phoneticPr fontId="4" type="noConversion"/>
  </si>
  <si>
    <t>41737</t>
  </si>
  <si>
    <t>杨国卿</t>
  </si>
  <si>
    <t>42116</t>
  </si>
  <si>
    <t>王琳</t>
    <phoneticPr fontId="4" type="noConversion"/>
  </si>
  <si>
    <t>42262</t>
  </si>
  <si>
    <t>石振</t>
    <phoneticPr fontId="4" type="noConversion"/>
  </si>
  <si>
    <t>海洋电子团队</t>
  </si>
  <si>
    <t>41694</t>
  </si>
  <si>
    <t>史剑光</t>
  </si>
  <si>
    <t>40030</t>
  </si>
  <si>
    <t>章雪挺</t>
  </si>
  <si>
    <t>外派</t>
    <phoneticPr fontId="4" type="noConversion"/>
  </si>
  <si>
    <t>41788</t>
  </si>
  <si>
    <t>白兴宇</t>
  </si>
  <si>
    <t>集成电路与系统团队</t>
  </si>
  <si>
    <t>23015</t>
  </si>
  <si>
    <t>刘军</t>
  </si>
  <si>
    <t>专任教师</t>
    <phoneticPr fontId="4" type="noConversion"/>
  </si>
  <si>
    <t>40294</t>
  </si>
  <si>
    <t>李训根</t>
  </si>
  <si>
    <t>40603</t>
  </si>
  <si>
    <t>秦兴</t>
  </si>
  <si>
    <t>40964</t>
  </si>
  <si>
    <t>冯涛</t>
  </si>
  <si>
    <t>41739</t>
  </si>
  <si>
    <t>袁振珲</t>
  </si>
  <si>
    <t>41144</t>
  </si>
  <si>
    <t>任坤</t>
  </si>
  <si>
    <t>42142</t>
  </si>
  <si>
    <t>王宁宁</t>
    <phoneticPr fontId="4" type="noConversion"/>
  </si>
  <si>
    <t>42177</t>
  </si>
  <si>
    <t>苏国东</t>
    <phoneticPr fontId="4" type="noConversion"/>
  </si>
  <si>
    <t>42184</t>
  </si>
  <si>
    <t>陈金凯</t>
    <phoneticPr fontId="4" type="noConversion"/>
  </si>
  <si>
    <t>42273</t>
  </si>
  <si>
    <t>王健华</t>
    <phoneticPr fontId="4" type="noConversion"/>
  </si>
  <si>
    <t>无线技术与应用团队</t>
    <phoneticPr fontId="4" type="noConversion"/>
  </si>
  <si>
    <t>42229</t>
  </si>
  <si>
    <t>曹文慧</t>
    <phoneticPr fontId="4" type="noConversion"/>
  </si>
  <si>
    <t>42254</t>
  </si>
  <si>
    <t>范奎奎</t>
    <phoneticPr fontId="4" type="noConversion"/>
  </si>
  <si>
    <t>天线与微波技术团队</t>
  </si>
  <si>
    <t>40802</t>
  </si>
  <si>
    <t>钱志华</t>
  </si>
  <si>
    <t>微纳器件与微系统团队</t>
  </si>
  <si>
    <t>41723</t>
  </si>
  <si>
    <t>吴薇</t>
  </si>
  <si>
    <t>先进电子材料与器件团队</t>
  </si>
  <si>
    <t>41104</t>
  </si>
  <si>
    <t>张阳</t>
  </si>
  <si>
    <t>42247</t>
  </si>
  <si>
    <t>黄博</t>
    <phoneticPr fontId="4" type="noConversion"/>
  </si>
  <si>
    <t>新型半导体器件与电路团队</t>
  </si>
  <si>
    <t>41643</t>
  </si>
  <si>
    <t>董志华</t>
  </si>
  <si>
    <t>41890</t>
  </si>
  <si>
    <t>张健</t>
  </si>
  <si>
    <t>42076</t>
  </si>
  <si>
    <t>郭英杰</t>
  </si>
  <si>
    <t>应用电子系统团队</t>
  </si>
  <si>
    <t>40113</t>
  </si>
  <si>
    <t>周继军</t>
  </si>
  <si>
    <t>05028</t>
  </si>
  <si>
    <t>崔佳冬</t>
  </si>
  <si>
    <t>装备电子团队</t>
  </si>
  <si>
    <t>41116</t>
  </si>
  <si>
    <t>吴占雄</t>
  </si>
  <si>
    <t>自由组合团队</t>
    <phoneticPr fontId="4" type="noConversion"/>
  </si>
  <si>
    <t>41748</t>
  </si>
  <si>
    <t>盛卫琴</t>
  </si>
  <si>
    <t>学科（集成电路与系统团队）</t>
    <phoneticPr fontId="4" type="noConversion"/>
  </si>
  <si>
    <t>05001</t>
  </si>
  <si>
    <t>孙玲玲</t>
  </si>
  <si>
    <t>教授</t>
  </si>
  <si>
    <t>专任教师</t>
  </si>
  <si>
    <t>正高</t>
  </si>
  <si>
    <t>42091</t>
  </si>
  <si>
    <t>王涛</t>
  </si>
  <si>
    <t>42036</t>
  </si>
  <si>
    <t>李海</t>
  </si>
  <si>
    <t>41501</t>
  </si>
  <si>
    <t>潘勉</t>
  </si>
  <si>
    <t>41468</t>
  </si>
  <si>
    <t>赵巨峰</t>
  </si>
  <si>
    <t>40593</t>
  </si>
  <si>
    <t>孔庆鹏</t>
  </si>
  <si>
    <t>41547</t>
  </si>
  <si>
    <t>胡月</t>
  </si>
  <si>
    <t>42014</t>
  </si>
  <si>
    <t>梁尚清</t>
  </si>
  <si>
    <t>40482</t>
  </si>
  <si>
    <t>何志伟</t>
    <phoneticPr fontId="4" type="noConversion"/>
  </si>
  <si>
    <t>40136</t>
  </si>
  <si>
    <t>刘圆圆</t>
    <phoneticPr fontId="4" type="noConversion"/>
  </si>
  <si>
    <t>40289</t>
  </si>
  <si>
    <t>文进才</t>
  </si>
  <si>
    <t>41752</t>
  </si>
  <si>
    <t>彭时林</t>
  </si>
  <si>
    <t>41703</t>
  </si>
  <si>
    <t>赵鹏</t>
  </si>
  <si>
    <t>41368</t>
  </si>
  <si>
    <t>蒋洁</t>
  </si>
  <si>
    <t>41424</t>
  </si>
  <si>
    <t>袁博</t>
  </si>
  <si>
    <t>42071</t>
  </si>
  <si>
    <t>刘超然</t>
  </si>
  <si>
    <t>40340</t>
  </si>
  <si>
    <t>游彬</t>
  </si>
  <si>
    <t>40142</t>
  </si>
  <si>
    <t>李芸</t>
  </si>
  <si>
    <t>41395</t>
  </si>
  <si>
    <t>李竹</t>
  </si>
  <si>
    <t>41562</t>
  </si>
  <si>
    <t>林君</t>
  </si>
  <si>
    <t>41608</t>
  </si>
  <si>
    <t>柯华杰</t>
  </si>
  <si>
    <t>讲师</t>
  </si>
  <si>
    <t>中级</t>
  </si>
  <si>
    <t>05062</t>
  </si>
  <si>
    <t>顾梅园</t>
  </si>
  <si>
    <t>41356</t>
  </si>
  <si>
    <t>王翔</t>
  </si>
  <si>
    <t>41396</t>
  </si>
  <si>
    <t>逯鑫淼</t>
  </si>
  <si>
    <t>40284</t>
  </si>
  <si>
    <t>杜铁钧</t>
  </si>
  <si>
    <t>05043</t>
  </si>
  <si>
    <t>周巧娣</t>
  </si>
  <si>
    <t>40475</t>
  </si>
  <si>
    <t>程知群</t>
  </si>
  <si>
    <t>41077</t>
  </si>
  <si>
    <t>邓江峡</t>
  </si>
  <si>
    <t>副教授</t>
    <phoneticPr fontId="4" type="noConversion"/>
  </si>
  <si>
    <t>副高</t>
    <phoneticPr fontId="4" type="noConversion"/>
  </si>
  <si>
    <t>40867</t>
  </si>
  <si>
    <t>邵李焕</t>
  </si>
  <si>
    <t>现代电路与智能信息团队</t>
  </si>
  <si>
    <t>40522</t>
  </si>
  <si>
    <t>杨柳</t>
  </si>
  <si>
    <t>41459</t>
  </si>
  <si>
    <t>杨宇翔</t>
  </si>
  <si>
    <t>40785</t>
  </si>
  <si>
    <t>洪慧</t>
  </si>
  <si>
    <t>41101</t>
  </si>
  <si>
    <t>辛青</t>
  </si>
  <si>
    <t>学院办</t>
  </si>
  <si>
    <t>07008</t>
  </si>
  <si>
    <t>刘顺兰</t>
  </si>
  <si>
    <t>41968</t>
  </si>
  <si>
    <t>金华燕</t>
  </si>
  <si>
    <t>05054</t>
  </si>
  <si>
    <t>曾毓</t>
  </si>
  <si>
    <t>40779</t>
  </si>
  <si>
    <t>于海滨</t>
  </si>
  <si>
    <t>40153</t>
  </si>
  <si>
    <t>胡冀</t>
  </si>
  <si>
    <t>41306</t>
  </si>
  <si>
    <t>王康泰</t>
  </si>
  <si>
    <t>23006</t>
  </si>
  <si>
    <t>马琪</t>
  </si>
  <si>
    <t>41780</t>
  </si>
  <si>
    <t>徐魁文</t>
  </si>
  <si>
    <t>05052</t>
  </si>
  <si>
    <t>官伯然</t>
  </si>
  <si>
    <t>40003</t>
  </si>
  <si>
    <t>洪明</t>
  </si>
  <si>
    <t>40139</t>
  </si>
  <si>
    <t>林弥</t>
  </si>
  <si>
    <t>40287</t>
  </si>
  <si>
    <t>吴爱婷</t>
  </si>
  <si>
    <t>41338</t>
  </si>
  <si>
    <t>李付鹏</t>
  </si>
  <si>
    <t>41957</t>
  </si>
  <si>
    <t>周前</t>
  </si>
  <si>
    <t>40914</t>
  </si>
  <si>
    <t>应智花</t>
  </si>
  <si>
    <t>41701</t>
  </si>
  <si>
    <t>岳克强</t>
  </si>
  <si>
    <t>41919</t>
  </si>
  <si>
    <t>郑辉</t>
  </si>
  <si>
    <t>40068</t>
  </si>
  <si>
    <t>盛庆华</t>
  </si>
  <si>
    <t>05031</t>
  </si>
  <si>
    <t>徐敏</t>
  </si>
  <si>
    <t>40919</t>
  </si>
  <si>
    <t>白茹</t>
  </si>
  <si>
    <t>40747</t>
  </si>
  <si>
    <t>胡炜薇</t>
  </si>
  <si>
    <t>42103</t>
  </si>
  <si>
    <t>潘柏操</t>
  </si>
  <si>
    <t>41808</t>
  </si>
  <si>
    <t>曹菲</t>
  </si>
  <si>
    <t>41442</t>
  </si>
  <si>
    <t>王晓媛</t>
  </si>
  <si>
    <t>40159</t>
  </si>
  <si>
    <t>牛小燕</t>
  </si>
  <si>
    <t>40286</t>
  </si>
  <si>
    <t>郑梁</t>
  </si>
  <si>
    <t>41756</t>
  </si>
  <si>
    <t>侯昌伦</t>
  </si>
  <si>
    <t>41586</t>
  </si>
  <si>
    <t>孙宜琴</t>
  </si>
  <si>
    <t>41320</t>
  </si>
  <si>
    <t>郑兴</t>
  </si>
  <si>
    <t>40110</t>
  </si>
  <si>
    <t>王光义</t>
  </si>
  <si>
    <t>41985</t>
  </si>
  <si>
    <t>谢强强</t>
  </si>
  <si>
    <t>41855</t>
  </si>
  <si>
    <t>于成浩</t>
  </si>
  <si>
    <t>41848</t>
  </si>
  <si>
    <t>崔光茫</t>
  </si>
  <si>
    <t>42087</t>
  </si>
  <si>
    <t>刘艳</t>
  </si>
  <si>
    <t>中级</t>
    <phoneticPr fontId="4" type="noConversion"/>
  </si>
  <si>
    <t>41260</t>
  </si>
  <si>
    <t>程瑜华</t>
  </si>
  <si>
    <t>42007</t>
  </si>
  <si>
    <t>刘杰</t>
  </si>
  <si>
    <t>42042</t>
  </si>
  <si>
    <t>赵晓梅</t>
  </si>
  <si>
    <t>05045</t>
  </si>
  <si>
    <t>高惠芳</t>
  </si>
  <si>
    <t>05023</t>
  </si>
  <si>
    <t>王勇佳</t>
  </si>
  <si>
    <t>40288</t>
  </si>
  <si>
    <t>项铁铭</t>
  </si>
  <si>
    <t>40128</t>
  </si>
  <si>
    <t>吕伟锋</t>
  </si>
  <si>
    <t>41911</t>
  </si>
  <si>
    <t>潘玉剑</t>
  </si>
  <si>
    <t>41090</t>
  </si>
  <si>
    <t>高海军</t>
  </si>
  <si>
    <t>41706</t>
  </si>
  <si>
    <t>代喜望</t>
  </si>
  <si>
    <t>41861</t>
  </si>
  <si>
    <t>于长秋</t>
  </si>
  <si>
    <t>40285</t>
  </si>
  <si>
    <t>张显飞</t>
  </si>
  <si>
    <t>41603</t>
  </si>
  <si>
    <t>江源</t>
  </si>
  <si>
    <t>余厉阳</t>
  </si>
  <si>
    <t>40799</t>
  </si>
  <si>
    <t>胡体玲</t>
  </si>
  <si>
    <t>42043</t>
  </si>
  <si>
    <t>王永慧</t>
  </si>
  <si>
    <t>41133</t>
  </si>
  <si>
    <t>公晓丽</t>
  </si>
  <si>
    <t>40191</t>
  </si>
  <si>
    <t>徐军明</t>
  </si>
  <si>
    <t>41722</t>
  </si>
  <si>
    <t>臧月</t>
  </si>
  <si>
    <t>41404</t>
  </si>
  <si>
    <t>张忠海</t>
  </si>
  <si>
    <t>41806</t>
  </si>
  <si>
    <t>苏江涛</t>
  </si>
  <si>
    <t>05022</t>
  </si>
  <si>
    <t>陈瑾</t>
  </si>
  <si>
    <t>23018</t>
  </si>
  <si>
    <t>张晓红</t>
  </si>
  <si>
    <t>40937</t>
  </si>
  <si>
    <t>武军</t>
  </si>
  <si>
    <t>40985</t>
  </si>
  <si>
    <t>郑晓隆</t>
  </si>
  <si>
    <t>41876</t>
  </si>
  <si>
    <t>朱华辰</t>
  </si>
  <si>
    <t>离职</t>
    <phoneticPr fontId="4" type="noConversion"/>
  </si>
  <si>
    <t>22003</t>
  </si>
  <si>
    <t>刘公致</t>
  </si>
  <si>
    <t>41986</t>
  </si>
  <si>
    <t>梁燕</t>
  </si>
  <si>
    <t>40193</t>
  </si>
  <si>
    <t>刘国华</t>
  </si>
  <si>
    <t>41535</t>
  </si>
  <si>
    <t>王高峰</t>
  </si>
  <si>
    <t>42110</t>
  </si>
  <si>
    <t>李仕琦</t>
  </si>
  <si>
    <t>42040</t>
  </si>
  <si>
    <t>卢振洲</t>
  </si>
  <si>
    <t>41958</t>
  </si>
  <si>
    <t>廖臻</t>
  </si>
  <si>
    <t>05050</t>
  </si>
  <si>
    <t>高明裕</t>
  </si>
  <si>
    <t>41784</t>
  </si>
  <si>
    <t>姜煜</t>
  </si>
  <si>
    <t>41081</t>
  </si>
  <si>
    <t>张钰</t>
  </si>
  <si>
    <t>40198</t>
  </si>
  <si>
    <t>黄海云</t>
  </si>
  <si>
    <t>42027</t>
  </si>
  <si>
    <t>钱雅惠</t>
  </si>
  <si>
    <t>05063</t>
  </si>
  <si>
    <t>耿友林</t>
  </si>
  <si>
    <t>41942</t>
  </si>
  <si>
    <t>孙朋飞</t>
  </si>
  <si>
    <t>41505</t>
  </si>
  <si>
    <t>赵文生</t>
  </si>
  <si>
    <t>41930</t>
  </si>
  <si>
    <t>尹川</t>
  </si>
  <si>
    <t>40215</t>
  </si>
  <si>
    <t>李文钧</t>
  </si>
  <si>
    <t>42020</t>
  </si>
  <si>
    <t>刘兵</t>
  </si>
  <si>
    <t>41431</t>
  </si>
  <si>
    <t>马学条</t>
  </si>
  <si>
    <t>42063</t>
  </si>
  <si>
    <t>俞钰峰</t>
  </si>
  <si>
    <t>05042</t>
  </si>
  <si>
    <t>郑雪峰</t>
  </si>
  <si>
    <t>41885</t>
  </si>
  <si>
    <t>骆季奎</t>
  </si>
  <si>
    <t>42074</t>
  </si>
  <si>
    <t>朱贺</t>
  </si>
  <si>
    <t>40151</t>
  </si>
  <si>
    <t>汪洁</t>
  </si>
  <si>
    <t>41731</t>
  </si>
  <si>
    <t>黄汐威</t>
  </si>
  <si>
    <t>41167</t>
  </si>
  <si>
    <t>郑鹏</t>
  </si>
  <si>
    <t>40768</t>
  </si>
  <si>
    <t>蔡文郁</t>
  </si>
  <si>
    <t>41741</t>
  </si>
  <si>
    <t>骆泳铭</t>
  </si>
  <si>
    <t>学科（现代电路与智能信息团队）</t>
    <phoneticPr fontId="4" type="noConversion"/>
  </si>
  <si>
    <t>40216</t>
  </si>
  <si>
    <t>陈龙</t>
  </si>
  <si>
    <t>42221</t>
  </si>
  <si>
    <t>王骏超</t>
    <phoneticPr fontId="4" type="noConversion"/>
  </si>
  <si>
    <t>41061</t>
  </si>
  <si>
    <t>骆新江</t>
  </si>
  <si>
    <t>05029</t>
  </si>
  <si>
    <t>张海峰</t>
  </si>
  <si>
    <t>05053</t>
  </si>
  <si>
    <t>黄继业</t>
  </si>
  <si>
    <t>42073</t>
  </si>
  <si>
    <t>蔡本庚</t>
  </si>
  <si>
    <t>41036</t>
  </si>
  <si>
    <t>周明珠</t>
  </si>
  <si>
    <t>41684</t>
  </si>
  <si>
    <t>陈世昌</t>
  </si>
  <si>
    <t>22008</t>
  </si>
  <si>
    <t>秦会斌</t>
  </si>
  <si>
    <t>41578</t>
  </si>
  <si>
    <t>张辉朝</t>
  </si>
  <si>
    <t>42003</t>
  </si>
  <si>
    <t>轩伟鹏</t>
  </si>
  <si>
    <t>40196</t>
  </si>
  <si>
    <t>董林玺</t>
  </si>
  <si>
    <t>41423</t>
  </si>
  <si>
    <t>沈怡然</t>
  </si>
  <si>
    <t>42123</t>
  </si>
  <si>
    <t>吴章婷</t>
    <phoneticPr fontId="4" type="noConversion"/>
  </si>
  <si>
    <t>41883</t>
  </si>
  <si>
    <t>吕帅帅</t>
  </si>
  <si>
    <t>05051</t>
  </si>
  <si>
    <t>方志华</t>
  </si>
  <si>
    <t>40766</t>
  </si>
  <si>
    <t>陈科明</t>
  </si>
  <si>
    <t>41908</t>
  </si>
  <si>
    <t>吴丽翔</t>
  </si>
  <si>
    <t>41962</t>
  </si>
  <si>
    <t>杨伟煌</t>
  </si>
  <si>
    <t>41600</t>
  </si>
  <si>
    <t>王路文</t>
  </si>
  <si>
    <t>41809</t>
  </si>
  <si>
    <t>王颖</t>
  </si>
  <si>
    <t>41132</t>
  </si>
  <si>
    <t>朱礼尧</t>
  </si>
  <si>
    <t>41735</t>
  </si>
  <si>
    <t>汶飞</t>
  </si>
  <si>
    <t>41661</t>
  </si>
  <si>
    <t>王晶</t>
  </si>
  <si>
    <t>41973</t>
  </si>
  <si>
    <t>李丽丽</t>
  </si>
  <si>
    <t>05019</t>
  </si>
  <si>
    <t>胡飞跃</t>
  </si>
  <si>
    <t>40028</t>
  </si>
  <si>
    <t>周磊</t>
  </si>
  <si>
    <t>42046</t>
  </si>
  <si>
    <t>严丽平</t>
  </si>
  <si>
    <t>40550</t>
  </si>
  <si>
    <t>郭凌伟</t>
  </si>
  <si>
    <t>41514</t>
  </si>
  <si>
    <t>周涛</t>
  </si>
  <si>
    <t>40633</t>
  </si>
  <si>
    <t>罗国清</t>
  </si>
  <si>
    <t>41964</t>
  </si>
  <si>
    <t>蔡佳林</t>
  </si>
  <si>
    <t>41130</t>
  </si>
  <si>
    <t>邝小飞</t>
  </si>
  <si>
    <t>41313</t>
  </si>
  <si>
    <t>彭亮</t>
  </si>
  <si>
    <t>22005</t>
  </si>
  <si>
    <t>郭裕顺</t>
  </si>
  <si>
    <t>05026</t>
  </si>
  <si>
    <t>张珣</t>
    <phoneticPr fontId="4" type="noConversion"/>
  </si>
  <si>
    <t>23014</t>
  </si>
  <si>
    <t>王卉</t>
  </si>
  <si>
    <t>行政不参评</t>
    <phoneticPr fontId="4" type="noConversion"/>
  </si>
  <si>
    <t>22010</t>
  </si>
  <si>
    <t>章红芳</t>
  </si>
  <si>
    <t>40449</t>
  </si>
  <si>
    <t>袁碧宇</t>
  </si>
  <si>
    <t>40798</t>
  </si>
  <si>
    <t>张斌</t>
  </si>
  <si>
    <t>05007</t>
  </si>
  <si>
    <t>贾蕾</t>
  </si>
  <si>
    <t>38015</t>
  </si>
  <si>
    <t>马松月</t>
  </si>
  <si>
    <t>05055</t>
  </si>
  <si>
    <t>郭红梅</t>
  </si>
  <si>
    <t>05064</t>
  </si>
  <si>
    <t>曾昕</t>
  </si>
  <si>
    <t>40760</t>
  </si>
  <si>
    <t>王永进</t>
  </si>
  <si>
    <t>41411</t>
  </si>
  <si>
    <t>张彦飞</t>
  </si>
  <si>
    <t>41278</t>
  </si>
  <si>
    <t>谷帅</t>
  </si>
  <si>
    <t>41483</t>
  </si>
  <si>
    <t>艾雪峰</t>
  </si>
  <si>
    <t>38032</t>
  </si>
  <si>
    <t>胡晓轩</t>
  </si>
  <si>
    <t>41934</t>
  </si>
  <si>
    <t>杨潇怡</t>
  </si>
  <si>
    <t>41916</t>
  </si>
  <si>
    <t>杨晓丹</t>
  </si>
  <si>
    <t>42242</t>
  </si>
  <si>
    <t>申东升</t>
    <phoneticPr fontId="4" type="noConversion"/>
  </si>
  <si>
    <t>行政不参评、青年教师助讲培养合格</t>
    <phoneticPr fontId="4" type="noConversion"/>
  </si>
  <si>
    <t>尹平</t>
  </si>
  <si>
    <t>张蓓蓓</t>
  </si>
  <si>
    <t>胡敏</t>
  </si>
  <si>
    <t>学科（海洋电子团队）</t>
    <phoneticPr fontId="4" type="noConversion"/>
  </si>
  <si>
    <t>05044</t>
  </si>
  <si>
    <t>刘敬彪</t>
  </si>
  <si>
    <t>学科（光电工程与仪器科学研究团队</t>
    <phoneticPr fontId="4" type="noConversion"/>
  </si>
  <si>
    <t>赵治栋</t>
  </si>
  <si>
    <t>学科（装备电子团队）</t>
    <phoneticPr fontId="4" type="noConversion"/>
  </si>
  <si>
    <t>05060</t>
  </si>
  <si>
    <t>马国进</t>
  </si>
  <si>
    <t>其他（电子能量转换与应用团队）</t>
    <phoneticPr fontId="4" type="noConversion"/>
  </si>
  <si>
    <t>01026</t>
  </si>
  <si>
    <t>杨翠容</t>
    <phoneticPr fontId="4" type="noConversion"/>
  </si>
  <si>
    <t>其他（集成电路与系统团队）</t>
    <phoneticPr fontId="4" type="noConversion"/>
  </si>
  <si>
    <t>41469</t>
  </si>
  <si>
    <t>马德</t>
  </si>
  <si>
    <t>40127</t>
  </si>
  <si>
    <t>徐丽燕</t>
  </si>
  <si>
    <t>其他（微纳器件与微系统团队）</t>
    <phoneticPr fontId="4" type="noConversion"/>
  </si>
  <si>
    <t>42079</t>
  </si>
  <si>
    <t>李辉</t>
  </si>
  <si>
    <t>其他（自由组合团队）</t>
    <phoneticPr fontId="4" type="noConversion"/>
  </si>
  <si>
    <t>05058</t>
  </si>
  <si>
    <t>张海鹏</t>
  </si>
  <si>
    <t>40040</t>
  </si>
  <si>
    <t>顾海涛</t>
  </si>
  <si>
    <t>其他</t>
  </si>
  <si>
    <t>40462</t>
  </si>
  <si>
    <t>胡松</t>
  </si>
  <si>
    <t>41560</t>
  </si>
  <si>
    <t>牟旭东</t>
  </si>
  <si>
    <t>其他（磁电子器件及应用研究团队）</t>
    <phoneticPr fontId="4" type="noConversion"/>
  </si>
  <si>
    <t>李源</t>
  </si>
  <si>
    <t>彭英姿</t>
  </si>
  <si>
    <t>其他（光电工程与仪器科学研究团队</t>
    <phoneticPr fontId="4" type="noConversion"/>
  </si>
  <si>
    <t>高秀敏</t>
  </si>
  <si>
    <t>胡晓萍</t>
  </si>
  <si>
    <t>汪耀祖</t>
  </si>
  <si>
    <t>杨旸</t>
  </si>
  <si>
    <t>李贻昆</t>
  </si>
  <si>
    <t>张中庆</t>
  </si>
  <si>
    <t>其他（微纳器件与微系统团队</t>
    <phoneticPr fontId="4" type="noConversion"/>
  </si>
  <si>
    <t>曹芽子</t>
  </si>
  <si>
    <t>其他（无线技术与应用团队</t>
    <phoneticPr fontId="4" type="noConversion"/>
  </si>
  <si>
    <t>沈忠祥</t>
  </si>
  <si>
    <t>其他（现代电路与智能信息团队）</t>
    <phoneticPr fontId="4" type="noConversion"/>
  </si>
  <si>
    <t>L.O.chua</t>
  </si>
  <si>
    <t>Iv Ho ching</t>
  </si>
  <si>
    <t>Tyrone Fernado</t>
  </si>
  <si>
    <t>陈关荣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</si>
</sst>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.000_ "/>
  </numFmts>
  <fonts count="13" x14ac:knownFonts="1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theme="3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shrinkToFit="1"/>
    </xf>
    <xf numFmtId="0" fontId="2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0" xfId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176" fontId="7" fillId="2" borderId="1" xfId="1" applyNumberFormat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177" fontId="7" fillId="0" borderId="1" xfId="1" applyNumberFormat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8" fillId="0" borderId="1" xfId="1" applyFont="1" applyBorder="1" applyAlignment="1"/>
    <xf numFmtId="0" fontId="8" fillId="0" borderId="1" xfId="1" applyFont="1" applyBorder="1" applyAlignment="1">
      <alignment horizontal="center"/>
    </xf>
    <xf numFmtId="2" fontId="2" fillId="0" borderId="1" xfId="1" applyNumberFormat="1" applyFont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/>
    </xf>
    <xf numFmtId="0" fontId="2" fillId="0" borderId="1" xfId="1" applyFont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178" fontId="2" fillId="0" borderId="1" xfId="1" applyNumberFormat="1" applyFont="1" applyBorder="1" applyAlignment="1">
      <alignment horizontal="center" vertical="center"/>
    </xf>
    <xf numFmtId="0" fontId="9" fillId="0" borderId="1" xfId="2" applyFont="1" applyBorder="1">
      <alignment vertical="center"/>
    </xf>
    <xf numFmtId="0" fontId="2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/>
    <xf numFmtId="0" fontId="8" fillId="3" borderId="1" xfId="1" applyFont="1" applyFill="1" applyBorder="1" applyAlignment="1">
      <alignment horizontal="center"/>
    </xf>
    <xf numFmtId="2" fontId="2" fillId="3" borderId="1" xfId="1" applyNumberFormat="1" applyFont="1" applyFill="1" applyBorder="1" applyAlignment="1">
      <alignment horizontal="center" vertical="center"/>
    </xf>
    <xf numFmtId="0" fontId="2" fillId="3" borderId="1" xfId="1" applyFont="1" applyFill="1" applyBorder="1">
      <alignment vertical="center"/>
    </xf>
    <xf numFmtId="0" fontId="2" fillId="3" borderId="1" xfId="2" applyFont="1" applyFill="1" applyBorder="1">
      <alignment vertical="center"/>
    </xf>
    <xf numFmtId="0" fontId="2" fillId="3" borderId="0" xfId="1" applyFont="1" applyFill="1">
      <alignment vertical="center"/>
    </xf>
    <xf numFmtId="0" fontId="9" fillId="3" borderId="1" xfId="1" applyFont="1" applyFill="1" applyBorder="1" applyAlignment="1">
      <alignment horizontal="left" vertical="center"/>
    </xf>
    <xf numFmtId="0" fontId="9" fillId="3" borderId="1" xfId="2" applyFont="1" applyFill="1" applyBorder="1">
      <alignment vertical="center"/>
    </xf>
    <xf numFmtId="0" fontId="9" fillId="3" borderId="1" xfId="2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 vertical="center"/>
    </xf>
    <xf numFmtId="0" fontId="2" fillId="4" borderId="0" xfId="1" applyFont="1" applyFill="1">
      <alignment vertical="center"/>
    </xf>
    <xf numFmtId="178" fontId="2" fillId="3" borderId="1" xfId="1" applyNumberFormat="1" applyFont="1" applyFill="1" applyBorder="1" applyAlignment="1">
      <alignment horizontal="center" vertical="center"/>
    </xf>
    <xf numFmtId="0" fontId="2" fillId="3" borderId="1" xfId="1" applyFont="1" applyFill="1" applyBorder="1" applyAlignment="1"/>
    <xf numFmtId="0" fontId="2" fillId="3" borderId="1" xfId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 vertical="center"/>
    </xf>
    <xf numFmtId="0" fontId="8" fillId="5" borderId="1" xfId="1" applyFont="1" applyFill="1" applyBorder="1" applyAlignment="1"/>
    <xf numFmtId="0" fontId="8" fillId="5" borderId="1" xfId="1" applyFont="1" applyFill="1" applyBorder="1" applyAlignment="1">
      <alignment horizontal="center"/>
    </xf>
    <xf numFmtId="2" fontId="2" fillId="5" borderId="1" xfId="1" applyNumberFormat="1" applyFont="1" applyFill="1" applyBorder="1" applyAlignment="1">
      <alignment horizontal="center" vertical="center"/>
    </xf>
    <xf numFmtId="0" fontId="2" fillId="5" borderId="1" xfId="1" applyFont="1" applyFill="1" applyBorder="1">
      <alignment vertical="center"/>
    </xf>
    <xf numFmtId="178" fontId="2" fillId="5" borderId="1" xfId="1" applyNumberFormat="1" applyFont="1" applyFill="1" applyBorder="1" applyAlignment="1">
      <alignment horizontal="center" vertical="center"/>
    </xf>
    <xf numFmtId="0" fontId="9" fillId="5" borderId="1" xfId="2" applyFont="1" applyFill="1" applyBorder="1">
      <alignment vertical="center"/>
    </xf>
    <xf numFmtId="0" fontId="2" fillId="5" borderId="0" xfId="1" applyFont="1" applyFill="1">
      <alignment vertical="center"/>
    </xf>
    <xf numFmtId="0" fontId="2" fillId="0" borderId="1" xfId="2" applyFont="1" applyBorder="1">
      <alignment vertical="center"/>
    </xf>
    <xf numFmtId="0" fontId="2" fillId="0" borderId="4" xfId="2" applyFont="1" applyBorder="1">
      <alignment vertical="center"/>
    </xf>
    <xf numFmtId="0" fontId="2" fillId="0" borderId="1" xfId="1" applyFont="1" applyBorder="1" applyAlignment="1"/>
    <xf numFmtId="0" fontId="2" fillId="0" borderId="1" xfId="1" applyFont="1" applyBorder="1" applyAlignment="1">
      <alignment horizontal="center"/>
    </xf>
    <xf numFmtId="0" fontId="9" fillId="0" borderId="1" xfId="2" applyFont="1" applyBorder="1" applyAlignment="1">
      <alignment horizontal="left" vertical="center"/>
    </xf>
    <xf numFmtId="0" fontId="9" fillId="0" borderId="1" xfId="3" applyFont="1" applyBorder="1">
      <alignment vertical="center"/>
    </xf>
    <xf numFmtId="0" fontId="10" fillId="3" borderId="1" xfId="1" applyFont="1" applyFill="1" applyBorder="1" applyAlignment="1">
      <alignment horizontal="center" vertical="center"/>
    </xf>
    <xf numFmtId="176" fontId="2" fillId="3" borderId="1" xfId="1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</cellXfs>
  <cellStyles count="4">
    <cellStyle name="常规" xfId="0" builtinId="0"/>
    <cellStyle name="常规 2" xfId="1" xr:uid="{8921D407-6333-46D6-B294-6B6EF4329BDD}"/>
    <cellStyle name="常规 2 2" xfId="2" xr:uid="{8D488E5F-4546-4F36-8081-80FFCE1D7A26}"/>
    <cellStyle name="常规 2 2 2" xfId="3" xr:uid="{F43C357B-AD7B-427E-91CE-DDDDAEE486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2022/&#24429;&#32769;&#24072;/2019/1819&#23398;&#24180;&#19994;&#32489;&#32771;&#26680;&#25968;&#25454;&#27719;&#24635;&#34920;-&#30005;&#23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职称信息表"/>
      <sheetName val="工作量"/>
      <sheetName val="研究生理论课工作量"/>
      <sheetName val="学评教17-18-02"/>
      <sheetName val="学评教18-19-01"/>
      <sheetName val="青年教师"/>
      <sheetName val="正高"/>
      <sheetName val="副高"/>
      <sheetName val="中级"/>
      <sheetName val="汇总表（新）"/>
      <sheetName val="成绩汇总表（交教务处）"/>
      <sheetName val="情况汇总表（交教务处）"/>
    </sheetNames>
    <sheetDataSet>
      <sheetData sheetId="0">
        <row r="1">
          <cell r="B1" t="str">
            <v>姓名</v>
          </cell>
          <cell r="C1" t="str">
            <v>职工号</v>
          </cell>
          <cell r="D1" t="str">
            <v>职称</v>
          </cell>
          <cell r="E1" t="str">
            <v>系列</v>
          </cell>
        </row>
        <row r="2">
          <cell r="B2" t="str">
            <v>白茹</v>
          </cell>
          <cell r="C2" t="str">
            <v>40919</v>
          </cell>
          <cell r="D2" t="str">
            <v>副研究员（自然科学）</v>
          </cell>
          <cell r="E2" t="str">
            <v>专任教师</v>
          </cell>
          <cell r="F2" t="str">
            <v>副高</v>
          </cell>
        </row>
        <row r="3">
          <cell r="B3" t="str">
            <v>李海</v>
          </cell>
          <cell r="C3" t="str">
            <v>42036</v>
          </cell>
          <cell r="D3" t="str">
            <v>讲师（高校）</v>
          </cell>
          <cell r="E3" t="str">
            <v>专任教师</v>
          </cell>
          <cell r="F3" t="str">
            <v>中级</v>
          </cell>
        </row>
        <row r="4">
          <cell r="B4" t="str">
            <v>骆泳铭</v>
          </cell>
          <cell r="C4" t="str">
            <v>41741</v>
          </cell>
          <cell r="D4" t="str">
            <v>讲师（高校）</v>
          </cell>
          <cell r="E4" t="str">
            <v>专任教师</v>
          </cell>
          <cell r="F4" t="str">
            <v>中级</v>
          </cell>
        </row>
        <row r="5">
          <cell r="B5" t="str">
            <v>钱正洪</v>
          </cell>
          <cell r="C5" t="str">
            <v>41004</v>
          </cell>
          <cell r="D5" t="str">
            <v>教授</v>
          </cell>
          <cell r="E5" t="str">
            <v>专任教师</v>
          </cell>
          <cell r="F5" t="str">
            <v>正高</v>
          </cell>
        </row>
        <row r="6">
          <cell r="B6" t="str">
            <v>乔文</v>
          </cell>
          <cell r="C6" t="str">
            <v>42300</v>
          </cell>
          <cell r="D6" t="str">
            <v>讲师（高校）</v>
          </cell>
          <cell r="E6" t="str">
            <v>专任教师</v>
          </cell>
          <cell r="F6" t="str">
            <v>中级</v>
          </cell>
        </row>
        <row r="7">
          <cell r="B7" t="str">
            <v>王敦辉</v>
          </cell>
          <cell r="C7" t="str">
            <v>42245</v>
          </cell>
          <cell r="D7" t="str">
            <v>教授</v>
          </cell>
          <cell r="E7" t="str">
            <v>专任教师</v>
          </cell>
          <cell r="F7" t="str">
            <v>正高</v>
          </cell>
        </row>
        <row r="8">
          <cell r="B8" t="str">
            <v>温嘉红</v>
          </cell>
          <cell r="C8" t="str">
            <v>42180</v>
          </cell>
          <cell r="E8" t="str">
            <v>专任教师</v>
          </cell>
        </row>
        <row r="9">
          <cell r="B9" t="str">
            <v>颜士明</v>
          </cell>
          <cell r="C9" t="str">
            <v>42299</v>
          </cell>
          <cell r="D9" t="str">
            <v>副研究员</v>
          </cell>
          <cell r="E9" t="str">
            <v>专任教师</v>
          </cell>
          <cell r="F9" t="str">
            <v>副高</v>
          </cell>
        </row>
        <row r="10">
          <cell r="B10" t="str">
            <v>于长秋</v>
          </cell>
          <cell r="C10" t="str">
            <v>41861</v>
          </cell>
          <cell r="D10" t="str">
            <v>讲师（高校）</v>
          </cell>
          <cell r="E10" t="str">
            <v>专任教师</v>
          </cell>
          <cell r="F10" t="str">
            <v>中级</v>
          </cell>
        </row>
        <row r="11">
          <cell r="B11" t="str">
            <v>周铁军</v>
          </cell>
          <cell r="C11" t="str">
            <v>42119</v>
          </cell>
          <cell r="D11" t="str">
            <v>教授</v>
          </cell>
          <cell r="E11" t="str">
            <v>专任教师</v>
          </cell>
          <cell r="F11" t="str">
            <v>正高</v>
          </cell>
        </row>
        <row r="12">
          <cell r="B12" t="str">
            <v>朱礼尧</v>
          </cell>
          <cell r="C12" t="str">
            <v>41132</v>
          </cell>
          <cell r="D12" t="str">
            <v>讲师（高校）</v>
          </cell>
          <cell r="E12" t="str">
            <v>专任教师</v>
          </cell>
          <cell r="F12" t="str">
            <v>中级</v>
          </cell>
        </row>
        <row r="13">
          <cell r="B13" t="str">
            <v>Hadi Barzegar Bafrooei</v>
          </cell>
          <cell r="C13" t="str">
            <v>42244</v>
          </cell>
          <cell r="D13" t="str">
            <v>助理研究员</v>
          </cell>
          <cell r="E13" t="str">
            <v>专任教师</v>
          </cell>
          <cell r="F13" t="str">
            <v>中级</v>
          </cell>
        </row>
        <row r="14">
          <cell r="B14" t="str">
            <v>高惠芳</v>
          </cell>
          <cell r="C14" t="str">
            <v>05045</v>
          </cell>
          <cell r="D14" t="str">
            <v>副教授</v>
          </cell>
          <cell r="E14" t="str">
            <v>专任教师</v>
          </cell>
          <cell r="F14" t="str">
            <v>副高</v>
          </cell>
        </row>
        <row r="15">
          <cell r="B15" t="str">
            <v>刘兵</v>
          </cell>
          <cell r="C15" t="str">
            <v>42020</v>
          </cell>
          <cell r="D15" t="str">
            <v>副研究员（自然科学）</v>
          </cell>
          <cell r="E15" t="str">
            <v>专任教师</v>
          </cell>
          <cell r="F15" t="str">
            <v>副高</v>
          </cell>
        </row>
        <row r="16">
          <cell r="B16" t="str">
            <v>宋开新</v>
          </cell>
          <cell r="C16" t="str">
            <v>40786</v>
          </cell>
          <cell r="D16" t="str">
            <v>教授</v>
          </cell>
          <cell r="E16" t="str">
            <v>专任教师</v>
          </cell>
          <cell r="F16" t="str">
            <v>正高</v>
          </cell>
        </row>
        <row r="17">
          <cell r="B17" t="str">
            <v>武军</v>
          </cell>
          <cell r="C17" t="str">
            <v>40937</v>
          </cell>
          <cell r="D17" t="str">
            <v>副教授</v>
          </cell>
          <cell r="E17" t="str">
            <v>专任教师</v>
          </cell>
          <cell r="F17" t="str">
            <v>副高</v>
          </cell>
        </row>
        <row r="18">
          <cell r="B18" t="str">
            <v>徐军明</v>
          </cell>
          <cell r="C18" t="str">
            <v>40191</v>
          </cell>
          <cell r="D18" t="str">
            <v>教授</v>
          </cell>
          <cell r="E18" t="str">
            <v>专任教师</v>
          </cell>
          <cell r="F18" t="str">
            <v>正高</v>
          </cell>
        </row>
        <row r="19">
          <cell r="B19" t="str">
            <v>崔光茫</v>
          </cell>
          <cell r="C19" t="str">
            <v>41848</v>
          </cell>
          <cell r="D19" t="str">
            <v>讲师（高校）</v>
          </cell>
          <cell r="E19" t="str">
            <v>专任教师</v>
          </cell>
          <cell r="F19" t="str">
            <v>中级</v>
          </cell>
        </row>
        <row r="20">
          <cell r="B20" t="str">
            <v>公晓丽</v>
          </cell>
          <cell r="C20" t="str">
            <v>41133</v>
          </cell>
          <cell r="D20" t="str">
            <v>讲师（高校）</v>
          </cell>
          <cell r="E20" t="str">
            <v>专任教师</v>
          </cell>
          <cell r="F20" t="str">
            <v>中级</v>
          </cell>
        </row>
        <row r="21">
          <cell r="B21" t="str">
            <v>郭凌伟</v>
          </cell>
          <cell r="C21" t="str">
            <v>40550</v>
          </cell>
          <cell r="D21" t="str">
            <v>助理研究员（自然科学）</v>
          </cell>
          <cell r="E21" t="str">
            <v>专任教师</v>
          </cell>
          <cell r="F21" t="str">
            <v>中级</v>
          </cell>
        </row>
        <row r="22">
          <cell r="B22" t="str">
            <v>侯昌伦</v>
          </cell>
          <cell r="C22" t="str">
            <v>41756</v>
          </cell>
          <cell r="D22" t="str">
            <v>副研究员（自然科学）</v>
          </cell>
          <cell r="E22" t="str">
            <v>专任教师</v>
          </cell>
          <cell r="F22" t="str">
            <v>副高</v>
          </cell>
        </row>
        <row r="23">
          <cell r="B23" t="str">
            <v>梁尚清</v>
          </cell>
          <cell r="C23" t="str">
            <v>42014</v>
          </cell>
          <cell r="D23" t="str">
            <v>讲师（高校）</v>
          </cell>
          <cell r="E23" t="str">
            <v>专任教师</v>
          </cell>
          <cell r="F23" t="str">
            <v>中级</v>
          </cell>
        </row>
        <row r="24">
          <cell r="B24" t="str">
            <v>林君</v>
          </cell>
          <cell r="C24" t="str">
            <v>41562</v>
          </cell>
          <cell r="D24" t="str">
            <v>讲师（高校）</v>
          </cell>
          <cell r="E24" t="str">
            <v>专任教师</v>
          </cell>
          <cell r="F24" t="str">
            <v>中级</v>
          </cell>
        </row>
        <row r="25">
          <cell r="B25" t="str">
            <v>逯鑫淼</v>
          </cell>
          <cell r="C25" t="str">
            <v>41396</v>
          </cell>
          <cell r="D25" t="str">
            <v>副教授</v>
          </cell>
          <cell r="E25" t="str">
            <v>专任教师</v>
          </cell>
          <cell r="F25" t="str">
            <v>副高</v>
          </cell>
        </row>
        <row r="26">
          <cell r="B26" t="str">
            <v>石振</v>
          </cell>
          <cell r="C26" t="str">
            <v>42262</v>
          </cell>
          <cell r="E26" t="str">
            <v>专任教师</v>
          </cell>
        </row>
        <row r="27">
          <cell r="B27" t="str">
            <v>王琳</v>
          </cell>
          <cell r="C27" t="str">
            <v>42116</v>
          </cell>
          <cell r="D27" t="str">
            <v>副研究员</v>
          </cell>
          <cell r="E27" t="str">
            <v>专任教师</v>
          </cell>
          <cell r="F27" t="str">
            <v>副高</v>
          </cell>
        </row>
        <row r="28">
          <cell r="B28" t="str">
            <v>王维平</v>
          </cell>
          <cell r="C28" t="str">
            <v>05018</v>
          </cell>
          <cell r="D28" t="str">
            <v>研究员（自然科学）</v>
          </cell>
          <cell r="E28" t="str">
            <v>专职研究</v>
          </cell>
          <cell r="F28" t="str">
            <v>正高</v>
          </cell>
        </row>
        <row r="29">
          <cell r="B29" t="str">
            <v>辛青</v>
          </cell>
          <cell r="C29" t="str">
            <v>41101</v>
          </cell>
          <cell r="D29" t="str">
            <v>副教授</v>
          </cell>
          <cell r="E29" t="str">
            <v>专任教师</v>
          </cell>
          <cell r="F29" t="str">
            <v>副高</v>
          </cell>
        </row>
        <row r="30">
          <cell r="B30" t="str">
            <v>严丽平</v>
          </cell>
          <cell r="C30" t="str">
            <v>42046</v>
          </cell>
          <cell r="D30" t="str">
            <v>讲师（高校）</v>
          </cell>
          <cell r="E30" t="str">
            <v>专任教师</v>
          </cell>
          <cell r="F30" t="str">
            <v>中级</v>
          </cell>
        </row>
        <row r="31">
          <cell r="B31" t="str">
            <v>杨国卿</v>
          </cell>
          <cell r="C31" t="str">
            <v>41737</v>
          </cell>
          <cell r="D31" t="str">
            <v>助理研究员</v>
          </cell>
          <cell r="E31" t="str">
            <v>专职研究</v>
          </cell>
          <cell r="F31" t="str">
            <v>中级</v>
          </cell>
        </row>
        <row r="32">
          <cell r="B32" t="str">
            <v>臧月</v>
          </cell>
          <cell r="C32" t="str">
            <v>41722</v>
          </cell>
          <cell r="D32" t="str">
            <v>副教授</v>
          </cell>
          <cell r="E32" t="str">
            <v>专任教师</v>
          </cell>
          <cell r="F32" t="str">
            <v>副高</v>
          </cell>
        </row>
        <row r="33">
          <cell r="B33" t="str">
            <v>张辉朝</v>
          </cell>
          <cell r="C33" t="str">
            <v>41578</v>
          </cell>
          <cell r="D33" t="str">
            <v>讲师（高校）</v>
          </cell>
          <cell r="E33" t="str">
            <v>专任教师</v>
          </cell>
          <cell r="F33" t="str">
            <v>中级</v>
          </cell>
        </row>
        <row r="34">
          <cell r="B34" t="str">
            <v>赵巨峰</v>
          </cell>
          <cell r="C34" t="str">
            <v>41468</v>
          </cell>
          <cell r="D34" t="str">
            <v>副教授</v>
          </cell>
          <cell r="E34" t="str">
            <v>专任教师</v>
          </cell>
          <cell r="F34" t="str">
            <v>副高</v>
          </cell>
        </row>
        <row r="35">
          <cell r="B35" t="str">
            <v>周前</v>
          </cell>
          <cell r="C35" t="str">
            <v>41957</v>
          </cell>
          <cell r="D35" t="str">
            <v>讲师（高校）</v>
          </cell>
          <cell r="E35" t="str">
            <v>专任教师</v>
          </cell>
          <cell r="F35" t="str">
            <v>中级</v>
          </cell>
        </row>
        <row r="36">
          <cell r="B36" t="str">
            <v>白兴宇</v>
          </cell>
          <cell r="C36" t="str">
            <v>41788</v>
          </cell>
          <cell r="D36" t="str">
            <v>高级工程师</v>
          </cell>
          <cell r="E36" t="str">
            <v>专职研究</v>
          </cell>
          <cell r="F36" t="str">
            <v>副高</v>
          </cell>
        </row>
        <row r="37">
          <cell r="B37" t="str">
            <v>蔡文郁</v>
          </cell>
          <cell r="C37" t="str">
            <v>40768</v>
          </cell>
          <cell r="D37" t="str">
            <v>教授</v>
          </cell>
          <cell r="E37" t="str">
            <v>专任教师</v>
          </cell>
          <cell r="F37" t="str">
            <v>正高</v>
          </cell>
        </row>
        <row r="38">
          <cell r="B38" t="str">
            <v>顾梅园</v>
          </cell>
          <cell r="C38" t="str">
            <v>05062</v>
          </cell>
          <cell r="D38" t="str">
            <v>讲师（高校）</v>
          </cell>
          <cell r="E38" t="str">
            <v>专任教师</v>
          </cell>
          <cell r="F38" t="str">
            <v>中级</v>
          </cell>
        </row>
        <row r="39">
          <cell r="B39" t="str">
            <v>姜煜</v>
          </cell>
          <cell r="C39" t="str">
            <v>41784</v>
          </cell>
          <cell r="D39" t="str">
            <v>高级工程师</v>
          </cell>
          <cell r="E39" t="str">
            <v>专任教师</v>
          </cell>
          <cell r="F39" t="str">
            <v>副高</v>
          </cell>
        </row>
        <row r="40">
          <cell r="B40" t="str">
            <v>蒋洁</v>
          </cell>
          <cell r="C40" t="str">
            <v>41368</v>
          </cell>
          <cell r="D40" t="str">
            <v>讲师（高校）</v>
          </cell>
          <cell r="E40" t="str">
            <v>专任教师</v>
          </cell>
          <cell r="F40" t="str">
            <v>中级</v>
          </cell>
        </row>
        <row r="41">
          <cell r="B41" t="str">
            <v>孔庆鹏</v>
          </cell>
          <cell r="C41" t="str">
            <v>40593</v>
          </cell>
          <cell r="D41" t="str">
            <v>讲师（高校）</v>
          </cell>
          <cell r="E41" t="str">
            <v>专任教师</v>
          </cell>
          <cell r="F41" t="str">
            <v>中级</v>
          </cell>
        </row>
        <row r="42">
          <cell r="B42" t="str">
            <v>李竹</v>
          </cell>
          <cell r="C42" t="str">
            <v>41395</v>
          </cell>
          <cell r="D42" t="str">
            <v>副教授</v>
          </cell>
          <cell r="E42" t="str">
            <v>专任教师</v>
          </cell>
          <cell r="F42" t="str">
            <v>副高</v>
          </cell>
        </row>
        <row r="43">
          <cell r="B43" t="str">
            <v>刘圆圆</v>
          </cell>
          <cell r="C43" t="str">
            <v>40136</v>
          </cell>
          <cell r="D43" t="str">
            <v>副教授</v>
          </cell>
          <cell r="E43" t="str">
            <v>专任教师</v>
          </cell>
          <cell r="F43" t="str">
            <v>副高</v>
          </cell>
        </row>
        <row r="44">
          <cell r="B44" t="str">
            <v>吕帅帅</v>
          </cell>
          <cell r="C44" t="str">
            <v>41883</v>
          </cell>
          <cell r="D44" t="str">
            <v>讲师（高校）</v>
          </cell>
          <cell r="E44" t="str">
            <v>专任教师</v>
          </cell>
          <cell r="F44" t="str">
            <v>中级</v>
          </cell>
        </row>
        <row r="45">
          <cell r="B45" t="str">
            <v>潘勉</v>
          </cell>
          <cell r="C45" t="str">
            <v>41501</v>
          </cell>
          <cell r="D45" t="str">
            <v>讲师（高校）</v>
          </cell>
          <cell r="E45" t="str">
            <v>专任教师</v>
          </cell>
          <cell r="F45" t="str">
            <v>中级</v>
          </cell>
        </row>
        <row r="46">
          <cell r="B46" t="str">
            <v>彭时林</v>
          </cell>
          <cell r="C46" t="str">
            <v>41752</v>
          </cell>
          <cell r="D46" t="str">
            <v>讲师（高校）</v>
          </cell>
          <cell r="E46" t="str">
            <v>专任教师</v>
          </cell>
          <cell r="F46" t="str">
            <v>中级</v>
          </cell>
        </row>
        <row r="47">
          <cell r="B47" t="str">
            <v>盛庆华</v>
          </cell>
          <cell r="C47" t="str">
            <v>40068</v>
          </cell>
          <cell r="D47" t="str">
            <v>副教授</v>
          </cell>
          <cell r="E47" t="str">
            <v>专任教师</v>
          </cell>
          <cell r="F47" t="str">
            <v>副高</v>
          </cell>
        </row>
        <row r="48">
          <cell r="B48" t="str">
            <v>史剑光</v>
          </cell>
          <cell r="C48" t="str">
            <v>41694</v>
          </cell>
          <cell r="D48" t="str">
            <v>讲师（高校）</v>
          </cell>
          <cell r="E48" t="str">
            <v>专任教师</v>
          </cell>
          <cell r="F48" t="str">
            <v>中级</v>
          </cell>
        </row>
        <row r="49">
          <cell r="B49" t="str">
            <v>于海滨</v>
          </cell>
          <cell r="C49" t="str">
            <v>40779</v>
          </cell>
          <cell r="D49" t="str">
            <v>副教授</v>
          </cell>
          <cell r="E49" t="str">
            <v>专任教师</v>
          </cell>
          <cell r="F49" t="str">
            <v>副高</v>
          </cell>
        </row>
        <row r="50">
          <cell r="B50" t="str">
            <v>章雪挺</v>
          </cell>
          <cell r="C50" t="str">
            <v>40030</v>
          </cell>
          <cell r="D50" t="str">
            <v>副教授</v>
          </cell>
          <cell r="E50" t="str">
            <v>专职研究</v>
          </cell>
          <cell r="F50" t="str">
            <v>副高</v>
          </cell>
        </row>
        <row r="51">
          <cell r="B51" t="str">
            <v>周巧娣</v>
          </cell>
          <cell r="C51" t="str">
            <v>05043</v>
          </cell>
          <cell r="D51" t="str">
            <v>副教授</v>
          </cell>
          <cell r="E51" t="str">
            <v>专任教师</v>
          </cell>
          <cell r="F51" t="str">
            <v>副高</v>
          </cell>
        </row>
        <row r="52">
          <cell r="B52" t="str">
            <v>Ciaran Feeney</v>
          </cell>
          <cell r="C52" t="str">
            <v>42319</v>
          </cell>
          <cell r="D52" t="str">
            <v>副研究员</v>
          </cell>
          <cell r="E52" t="str">
            <v>专任教师</v>
          </cell>
          <cell r="F52" t="str">
            <v>副高</v>
          </cell>
        </row>
        <row r="53">
          <cell r="B53" t="str">
            <v>包梦恬</v>
          </cell>
          <cell r="C53" t="str">
            <v>42306</v>
          </cell>
          <cell r="E53" t="str">
            <v>专任教师</v>
          </cell>
        </row>
        <row r="54">
          <cell r="B54" t="str">
            <v>蔡佳林</v>
          </cell>
          <cell r="C54" t="str">
            <v>41964</v>
          </cell>
          <cell r="D54" t="str">
            <v>副研究员（自然科学）</v>
          </cell>
          <cell r="E54" t="str">
            <v>专任教师</v>
          </cell>
          <cell r="F54" t="str">
            <v>副高</v>
          </cell>
        </row>
        <row r="55">
          <cell r="B55" t="str">
            <v>曹菲</v>
          </cell>
          <cell r="C55" t="str">
            <v>41808</v>
          </cell>
          <cell r="D55" t="str">
            <v>讲师（高校）</v>
          </cell>
          <cell r="E55" t="str">
            <v>专任教师</v>
          </cell>
          <cell r="F55" t="str">
            <v>中级</v>
          </cell>
        </row>
        <row r="56">
          <cell r="B56" t="str">
            <v>陈金凯</v>
          </cell>
          <cell r="C56" t="str">
            <v>42184</v>
          </cell>
          <cell r="D56" t="str">
            <v>副研究员</v>
          </cell>
          <cell r="E56" t="str">
            <v>专任教师</v>
          </cell>
          <cell r="F56" t="str">
            <v>副高</v>
          </cell>
        </row>
        <row r="57">
          <cell r="B57" t="str">
            <v>冯涛</v>
          </cell>
          <cell r="C57" t="str">
            <v>40964</v>
          </cell>
          <cell r="D57" t="str">
            <v>副研究员（自然科学）</v>
          </cell>
          <cell r="E57" t="str">
            <v>专任教师</v>
          </cell>
          <cell r="F57" t="str">
            <v>副高</v>
          </cell>
        </row>
        <row r="58">
          <cell r="B58" t="str">
            <v>高海军</v>
          </cell>
          <cell r="C58" t="str">
            <v>41090</v>
          </cell>
          <cell r="D58" t="str">
            <v>教授</v>
          </cell>
          <cell r="E58" t="str">
            <v>专任教师</v>
          </cell>
          <cell r="F58" t="str">
            <v>正高</v>
          </cell>
        </row>
        <row r="59">
          <cell r="B59" t="str">
            <v>郭裕顺</v>
          </cell>
          <cell r="C59" t="str">
            <v>22005</v>
          </cell>
          <cell r="D59" t="str">
            <v>教授</v>
          </cell>
          <cell r="E59" t="str">
            <v>专任教师</v>
          </cell>
          <cell r="F59" t="str">
            <v>正高</v>
          </cell>
        </row>
        <row r="60">
          <cell r="B60" t="str">
            <v>黄汐威</v>
          </cell>
          <cell r="C60" t="str">
            <v>41731</v>
          </cell>
          <cell r="D60" t="str">
            <v>副教授</v>
          </cell>
          <cell r="E60" t="str">
            <v>专任教师</v>
          </cell>
          <cell r="F60" t="str">
            <v>副高</v>
          </cell>
        </row>
        <row r="61">
          <cell r="B61" t="str">
            <v>邝小飞</v>
          </cell>
          <cell r="C61" t="str">
            <v>41130</v>
          </cell>
          <cell r="D61" t="str">
            <v>副教授</v>
          </cell>
          <cell r="E61" t="str">
            <v>专任教师</v>
          </cell>
          <cell r="F61" t="str">
            <v>副高</v>
          </cell>
        </row>
        <row r="62">
          <cell r="B62" t="str">
            <v>李文钧</v>
          </cell>
          <cell r="C62" t="str">
            <v>40215</v>
          </cell>
          <cell r="D62" t="str">
            <v>教授</v>
          </cell>
          <cell r="E62" t="str">
            <v>专任教师</v>
          </cell>
          <cell r="F62" t="str">
            <v>正高</v>
          </cell>
        </row>
        <row r="63">
          <cell r="B63" t="str">
            <v>李训根</v>
          </cell>
          <cell r="C63" t="str">
            <v>40294</v>
          </cell>
          <cell r="D63" t="str">
            <v>副教授</v>
          </cell>
          <cell r="E63" t="str">
            <v>专任教师</v>
          </cell>
          <cell r="F63" t="str">
            <v>副高</v>
          </cell>
        </row>
        <row r="64">
          <cell r="B64" t="str">
            <v>刘军</v>
          </cell>
          <cell r="C64" t="str">
            <v>23015</v>
          </cell>
          <cell r="D64" t="str">
            <v>研究员（自然科学）</v>
          </cell>
          <cell r="E64" t="str">
            <v>专职研究</v>
          </cell>
          <cell r="F64" t="str">
            <v>正高</v>
          </cell>
        </row>
        <row r="65">
          <cell r="B65" t="str">
            <v>骆季奎</v>
          </cell>
          <cell r="C65" t="str">
            <v>41885</v>
          </cell>
          <cell r="D65" t="str">
            <v>教授</v>
          </cell>
          <cell r="E65" t="str">
            <v>专任教师</v>
          </cell>
          <cell r="F65" t="str">
            <v>正高</v>
          </cell>
        </row>
        <row r="66">
          <cell r="B66" t="str">
            <v>马琪</v>
          </cell>
          <cell r="C66" t="str">
            <v>23006</v>
          </cell>
          <cell r="D66" t="str">
            <v>研究员（自然科学）</v>
          </cell>
          <cell r="E66" t="str">
            <v>专任教师</v>
          </cell>
          <cell r="F66" t="str">
            <v>正高</v>
          </cell>
        </row>
        <row r="67">
          <cell r="B67" t="str">
            <v>秦兴</v>
          </cell>
          <cell r="C67" t="str">
            <v>40603</v>
          </cell>
          <cell r="D67" t="str">
            <v>副教授</v>
          </cell>
          <cell r="E67" t="str">
            <v>专任教师</v>
          </cell>
          <cell r="F67" t="str">
            <v>副高</v>
          </cell>
        </row>
        <row r="68">
          <cell r="B68" t="str">
            <v>任坤</v>
          </cell>
          <cell r="C68" t="str">
            <v>41144</v>
          </cell>
          <cell r="D68" t="str">
            <v>讲师（高校）</v>
          </cell>
          <cell r="E68" t="str">
            <v>专任教师</v>
          </cell>
          <cell r="F68" t="str">
            <v>中级</v>
          </cell>
        </row>
        <row r="69">
          <cell r="B69" t="str">
            <v>苏国东</v>
          </cell>
          <cell r="C69" t="str">
            <v>42177</v>
          </cell>
          <cell r="E69" t="str">
            <v>专任教师</v>
          </cell>
        </row>
        <row r="70">
          <cell r="B70" t="str">
            <v>苏江涛</v>
          </cell>
          <cell r="C70" t="str">
            <v>41806</v>
          </cell>
          <cell r="E70" t="str">
            <v>专任教师</v>
          </cell>
        </row>
        <row r="71">
          <cell r="B71" t="str">
            <v>孙玲玲</v>
          </cell>
          <cell r="C71" t="str">
            <v>05001</v>
          </cell>
          <cell r="D71" t="str">
            <v>教授</v>
          </cell>
          <cell r="E71" t="str">
            <v>专任教师</v>
          </cell>
        </row>
        <row r="72">
          <cell r="B72" t="str">
            <v>汪洁</v>
          </cell>
          <cell r="C72" t="str">
            <v>40151</v>
          </cell>
          <cell r="D72" t="str">
            <v>讲师（高校）</v>
          </cell>
          <cell r="E72" t="str">
            <v>专任教师</v>
          </cell>
          <cell r="F72" t="str">
            <v>中级</v>
          </cell>
        </row>
        <row r="73">
          <cell r="B73" t="str">
            <v>王健华</v>
          </cell>
          <cell r="C73" t="str">
            <v>42273</v>
          </cell>
          <cell r="E73" t="str">
            <v>专任教师</v>
          </cell>
        </row>
        <row r="74">
          <cell r="B74" t="str">
            <v>王骏超</v>
          </cell>
          <cell r="C74" t="str">
            <v>42221</v>
          </cell>
          <cell r="D74" t="str">
            <v>副研究员</v>
          </cell>
          <cell r="E74" t="str">
            <v>专任教师</v>
          </cell>
          <cell r="F74" t="str">
            <v>副高</v>
          </cell>
        </row>
        <row r="75">
          <cell r="B75" t="str">
            <v>王宁宁</v>
          </cell>
          <cell r="C75" t="str">
            <v>42142</v>
          </cell>
          <cell r="D75" t="str">
            <v>教授</v>
          </cell>
          <cell r="E75" t="str">
            <v>专任教师</v>
          </cell>
          <cell r="F75" t="str">
            <v>正高</v>
          </cell>
        </row>
        <row r="76">
          <cell r="B76" t="str">
            <v>王翔</v>
          </cell>
          <cell r="C76" t="str">
            <v>41356</v>
          </cell>
          <cell r="D76" t="str">
            <v>副教授</v>
          </cell>
          <cell r="E76" t="str">
            <v>专任教师</v>
          </cell>
          <cell r="F76" t="str">
            <v>副高</v>
          </cell>
        </row>
        <row r="77">
          <cell r="B77" t="str">
            <v>王颖</v>
          </cell>
          <cell r="C77" t="str">
            <v>41809</v>
          </cell>
          <cell r="D77" t="str">
            <v>教授</v>
          </cell>
          <cell r="E77" t="str">
            <v>专任教师</v>
          </cell>
          <cell r="F77" t="str">
            <v>正高</v>
          </cell>
        </row>
        <row r="78">
          <cell r="B78" t="str">
            <v>文进才</v>
          </cell>
          <cell r="C78" t="str">
            <v>40289</v>
          </cell>
          <cell r="D78" t="str">
            <v>副教授</v>
          </cell>
          <cell r="E78" t="str">
            <v>专任教师</v>
          </cell>
          <cell r="F78" t="str">
            <v>副高</v>
          </cell>
        </row>
        <row r="79">
          <cell r="B79" t="str">
            <v>轩伟鹏</v>
          </cell>
          <cell r="C79" t="str">
            <v>42003</v>
          </cell>
          <cell r="D79" t="str">
            <v>讲师（高校）</v>
          </cell>
          <cell r="E79" t="str">
            <v>专任教师</v>
          </cell>
          <cell r="F79" t="str">
            <v>中级</v>
          </cell>
        </row>
        <row r="80">
          <cell r="B80" t="str">
            <v>游彬</v>
          </cell>
          <cell r="C80" t="str">
            <v>40340</v>
          </cell>
          <cell r="D80" t="str">
            <v>教授</v>
          </cell>
          <cell r="E80" t="str">
            <v>专任教师</v>
          </cell>
          <cell r="F80" t="str">
            <v>正高</v>
          </cell>
        </row>
        <row r="81">
          <cell r="B81" t="str">
            <v>于成浩</v>
          </cell>
          <cell r="C81" t="str">
            <v>41855</v>
          </cell>
          <cell r="D81" t="str">
            <v>讲师（高校）</v>
          </cell>
          <cell r="E81" t="str">
            <v>专任教师</v>
          </cell>
          <cell r="F81" t="str">
            <v>中级</v>
          </cell>
        </row>
        <row r="82">
          <cell r="B82" t="str">
            <v>余厉阳</v>
          </cell>
          <cell r="C82" t="str">
            <v>40311</v>
          </cell>
          <cell r="D82" t="str">
            <v>副教授</v>
          </cell>
          <cell r="E82" t="str">
            <v>专任教师</v>
          </cell>
          <cell r="F82" t="str">
            <v>副高</v>
          </cell>
        </row>
        <row r="83">
          <cell r="B83" t="str">
            <v>袁振珲</v>
          </cell>
          <cell r="C83" t="str">
            <v>41739</v>
          </cell>
          <cell r="D83" t="str">
            <v>讲师（高校）</v>
          </cell>
          <cell r="E83" t="str">
            <v>专任教师</v>
          </cell>
          <cell r="F83" t="str">
            <v>中级</v>
          </cell>
        </row>
        <row r="84">
          <cell r="B84" t="str">
            <v>岳克强</v>
          </cell>
          <cell r="C84" t="str">
            <v>41701</v>
          </cell>
          <cell r="D84" t="str">
            <v>讲师（高校）</v>
          </cell>
          <cell r="E84" t="str">
            <v>专任教师</v>
          </cell>
          <cell r="F84" t="str">
            <v>中级</v>
          </cell>
        </row>
        <row r="85">
          <cell r="B85" t="str">
            <v>郑兴</v>
          </cell>
          <cell r="C85" t="str">
            <v>41320</v>
          </cell>
          <cell r="D85" t="str">
            <v>副教授</v>
          </cell>
          <cell r="E85" t="str">
            <v>专任教师</v>
          </cell>
          <cell r="F85" t="str">
            <v>副高</v>
          </cell>
        </row>
        <row r="86">
          <cell r="B86" t="str">
            <v>周磊</v>
          </cell>
          <cell r="C86" t="str">
            <v>40028</v>
          </cell>
          <cell r="D86" t="str">
            <v>副研究员（自然科学）</v>
          </cell>
          <cell r="E86" t="str">
            <v>专任教师</v>
          </cell>
          <cell r="F86" t="str">
            <v>副高</v>
          </cell>
        </row>
        <row r="87">
          <cell r="B87" t="str">
            <v>周明珠</v>
          </cell>
          <cell r="C87" t="str">
            <v>41036</v>
          </cell>
          <cell r="D87" t="str">
            <v>副教授</v>
          </cell>
          <cell r="E87" t="str">
            <v>专任教师</v>
          </cell>
          <cell r="F87" t="str">
            <v>副高</v>
          </cell>
        </row>
        <row r="88">
          <cell r="B88" t="str">
            <v>朱贺</v>
          </cell>
          <cell r="C88" t="str">
            <v>42074</v>
          </cell>
          <cell r="D88" t="str">
            <v>讲师（高校）</v>
          </cell>
          <cell r="E88" t="str">
            <v>专任教师</v>
          </cell>
          <cell r="F88" t="str">
            <v>中级</v>
          </cell>
        </row>
        <row r="89">
          <cell r="B89" t="str">
            <v>杜铁钧</v>
          </cell>
          <cell r="C89" t="str">
            <v>40284</v>
          </cell>
          <cell r="D89" t="str">
            <v>讲师（高校）</v>
          </cell>
          <cell r="E89" t="str">
            <v>专任教师</v>
          </cell>
          <cell r="F89" t="str">
            <v>中级</v>
          </cell>
        </row>
        <row r="90">
          <cell r="B90" t="str">
            <v>方志华</v>
          </cell>
          <cell r="C90" t="str">
            <v>05051</v>
          </cell>
          <cell r="D90" t="str">
            <v>讲师（高校）</v>
          </cell>
          <cell r="E90" t="str">
            <v>专任教师</v>
          </cell>
          <cell r="F90" t="str">
            <v>中级</v>
          </cell>
        </row>
        <row r="91">
          <cell r="B91" t="str">
            <v>耿友林</v>
          </cell>
          <cell r="C91" t="str">
            <v>05063</v>
          </cell>
          <cell r="D91" t="str">
            <v>教授</v>
          </cell>
          <cell r="E91" t="str">
            <v>专任教师</v>
          </cell>
          <cell r="F91" t="str">
            <v>正高</v>
          </cell>
        </row>
        <row r="92">
          <cell r="B92" t="str">
            <v>官伯然</v>
          </cell>
          <cell r="C92" t="str">
            <v>05052</v>
          </cell>
          <cell r="D92" t="str">
            <v>教授</v>
          </cell>
          <cell r="E92" t="str">
            <v>专任教师</v>
          </cell>
          <cell r="F92" t="str">
            <v>正高</v>
          </cell>
        </row>
        <row r="93">
          <cell r="B93" t="str">
            <v>胡飞跃</v>
          </cell>
          <cell r="C93" t="str">
            <v>05019</v>
          </cell>
          <cell r="D93" t="str">
            <v>副教授</v>
          </cell>
          <cell r="E93" t="str">
            <v>专任教师</v>
          </cell>
          <cell r="F93" t="str">
            <v>副高</v>
          </cell>
        </row>
        <row r="94">
          <cell r="B94" t="str">
            <v>骆新江</v>
          </cell>
          <cell r="C94" t="str">
            <v>41061</v>
          </cell>
          <cell r="D94" t="str">
            <v>讲师（高校）</v>
          </cell>
          <cell r="E94" t="str">
            <v>专任教师</v>
          </cell>
          <cell r="F94" t="str">
            <v>中级</v>
          </cell>
        </row>
        <row r="95">
          <cell r="B95" t="str">
            <v>钱志华</v>
          </cell>
          <cell r="C95" t="str">
            <v>40802</v>
          </cell>
          <cell r="D95" t="str">
            <v>讲师（高校）</v>
          </cell>
          <cell r="E95" t="str">
            <v>专任教师</v>
          </cell>
          <cell r="F95" t="str">
            <v>中级</v>
          </cell>
        </row>
        <row r="96">
          <cell r="B96" t="str">
            <v>吴爱婷</v>
          </cell>
          <cell r="C96" t="str">
            <v>40287</v>
          </cell>
          <cell r="D96" t="str">
            <v>副教授</v>
          </cell>
          <cell r="E96" t="str">
            <v>专任教师</v>
          </cell>
          <cell r="F96" t="str">
            <v>副高</v>
          </cell>
        </row>
        <row r="97">
          <cell r="B97" t="str">
            <v>项铁铭</v>
          </cell>
          <cell r="C97" t="str">
            <v>40288</v>
          </cell>
          <cell r="D97" t="str">
            <v>副教授</v>
          </cell>
          <cell r="E97" t="str">
            <v>专任教师</v>
          </cell>
          <cell r="F97" t="str">
            <v>副高</v>
          </cell>
        </row>
        <row r="98">
          <cell r="B98" t="str">
            <v>尹川</v>
          </cell>
          <cell r="C98" t="str">
            <v>41930</v>
          </cell>
          <cell r="D98" t="str">
            <v>讲师（高校）</v>
          </cell>
          <cell r="E98" t="str">
            <v>专任教师</v>
          </cell>
          <cell r="F98" t="str">
            <v>中级</v>
          </cell>
        </row>
        <row r="99">
          <cell r="B99" t="str">
            <v>张鹏泉</v>
          </cell>
          <cell r="C99" t="str">
            <v>42316</v>
          </cell>
          <cell r="D99" t="str">
            <v>教授级高工</v>
          </cell>
          <cell r="E99" t="str">
            <v>专任教师</v>
          </cell>
          <cell r="F99" t="str">
            <v>正高</v>
          </cell>
        </row>
        <row r="100">
          <cell r="B100" t="str">
            <v>张忠海</v>
          </cell>
          <cell r="C100" t="str">
            <v>41404</v>
          </cell>
          <cell r="D100" t="str">
            <v>讲师（高校）</v>
          </cell>
          <cell r="E100" t="str">
            <v>专任教师</v>
          </cell>
          <cell r="F100" t="str">
            <v>中级</v>
          </cell>
        </row>
        <row r="101">
          <cell r="B101" t="str">
            <v>陈世昌</v>
          </cell>
          <cell r="C101" t="str">
            <v>41684</v>
          </cell>
          <cell r="D101" t="str">
            <v>副教授</v>
          </cell>
          <cell r="E101" t="str">
            <v>专任教师</v>
          </cell>
          <cell r="F101" t="str">
            <v>副高</v>
          </cell>
        </row>
        <row r="102">
          <cell r="B102" t="str">
            <v>程瑜华</v>
          </cell>
          <cell r="C102" t="str">
            <v>41260</v>
          </cell>
          <cell r="D102" t="str">
            <v>副教授</v>
          </cell>
          <cell r="E102" t="str">
            <v>专任教师</v>
          </cell>
          <cell r="F102" t="str">
            <v>副高</v>
          </cell>
        </row>
        <row r="103">
          <cell r="B103" t="str">
            <v>董林玺</v>
          </cell>
          <cell r="C103" t="str">
            <v>40196</v>
          </cell>
          <cell r="D103" t="str">
            <v>教授</v>
          </cell>
          <cell r="E103" t="str">
            <v>专任教师</v>
          </cell>
          <cell r="F103" t="str">
            <v>正高</v>
          </cell>
        </row>
        <row r="104">
          <cell r="B104" t="str">
            <v>胡月</v>
          </cell>
          <cell r="C104" t="str">
            <v>41547</v>
          </cell>
          <cell r="D104" t="str">
            <v>讲师（高校）</v>
          </cell>
          <cell r="E104" t="str">
            <v>专任教师</v>
          </cell>
          <cell r="F104" t="str">
            <v>中级</v>
          </cell>
        </row>
        <row r="105">
          <cell r="B105" t="str">
            <v>李丽丽</v>
          </cell>
          <cell r="C105" t="str">
            <v>41973</v>
          </cell>
          <cell r="D105" t="str">
            <v>讲师（高校）</v>
          </cell>
          <cell r="E105" t="str">
            <v>专任教师</v>
          </cell>
          <cell r="F105" t="str">
            <v>中级</v>
          </cell>
        </row>
        <row r="106">
          <cell r="B106" t="str">
            <v>刘超然</v>
          </cell>
          <cell r="C106" t="str">
            <v>42071</v>
          </cell>
          <cell r="D106" t="str">
            <v>讲师（高校）</v>
          </cell>
          <cell r="E106" t="str">
            <v>专任教师</v>
          </cell>
          <cell r="F106" t="str">
            <v>中级</v>
          </cell>
        </row>
        <row r="107">
          <cell r="B107" t="str">
            <v>彭亮</v>
          </cell>
          <cell r="C107" t="str">
            <v>41313</v>
          </cell>
          <cell r="D107" t="str">
            <v>副教授</v>
          </cell>
          <cell r="E107" t="str">
            <v>专任教师</v>
          </cell>
          <cell r="F107" t="str">
            <v>副高</v>
          </cell>
        </row>
        <row r="108">
          <cell r="B108" t="str">
            <v>王高峰</v>
          </cell>
          <cell r="C108" t="str">
            <v>41535</v>
          </cell>
          <cell r="D108" t="str">
            <v>教授</v>
          </cell>
          <cell r="E108" t="str">
            <v>专任教师</v>
          </cell>
          <cell r="F108" t="str">
            <v>正高</v>
          </cell>
        </row>
        <row r="109">
          <cell r="B109" t="str">
            <v>王晶</v>
          </cell>
          <cell r="C109" t="str">
            <v>41661</v>
          </cell>
          <cell r="D109" t="str">
            <v>讲师（高校）</v>
          </cell>
          <cell r="E109" t="str">
            <v>专任教师</v>
          </cell>
          <cell r="F109" t="str">
            <v>中级</v>
          </cell>
        </row>
        <row r="110">
          <cell r="B110" t="str">
            <v>王路文</v>
          </cell>
          <cell r="C110" t="str">
            <v>41600</v>
          </cell>
          <cell r="D110" t="str">
            <v>讲师（高校）</v>
          </cell>
          <cell r="E110" t="str">
            <v>专任教师</v>
          </cell>
          <cell r="F110" t="str">
            <v>中级</v>
          </cell>
        </row>
        <row r="111">
          <cell r="B111" t="str">
            <v>王明浩</v>
          </cell>
          <cell r="C111" t="str">
            <v>42321</v>
          </cell>
          <cell r="D111" t="str">
            <v>特聘副教授</v>
          </cell>
          <cell r="E111" t="str">
            <v>专任教师</v>
          </cell>
          <cell r="F111" t="str">
            <v>副高</v>
          </cell>
        </row>
        <row r="112">
          <cell r="B112" t="str">
            <v>王涛</v>
          </cell>
          <cell r="C112" t="str">
            <v>42091</v>
          </cell>
          <cell r="D112" t="str">
            <v>副研究员（自然科学）</v>
          </cell>
          <cell r="E112" t="str">
            <v>专任教师</v>
          </cell>
          <cell r="F112" t="str">
            <v>副高</v>
          </cell>
        </row>
        <row r="113">
          <cell r="B113" t="str">
            <v>汶飞</v>
          </cell>
          <cell r="C113" t="str">
            <v>41735</v>
          </cell>
          <cell r="D113" t="str">
            <v>讲师（高校）</v>
          </cell>
          <cell r="E113" t="str">
            <v>专任教师</v>
          </cell>
          <cell r="F113" t="str">
            <v>中级</v>
          </cell>
        </row>
        <row r="114">
          <cell r="B114" t="str">
            <v>吴丽翔</v>
          </cell>
          <cell r="C114" t="str">
            <v>41908</v>
          </cell>
          <cell r="E114" t="str">
            <v>专任教师</v>
          </cell>
        </row>
        <row r="115">
          <cell r="B115" t="str">
            <v>吴薇</v>
          </cell>
          <cell r="C115" t="str">
            <v>41723</v>
          </cell>
          <cell r="D115" t="str">
            <v>教授</v>
          </cell>
          <cell r="E115" t="str">
            <v>专任教师</v>
          </cell>
          <cell r="F115" t="str">
            <v>正高</v>
          </cell>
        </row>
        <row r="116">
          <cell r="B116" t="str">
            <v>徐魁文</v>
          </cell>
          <cell r="C116" t="str">
            <v>41780</v>
          </cell>
          <cell r="D116" t="str">
            <v>副教授</v>
          </cell>
          <cell r="E116" t="str">
            <v>专任教师</v>
          </cell>
          <cell r="F116" t="str">
            <v>副高</v>
          </cell>
        </row>
        <row r="117">
          <cell r="B117" t="str">
            <v>杨伟煌</v>
          </cell>
          <cell r="C117" t="str">
            <v>41962</v>
          </cell>
          <cell r="D117" t="str">
            <v>副研究员（自然科学）</v>
          </cell>
          <cell r="E117" t="str">
            <v>专任教师</v>
          </cell>
          <cell r="F117" t="str">
            <v>副高</v>
          </cell>
        </row>
        <row r="118">
          <cell r="B118" t="str">
            <v>袁博</v>
          </cell>
          <cell r="C118" t="str">
            <v>41424</v>
          </cell>
          <cell r="D118" t="str">
            <v>讲师（高校）</v>
          </cell>
          <cell r="E118" t="str">
            <v>专任教师</v>
          </cell>
          <cell r="F118" t="str">
            <v>中级</v>
          </cell>
        </row>
        <row r="119">
          <cell r="B119" t="str">
            <v>赵鹏</v>
          </cell>
          <cell r="C119" t="str">
            <v>41703</v>
          </cell>
          <cell r="D119" t="str">
            <v>副教授</v>
          </cell>
          <cell r="E119" t="str">
            <v>专任教师</v>
          </cell>
          <cell r="F119" t="str">
            <v>副高</v>
          </cell>
        </row>
        <row r="120">
          <cell r="B120" t="str">
            <v>赵文生</v>
          </cell>
          <cell r="C120" t="str">
            <v>41505</v>
          </cell>
          <cell r="D120" t="str">
            <v>副教授</v>
          </cell>
          <cell r="E120" t="str">
            <v>专任教师</v>
          </cell>
          <cell r="F120" t="str">
            <v>副高</v>
          </cell>
        </row>
        <row r="121">
          <cell r="B121" t="str">
            <v>蔡本庚</v>
          </cell>
          <cell r="C121" t="str">
            <v>42073</v>
          </cell>
          <cell r="D121" t="str">
            <v>讲师（高校）</v>
          </cell>
          <cell r="E121" t="str">
            <v>专任教师</v>
          </cell>
          <cell r="F121" t="str">
            <v>中级</v>
          </cell>
        </row>
        <row r="122">
          <cell r="B122" t="str">
            <v>曹文慧</v>
          </cell>
          <cell r="C122" t="str">
            <v>42229</v>
          </cell>
          <cell r="D122" t="str">
            <v>副研究员（自然科学）</v>
          </cell>
          <cell r="E122" t="str">
            <v>专任教师</v>
          </cell>
          <cell r="F122" t="str">
            <v>副高</v>
          </cell>
        </row>
        <row r="123">
          <cell r="B123" t="str">
            <v>陈科明</v>
          </cell>
          <cell r="C123" t="str">
            <v>40766</v>
          </cell>
          <cell r="D123" t="str">
            <v>副教授</v>
          </cell>
          <cell r="E123" t="str">
            <v>专任教师</v>
          </cell>
          <cell r="F123" t="str">
            <v>副高</v>
          </cell>
        </row>
        <row r="124">
          <cell r="B124" t="str">
            <v>代喜望</v>
          </cell>
          <cell r="C124" t="str">
            <v>41706</v>
          </cell>
          <cell r="D124" t="str">
            <v>讲师（高校）</v>
          </cell>
          <cell r="E124" t="str">
            <v>专任教师</v>
          </cell>
          <cell r="F124" t="str">
            <v>中级</v>
          </cell>
        </row>
        <row r="125">
          <cell r="B125" t="str">
            <v>范奎奎</v>
          </cell>
          <cell r="C125" t="str">
            <v>42254</v>
          </cell>
          <cell r="D125" t="str">
            <v>副研究员</v>
          </cell>
          <cell r="E125" t="str">
            <v>专任教师</v>
          </cell>
          <cell r="F125" t="str">
            <v>副高</v>
          </cell>
        </row>
        <row r="126">
          <cell r="B126" t="str">
            <v>洪慧</v>
          </cell>
          <cell r="C126" t="str">
            <v>40785</v>
          </cell>
          <cell r="D126" t="str">
            <v>副教授</v>
          </cell>
          <cell r="E126" t="str">
            <v>专任教师</v>
          </cell>
          <cell r="F126" t="str">
            <v>副高</v>
          </cell>
        </row>
        <row r="127">
          <cell r="B127" t="str">
            <v>金华燕</v>
          </cell>
          <cell r="C127" t="str">
            <v>41968</v>
          </cell>
          <cell r="D127" t="str">
            <v>讲师（高校）</v>
          </cell>
          <cell r="E127" t="str">
            <v>专任教师</v>
          </cell>
          <cell r="F127" t="str">
            <v>中级</v>
          </cell>
        </row>
        <row r="128">
          <cell r="B128" t="str">
            <v>廖臻</v>
          </cell>
          <cell r="C128" t="str">
            <v>41958</v>
          </cell>
          <cell r="D128" t="str">
            <v>讲师（高校）</v>
          </cell>
          <cell r="E128" t="str">
            <v>专任教师</v>
          </cell>
          <cell r="F128" t="str">
            <v>中级</v>
          </cell>
        </row>
        <row r="129">
          <cell r="B129" t="str">
            <v>罗国清</v>
          </cell>
          <cell r="C129" t="str">
            <v>40633</v>
          </cell>
          <cell r="D129" t="str">
            <v>研究员（自然科学）</v>
          </cell>
          <cell r="E129" t="str">
            <v>专任教师</v>
          </cell>
          <cell r="F129" t="str">
            <v>正高</v>
          </cell>
        </row>
        <row r="130">
          <cell r="B130" t="str">
            <v>潘柏操</v>
          </cell>
          <cell r="C130" t="str">
            <v>42103</v>
          </cell>
          <cell r="D130" t="str">
            <v>副研究员（自然科学）</v>
          </cell>
          <cell r="E130" t="str">
            <v>专任教师</v>
          </cell>
          <cell r="F130" t="str">
            <v>副高</v>
          </cell>
        </row>
        <row r="131">
          <cell r="B131" t="str">
            <v>潘玉剑</v>
          </cell>
          <cell r="C131" t="str">
            <v>41911</v>
          </cell>
          <cell r="D131" t="str">
            <v>讲师（高校）</v>
          </cell>
          <cell r="E131" t="str">
            <v>专任教师</v>
          </cell>
          <cell r="F131" t="str">
            <v>中级</v>
          </cell>
        </row>
        <row r="132">
          <cell r="B132" t="str">
            <v>钱雅惠</v>
          </cell>
          <cell r="C132" t="str">
            <v>42027</v>
          </cell>
          <cell r="D132" t="str">
            <v>讲师（高校）</v>
          </cell>
          <cell r="E132" t="str">
            <v>专任教师</v>
          </cell>
          <cell r="F132" t="str">
            <v>中级</v>
          </cell>
        </row>
        <row r="133">
          <cell r="B133" t="str">
            <v>俞钰峰</v>
          </cell>
          <cell r="C133" t="str">
            <v>42063</v>
          </cell>
          <cell r="D133" t="str">
            <v>高级工程师</v>
          </cell>
          <cell r="E133" t="str">
            <v>专任教师</v>
          </cell>
          <cell r="F133" t="str">
            <v>副高</v>
          </cell>
        </row>
        <row r="134">
          <cell r="B134" t="str">
            <v>张晓红</v>
          </cell>
          <cell r="C134" t="str">
            <v>23018</v>
          </cell>
          <cell r="D134" t="str">
            <v>讲师（高校）</v>
          </cell>
          <cell r="E134" t="str">
            <v>专任教师</v>
          </cell>
          <cell r="F134" t="str">
            <v>中级</v>
          </cell>
        </row>
        <row r="135">
          <cell r="B135" t="str">
            <v>朱舫</v>
          </cell>
          <cell r="C135" t="str">
            <v>42311</v>
          </cell>
          <cell r="D135" t="str">
            <v>研究员</v>
          </cell>
          <cell r="E135" t="str">
            <v>专任教师</v>
          </cell>
          <cell r="F135" t="str">
            <v>正高</v>
          </cell>
        </row>
        <row r="136">
          <cell r="B136" t="str">
            <v>黄博</v>
          </cell>
          <cell r="C136" t="str">
            <v>42247</v>
          </cell>
          <cell r="E136" t="str">
            <v>专任教师</v>
          </cell>
        </row>
        <row r="137">
          <cell r="B137" t="str">
            <v>江源</v>
          </cell>
          <cell r="C137" t="str">
            <v>41603</v>
          </cell>
          <cell r="D137" t="str">
            <v>讲师（高校）</v>
          </cell>
          <cell r="E137" t="str">
            <v>专任教师</v>
          </cell>
          <cell r="F137" t="str">
            <v>中级</v>
          </cell>
        </row>
        <row r="138">
          <cell r="B138" t="str">
            <v>吴章婷</v>
          </cell>
          <cell r="C138" t="str">
            <v>42123</v>
          </cell>
          <cell r="D138" t="str">
            <v>副研究员</v>
          </cell>
          <cell r="E138" t="str">
            <v>专任教师</v>
          </cell>
          <cell r="F138" t="str">
            <v>副高</v>
          </cell>
        </row>
        <row r="139">
          <cell r="B139" t="str">
            <v>应智花</v>
          </cell>
          <cell r="C139" t="str">
            <v>40914</v>
          </cell>
          <cell r="D139" t="str">
            <v>副教授</v>
          </cell>
          <cell r="E139" t="str">
            <v>专任教师</v>
          </cell>
          <cell r="F139" t="str">
            <v>副高</v>
          </cell>
        </row>
        <row r="140">
          <cell r="B140" t="str">
            <v>张阳</v>
          </cell>
          <cell r="C140" t="str">
            <v>41104</v>
          </cell>
          <cell r="D140" t="str">
            <v>研究员（自然科学）</v>
          </cell>
          <cell r="E140" t="str">
            <v>专职研究</v>
          </cell>
          <cell r="F140" t="str">
            <v>正高</v>
          </cell>
        </row>
        <row r="141">
          <cell r="B141" t="str">
            <v>郑辉</v>
          </cell>
          <cell r="C141" t="str">
            <v>41919</v>
          </cell>
          <cell r="D141" t="str">
            <v>讲师（高校）</v>
          </cell>
          <cell r="E141" t="str">
            <v>专任教师</v>
          </cell>
          <cell r="F141" t="str">
            <v>中级</v>
          </cell>
        </row>
        <row r="142">
          <cell r="B142" t="str">
            <v>郑梁</v>
          </cell>
          <cell r="C142" t="str">
            <v>40286</v>
          </cell>
          <cell r="D142" t="str">
            <v>副教授</v>
          </cell>
          <cell r="E142" t="str">
            <v>专任教师</v>
          </cell>
          <cell r="F142" t="str">
            <v>副高</v>
          </cell>
        </row>
        <row r="143">
          <cell r="B143" t="str">
            <v>郑鹏</v>
          </cell>
          <cell r="C143" t="str">
            <v>41167</v>
          </cell>
          <cell r="D143" t="str">
            <v>副教授</v>
          </cell>
          <cell r="E143" t="str">
            <v>专任教师</v>
          </cell>
          <cell r="F143" t="str">
            <v>副高</v>
          </cell>
        </row>
        <row r="144">
          <cell r="B144" t="str">
            <v>郑晓隆</v>
          </cell>
          <cell r="C144" t="str">
            <v>40985</v>
          </cell>
          <cell r="D144" t="str">
            <v>讲师（高校）</v>
          </cell>
          <cell r="E144" t="str">
            <v>专任教师</v>
          </cell>
          <cell r="F144" t="str">
            <v>中级</v>
          </cell>
        </row>
        <row r="145">
          <cell r="B145" t="str">
            <v>陈龙</v>
          </cell>
          <cell r="C145" t="str">
            <v>40216</v>
          </cell>
          <cell r="D145" t="str">
            <v>教授</v>
          </cell>
          <cell r="E145" t="str">
            <v>专任教师</v>
          </cell>
          <cell r="F145" t="str">
            <v>正高</v>
          </cell>
        </row>
        <row r="146">
          <cell r="B146" t="str">
            <v>胡体玲</v>
          </cell>
          <cell r="C146" t="str">
            <v>40799</v>
          </cell>
          <cell r="D146" t="str">
            <v>高级实验师</v>
          </cell>
          <cell r="E146" t="str">
            <v>专任教师</v>
          </cell>
          <cell r="F146" t="str">
            <v>副高</v>
          </cell>
        </row>
        <row r="147">
          <cell r="B147" t="str">
            <v>梁燕</v>
          </cell>
          <cell r="C147" t="str">
            <v>41986</v>
          </cell>
          <cell r="E147" t="str">
            <v>专任教师</v>
          </cell>
        </row>
        <row r="148">
          <cell r="B148" t="str">
            <v>刘公致</v>
          </cell>
          <cell r="C148" t="str">
            <v>22003</v>
          </cell>
          <cell r="D148" t="str">
            <v>副研究员（自然科学）</v>
          </cell>
          <cell r="E148" t="str">
            <v>专任教师</v>
          </cell>
          <cell r="F148" t="str">
            <v>副高</v>
          </cell>
        </row>
        <row r="149">
          <cell r="B149" t="str">
            <v>吕伟锋</v>
          </cell>
          <cell r="C149" t="str">
            <v>40128</v>
          </cell>
          <cell r="D149" t="str">
            <v>副教授</v>
          </cell>
          <cell r="E149" t="str">
            <v>专任教师</v>
          </cell>
          <cell r="F149" t="str">
            <v>副高</v>
          </cell>
        </row>
        <row r="150">
          <cell r="B150" t="str">
            <v>王光义</v>
          </cell>
          <cell r="C150" t="str">
            <v>40110</v>
          </cell>
          <cell r="D150" t="str">
            <v>教授</v>
          </cell>
          <cell r="E150" t="str">
            <v>专任教师</v>
          </cell>
          <cell r="F150" t="str">
            <v>正高</v>
          </cell>
        </row>
        <row r="151">
          <cell r="B151" t="str">
            <v>王康泰</v>
          </cell>
          <cell r="C151" t="str">
            <v>41306</v>
          </cell>
          <cell r="D151" t="str">
            <v>讲师（高校）</v>
          </cell>
          <cell r="E151" t="str">
            <v>专任教师</v>
          </cell>
          <cell r="F151" t="str">
            <v>中级</v>
          </cell>
        </row>
        <row r="152">
          <cell r="B152" t="str">
            <v>王晓媛</v>
          </cell>
          <cell r="C152" t="str">
            <v>41442</v>
          </cell>
          <cell r="D152" t="str">
            <v>副教授</v>
          </cell>
          <cell r="E152" t="str">
            <v>专任教师</v>
          </cell>
          <cell r="F152" t="str">
            <v>副高</v>
          </cell>
        </row>
        <row r="153">
          <cell r="B153" t="str">
            <v>张显飞</v>
          </cell>
          <cell r="C153" t="str">
            <v>40285</v>
          </cell>
          <cell r="D153" t="str">
            <v>讲师（高校）</v>
          </cell>
          <cell r="E153" t="str">
            <v>专任教师</v>
          </cell>
          <cell r="F153" t="str">
            <v>中级</v>
          </cell>
        </row>
        <row r="154">
          <cell r="B154" t="str">
            <v>张钰</v>
          </cell>
          <cell r="C154" t="str">
            <v>41081</v>
          </cell>
          <cell r="D154" t="str">
            <v>教授</v>
          </cell>
          <cell r="E154" t="str">
            <v>专任教师</v>
          </cell>
          <cell r="F154" t="str">
            <v>正高</v>
          </cell>
        </row>
        <row r="155">
          <cell r="B155" t="str">
            <v>郑雪峰</v>
          </cell>
          <cell r="C155" t="str">
            <v>05042</v>
          </cell>
          <cell r="D155" t="str">
            <v>讲师（高校）</v>
          </cell>
          <cell r="E155" t="str">
            <v>专任教师</v>
          </cell>
          <cell r="F155" t="str">
            <v>中级</v>
          </cell>
        </row>
        <row r="156">
          <cell r="B156" t="str">
            <v>程知群</v>
          </cell>
          <cell r="C156" t="str">
            <v>40475</v>
          </cell>
          <cell r="D156" t="str">
            <v>教授</v>
          </cell>
          <cell r="E156" t="str">
            <v>专任教师</v>
          </cell>
          <cell r="F156" t="str">
            <v>正高</v>
          </cell>
        </row>
        <row r="157">
          <cell r="B157" t="str">
            <v>邓天松</v>
          </cell>
          <cell r="C157" t="str">
            <v>42322</v>
          </cell>
          <cell r="D157" t="str">
            <v>研究员</v>
          </cell>
          <cell r="E157" t="str">
            <v>专任教师</v>
          </cell>
          <cell r="F157" t="str">
            <v>正高</v>
          </cell>
        </row>
        <row r="158">
          <cell r="B158" t="str">
            <v>董志华</v>
          </cell>
          <cell r="C158" t="str">
            <v>41643</v>
          </cell>
          <cell r="D158" t="str">
            <v>高级工程师</v>
          </cell>
          <cell r="E158" t="str">
            <v>专任教师</v>
          </cell>
          <cell r="F158" t="str">
            <v>副高</v>
          </cell>
        </row>
        <row r="159">
          <cell r="B159" t="str">
            <v>郭英杰</v>
          </cell>
          <cell r="C159" t="str">
            <v>42076</v>
          </cell>
          <cell r="D159" t="str">
            <v>教授</v>
          </cell>
          <cell r="E159" t="str">
            <v>专任教师</v>
          </cell>
          <cell r="F159" t="str">
            <v>正高</v>
          </cell>
        </row>
        <row r="160">
          <cell r="B160" t="str">
            <v>柯华杰</v>
          </cell>
          <cell r="C160" t="str">
            <v>41608</v>
          </cell>
          <cell r="E160" t="str">
            <v>专任教师</v>
          </cell>
        </row>
        <row r="161">
          <cell r="B161" t="str">
            <v>李仕琦</v>
          </cell>
          <cell r="C161" t="str">
            <v>42110</v>
          </cell>
          <cell r="D161" t="str">
            <v>高级工程师</v>
          </cell>
          <cell r="E161" t="str">
            <v>专任教师</v>
          </cell>
          <cell r="F161" t="str">
            <v>副高</v>
          </cell>
        </row>
        <row r="162">
          <cell r="B162" t="str">
            <v>林弥</v>
          </cell>
          <cell r="C162" t="str">
            <v>40139</v>
          </cell>
          <cell r="D162" t="str">
            <v>副教授</v>
          </cell>
          <cell r="E162" t="str">
            <v>专任教师</v>
          </cell>
          <cell r="F162" t="str">
            <v>副高</v>
          </cell>
        </row>
        <row r="163">
          <cell r="B163" t="str">
            <v>刘国华</v>
          </cell>
          <cell r="C163" t="str">
            <v>40193</v>
          </cell>
          <cell r="D163" t="str">
            <v>副教授</v>
          </cell>
          <cell r="E163" t="str">
            <v>专任教师</v>
          </cell>
          <cell r="F163" t="str">
            <v>副高</v>
          </cell>
        </row>
        <row r="164">
          <cell r="B164" t="str">
            <v>刘杰</v>
          </cell>
          <cell r="C164" t="str">
            <v>42007</v>
          </cell>
          <cell r="E164" t="str">
            <v>专任教师</v>
          </cell>
        </row>
        <row r="165">
          <cell r="B165" t="str">
            <v>刘艳</v>
          </cell>
          <cell r="C165" t="str">
            <v>42087</v>
          </cell>
          <cell r="E165" t="str">
            <v>专任教师</v>
          </cell>
        </row>
        <row r="166">
          <cell r="B166" t="str">
            <v>孙朋飞</v>
          </cell>
          <cell r="C166" t="str">
            <v>41942</v>
          </cell>
          <cell r="D166" t="str">
            <v>讲师（高校）</v>
          </cell>
          <cell r="E166" t="str">
            <v>专任教师</v>
          </cell>
          <cell r="F166" t="str">
            <v>中级</v>
          </cell>
        </row>
        <row r="167">
          <cell r="B167" t="str">
            <v>张健</v>
          </cell>
          <cell r="C167" t="str">
            <v>41890</v>
          </cell>
          <cell r="D167" t="str">
            <v>研究员（自然科学）</v>
          </cell>
          <cell r="E167" t="str">
            <v>专任教师</v>
          </cell>
          <cell r="F167" t="str">
            <v>正高</v>
          </cell>
        </row>
        <row r="168">
          <cell r="B168" t="str">
            <v>张珣</v>
          </cell>
          <cell r="C168" t="str">
            <v>05026</v>
          </cell>
          <cell r="D168" t="str">
            <v>教授</v>
          </cell>
          <cell r="E168" t="str">
            <v>专任教师</v>
          </cell>
          <cell r="F168" t="str">
            <v>正高</v>
          </cell>
        </row>
        <row r="169">
          <cell r="B169" t="str">
            <v>周涛</v>
          </cell>
          <cell r="C169" t="str">
            <v>41514</v>
          </cell>
          <cell r="D169" t="str">
            <v>讲师（高校）</v>
          </cell>
          <cell r="E169" t="str">
            <v>专任教师</v>
          </cell>
          <cell r="F169" t="str">
            <v>中级</v>
          </cell>
        </row>
        <row r="170">
          <cell r="B170" t="str">
            <v>崔佳冬</v>
          </cell>
          <cell r="C170" t="str">
            <v>05028</v>
          </cell>
          <cell r="D170" t="str">
            <v>副教授</v>
          </cell>
          <cell r="E170" t="str">
            <v>专任教师</v>
          </cell>
          <cell r="F170" t="str">
            <v>副高</v>
          </cell>
        </row>
        <row r="171">
          <cell r="B171" t="str">
            <v>胡冀</v>
          </cell>
          <cell r="C171" t="str">
            <v>40153</v>
          </cell>
          <cell r="D171" t="str">
            <v>讲师（高校）</v>
          </cell>
          <cell r="E171" t="str">
            <v>专任教师</v>
          </cell>
          <cell r="F171" t="str">
            <v>中级</v>
          </cell>
        </row>
        <row r="172">
          <cell r="B172" t="str">
            <v>胡炜薇</v>
          </cell>
          <cell r="C172" t="str">
            <v>40747</v>
          </cell>
          <cell r="D172" t="str">
            <v>副教授</v>
          </cell>
          <cell r="E172" t="str">
            <v>专任教师</v>
          </cell>
          <cell r="F172" t="str">
            <v>副高</v>
          </cell>
        </row>
        <row r="173">
          <cell r="B173" t="str">
            <v>黄海云</v>
          </cell>
          <cell r="C173" t="str">
            <v>40198</v>
          </cell>
          <cell r="D173" t="str">
            <v>讲师（高校）</v>
          </cell>
          <cell r="E173" t="str">
            <v>专任教师</v>
          </cell>
          <cell r="F173" t="str">
            <v>中级</v>
          </cell>
        </row>
        <row r="174">
          <cell r="B174" t="str">
            <v>秦会斌</v>
          </cell>
          <cell r="C174" t="str">
            <v>22008</v>
          </cell>
          <cell r="D174" t="str">
            <v>教授</v>
          </cell>
          <cell r="E174" t="str">
            <v>专任教师</v>
          </cell>
          <cell r="F174" t="str">
            <v>正高</v>
          </cell>
        </row>
        <row r="175">
          <cell r="B175" t="str">
            <v>邵李焕</v>
          </cell>
          <cell r="C175" t="str">
            <v>40867</v>
          </cell>
          <cell r="D175" t="str">
            <v>副教授</v>
          </cell>
          <cell r="E175" t="str">
            <v>专任教师</v>
          </cell>
          <cell r="F175" t="str">
            <v>副高</v>
          </cell>
        </row>
        <row r="176">
          <cell r="B176" t="str">
            <v>谢强强</v>
          </cell>
          <cell r="C176" t="str">
            <v>41985</v>
          </cell>
          <cell r="D176" t="str">
            <v>讲师（高校）</v>
          </cell>
          <cell r="E176" t="str">
            <v>专任教师</v>
          </cell>
          <cell r="F176" t="str">
            <v>中级</v>
          </cell>
        </row>
        <row r="177">
          <cell r="B177" t="str">
            <v>周继军</v>
          </cell>
          <cell r="C177" t="str">
            <v>40113</v>
          </cell>
          <cell r="D177" t="str">
            <v>教授级高工</v>
          </cell>
          <cell r="E177" t="str">
            <v>专职研究</v>
          </cell>
          <cell r="F177" t="str">
            <v>正高</v>
          </cell>
        </row>
        <row r="178">
          <cell r="B178" t="str">
            <v>高明裕</v>
          </cell>
          <cell r="C178" t="str">
            <v>05050</v>
          </cell>
          <cell r="D178" t="str">
            <v>教授</v>
          </cell>
          <cell r="E178" t="str">
            <v>专任教师</v>
          </cell>
          <cell r="F178" t="str">
            <v>正高</v>
          </cell>
        </row>
        <row r="179">
          <cell r="B179" t="str">
            <v>何志伟</v>
          </cell>
          <cell r="C179" t="str">
            <v>40482</v>
          </cell>
          <cell r="D179" t="str">
            <v>教授</v>
          </cell>
          <cell r="E179" t="str">
            <v>专任教师</v>
          </cell>
          <cell r="F179" t="str">
            <v>正高</v>
          </cell>
        </row>
        <row r="180">
          <cell r="B180" t="str">
            <v>洪明</v>
          </cell>
          <cell r="C180" t="str">
            <v>40003</v>
          </cell>
          <cell r="D180" t="str">
            <v>副教授</v>
          </cell>
          <cell r="E180" t="str">
            <v>专任教师</v>
          </cell>
          <cell r="F180" t="str">
            <v>副高</v>
          </cell>
        </row>
        <row r="181">
          <cell r="B181" t="str">
            <v>黄继业</v>
          </cell>
          <cell r="C181" t="str">
            <v>05053</v>
          </cell>
          <cell r="D181" t="str">
            <v>副教授</v>
          </cell>
          <cell r="E181" t="str">
            <v>专任教师</v>
          </cell>
          <cell r="F181" t="str">
            <v>副高</v>
          </cell>
        </row>
        <row r="182">
          <cell r="B182" t="str">
            <v>吴占雄</v>
          </cell>
          <cell r="C182" t="str">
            <v>41116</v>
          </cell>
          <cell r="D182" t="str">
            <v>副教授</v>
          </cell>
          <cell r="E182" t="str">
            <v>专任教师</v>
          </cell>
          <cell r="F182" t="str">
            <v>副高</v>
          </cell>
        </row>
        <row r="183">
          <cell r="B183" t="str">
            <v>杨宇翔</v>
          </cell>
          <cell r="C183" t="str">
            <v>41459</v>
          </cell>
          <cell r="D183" t="str">
            <v>副教授</v>
          </cell>
          <cell r="E183" t="str">
            <v>专任教师</v>
          </cell>
          <cell r="F183" t="str">
            <v>副高</v>
          </cell>
        </row>
        <row r="184">
          <cell r="B184" t="str">
            <v>张海峰</v>
          </cell>
          <cell r="C184" t="str">
            <v>05029</v>
          </cell>
          <cell r="D184" t="str">
            <v>副教授</v>
          </cell>
          <cell r="E184" t="str">
            <v>专任教师</v>
          </cell>
          <cell r="F184" t="str">
            <v>副高</v>
          </cell>
        </row>
        <row r="185">
          <cell r="B185" t="str">
            <v>盛卫琴</v>
          </cell>
          <cell r="C185" t="str">
            <v>41748</v>
          </cell>
          <cell r="D185" t="str">
            <v>讲师（高校）</v>
          </cell>
          <cell r="E185" t="str">
            <v>专任教师</v>
          </cell>
          <cell r="F185" t="str">
            <v>中级</v>
          </cell>
        </row>
        <row r="186">
          <cell r="B186" t="str">
            <v>孙宜琴</v>
          </cell>
          <cell r="C186">
            <v>41586</v>
          </cell>
          <cell r="D186" t="str">
            <v>讲师</v>
          </cell>
          <cell r="E186" t="str">
            <v>实验</v>
          </cell>
          <cell r="F186" t="str">
            <v>初级</v>
          </cell>
        </row>
        <row r="187">
          <cell r="B187" t="str">
            <v>胡体玲</v>
          </cell>
          <cell r="C187" t="str">
            <v>40799</v>
          </cell>
          <cell r="D187" t="str">
            <v>高级实验师</v>
          </cell>
          <cell r="E187" t="str">
            <v>实验</v>
          </cell>
          <cell r="F187" t="str">
            <v>副高</v>
          </cell>
        </row>
        <row r="188">
          <cell r="B188" t="str">
            <v>李付鹏</v>
          </cell>
          <cell r="C188">
            <v>41338</v>
          </cell>
          <cell r="D188" t="str">
            <v>助理实验师</v>
          </cell>
          <cell r="E188" t="str">
            <v>实验管理</v>
          </cell>
          <cell r="F188" t="str">
            <v>初级</v>
          </cell>
        </row>
        <row r="189">
          <cell r="B189" t="str">
            <v>马学条</v>
          </cell>
          <cell r="C189">
            <v>41431</v>
          </cell>
          <cell r="D189" t="str">
            <v>实验师</v>
          </cell>
          <cell r="E189" t="str">
            <v>实验管理</v>
          </cell>
          <cell r="F189" t="str">
            <v>中级</v>
          </cell>
        </row>
        <row r="190">
          <cell r="B190" t="str">
            <v>沈怡然</v>
          </cell>
          <cell r="C190">
            <v>41423</v>
          </cell>
          <cell r="D190" t="str">
            <v>实验师</v>
          </cell>
          <cell r="E190" t="str">
            <v>实验管理</v>
          </cell>
          <cell r="F190" t="str">
            <v>中级</v>
          </cell>
        </row>
        <row r="191">
          <cell r="B191" t="str">
            <v>刘国华</v>
          </cell>
          <cell r="C191" t="str">
            <v>40193</v>
          </cell>
          <cell r="D191" t="str">
            <v>副教授</v>
          </cell>
          <cell r="E191" t="str">
            <v>实验</v>
          </cell>
          <cell r="F191" t="str">
            <v>副高</v>
          </cell>
        </row>
        <row r="192">
          <cell r="B192" t="str">
            <v>曾毓</v>
          </cell>
          <cell r="C192" t="str">
            <v>05054</v>
          </cell>
          <cell r="D192" t="str">
            <v>高级实验师</v>
          </cell>
          <cell r="E192" t="str">
            <v>实验</v>
          </cell>
          <cell r="F192" t="str">
            <v>副高</v>
          </cell>
        </row>
        <row r="193">
          <cell r="B193" t="str">
            <v>李芸</v>
          </cell>
          <cell r="C193" t="str">
            <v>40142</v>
          </cell>
          <cell r="D193" t="str">
            <v>副教授</v>
          </cell>
          <cell r="E193" t="str">
            <v>实验</v>
          </cell>
          <cell r="F193" t="str">
            <v>副高</v>
          </cell>
        </row>
        <row r="194">
          <cell r="B194" t="str">
            <v>牛小燕</v>
          </cell>
          <cell r="C194" t="str">
            <v>40159</v>
          </cell>
          <cell r="D194" t="str">
            <v>实验师</v>
          </cell>
          <cell r="E194" t="str">
            <v>实验</v>
          </cell>
          <cell r="F194" t="str">
            <v>中级</v>
          </cell>
        </row>
        <row r="195">
          <cell r="B195" t="str">
            <v>王勇佳</v>
          </cell>
          <cell r="C195" t="str">
            <v>05023</v>
          </cell>
          <cell r="D195" t="str">
            <v>讲师</v>
          </cell>
          <cell r="E195" t="str">
            <v>实验</v>
          </cell>
          <cell r="F195" t="str">
            <v>中级</v>
          </cell>
        </row>
        <row r="196">
          <cell r="B196" t="str">
            <v>徐敏</v>
          </cell>
          <cell r="C196" t="str">
            <v>05031</v>
          </cell>
          <cell r="D196" t="str">
            <v>实验师</v>
          </cell>
          <cell r="E196" t="str">
            <v>实验</v>
          </cell>
          <cell r="F196" t="str">
            <v>中级</v>
          </cell>
        </row>
        <row r="197">
          <cell r="B197" t="str">
            <v>杨柳</v>
          </cell>
          <cell r="C197" t="str">
            <v>40091</v>
          </cell>
          <cell r="D197" t="str">
            <v>实验师</v>
          </cell>
          <cell r="E197" t="str">
            <v>实验管理</v>
          </cell>
          <cell r="F197" t="str">
            <v>中级</v>
          </cell>
        </row>
        <row r="198">
          <cell r="B198" t="str">
            <v>陈瑾</v>
          </cell>
          <cell r="C198" t="str">
            <v>05022</v>
          </cell>
          <cell r="D198" t="str">
            <v>讲师</v>
          </cell>
          <cell r="E198" t="str">
            <v>专任教师</v>
          </cell>
          <cell r="F198" t="str">
            <v>中级</v>
          </cell>
        </row>
      </sheetData>
      <sheetData sheetId="1">
        <row r="3">
          <cell r="C3" t="str">
            <v>钱正洪</v>
          </cell>
          <cell r="D3" t="str">
            <v>41004</v>
          </cell>
          <cell r="E3">
            <v>0.21</v>
          </cell>
          <cell r="F3">
            <v>21</v>
          </cell>
          <cell r="I3">
            <v>21</v>
          </cell>
          <cell r="J3">
            <v>3.1834545681424333</v>
          </cell>
          <cell r="K3">
            <v>3.1834545681424333</v>
          </cell>
        </row>
        <row r="4">
          <cell r="C4" t="str">
            <v>白茹</v>
          </cell>
          <cell r="D4" t="str">
            <v>40919</v>
          </cell>
          <cell r="E4">
            <v>2.4500000000000002</v>
          </cell>
          <cell r="F4">
            <v>245.00000000000003</v>
          </cell>
          <cell r="I4">
            <v>245.00000000000003</v>
          </cell>
          <cell r="J4">
            <v>37.140303294995064</v>
          </cell>
          <cell r="K4">
            <v>37.140303294995064</v>
          </cell>
        </row>
        <row r="5">
          <cell r="C5" t="str">
            <v>朱礼尧</v>
          </cell>
          <cell r="D5" t="str">
            <v>41132</v>
          </cell>
          <cell r="E5">
            <v>4.125</v>
          </cell>
          <cell r="F5">
            <v>412.5</v>
          </cell>
          <cell r="I5">
            <v>412.5</v>
          </cell>
          <cell r="J5">
            <v>62.532143302797806</v>
          </cell>
          <cell r="K5">
            <v>62.532143302797806</v>
          </cell>
        </row>
        <row r="6">
          <cell r="C6" t="str">
            <v>朱华辰</v>
          </cell>
          <cell r="D6" t="str">
            <v>41876</v>
          </cell>
          <cell r="E6">
            <v>2.81</v>
          </cell>
          <cell r="F6">
            <v>281</v>
          </cell>
          <cell r="I6">
            <v>281</v>
          </cell>
          <cell r="J6">
            <v>42.597653983239233</v>
          </cell>
          <cell r="K6">
            <v>42.597653983239233</v>
          </cell>
        </row>
        <row r="7">
          <cell r="C7" t="str">
            <v>于长秋</v>
          </cell>
          <cell r="D7" t="str">
            <v>41861</v>
          </cell>
          <cell r="E7">
            <v>3.4375</v>
          </cell>
          <cell r="F7">
            <v>343.75</v>
          </cell>
          <cell r="I7">
            <v>343.75</v>
          </cell>
          <cell r="J7">
            <v>52.110119418998167</v>
          </cell>
          <cell r="K7">
            <v>52.110119418998167</v>
          </cell>
        </row>
        <row r="8">
          <cell r="C8" t="str">
            <v>骆泳铭</v>
          </cell>
          <cell r="D8" t="str">
            <v>41741</v>
          </cell>
          <cell r="E8">
            <v>1.61</v>
          </cell>
          <cell r="F8">
            <v>161</v>
          </cell>
          <cell r="I8">
            <v>161</v>
          </cell>
          <cell r="J8">
            <v>24.406485022425326</v>
          </cell>
          <cell r="K8">
            <v>24.406485022425326</v>
          </cell>
        </row>
        <row r="9">
          <cell r="C9" t="str">
            <v>李海</v>
          </cell>
          <cell r="D9" t="str">
            <v>42036</v>
          </cell>
          <cell r="E9">
            <v>2.7</v>
          </cell>
          <cell r="F9">
            <v>270</v>
          </cell>
          <cell r="I9">
            <v>270</v>
          </cell>
          <cell r="J9">
            <v>40.930130161831286</v>
          </cell>
          <cell r="K9">
            <v>40.930130161831286</v>
          </cell>
        </row>
        <row r="10">
          <cell r="C10" t="str">
            <v>周铁军</v>
          </cell>
          <cell r="D10" t="str">
            <v>42119</v>
          </cell>
          <cell r="E10">
            <v>0.1</v>
          </cell>
          <cell r="F10">
            <v>10</v>
          </cell>
          <cell r="I10">
            <v>10</v>
          </cell>
          <cell r="J10">
            <v>1.5159307467344922</v>
          </cell>
          <cell r="K10">
            <v>1.5159307467344922</v>
          </cell>
        </row>
        <row r="11">
          <cell r="C11" t="str">
            <v>温嘉红</v>
          </cell>
          <cell r="D11" t="str">
            <v>42180</v>
          </cell>
          <cell r="E11">
            <v>0.4</v>
          </cell>
          <cell r="F11">
            <v>40</v>
          </cell>
          <cell r="I11">
            <v>40</v>
          </cell>
          <cell r="J11">
            <v>6.063722986937969</v>
          </cell>
          <cell r="K11">
            <v>6.063722986937969</v>
          </cell>
        </row>
        <row r="12">
          <cell r="C12" t="str">
            <v>王敦辉</v>
          </cell>
          <cell r="D12" t="str">
            <v>42245</v>
          </cell>
          <cell r="E12">
            <v>0</v>
          </cell>
          <cell r="F12">
            <v>0</v>
          </cell>
          <cell r="I12">
            <v>0</v>
          </cell>
          <cell r="J12">
            <v>0</v>
          </cell>
          <cell r="K12">
            <v>0</v>
          </cell>
        </row>
        <row r="13">
          <cell r="C13" t="str">
            <v>宋开新</v>
          </cell>
          <cell r="D13" t="str">
            <v>40786</v>
          </cell>
          <cell r="E13">
            <v>0.26</v>
          </cell>
          <cell r="F13">
            <v>26</v>
          </cell>
          <cell r="I13">
            <v>26</v>
          </cell>
          <cell r="J13">
            <v>3.9414199415096802</v>
          </cell>
          <cell r="K13">
            <v>3.9414199415096802</v>
          </cell>
        </row>
        <row r="14">
          <cell r="C14" t="str">
            <v>徐军明</v>
          </cell>
          <cell r="D14" t="str">
            <v>40191</v>
          </cell>
          <cell r="E14">
            <v>2.87</v>
          </cell>
          <cell r="F14">
            <v>287</v>
          </cell>
          <cell r="I14">
            <v>287</v>
          </cell>
          <cell r="J14">
            <v>43.507212431279925</v>
          </cell>
          <cell r="K14">
            <v>43.507212431279925</v>
          </cell>
        </row>
        <row r="15">
          <cell r="C15" t="str">
            <v>武军</v>
          </cell>
          <cell r="D15" t="str">
            <v>40937</v>
          </cell>
          <cell r="E15">
            <v>3.87</v>
          </cell>
          <cell r="F15">
            <v>387</v>
          </cell>
          <cell r="I15">
            <v>387</v>
          </cell>
          <cell r="J15">
            <v>58.666519898624848</v>
          </cell>
          <cell r="K15">
            <v>58.666519898624848</v>
          </cell>
        </row>
        <row r="16">
          <cell r="C16" t="str">
            <v>高惠芳</v>
          </cell>
          <cell r="D16" t="str">
            <v>05045</v>
          </cell>
          <cell r="E16">
            <v>4.55</v>
          </cell>
          <cell r="F16">
            <v>455</v>
          </cell>
          <cell r="I16">
            <v>455</v>
          </cell>
          <cell r="J16">
            <v>68.974848976419395</v>
          </cell>
          <cell r="K16">
            <v>68.974848976419395</v>
          </cell>
        </row>
        <row r="17">
          <cell r="C17" t="str">
            <v>刘兵</v>
          </cell>
          <cell r="D17" t="str">
            <v>42020</v>
          </cell>
          <cell r="E17">
            <v>1.4300000000000002</v>
          </cell>
          <cell r="F17">
            <v>143.00000000000003</v>
          </cell>
          <cell r="I17">
            <v>143.00000000000003</v>
          </cell>
          <cell r="J17">
            <v>21.677809678303241</v>
          </cell>
          <cell r="K17">
            <v>21.677809678303241</v>
          </cell>
        </row>
        <row r="18">
          <cell r="C18" t="str">
            <v>哈迪</v>
          </cell>
          <cell r="D18" t="str">
            <v>42244</v>
          </cell>
          <cell r="E18">
            <v>0</v>
          </cell>
          <cell r="F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C19" t="str">
            <v>辛青</v>
          </cell>
          <cell r="D19" t="str">
            <v>41101</v>
          </cell>
          <cell r="E19">
            <v>3.25</v>
          </cell>
          <cell r="F19">
            <v>325</v>
          </cell>
          <cell r="I19">
            <v>325</v>
          </cell>
          <cell r="J19">
            <v>49.267749268871</v>
          </cell>
          <cell r="K19">
            <v>49.267749268871</v>
          </cell>
        </row>
        <row r="20">
          <cell r="C20" t="str">
            <v>王维平</v>
          </cell>
          <cell r="D20" t="str">
            <v>05018</v>
          </cell>
          <cell r="E20">
            <v>0</v>
          </cell>
          <cell r="F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C21" t="str">
            <v>侯昌伦</v>
          </cell>
          <cell r="D21" t="str">
            <v>41756</v>
          </cell>
          <cell r="E21">
            <v>1.95</v>
          </cell>
          <cell r="F21">
            <v>195</v>
          </cell>
          <cell r="I21">
            <v>195</v>
          </cell>
          <cell r="J21">
            <v>29.560649561322599</v>
          </cell>
          <cell r="K21">
            <v>29.560649561322599</v>
          </cell>
        </row>
        <row r="22">
          <cell r="C22" t="str">
            <v>林君</v>
          </cell>
          <cell r="D22" t="str">
            <v>41562</v>
          </cell>
          <cell r="E22">
            <v>5.21</v>
          </cell>
          <cell r="F22">
            <v>521</v>
          </cell>
          <cell r="I22">
            <v>521</v>
          </cell>
          <cell r="J22">
            <v>78.979991904867035</v>
          </cell>
          <cell r="K22">
            <v>78.979991904867035</v>
          </cell>
        </row>
        <row r="23">
          <cell r="C23" t="str">
            <v>臧月</v>
          </cell>
          <cell r="D23" t="str">
            <v>41722</v>
          </cell>
          <cell r="E23">
            <v>2.97</v>
          </cell>
          <cell r="F23">
            <v>297</v>
          </cell>
          <cell r="I23">
            <v>297</v>
          </cell>
          <cell r="J23">
            <v>45.023143178014415</v>
          </cell>
          <cell r="K23">
            <v>45.023143178014415</v>
          </cell>
        </row>
        <row r="24">
          <cell r="C24" t="str">
            <v>逯鑫淼</v>
          </cell>
          <cell r="D24" t="str">
            <v>41396</v>
          </cell>
          <cell r="E24">
            <v>3.13</v>
          </cell>
          <cell r="F24">
            <v>313</v>
          </cell>
          <cell r="I24">
            <v>313</v>
          </cell>
          <cell r="J24">
            <v>47.448632372789604</v>
          </cell>
          <cell r="K24">
            <v>47.448632372789604</v>
          </cell>
        </row>
        <row r="25">
          <cell r="C25" t="str">
            <v>赵巨峰</v>
          </cell>
          <cell r="D25" t="str">
            <v>41468</v>
          </cell>
          <cell r="E25">
            <v>3.75</v>
          </cell>
          <cell r="F25">
            <v>375</v>
          </cell>
          <cell r="G25">
            <v>43.32</v>
          </cell>
          <cell r="I25">
            <v>418.32</v>
          </cell>
          <cell r="J25">
            <v>63.414414997397273</v>
          </cell>
          <cell r="K25">
            <v>63.414414997397273</v>
          </cell>
        </row>
        <row r="26">
          <cell r="C26" t="str">
            <v>张辉朝</v>
          </cell>
          <cell r="D26" t="str">
            <v>41578</v>
          </cell>
          <cell r="E26">
            <v>2.94</v>
          </cell>
          <cell r="F26">
            <v>294</v>
          </cell>
          <cell r="I26">
            <v>294</v>
          </cell>
          <cell r="J26">
            <v>44.568363953994073</v>
          </cell>
          <cell r="K26">
            <v>44.568363953994073</v>
          </cell>
        </row>
        <row r="27">
          <cell r="C27" t="str">
            <v>郭凌伟</v>
          </cell>
          <cell r="D27" t="str">
            <v>40550</v>
          </cell>
          <cell r="E27">
            <v>2.6</v>
          </cell>
          <cell r="F27">
            <v>260</v>
          </cell>
          <cell r="I27">
            <v>260</v>
          </cell>
          <cell r="J27">
            <v>39.414199415096796</v>
          </cell>
          <cell r="K27">
            <v>39.414199415096796</v>
          </cell>
        </row>
        <row r="28">
          <cell r="C28" t="str">
            <v>公晓丽</v>
          </cell>
          <cell r="D28" t="str">
            <v>41133</v>
          </cell>
          <cell r="E28">
            <v>2.83</v>
          </cell>
          <cell r="F28">
            <v>283</v>
          </cell>
          <cell r="I28">
            <v>283</v>
          </cell>
          <cell r="J28">
            <v>42.900840132586133</v>
          </cell>
          <cell r="K28">
            <v>42.900840132586133</v>
          </cell>
        </row>
        <row r="29">
          <cell r="C29" t="str">
            <v>严丽平</v>
          </cell>
          <cell r="D29" t="str">
            <v>42046</v>
          </cell>
          <cell r="E29">
            <v>1.75</v>
          </cell>
          <cell r="F29">
            <v>175</v>
          </cell>
          <cell r="I29">
            <v>175</v>
          </cell>
          <cell r="J29">
            <v>26.528788067853615</v>
          </cell>
          <cell r="K29">
            <v>26.528788067853615</v>
          </cell>
        </row>
        <row r="30">
          <cell r="C30" t="str">
            <v>周前</v>
          </cell>
          <cell r="D30" t="str">
            <v>41957</v>
          </cell>
          <cell r="E30">
            <v>1.55</v>
          </cell>
          <cell r="F30">
            <v>155</v>
          </cell>
          <cell r="I30">
            <v>155</v>
          </cell>
          <cell r="J30">
            <v>23.496926574384631</v>
          </cell>
          <cell r="K30">
            <v>23.496926574384631</v>
          </cell>
        </row>
        <row r="31">
          <cell r="C31" t="str">
            <v>梁尚清</v>
          </cell>
          <cell r="D31" t="str">
            <v>42014</v>
          </cell>
          <cell r="E31">
            <v>0.89</v>
          </cell>
          <cell r="F31">
            <v>89</v>
          </cell>
          <cell r="I31">
            <v>89</v>
          </cell>
          <cell r="J31">
            <v>13.49178364593698</v>
          </cell>
          <cell r="K31">
            <v>13.49178364593698</v>
          </cell>
        </row>
        <row r="32">
          <cell r="C32" t="str">
            <v>崔光茫</v>
          </cell>
          <cell r="D32" t="str">
            <v>41848</v>
          </cell>
          <cell r="E32">
            <v>5.01</v>
          </cell>
          <cell r="F32">
            <v>501</v>
          </cell>
          <cell r="I32">
            <v>501</v>
          </cell>
          <cell r="J32">
            <v>75.948130411398054</v>
          </cell>
          <cell r="K32">
            <v>75.948130411398054</v>
          </cell>
        </row>
        <row r="33">
          <cell r="C33" t="str">
            <v>杨国卿</v>
          </cell>
          <cell r="D33" t="str">
            <v>41737</v>
          </cell>
          <cell r="E33">
            <v>0</v>
          </cell>
          <cell r="F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C34" t="str">
            <v>王琳</v>
          </cell>
          <cell r="D34" t="str">
            <v>42116</v>
          </cell>
          <cell r="E34">
            <v>0.03</v>
          </cell>
          <cell r="F34">
            <v>3</v>
          </cell>
          <cell r="I34">
            <v>3</v>
          </cell>
          <cell r="J34">
            <v>0.45477922402034765</v>
          </cell>
          <cell r="K34">
            <v>0.45477922402034765</v>
          </cell>
        </row>
        <row r="35">
          <cell r="C35" t="str">
            <v>石振</v>
          </cell>
          <cell r="D35" t="str">
            <v>42262</v>
          </cell>
          <cell r="E35">
            <v>0</v>
          </cell>
          <cell r="F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C36" t="str">
            <v>周巧娣</v>
          </cell>
          <cell r="D36" t="str">
            <v>05043</v>
          </cell>
          <cell r="E36">
            <v>4.41</v>
          </cell>
          <cell r="F36">
            <v>441</v>
          </cell>
          <cell r="I36">
            <v>441</v>
          </cell>
          <cell r="J36">
            <v>66.852545930991113</v>
          </cell>
          <cell r="K36">
            <v>66.852545930991113</v>
          </cell>
        </row>
        <row r="37">
          <cell r="C37" t="str">
            <v>于海滨</v>
          </cell>
          <cell r="D37" t="str">
            <v>40779</v>
          </cell>
          <cell r="E37">
            <v>2.9849000000000001</v>
          </cell>
          <cell r="F37">
            <v>298.49</v>
          </cell>
          <cell r="G37">
            <v>7.4880000000000004</v>
          </cell>
          <cell r="I37">
            <v>305.97800000000001</v>
          </cell>
          <cell r="J37">
            <v>46.384145802432649</v>
          </cell>
          <cell r="K37">
            <v>46.384145802432649</v>
          </cell>
        </row>
        <row r="38">
          <cell r="C38" t="str">
            <v>蔡文郁</v>
          </cell>
          <cell r="D38" t="str">
            <v>40768</v>
          </cell>
          <cell r="E38">
            <v>3.4888000000000003</v>
          </cell>
          <cell r="F38">
            <v>348.88000000000005</v>
          </cell>
          <cell r="G38">
            <v>74.88</v>
          </cell>
          <cell r="I38">
            <v>423.76000000000005</v>
          </cell>
          <cell r="J38">
            <v>64.239081323620837</v>
          </cell>
          <cell r="K38">
            <v>64.239081323620837</v>
          </cell>
        </row>
        <row r="39">
          <cell r="C39" t="str">
            <v>孔庆鹏</v>
          </cell>
          <cell r="D39" t="str">
            <v>40593</v>
          </cell>
          <cell r="E39">
            <v>3.75</v>
          </cell>
          <cell r="F39">
            <v>375</v>
          </cell>
          <cell r="I39">
            <v>375</v>
          </cell>
          <cell r="J39">
            <v>56.847403002543459</v>
          </cell>
          <cell r="K39">
            <v>56.847403002543459</v>
          </cell>
        </row>
        <row r="40">
          <cell r="C40" t="str">
            <v>潘勉</v>
          </cell>
          <cell r="D40" t="str">
            <v>41501</v>
          </cell>
          <cell r="E40">
            <v>4.3268000000000004</v>
          </cell>
          <cell r="F40">
            <v>432.68000000000006</v>
          </cell>
          <cell r="G40">
            <v>52.679999999999993</v>
          </cell>
          <cell r="I40">
            <v>485.36000000000007</v>
          </cell>
          <cell r="J40">
            <v>73.577214723505321</v>
          </cell>
          <cell r="K40">
            <v>73.577214723505321</v>
          </cell>
        </row>
        <row r="41">
          <cell r="C41" t="str">
            <v>盛庆华</v>
          </cell>
          <cell r="D41" t="str">
            <v>40068</v>
          </cell>
          <cell r="E41">
            <v>11.42</v>
          </cell>
          <cell r="F41">
            <v>1142</v>
          </cell>
          <cell r="I41">
            <v>1142</v>
          </cell>
          <cell r="J41">
            <v>173.11929127707901</v>
          </cell>
          <cell r="K41">
            <v>100</v>
          </cell>
        </row>
        <row r="42">
          <cell r="C42" t="str">
            <v>李竹</v>
          </cell>
          <cell r="D42" t="str">
            <v>41395</v>
          </cell>
          <cell r="E42">
            <v>3.6849000000000003</v>
          </cell>
          <cell r="F42">
            <v>368.49</v>
          </cell>
          <cell r="G42">
            <v>7.4880000000000004</v>
          </cell>
          <cell r="I42">
            <v>375.97800000000001</v>
          </cell>
          <cell r="J42">
            <v>56.995661029574087</v>
          </cell>
          <cell r="K42">
            <v>56.995661029574087</v>
          </cell>
        </row>
        <row r="43">
          <cell r="C43" t="str">
            <v>蒋洁</v>
          </cell>
          <cell r="D43" t="str">
            <v>41368</v>
          </cell>
          <cell r="E43">
            <v>1.36</v>
          </cell>
          <cell r="F43">
            <v>136</v>
          </cell>
          <cell r="I43">
            <v>136</v>
          </cell>
          <cell r="J43">
            <v>20.616658155589093</v>
          </cell>
          <cell r="K43">
            <v>20.616658155589093</v>
          </cell>
        </row>
        <row r="44">
          <cell r="C44" t="str">
            <v>刘圆圆</v>
          </cell>
          <cell r="D44" t="str">
            <v>40136</v>
          </cell>
          <cell r="E44">
            <v>5.59</v>
          </cell>
          <cell r="F44">
            <v>559</v>
          </cell>
          <cell r="I44">
            <v>559</v>
          </cell>
          <cell r="J44">
            <v>84.74052874245811</v>
          </cell>
          <cell r="K44">
            <v>84.74052874245811</v>
          </cell>
        </row>
        <row r="45">
          <cell r="C45" t="str">
            <v>顾梅园</v>
          </cell>
          <cell r="D45" t="str">
            <v>05062</v>
          </cell>
          <cell r="E45">
            <v>3.23</v>
          </cell>
          <cell r="F45">
            <v>323</v>
          </cell>
          <cell r="I45">
            <v>323</v>
          </cell>
          <cell r="J45">
            <v>48.964563119524101</v>
          </cell>
          <cell r="K45">
            <v>48.964563119524101</v>
          </cell>
        </row>
        <row r="46">
          <cell r="C46" t="str">
            <v>史剑光</v>
          </cell>
          <cell r="D46" t="str">
            <v>41694</v>
          </cell>
          <cell r="E46">
            <v>2.8798000000000004</v>
          </cell>
          <cell r="F46">
            <v>287.98</v>
          </cell>
          <cell r="G46">
            <v>14.976000000000001</v>
          </cell>
          <cell r="I46">
            <v>302.95600000000002</v>
          </cell>
          <cell r="J46">
            <v>45.926031530769485</v>
          </cell>
          <cell r="K46">
            <v>45.926031530769485</v>
          </cell>
        </row>
        <row r="47">
          <cell r="C47" t="str">
            <v>彭时林</v>
          </cell>
          <cell r="D47" t="str">
            <v>41752</v>
          </cell>
          <cell r="E47">
            <v>4.6698000000000004</v>
          </cell>
          <cell r="F47">
            <v>466.98</v>
          </cell>
          <cell r="G47">
            <v>14.976000000000001</v>
          </cell>
          <cell r="I47">
            <v>481.95600000000002</v>
          </cell>
          <cell r="J47">
            <v>73.061191897316903</v>
          </cell>
          <cell r="K47">
            <v>73.061191897316903</v>
          </cell>
        </row>
        <row r="48">
          <cell r="C48" t="str">
            <v>章雪挺</v>
          </cell>
          <cell r="D48" t="str">
            <v>40030</v>
          </cell>
          <cell r="E48">
            <v>0.5</v>
          </cell>
          <cell r="F48">
            <v>50</v>
          </cell>
          <cell r="G48">
            <v>42.599999999999994</v>
          </cell>
          <cell r="I48">
            <v>92.6</v>
          </cell>
          <cell r="J48">
            <v>14.037518714761397</v>
          </cell>
          <cell r="K48">
            <v>14.037518714761397</v>
          </cell>
        </row>
        <row r="49">
          <cell r="C49" t="str">
            <v>姜煜</v>
          </cell>
          <cell r="D49" t="str">
            <v>41784</v>
          </cell>
          <cell r="E49">
            <v>1.3</v>
          </cell>
          <cell r="F49">
            <v>130</v>
          </cell>
          <cell r="I49">
            <v>130</v>
          </cell>
          <cell r="J49">
            <v>19.707099707548398</v>
          </cell>
          <cell r="K49">
            <v>19.707099707548398</v>
          </cell>
        </row>
        <row r="50">
          <cell r="C50" t="str">
            <v>白兴宇</v>
          </cell>
          <cell r="D50" t="str">
            <v>41788</v>
          </cell>
          <cell r="E50">
            <v>0</v>
          </cell>
          <cell r="F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C51" t="str">
            <v>吕帅帅</v>
          </cell>
          <cell r="D51" t="str">
            <v>41883</v>
          </cell>
          <cell r="E51">
            <v>2.44</v>
          </cell>
          <cell r="F51">
            <v>244</v>
          </cell>
          <cell r="I51">
            <v>244</v>
          </cell>
          <cell r="J51">
            <v>36.988710220321607</v>
          </cell>
          <cell r="K51">
            <v>36.988710220321607</v>
          </cell>
        </row>
        <row r="52">
          <cell r="C52" t="str">
            <v>刘军</v>
          </cell>
          <cell r="D52" t="str">
            <v>23015</v>
          </cell>
          <cell r="E52">
            <v>0</v>
          </cell>
          <cell r="F52">
            <v>0</v>
          </cell>
          <cell r="G52">
            <v>46.92</v>
          </cell>
          <cell r="I52">
            <v>46.92</v>
          </cell>
          <cell r="J52">
            <v>7.1127470636782375</v>
          </cell>
          <cell r="K52">
            <v>7.1127470636782375</v>
          </cell>
        </row>
        <row r="53">
          <cell r="C53" t="str">
            <v>郭裕顺</v>
          </cell>
          <cell r="D53" t="str">
            <v>22005</v>
          </cell>
          <cell r="E53">
            <v>6.5480999999999998</v>
          </cell>
          <cell r="F53">
            <v>654.80999999999995</v>
          </cell>
          <cell r="G53">
            <v>40.809600000000003</v>
          </cell>
          <cell r="I53">
            <v>695.61959999999999</v>
          </cell>
          <cell r="J53">
            <v>105.45111396711488</v>
          </cell>
          <cell r="K53">
            <v>100</v>
          </cell>
        </row>
        <row r="54">
          <cell r="C54" t="str">
            <v>王颖</v>
          </cell>
          <cell r="D54" t="str">
            <v>41809</v>
          </cell>
          <cell r="E54">
            <v>0.78</v>
          </cell>
          <cell r="F54">
            <v>78</v>
          </cell>
          <cell r="I54">
            <v>78</v>
          </cell>
          <cell r="J54">
            <v>11.824259824529038</v>
          </cell>
          <cell r="K54">
            <v>11.824259824529038</v>
          </cell>
        </row>
        <row r="55">
          <cell r="C55" t="str">
            <v>马琪</v>
          </cell>
          <cell r="D55" t="str">
            <v>23006</v>
          </cell>
          <cell r="E55">
            <v>1.7617000000000003</v>
          </cell>
          <cell r="F55">
            <v>176.17000000000002</v>
          </cell>
          <cell r="G55">
            <v>91.166399999999996</v>
          </cell>
          <cell r="I55">
            <v>267.33640000000003</v>
          </cell>
          <cell r="J55">
            <v>40.526346848131098</v>
          </cell>
          <cell r="K55">
            <v>40.526346848131098</v>
          </cell>
        </row>
        <row r="56">
          <cell r="C56" t="str">
            <v>周磊</v>
          </cell>
          <cell r="D56" t="str">
            <v>40028</v>
          </cell>
          <cell r="E56">
            <v>1.3</v>
          </cell>
          <cell r="F56">
            <v>130</v>
          </cell>
          <cell r="I56">
            <v>130</v>
          </cell>
          <cell r="J56">
            <v>19.707099707548398</v>
          </cell>
          <cell r="K56">
            <v>19.707099707548398</v>
          </cell>
        </row>
        <row r="57">
          <cell r="C57" t="str">
            <v>游彬</v>
          </cell>
          <cell r="D57" t="str">
            <v>40340</v>
          </cell>
          <cell r="E57">
            <v>8.14</v>
          </cell>
          <cell r="F57">
            <v>814</v>
          </cell>
          <cell r="I57">
            <v>814</v>
          </cell>
          <cell r="J57">
            <v>123.39676278418766</v>
          </cell>
          <cell r="K57">
            <v>100</v>
          </cell>
        </row>
        <row r="58">
          <cell r="C58" t="str">
            <v>余厉阳</v>
          </cell>
          <cell r="D58">
            <v>40311</v>
          </cell>
          <cell r="E58">
            <v>3.38</v>
          </cell>
          <cell r="F58">
            <v>338</v>
          </cell>
          <cell r="I58">
            <v>338</v>
          </cell>
          <cell r="J58">
            <v>51.23845923962584</v>
          </cell>
          <cell r="K58">
            <v>51.23845923962584</v>
          </cell>
        </row>
        <row r="59">
          <cell r="C59" t="str">
            <v>李训根</v>
          </cell>
          <cell r="D59" t="str">
            <v>40294</v>
          </cell>
          <cell r="E59">
            <v>2.0184000000000002</v>
          </cell>
          <cell r="F59">
            <v>201.84000000000003</v>
          </cell>
          <cell r="G59">
            <v>63.840000000000011</v>
          </cell>
          <cell r="I59">
            <v>265.68000000000006</v>
          </cell>
          <cell r="J59">
            <v>40.275248079241997</v>
          </cell>
          <cell r="K59">
            <v>40.275248079241997</v>
          </cell>
        </row>
        <row r="60">
          <cell r="C60" t="str">
            <v>秦兴</v>
          </cell>
          <cell r="D60" t="str">
            <v>40603</v>
          </cell>
          <cell r="E60">
            <v>0.96</v>
          </cell>
          <cell r="F60">
            <v>96</v>
          </cell>
          <cell r="I60">
            <v>96</v>
          </cell>
          <cell r="J60">
            <v>14.552935168651125</v>
          </cell>
          <cell r="K60">
            <v>14.552935168651125</v>
          </cell>
        </row>
        <row r="61">
          <cell r="C61" t="str">
            <v>冯涛</v>
          </cell>
          <cell r="D61" t="str">
            <v>40964</v>
          </cell>
          <cell r="E61">
            <v>4.3239999999999998</v>
          </cell>
          <cell r="F61">
            <v>432.4</v>
          </cell>
          <cell r="I61">
            <v>432.4</v>
          </cell>
          <cell r="J61">
            <v>65.548845488799444</v>
          </cell>
          <cell r="K61">
            <v>65.548845488799444</v>
          </cell>
        </row>
        <row r="62">
          <cell r="C62" t="str">
            <v>高海军</v>
          </cell>
          <cell r="D62" t="str">
            <v>41090</v>
          </cell>
          <cell r="E62">
            <v>3.45</v>
          </cell>
          <cell r="F62">
            <v>345</v>
          </cell>
          <cell r="G62">
            <v>90</v>
          </cell>
          <cell r="I62">
            <v>435</v>
          </cell>
          <cell r="J62">
            <v>65.942987482950414</v>
          </cell>
          <cell r="K62">
            <v>65.942987482950414</v>
          </cell>
        </row>
        <row r="63">
          <cell r="C63" t="str">
            <v>邝小飞</v>
          </cell>
          <cell r="D63" t="str">
            <v>41130</v>
          </cell>
          <cell r="E63">
            <v>3.25</v>
          </cell>
          <cell r="F63">
            <v>325</v>
          </cell>
          <cell r="G63">
            <v>59.497200000000007</v>
          </cell>
          <cell r="I63">
            <v>384.49720000000002</v>
          </cell>
          <cell r="J63">
            <v>58.287112751332138</v>
          </cell>
          <cell r="K63">
            <v>58.287112751332138</v>
          </cell>
        </row>
        <row r="64">
          <cell r="C64" t="str">
            <v>周明珠</v>
          </cell>
          <cell r="D64" t="str">
            <v>41036</v>
          </cell>
          <cell r="E64">
            <v>3</v>
          </cell>
          <cell r="F64">
            <v>300</v>
          </cell>
          <cell r="I64">
            <v>300</v>
          </cell>
          <cell r="J64">
            <v>45.477922402034764</v>
          </cell>
          <cell r="K64">
            <v>45.477922402034764</v>
          </cell>
        </row>
        <row r="65">
          <cell r="C65" t="str">
            <v>郑兴</v>
          </cell>
          <cell r="D65" t="str">
            <v>41320</v>
          </cell>
          <cell r="E65">
            <v>3.25</v>
          </cell>
          <cell r="F65">
            <v>325</v>
          </cell>
          <cell r="I65">
            <v>325</v>
          </cell>
          <cell r="J65">
            <v>49.267749268871</v>
          </cell>
          <cell r="K65">
            <v>49.267749268871</v>
          </cell>
        </row>
        <row r="66">
          <cell r="C66" t="str">
            <v>袁振珲</v>
          </cell>
          <cell r="D66" t="str">
            <v>41739</v>
          </cell>
          <cell r="E66">
            <v>1.95</v>
          </cell>
          <cell r="F66">
            <v>195</v>
          </cell>
          <cell r="G66">
            <v>50.88</v>
          </cell>
          <cell r="I66">
            <v>245.88</v>
          </cell>
          <cell r="J66">
            <v>37.273705200707695</v>
          </cell>
          <cell r="K66">
            <v>37.273705200707695</v>
          </cell>
        </row>
        <row r="67">
          <cell r="C67" t="str">
            <v>黄汐威</v>
          </cell>
          <cell r="D67" t="str">
            <v>41731</v>
          </cell>
          <cell r="E67">
            <v>2.2000000000000002</v>
          </cell>
          <cell r="F67">
            <v>220.00000000000003</v>
          </cell>
          <cell r="I67">
            <v>220.00000000000003</v>
          </cell>
          <cell r="J67">
            <v>33.350476428158835</v>
          </cell>
          <cell r="K67">
            <v>33.350476428158835</v>
          </cell>
        </row>
        <row r="68">
          <cell r="C68" t="str">
            <v>文进才</v>
          </cell>
          <cell r="D68" t="str">
            <v>40289</v>
          </cell>
          <cell r="E68">
            <v>1.95</v>
          </cell>
          <cell r="F68">
            <v>195</v>
          </cell>
          <cell r="G68">
            <v>45</v>
          </cell>
          <cell r="I68">
            <v>240</v>
          </cell>
          <cell r="J68">
            <v>36.382337921627808</v>
          </cell>
          <cell r="K68">
            <v>36.382337921627808</v>
          </cell>
        </row>
        <row r="69">
          <cell r="C69" t="str">
            <v>汪洁</v>
          </cell>
          <cell r="D69" t="str">
            <v>40151</v>
          </cell>
          <cell r="E69">
            <v>3.76</v>
          </cell>
          <cell r="F69">
            <v>376</v>
          </cell>
          <cell r="I69">
            <v>376</v>
          </cell>
          <cell r="J69">
            <v>56.998996077216908</v>
          </cell>
          <cell r="K69">
            <v>56.998996077216908</v>
          </cell>
        </row>
        <row r="70">
          <cell r="C70" t="str">
            <v>任坤</v>
          </cell>
          <cell r="D70" t="str">
            <v>41144</v>
          </cell>
          <cell r="E70">
            <v>1.96</v>
          </cell>
          <cell r="F70">
            <v>196</v>
          </cell>
          <cell r="I70">
            <v>196</v>
          </cell>
          <cell r="J70">
            <v>29.712242635996049</v>
          </cell>
          <cell r="K70">
            <v>29.712242635996049</v>
          </cell>
        </row>
        <row r="71">
          <cell r="C71" t="str">
            <v>王翔</v>
          </cell>
          <cell r="D71" t="str">
            <v>41356</v>
          </cell>
          <cell r="E71">
            <v>1.3</v>
          </cell>
          <cell r="F71">
            <v>130</v>
          </cell>
          <cell r="I71">
            <v>130</v>
          </cell>
          <cell r="J71">
            <v>19.707099707548398</v>
          </cell>
          <cell r="K71">
            <v>19.707099707548398</v>
          </cell>
        </row>
        <row r="72">
          <cell r="C72" t="str">
            <v>岳克强</v>
          </cell>
          <cell r="D72" t="str">
            <v>41701</v>
          </cell>
          <cell r="E72">
            <v>4.25</v>
          </cell>
          <cell r="F72">
            <v>425</v>
          </cell>
          <cell r="I72">
            <v>425</v>
          </cell>
          <cell r="J72">
            <v>64.427056736215917</v>
          </cell>
          <cell r="K72">
            <v>64.427056736215917</v>
          </cell>
        </row>
        <row r="73">
          <cell r="C73" t="str">
            <v>苏江涛</v>
          </cell>
          <cell r="D73" t="str">
            <v>41806</v>
          </cell>
          <cell r="E73">
            <v>3.36</v>
          </cell>
          <cell r="F73">
            <v>336</v>
          </cell>
          <cell r="I73">
            <v>336</v>
          </cell>
          <cell r="J73">
            <v>50.935273090278933</v>
          </cell>
          <cell r="K73">
            <v>50.935273090278933</v>
          </cell>
        </row>
        <row r="74">
          <cell r="C74" t="str">
            <v>曹菲</v>
          </cell>
          <cell r="D74" t="str">
            <v>41808</v>
          </cell>
          <cell r="E74">
            <v>1.68</v>
          </cell>
          <cell r="F74">
            <v>168</v>
          </cell>
          <cell r="I74">
            <v>168</v>
          </cell>
          <cell r="J74">
            <v>25.467636545139467</v>
          </cell>
          <cell r="K74">
            <v>25.467636545139467</v>
          </cell>
        </row>
        <row r="75">
          <cell r="C75" t="str">
            <v>于成浩</v>
          </cell>
          <cell r="D75" t="str">
            <v>41855</v>
          </cell>
          <cell r="E75">
            <v>1.88</v>
          </cell>
          <cell r="F75">
            <v>188</v>
          </cell>
          <cell r="I75">
            <v>188</v>
          </cell>
          <cell r="J75">
            <v>28.499498038608454</v>
          </cell>
          <cell r="K75">
            <v>28.499498038608454</v>
          </cell>
        </row>
        <row r="76">
          <cell r="C76" t="str">
            <v>孙宜琴</v>
          </cell>
          <cell r="D76" t="str">
            <v>41586</v>
          </cell>
          <cell r="E76">
            <v>2.2000000000000002</v>
          </cell>
          <cell r="F76">
            <v>220.00000000000003</v>
          </cell>
          <cell r="I76">
            <v>220.00000000000003</v>
          </cell>
          <cell r="J76">
            <v>33.350476428158835</v>
          </cell>
          <cell r="K76">
            <v>33.350476428158835</v>
          </cell>
        </row>
        <row r="77">
          <cell r="C77" t="str">
            <v>骆季奎</v>
          </cell>
          <cell r="D77" t="str">
            <v>41885</v>
          </cell>
          <cell r="E77">
            <v>0</v>
          </cell>
          <cell r="F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C78" t="str">
            <v>蔡佳林</v>
          </cell>
          <cell r="D78" t="str">
            <v>41964</v>
          </cell>
          <cell r="E78">
            <v>1.54</v>
          </cell>
          <cell r="F78">
            <v>154</v>
          </cell>
          <cell r="I78">
            <v>154</v>
          </cell>
          <cell r="J78">
            <v>23.345333499711181</v>
          </cell>
          <cell r="K78">
            <v>23.345333499711181</v>
          </cell>
        </row>
        <row r="79">
          <cell r="C79" t="str">
            <v>轩伟鹏</v>
          </cell>
          <cell r="D79" t="str">
            <v>42003</v>
          </cell>
          <cell r="E79">
            <v>1.7</v>
          </cell>
          <cell r="F79">
            <v>170</v>
          </cell>
          <cell r="I79">
            <v>170</v>
          </cell>
          <cell r="J79">
            <v>25.77082269448637</v>
          </cell>
          <cell r="K79">
            <v>25.77082269448637</v>
          </cell>
        </row>
        <row r="80">
          <cell r="C80" t="str">
            <v>朱贺</v>
          </cell>
          <cell r="D80" t="str">
            <v>42074</v>
          </cell>
          <cell r="E80">
            <v>0.64</v>
          </cell>
          <cell r="F80">
            <v>64</v>
          </cell>
          <cell r="I80">
            <v>64</v>
          </cell>
          <cell r="J80">
            <v>9.7019567791007493</v>
          </cell>
          <cell r="K80">
            <v>9.7019567791007493</v>
          </cell>
        </row>
        <row r="81">
          <cell r="C81" t="str">
            <v>王骏超</v>
          </cell>
          <cell r="D81" t="str">
            <v>42221</v>
          </cell>
          <cell r="E81">
            <v>0.64</v>
          </cell>
          <cell r="F81">
            <v>64</v>
          </cell>
          <cell r="I81">
            <v>64</v>
          </cell>
          <cell r="J81">
            <v>9.7019567791007493</v>
          </cell>
          <cell r="K81">
            <v>9.7019567791007493</v>
          </cell>
        </row>
        <row r="82">
          <cell r="C82" t="str">
            <v>王宁宁</v>
          </cell>
          <cell r="D82" t="str">
            <v>42142</v>
          </cell>
          <cell r="E82">
            <v>0</v>
          </cell>
          <cell r="F82">
            <v>0</v>
          </cell>
          <cell r="I82">
            <v>0</v>
          </cell>
          <cell r="J82">
            <v>0</v>
          </cell>
          <cell r="K82">
            <v>0</v>
          </cell>
        </row>
        <row r="83">
          <cell r="C83" t="str">
            <v>苏国东</v>
          </cell>
          <cell r="D83" t="str">
            <v>42177</v>
          </cell>
          <cell r="E83">
            <v>0</v>
          </cell>
          <cell r="F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C84" t="str">
            <v>陈金凯</v>
          </cell>
          <cell r="D84" t="str">
            <v>42184</v>
          </cell>
          <cell r="E84">
            <v>0</v>
          </cell>
          <cell r="F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C85" t="str">
            <v>王健华</v>
          </cell>
          <cell r="D85" t="str">
            <v>42273</v>
          </cell>
          <cell r="E85">
            <v>0</v>
          </cell>
          <cell r="F85">
            <v>0</v>
          </cell>
          <cell r="I85">
            <v>0</v>
          </cell>
          <cell r="J85">
            <v>0</v>
          </cell>
          <cell r="K85">
            <v>0</v>
          </cell>
        </row>
        <row r="86">
          <cell r="C86" t="str">
            <v>罗国清</v>
          </cell>
          <cell r="D86" t="str">
            <v>40633</v>
          </cell>
          <cell r="E86">
            <v>1.22</v>
          </cell>
          <cell r="F86">
            <v>122</v>
          </cell>
          <cell r="I86">
            <v>122</v>
          </cell>
          <cell r="J86">
            <v>18.494355110160804</v>
          </cell>
          <cell r="K86">
            <v>18.494355110160804</v>
          </cell>
        </row>
        <row r="87">
          <cell r="C87" t="str">
            <v>张晓红</v>
          </cell>
          <cell r="D87" t="str">
            <v>23018</v>
          </cell>
          <cell r="E87">
            <v>3.75</v>
          </cell>
          <cell r="F87">
            <v>375</v>
          </cell>
          <cell r="I87">
            <v>375</v>
          </cell>
          <cell r="J87">
            <v>56.847403002543459</v>
          </cell>
          <cell r="K87">
            <v>56.847403002543459</v>
          </cell>
        </row>
        <row r="88">
          <cell r="C88" t="str">
            <v>代喜望</v>
          </cell>
          <cell r="D88" t="str">
            <v>41706</v>
          </cell>
          <cell r="E88">
            <v>2.2200000000000002</v>
          </cell>
          <cell r="F88">
            <v>222.00000000000003</v>
          </cell>
          <cell r="I88">
            <v>222.00000000000003</v>
          </cell>
          <cell r="J88">
            <v>33.653662577505735</v>
          </cell>
          <cell r="K88">
            <v>33.653662577505735</v>
          </cell>
        </row>
        <row r="89">
          <cell r="C89" t="str">
            <v>陈科明</v>
          </cell>
          <cell r="D89" t="str">
            <v>40766</v>
          </cell>
          <cell r="E89">
            <v>1.625</v>
          </cell>
          <cell r="F89">
            <v>162.5</v>
          </cell>
          <cell r="G89">
            <v>100.67999999999999</v>
          </cell>
          <cell r="I89">
            <v>263.18</v>
          </cell>
          <cell r="J89">
            <v>39.896265392558362</v>
          </cell>
          <cell r="K89">
            <v>39.896265392558362</v>
          </cell>
        </row>
        <row r="90">
          <cell r="C90" t="str">
            <v>洪慧</v>
          </cell>
          <cell r="D90" t="str">
            <v>40785</v>
          </cell>
          <cell r="E90">
            <v>3.65</v>
          </cell>
          <cell r="F90">
            <v>365</v>
          </cell>
          <cell r="G90">
            <v>42.21</v>
          </cell>
          <cell r="I90">
            <v>407.21</v>
          </cell>
          <cell r="J90">
            <v>61.730215937775256</v>
          </cell>
          <cell r="K90">
            <v>61.730215937775256</v>
          </cell>
        </row>
        <row r="91">
          <cell r="C91" t="str">
            <v>潘玉剑</v>
          </cell>
          <cell r="D91" t="str">
            <v>41911</v>
          </cell>
          <cell r="E91">
            <v>1.53</v>
          </cell>
          <cell r="F91">
            <v>153</v>
          </cell>
          <cell r="I91">
            <v>153</v>
          </cell>
          <cell r="J91">
            <v>23.193740425037731</v>
          </cell>
          <cell r="K91">
            <v>23.193740425037731</v>
          </cell>
        </row>
        <row r="92">
          <cell r="C92" t="str">
            <v>廖臻</v>
          </cell>
          <cell r="D92" t="str">
            <v>41958</v>
          </cell>
          <cell r="E92">
            <v>2.16</v>
          </cell>
          <cell r="F92">
            <v>216</v>
          </cell>
          <cell r="I92">
            <v>216</v>
          </cell>
          <cell r="J92">
            <v>32.744104129465036</v>
          </cell>
          <cell r="K92">
            <v>32.744104129465036</v>
          </cell>
        </row>
        <row r="93">
          <cell r="C93" t="str">
            <v>金华燕</v>
          </cell>
          <cell r="D93" t="str">
            <v>41968</v>
          </cell>
          <cell r="E93">
            <v>3.19</v>
          </cell>
          <cell r="F93">
            <v>319</v>
          </cell>
          <cell r="I93">
            <v>319</v>
          </cell>
          <cell r="J93">
            <v>48.358190820830302</v>
          </cell>
          <cell r="K93">
            <v>48.358190820830302</v>
          </cell>
        </row>
        <row r="94">
          <cell r="C94" t="str">
            <v>钱雅惠</v>
          </cell>
          <cell r="D94" t="str">
            <v>42027</v>
          </cell>
          <cell r="E94">
            <v>2.52</v>
          </cell>
          <cell r="F94">
            <v>252</v>
          </cell>
          <cell r="I94">
            <v>252</v>
          </cell>
          <cell r="J94">
            <v>38.201454817709205</v>
          </cell>
          <cell r="K94">
            <v>38.201454817709205</v>
          </cell>
        </row>
        <row r="95">
          <cell r="C95" t="str">
            <v>俞钰峰</v>
          </cell>
          <cell r="D95" t="str">
            <v>42063</v>
          </cell>
          <cell r="E95">
            <v>4.58</v>
          </cell>
          <cell r="F95">
            <v>458</v>
          </cell>
          <cell r="I95">
            <v>458</v>
          </cell>
          <cell r="J95">
            <v>69.429628200439737</v>
          </cell>
          <cell r="K95">
            <v>69.429628200439737</v>
          </cell>
        </row>
        <row r="96">
          <cell r="C96" t="str">
            <v>蔡本庚</v>
          </cell>
          <cell r="D96" t="str">
            <v>42073</v>
          </cell>
          <cell r="E96">
            <v>0.98</v>
          </cell>
          <cell r="F96">
            <v>98</v>
          </cell>
          <cell r="I96">
            <v>98</v>
          </cell>
          <cell r="J96">
            <v>14.856121317998024</v>
          </cell>
          <cell r="K96">
            <v>14.856121317998024</v>
          </cell>
        </row>
        <row r="97">
          <cell r="C97" t="str">
            <v>潘柏操</v>
          </cell>
          <cell r="D97" t="str">
            <v>42103</v>
          </cell>
          <cell r="E97">
            <v>2.04</v>
          </cell>
          <cell r="F97">
            <v>204</v>
          </cell>
          <cell r="I97">
            <v>204</v>
          </cell>
          <cell r="J97">
            <v>30.924987233383639</v>
          </cell>
          <cell r="K97">
            <v>30.924987233383639</v>
          </cell>
        </row>
        <row r="98">
          <cell r="C98" t="str">
            <v>曹文慧</v>
          </cell>
          <cell r="D98" t="str">
            <v>42229</v>
          </cell>
          <cell r="E98">
            <v>1.82</v>
          </cell>
          <cell r="F98">
            <v>182</v>
          </cell>
          <cell r="I98">
            <v>182</v>
          </cell>
          <cell r="J98">
            <v>27.589939590567759</v>
          </cell>
          <cell r="K98">
            <v>27.589939590567759</v>
          </cell>
        </row>
        <row r="99">
          <cell r="C99" t="str">
            <v>范奎奎</v>
          </cell>
          <cell r="D99" t="str">
            <v>42254</v>
          </cell>
          <cell r="E99">
            <v>0</v>
          </cell>
          <cell r="F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C100" t="str">
            <v>官伯然</v>
          </cell>
          <cell r="D100" t="str">
            <v>05052</v>
          </cell>
          <cell r="E100">
            <v>1.3</v>
          </cell>
          <cell r="F100">
            <v>130</v>
          </cell>
          <cell r="G100">
            <v>165.5856</v>
          </cell>
          <cell r="I100">
            <v>295.5856</v>
          </cell>
          <cell r="J100">
            <v>44.808729933196297</v>
          </cell>
          <cell r="K100">
            <v>44.808729933196297</v>
          </cell>
        </row>
        <row r="101">
          <cell r="C101" t="str">
            <v>耿友林</v>
          </cell>
          <cell r="D101" t="str">
            <v>05063</v>
          </cell>
          <cell r="E101">
            <v>3.25</v>
          </cell>
          <cell r="F101">
            <v>325</v>
          </cell>
          <cell r="G101">
            <v>222.47040000000001</v>
          </cell>
          <cell r="I101">
            <v>547.47040000000004</v>
          </cell>
          <cell r="J101">
            <v>82.992721228703118</v>
          </cell>
          <cell r="K101">
            <v>82.992721228703118</v>
          </cell>
        </row>
        <row r="102">
          <cell r="C102" t="str">
            <v>项铁铭</v>
          </cell>
          <cell r="D102" t="str">
            <v>40288</v>
          </cell>
          <cell r="E102">
            <v>3.25</v>
          </cell>
          <cell r="F102">
            <v>325</v>
          </cell>
          <cell r="G102">
            <v>180.64319999999998</v>
          </cell>
          <cell r="I102">
            <v>505.64319999999998</v>
          </cell>
          <cell r="J102">
            <v>76.652007375721809</v>
          </cell>
          <cell r="K102">
            <v>76.652007375721809</v>
          </cell>
        </row>
        <row r="103">
          <cell r="C103" t="str">
            <v>钱志华</v>
          </cell>
          <cell r="D103" t="str">
            <v>40802</v>
          </cell>
          <cell r="E103">
            <v>3.75</v>
          </cell>
          <cell r="F103">
            <v>375</v>
          </cell>
          <cell r="I103">
            <v>375</v>
          </cell>
          <cell r="J103">
            <v>56.847403002543459</v>
          </cell>
          <cell r="K103">
            <v>56.847403002543459</v>
          </cell>
        </row>
        <row r="104">
          <cell r="C104" t="str">
            <v>骆新江</v>
          </cell>
          <cell r="D104" t="str">
            <v>41061</v>
          </cell>
          <cell r="E104">
            <v>4.88</v>
          </cell>
          <cell r="F104">
            <v>488</v>
          </cell>
          <cell r="I104">
            <v>488</v>
          </cell>
          <cell r="J104">
            <v>73.977420440643215</v>
          </cell>
          <cell r="K104">
            <v>73.977420440643215</v>
          </cell>
        </row>
        <row r="105">
          <cell r="C105" t="str">
            <v>张忠海</v>
          </cell>
          <cell r="D105" t="str">
            <v>41404</v>
          </cell>
          <cell r="E105">
            <v>5.08</v>
          </cell>
          <cell r="F105">
            <v>508</v>
          </cell>
          <cell r="I105">
            <v>508</v>
          </cell>
          <cell r="J105">
            <v>77.009281934112195</v>
          </cell>
          <cell r="K105">
            <v>77.009281934112195</v>
          </cell>
        </row>
        <row r="106">
          <cell r="C106" t="str">
            <v>吴爱婷</v>
          </cell>
          <cell r="D106" t="str">
            <v>40287</v>
          </cell>
          <cell r="E106">
            <v>2.52</v>
          </cell>
          <cell r="F106">
            <v>252</v>
          </cell>
          <cell r="I106">
            <v>252</v>
          </cell>
          <cell r="J106">
            <v>38.201454817709205</v>
          </cell>
          <cell r="K106">
            <v>38.201454817709205</v>
          </cell>
        </row>
        <row r="107">
          <cell r="C107" t="str">
            <v>杜铁钧</v>
          </cell>
          <cell r="D107" t="str">
            <v>40284</v>
          </cell>
          <cell r="E107">
            <v>5.0199999999999996</v>
          </cell>
          <cell r="F107">
            <v>501.99999999999994</v>
          </cell>
          <cell r="I107">
            <v>501.99999999999994</v>
          </cell>
          <cell r="J107">
            <v>76.099723486071497</v>
          </cell>
          <cell r="K107">
            <v>76.099723486071497</v>
          </cell>
        </row>
        <row r="108">
          <cell r="C108" t="str">
            <v>尹川</v>
          </cell>
          <cell r="D108" t="str">
            <v>41930</v>
          </cell>
          <cell r="E108">
            <v>1.875</v>
          </cell>
          <cell r="F108">
            <v>187.5</v>
          </cell>
          <cell r="I108">
            <v>187.5</v>
          </cell>
          <cell r="J108">
            <v>28.423701501271729</v>
          </cell>
          <cell r="K108">
            <v>28.423701501271729</v>
          </cell>
        </row>
        <row r="109">
          <cell r="C109" t="str">
            <v>方志华</v>
          </cell>
          <cell r="D109" t="str">
            <v>05051</v>
          </cell>
          <cell r="E109">
            <v>2.0099999999999998</v>
          </cell>
          <cell r="F109">
            <v>200.99999999999997</v>
          </cell>
          <cell r="I109">
            <v>200.99999999999997</v>
          </cell>
          <cell r="J109">
            <v>30.47020800936329</v>
          </cell>
          <cell r="K109">
            <v>30.47020800936329</v>
          </cell>
        </row>
        <row r="110">
          <cell r="C110" t="str">
            <v>胡飞跃</v>
          </cell>
          <cell r="D110" t="str">
            <v>05019</v>
          </cell>
          <cell r="E110">
            <v>1.75</v>
          </cell>
          <cell r="F110">
            <v>175</v>
          </cell>
          <cell r="I110">
            <v>175</v>
          </cell>
          <cell r="J110">
            <v>26.528788067853615</v>
          </cell>
          <cell r="K110">
            <v>26.528788067853615</v>
          </cell>
        </row>
        <row r="111">
          <cell r="C111" t="str">
            <v>王高峰</v>
          </cell>
          <cell r="D111" t="str">
            <v>41535</v>
          </cell>
          <cell r="E111">
            <v>0</v>
          </cell>
          <cell r="F111">
            <v>0</v>
          </cell>
          <cell r="I111">
            <v>0</v>
          </cell>
          <cell r="J111">
            <v>0</v>
          </cell>
          <cell r="K111">
            <v>0</v>
          </cell>
        </row>
        <row r="112">
          <cell r="C112" t="str">
            <v>吴薇</v>
          </cell>
          <cell r="D112" t="str">
            <v>41723</v>
          </cell>
          <cell r="E112">
            <v>0.8</v>
          </cell>
          <cell r="F112">
            <v>80</v>
          </cell>
          <cell r="I112">
            <v>80</v>
          </cell>
          <cell r="J112">
            <v>12.127445973875938</v>
          </cell>
          <cell r="K112">
            <v>12.127445973875938</v>
          </cell>
        </row>
        <row r="113">
          <cell r="C113" t="str">
            <v>董林玺</v>
          </cell>
          <cell r="D113" t="str">
            <v>40196</v>
          </cell>
          <cell r="E113">
            <v>5.1791999999999998</v>
          </cell>
          <cell r="F113">
            <v>517.91999999999996</v>
          </cell>
          <cell r="G113">
            <v>46.92</v>
          </cell>
          <cell r="I113">
            <v>564.83999999999992</v>
          </cell>
          <cell r="J113">
            <v>85.625832298551046</v>
          </cell>
          <cell r="K113">
            <v>85.625832298551046</v>
          </cell>
        </row>
        <row r="114">
          <cell r="C114" t="str">
            <v>彭亮</v>
          </cell>
          <cell r="D114" t="str">
            <v>41313</v>
          </cell>
          <cell r="E114">
            <v>1.4</v>
          </cell>
          <cell r="F114">
            <v>140</v>
          </cell>
          <cell r="I114">
            <v>140</v>
          </cell>
          <cell r="J114">
            <v>21.223030454282888</v>
          </cell>
          <cell r="K114">
            <v>21.223030454282888</v>
          </cell>
        </row>
        <row r="115">
          <cell r="C115" t="str">
            <v>程瑜华</v>
          </cell>
          <cell r="D115" t="str">
            <v>41260</v>
          </cell>
          <cell r="E115">
            <v>4.25</v>
          </cell>
          <cell r="F115">
            <v>425</v>
          </cell>
          <cell r="I115">
            <v>425</v>
          </cell>
          <cell r="J115">
            <v>64.427056736215917</v>
          </cell>
          <cell r="K115">
            <v>64.427056736215917</v>
          </cell>
        </row>
        <row r="116">
          <cell r="C116" t="str">
            <v>赵文生</v>
          </cell>
          <cell r="D116" t="str">
            <v>41505</v>
          </cell>
          <cell r="E116">
            <v>1.1335999999999999</v>
          </cell>
          <cell r="F116">
            <v>113.36</v>
          </cell>
          <cell r="G116">
            <v>57.36</v>
          </cell>
          <cell r="I116">
            <v>170.72</v>
          </cell>
          <cell r="J116">
            <v>25.879969708251252</v>
          </cell>
          <cell r="K116">
            <v>25.879969708251252</v>
          </cell>
        </row>
        <row r="117">
          <cell r="C117" t="str">
            <v>陈世昌</v>
          </cell>
          <cell r="D117" t="str">
            <v>41684</v>
          </cell>
          <cell r="E117">
            <v>1.95</v>
          </cell>
          <cell r="F117">
            <v>195</v>
          </cell>
          <cell r="I117">
            <v>195</v>
          </cell>
          <cell r="J117">
            <v>29.560649561322599</v>
          </cell>
          <cell r="K117">
            <v>29.560649561322599</v>
          </cell>
        </row>
        <row r="118">
          <cell r="C118" t="str">
            <v>徐魁文</v>
          </cell>
          <cell r="D118" t="str">
            <v>41780</v>
          </cell>
          <cell r="E118">
            <v>1.6989375</v>
          </cell>
          <cell r="F118">
            <v>169.89375000000001</v>
          </cell>
          <cell r="I118">
            <v>169.89375000000001</v>
          </cell>
          <cell r="J118">
            <v>25.754715930302318</v>
          </cell>
          <cell r="K118">
            <v>25.754715930302318</v>
          </cell>
        </row>
        <row r="119">
          <cell r="C119" t="str">
            <v>胡月</v>
          </cell>
          <cell r="D119" t="str">
            <v>41547</v>
          </cell>
          <cell r="E119">
            <v>3.75</v>
          </cell>
          <cell r="F119">
            <v>375</v>
          </cell>
          <cell r="I119">
            <v>375</v>
          </cell>
          <cell r="J119">
            <v>56.847403002543459</v>
          </cell>
          <cell r="K119">
            <v>56.847403002543459</v>
          </cell>
        </row>
        <row r="120">
          <cell r="C120" t="str">
            <v>王路文</v>
          </cell>
          <cell r="D120" t="str">
            <v>41600</v>
          </cell>
          <cell r="E120">
            <v>1.45</v>
          </cell>
          <cell r="F120">
            <v>145</v>
          </cell>
          <cell r="I120">
            <v>145</v>
          </cell>
          <cell r="J120">
            <v>21.980995827650137</v>
          </cell>
          <cell r="K120">
            <v>21.980995827650137</v>
          </cell>
        </row>
        <row r="121">
          <cell r="C121" t="str">
            <v>汶飞</v>
          </cell>
          <cell r="D121" t="str">
            <v>41735</v>
          </cell>
          <cell r="E121">
            <v>0.54</v>
          </cell>
          <cell r="F121">
            <v>54</v>
          </cell>
          <cell r="I121">
            <v>54</v>
          </cell>
          <cell r="J121">
            <v>8.186026032366259</v>
          </cell>
          <cell r="K121">
            <v>8.186026032366259</v>
          </cell>
        </row>
        <row r="122">
          <cell r="C122" t="str">
            <v>赵鹏</v>
          </cell>
          <cell r="D122" t="str">
            <v>41703</v>
          </cell>
          <cell r="E122">
            <v>3.75</v>
          </cell>
          <cell r="F122">
            <v>375</v>
          </cell>
          <cell r="I122">
            <v>375</v>
          </cell>
          <cell r="J122">
            <v>56.847403002543459</v>
          </cell>
          <cell r="K122">
            <v>56.847403002543459</v>
          </cell>
        </row>
        <row r="123">
          <cell r="C123" t="str">
            <v>王晶</v>
          </cell>
          <cell r="D123" t="str">
            <v>41661</v>
          </cell>
          <cell r="E123">
            <v>3.03</v>
          </cell>
          <cell r="F123">
            <v>303</v>
          </cell>
          <cell r="I123">
            <v>303</v>
          </cell>
          <cell r="J123">
            <v>45.932701626055113</v>
          </cell>
          <cell r="K123">
            <v>45.932701626055113</v>
          </cell>
        </row>
        <row r="124">
          <cell r="C124" t="str">
            <v>吴丽翔</v>
          </cell>
          <cell r="D124" t="str">
            <v>41908</v>
          </cell>
          <cell r="E124">
            <v>0.64</v>
          </cell>
          <cell r="F124">
            <v>64</v>
          </cell>
          <cell r="I124">
            <v>64</v>
          </cell>
          <cell r="J124">
            <v>9.7019567791007493</v>
          </cell>
          <cell r="K124">
            <v>9.7019567791007493</v>
          </cell>
        </row>
        <row r="125">
          <cell r="C125" t="str">
            <v>杨伟煌</v>
          </cell>
          <cell r="D125" t="str">
            <v>41962</v>
          </cell>
          <cell r="E125">
            <v>0.98</v>
          </cell>
          <cell r="F125">
            <v>98</v>
          </cell>
          <cell r="I125">
            <v>98</v>
          </cell>
          <cell r="J125">
            <v>14.856121317998024</v>
          </cell>
          <cell r="K125">
            <v>14.856121317998024</v>
          </cell>
        </row>
        <row r="126">
          <cell r="C126" t="str">
            <v>李丽丽</v>
          </cell>
          <cell r="D126" t="str">
            <v>41973</v>
          </cell>
          <cell r="E126">
            <v>1.39</v>
          </cell>
          <cell r="F126">
            <v>139</v>
          </cell>
          <cell r="I126">
            <v>139</v>
          </cell>
          <cell r="J126">
            <v>21.071437379609442</v>
          </cell>
          <cell r="K126">
            <v>21.071437379609442</v>
          </cell>
        </row>
        <row r="127">
          <cell r="C127" t="str">
            <v>刘超然</v>
          </cell>
          <cell r="D127" t="str">
            <v>42071</v>
          </cell>
          <cell r="E127">
            <v>1.39</v>
          </cell>
          <cell r="F127">
            <v>139</v>
          </cell>
          <cell r="I127">
            <v>139</v>
          </cell>
          <cell r="J127">
            <v>21.071437379609442</v>
          </cell>
          <cell r="K127">
            <v>21.071437379609442</v>
          </cell>
        </row>
        <row r="128">
          <cell r="C128" t="str">
            <v>袁博</v>
          </cell>
          <cell r="D128" t="str">
            <v>41424</v>
          </cell>
          <cell r="E128">
            <v>3.75</v>
          </cell>
          <cell r="F128">
            <v>375</v>
          </cell>
          <cell r="G128">
            <v>50.88</v>
          </cell>
          <cell r="I128">
            <v>425.88</v>
          </cell>
          <cell r="J128">
            <v>64.560458641928562</v>
          </cell>
          <cell r="K128">
            <v>64.560458641928562</v>
          </cell>
        </row>
        <row r="129">
          <cell r="C129" t="str">
            <v>王涛</v>
          </cell>
          <cell r="D129" t="str">
            <v>42091</v>
          </cell>
          <cell r="E129">
            <v>0.74</v>
          </cell>
          <cell r="F129">
            <v>74</v>
          </cell>
          <cell r="I129">
            <v>74</v>
          </cell>
          <cell r="J129">
            <v>11.217887525835241</v>
          </cell>
          <cell r="K129">
            <v>11.217887525835241</v>
          </cell>
        </row>
        <row r="130">
          <cell r="C130" t="str">
            <v>张阳</v>
          </cell>
          <cell r="D130" t="str">
            <v>41104</v>
          </cell>
          <cell r="E130">
            <v>0</v>
          </cell>
          <cell r="F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C131" t="str">
            <v>郑梁</v>
          </cell>
          <cell r="D131" t="str">
            <v>40286</v>
          </cell>
          <cell r="E131">
            <v>4.05</v>
          </cell>
          <cell r="F131">
            <v>405</v>
          </cell>
          <cell r="G131">
            <v>48.72</v>
          </cell>
          <cell r="I131">
            <v>453.72</v>
          </cell>
          <cell r="J131">
            <v>68.780809840837378</v>
          </cell>
          <cell r="K131">
            <v>68.780809840837378</v>
          </cell>
        </row>
        <row r="132">
          <cell r="C132" t="str">
            <v>应智花</v>
          </cell>
          <cell r="D132" t="str">
            <v>40914</v>
          </cell>
          <cell r="E132">
            <v>2.7557291666666668</v>
          </cell>
          <cell r="F132">
            <v>275.57291666666669</v>
          </cell>
          <cell r="I132">
            <v>275.57291666666669</v>
          </cell>
          <cell r="J132">
            <v>41.774945734230201</v>
          </cell>
          <cell r="K132">
            <v>41.774945734230201</v>
          </cell>
        </row>
        <row r="133">
          <cell r="C133" t="str">
            <v>郑鹏</v>
          </cell>
          <cell r="D133" t="str">
            <v>41167</v>
          </cell>
          <cell r="E133">
            <v>3.508</v>
          </cell>
          <cell r="F133">
            <v>350.8</v>
          </cell>
          <cell r="G133">
            <v>49.800000000000004</v>
          </cell>
          <cell r="I133">
            <v>400.6</v>
          </cell>
          <cell r="J133">
            <v>60.728185714183766</v>
          </cell>
          <cell r="K133">
            <v>60.728185714183766</v>
          </cell>
        </row>
        <row r="134">
          <cell r="C134" t="str">
            <v>邓江峡</v>
          </cell>
          <cell r="D134" t="str">
            <v>41077</v>
          </cell>
          <cell r="E134">
            <v>4.95</v>
          </cell>
          <cell r="F134">
            <v>495</v>
          </cell>
          <cell r="G134">
            <v>82.180799999999991</v>
          </cell>
          <cell r="I134">
            <v>577.18079999999998</v>
          </cell>
          <cell r="J134">
            <v>87.496612114481152</v>
          </cell>
          <cell r="K134">
            <v>87.496612114481152</v>
          </cell>
        </row>
        <row r="135">
          <cell r="C135" t="str">
            <v>江源</v>
          </cell>
          <cell r="D135" t="str">
            <v>41603</v>
          </cell>
          <cell r="E135">
            <v>3.37</v>
          </cell>
          <cell r="F135">
            <v>337</v>
          </cell>
          <cell r="I135">
            <v>337</v>
          </cell>
          <cell r="J135">
            <v>51.086866164952383</v>
          </cell>
          <cell r="K135">
            <v>51.086866164952383</v>
          </cell>
        </row>
        <row r="136">
          <cell r="C136" t="str">
            <v>郑晓隆</v>
          </cell>
          <cell r="D136" t="str">
            <v>40985</v>
          </cell>
          <cell r="E136">
            <v>3.75</v>
          </cell>
          <cell r="F136">
            <v>375</v>
          </cell>
          <cell r="I136">
            <v>375</v>
          </cell>
          <cell r="J136">
            <v>56.847403002543459</v>
          </cell>
          <cell r="K136">
            <v>56.847403002543459</v>
          </cell>
        </row>
        <row r="137">
          <cell r="C137" t="str">
            <v>郑辉</v>
          </cell>
          <cell r="D137" t="str">
            <v>41919</v>
          </cell>
          <cell r="E137">
            <v>3.27</v>
          </cell>
          <cell r="F137">
            <v>327</v>
          </cell>
          <cell r="I137">
            <v>327</v>
          </cell>
          <cell r="J137">
            <v>49.570935418217893</v>
          </cell>
          <cell r="K137">
            <v>49.570935418217893</v>
          </cell>
        </row>
        <row r="138">
          <cell r="C138" t="str">
            <v>吴章婷</v>
          </cell>
          <cell r="D138" t="str">
            <v>42123</v>
          </cell>
          <cell r="E138">
            <v>0.96</v>
          </cell>
          <cell r="F138">
            <v>96</v>
          </cell>
          <cell r="I138">
            <v>96</v>
          </cell>
          <cell r="J138">
            <v>14.552935168651125</v>
          </cell>
          <cell r="K138">
            <v>14.552935168651125</v>
          </cell>
        </row>
        <row r="139">
          <cell r="C139" t="str">
            <v>黄博</v>
          </cell>
          <cell r="D139" t="str">
            <v>42247</v>
          </cell>
          <cell r="E139">
            <v>0</v>
          </cell>
          <cell r="F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C140" t="str">
            <v>王光义</v>
          </cell>
          <cell r="D140" t="str">
            <v>40110</v>
          </cell>
          <cell r="E140">
            <v>15.345600000000001</v>
          </cell>
          <cell r="F140">
            <v>1534.5600000000002</v>
          </cell>
          <cell r="G140">
            <v>46.56</v>
          </cell>
          <cell r="I140">
            <v>1581.1200000000001</v>
          </cell>
          <cell r="J140">
            <v>239.68684222768405</v>
          </cell>
          <cell r="K140">
            <v>100</v>
          </cell>
        </row>
        <row r="141">
          <cell r="C141" t="str">
            <v>张钰</v>
          </cell>
          <cell r="D141" t="str">
            <v>41081</v>
          </cell>
          <cell r="E141">
            <v>5.75</v>
          </cell>
          <cell r="F141">
            <v>575</v>
          </cell>
          <cell r="I141">
            <v>575</v>
          </cell>
          <cell r="J141">
            <v>87.166017937233306</v>
          </cell>
          <cell r="K141">
            <v>87.166017937233306</v>
          </cell>
        </row>
        <row r="142">
          <cell r="C142" t="str">
            <v>吕伟锋</v>
          </cell>
          <cell r="D142" t="str">
            <v>40128</v>
          </cell>
          <cell r="E142">
            <v>3.25</v>
          </cell>
          <cell r="F142">
            <v>325</v>
          </cell>
          <cell r="G142">
            <v>12.16</v>
          </cell>
          <cell r="I142">
            <v>337.16</v>
          </cell>
          <cell r="J142">
            <v>51.111121056900146</v>
          </cell>
          <cell r="K142">
            <v>51.111121056900146</v>
          </cell>
        </row>
        <row r="143">
          <cell r="C143" t="str">
            <v>王晓媛</v>
          </cell>
          <cell r="D143" t="str">
            <v>41442</v>
          </cell>
          <cell r="E143">
            <v>2.625</v>
          </cell>
          <cell r="F143">
            <v>262.5</v>
          </cell>
          <cell r="G143">
            <v>18</v>
          </cell>
          <cell r="H143">
            <v>198</v>
          </cell>
          <cell r="I143">
            <v>478.5</v>
          </cell>
          <cell r="J143">
            <v>72.537286231245446</v>
          </cell>
          <cell r="K143">
            <v>72.537286231245446</v>
          </cell>
        </row>
        <row r="144">
          <cell r="C144" t="str">
            <v>胡体玲</v>
          </cell>
          <cell r="D144" t="str">
            <v>40799</v>
          </cell>
          <cell r="E144">
            <v>7.1099999999999994</v>
          </cell>
          <cell r="F144">
            <v>711</v>
          </cell>
          <cell r="I144">
            <v>711</v>
          </cell>
          <cell r="J144">
            <v>107.7826760928224</v>
          </cell>
          <cell r="K144">
            <v>100</v>
          </cell>
        </row>
        <row r="145">
          <cell r="C145" t="str">
            <v>王康泰</v>
          </cell>
          <cell r="D145" t="str">
            <v>41306</v>
          </cell>
          <cell r="E145">
            <v>3.75</v>
          </cell>
          <cell r="F145">
            <v>375</v>
          </cell>
          <cell r="I145">
            <v>375</v>
          </cell>
          <cell r="J145">
            <v>56.847403002543459</v>
          </cell>
          <cell r="K145">
            <v>56.847403002543459</v>
          </cell>
        </row>
        <row r="146">
          <cell r="C146" t="str">
            <v>沈怡然</v>
          </cell>
          <cell r="D146" t="str">
            <v>41423</v>
          </cell>
          <cell r="E146">
            <v>2.2000000000000002</v>
          </cell>
          <cell r="F146">
            <v>220.00000000000003</v>
          </cell>
          <cell r="I146">
            <v>220.00000000000003</v>
          </cell>
          <cell r="J146">
            <v>33.350476428158835</v>
          </cell>
          <cell r="K146">
            <v>33.350476428158835</v>
          </cell>
        </row>
        <row r="147">
          <cell r="C147" t="str">
            <v>李付鹏</v>
          </cell>
          <cell r="D147" t="str">
            <v>41338</v>
          </cell>
          <cell r="E147">
            <v>2.2000000000000002</v>
          </cell>
          <cell r="F147">
            <v>220.00000000000003</v>
          </cell>
          <cell r="I147">
            <v>220.00000000000003</v>
          </cell>
          <cell r="J147">
            <v>33.350476428158835</v>
          </cell>
          <cell r="K147">
            <v>33.350476428158835</v>
          </cell>
        </row>
        <row r="148">
          <cell r="C148" t="str">
            <v>刘公致</v>
          </cell>
          <cell r="D148" t="str">
            <v>22003</v>
          </cell>
          <cell r="E148">
            <v>7.15</v>
          </cell>
          <cell r="F148">
            <v>715</v>
          </cell>
          <cell r="I148">
            <v>715</v>
          </cell>
          <cell r="J148">
            <v>108.38904839151618</v>
          </cell>
          <cell r="K148">
            <v>100</v>
          </cell>
        </row>
        <row r="149">
          <cell r="C149" t="str">
            <v>张显飞</v>
          </cell>
          <cell r="D149" t="str">
            <v>40285</v>
          </cell>
          <cell r="E149">
            <v>3.75</v>
          </cell>
          <cell r="F149">
            <v>375</v>
          </cell>
          <cell r="I149">
            <v>375</v>
          </cell>
          <cell r="J149">
            <v>56.847403002543459</v>
          </cell>
          <cell r="K149">
            <v>56.847403002543459</v>
          </cell>
        </row>
        <row r="150">
          <cell r="C150" t="str">
            <v>徐敏</v>
          </cell>
          <cell r="D150" t="str">
            <v>05031</v>
          </cell>
          <cell r="E150">
            <v>2.2000000000000002</v>
          </cell>
          <cell r="F150">
            <v>220.00000000000003</v>
          </cell>
          <cell r="I150">
            <v>220.00000000000003</v>
          </cell>
          <cell r="J150">
            <v>33.350476428158835</v>
          </cell>
          <cell r="K150">
            <v>33.350476428158835</v>
          </cell>
        </row>
        <row r="151">
          <cell r="C151" t="str">
            <v>王勇佳</v>
          </cell>
          <cell r="D151" t="str">
            <v>05023</v>
          </cell>
          <cell r="E151">
            <v>2.2000000000000002</v>
          </cell>
          <cell r="F151">
            <v>220.00000000000003</v>
          </cell>
          <cell r="I151">
            <v>220.00000000000003</v>
          </cell>
          <cell r="J151">
            <v>33.350476428158835</v>
          </cell>
          <cell r="K151">
            <v>33.350476428158835</v>
          </cell>
        </row>
        <row r="152">
          <cell r="C152" t="str">
            <v>杨柳</v>
          </cell>
          <cell r="D152" t="str">
            <v>40522</v>
          </cell>
          <cell r="E152">
            <v>4.2</v>
          </cell>
          <cell r="F152">
            <v>420</v>
          </cell>
          <cell r="I152">
            <v>420</v>
          </cell>
          <cell r="J152">
            <v>63.669091362848675</v>
          </cell>
          <cell r="K152">
            <v>63.669091362848675</v>
          </cell>
        </row>
        <row r="153">
          <cell r="C153" t="str">
            <v>郑雪峰</v>
          </cell>
          <cell r="D153" t="str">
            <v>05042</v>
          </cell>
          <cell r="E153">
            <v>7.35</v>
          </cell>
          <cell r="F153">
            <v>735</v>
          </cell>
          <cell r="I153">
            <v>735</v>
          </cell>
          <cell r="J153">
            <v>111.42090988498518</v>
          </cell>
          <cell r="K153">
            <v>100</v>
          </cell>
        </row>
        <row r="154">
          <cell r="C154" t="str">
            <v>梁燕</v>
          </cell>
          <cell r="D154" t="str">
            <v>41986</v>
          </cell>
          <cell r="E154">
            <v>3.8</v>
          </cell>
          <cell r="F154">
            <v>380</v>
          </cell>
          <cell r="G154">
            <v>20</v>
          </cell>
          <cell r="I154">
            <v>400</v>
          </cell>
          <cell r="J154">
            <v>60.637229869379695</v>
          </cell>
          <cell r="K154">
            <v>60.637229869379695</v>
          </cell>
        </row>
        <row r="155">
          <cell r="C155" t="str">
            <v>卢振洲</v>
          </cell>
          <cell r="D155" t="str">
            <v>42040</v>
          </cell>
          <cell r="E155">
            <v>2.7</v>
          </cell>
          <cell r="F155">
            <v>270</v>
          </cell>
          <cell r="I155">
            <v>270</v>
          </cell>
          <cell r="J155">
            <v>40.930130161831286</v>
          </cell>
          <cell r="K155">
            <v>40.930130161831286</v>
          </cell>
        </row>
        <row r="156">
          <cell r="C156" t="str">
            <v>程知群</v>
          </cell>
          <cell r="D156" t="str">
            <v>40475</v>
          </cell>
          <cell r="E156">
            <v>3.4750000000000001</v>
          </cell>
          <cell r="F156">
            <v>347.5</v>
          </cell>
          <cell r="G156">
            <v>243.08999999999997</v>
          </cell>
          <cell r="H156">
            <v>198</v>
          </cell>
          <cell r="I156">
            <v>788.58999999999992</v>
          </cell>
          <cell r="J156">
            <v>119.5447827567353</v>
          </cell>
          <cell r="K156">
            <v>100</v>
          </cell>
        </row>
        <row r="157">
          <cell r="C157" t="str">
            <v>林弥</v>
          </cell>
          <cell r="D157" t="str">
            <v>40139</v>
          </cell>
          <cell r="E157">
            <v>12.66</v>
          </cell>
          <cell r="F157">
            <v>1266</v>
          </cell>
          <cell r="I157">
            <v>1266</v>
          </cell>
          <cell r="J157">
            <v>191.9168325365867</v>
          </cell>
          <cell r="K157">
            <v>100</v>
          </cell>
        </row>
        <row r="158">
          <cell r="C158" t="str">
            <v>董志华</v>
          </cell>
          <cell r="D158" t="str">
            <v>41643</v>
          </cell>
          <cell r="E158">
            <v>4</v>
          </cell>
          <cell r="F158">
            <v>400</v>
          </cell>
          <cell r="I158">
            <v>400</v>
          </cell>
          <cell r="J158">
            <v>60.637229869379695</v>
          </cell>
          <cell r="K158">
            <v>60.637229869379695</v>
          </cell>
        </row>
        <row r="159">
          <cell r="C159" t="str">
            <v>刘国华</v>
          </cell>
          <cell r="D159" t="str">
            <v>40193</v>
          </cell>
          <cell r="E159">
            <v>15.26</v>
          </cell>
          <cell r="F159">
            <v>1526</v>
          </cell>
          <cell r="G159">
            <v>25.619999999999997</v>
          </cell>
          <cell r="I159">
            <v>1551.62</v>
          </cell>
          <cell r="J159">
            <v>235.21484652481726</v>
          </cell>
          <cell r="K159">
            <v>100</v>
          </cell>
        </row>
        <row r="160">
          <cell r="C160" t="str">
            <v>陈瑾</v>
          </cell>
          <cell r="D160" t="str">
            <v>05022</v>
          </cell>
          <cell r="E160">
            <v>4</v>
          </cell>
          <cell r="F160">
            <v>400</v>
          </cell>
          <cell r="G160">
            <v>25.619999999999997</v>
          </cell>
          <cell r="I160">
            <v>425.62</v>
          </cell>
          <cell r="J160">
            <v>64.521044442513457</v>
          </cell>
          <cell r="K160">
            <v>64.521044442513457</v>
          </cell>
        </row>
        <row r="161">
          <cell r="C161" t="str">
            <v>周涛</v>
          </cell>
          <cell r="D161" t="str">
            <v>41514</v>
          </cell>
          <cell r="E161">
            <v>2.875</v>
          </cell>
          <cell r="F161">
            <v>287.5</v>
          </cell>
          <cell r="G161">
            <v>68.736000000000004</v>
          </cell>
          <cell r="H161">
            <v>198</v>
          </cell>
          <cell r="I161">
            <v>554.23599999999999</v>
          </cell>
          <cell r="J161">
            <v>84.018339334713801</v>
          </cell>
          <cell r="K161">
            <v>84.018339334713801</v>
          </cell>
        </row>
        <row r="162">
          <cell r="C162" t="str">
            <v>柯华杰</v>
          </cell>
          <cell r="D162" t="str">
            <v>41608</v>
          </cell>
          <cell r="E162">
            <v>5.25</v>
          </cell>
          <cell r="F162">
            <v>525</v>
          </cell>
          <cell r="G162">
            <v>38.563200000000009</v>
          </cell>
          <cell r="I162">
            <v>563.56320000000005</v>
          </cell>
          <cell r="J162">
            <v>85.432278260808005</v>
          </cell>
          <cell r="K162">
            <v>85.432278260808005</v>
          </cell>
        </row>
        <row r="163">
          <cell r="C163" t="str">
            <v>马学条</v>
          </cell>
          <cell r="D163" t="str">
            <v>41431</v>
          </cell>
          <cell r="E163">
            <v>11.260000000000002</v>
          </cell>
          <cell r="F163">
            <v>1126.0000000000002</v>
          </cell>
          <cell r="I163">
            <v>1126.0000000000002</v>
          </cell>
          <cell r="J163">
            <v>170.69380208230385</v>
          </cell>
          <cell r="K163">
            <v>100</v>
          </cell>
        </row>
        <row r="164">
          <cell r="C164" t="str">
            <v>张健</v>
          </cell>
          <cell r="D164" t="str">
            <v>41890</v>
          </cell>
          <cell r="E164">
            <v>0</v>
          </cell>
          <cell r="F164">
            <v>0</v>
          </cell>
          <cell r="I164">
            <v>0</v>
          </cell>
          <cell r="J164">
            <v>0</v>
          </cell>
          <cell r="K164">
            <v>0</v>
          </cell>
        </row>
        <row r="165">
          <cell r="C165" t="str">
            <v>孙朋飞</v>
          </cell>
          <cell r="D165" t="str">
            <v>41942</v>
          </cell>
          <cell r="E165">
            <v>1.96</v>
          </cell>
          <cell r="F165">
            <v>196</v>
          </cell>
          <cell r="I165">
            <v>196</v>
          </cell>
          <cell r="J165">
            <v>29.712242635996049</v>
          </cell>
          <cell r="K165">
            <v>29.712242635996049</v>
          </cell>
        </row>
        <row r="166">
          <cell r="C166" t="str">
            <v>张珣</v>
          </cell>
          <cell r="D166" t="str">
            <v>05026</v>
          </cell>
          <cell r="E166">
            <v>3.97</v>
          </cell>
          <cell r="F166">
            <v>397</v>
          </cell>
          <cell r="I166">
            <v>397</v>
          </cell>
          <cell r="J166">
            <v>60.182450645359339</v>
          </cell>
          <cell r="K166">
            <v>60.182450645359339</v>
          </cell>
        </row>
        <row r="167">
          <cell r="C167" t="str">
            <v>牛小燕</v>
          </cell>
          <cell r="D167" t="str">
            <v>40159</v>
          </cell>
          <cell r="E167">
            <v>3.2</v>
          </cell>
          <cell r="F167">
            <v>320</v>
          </cell>
          <cell r="I167">
            <v>320</v>
          </cell>
          <cell r="J167">
            <v>48.509783895503752</v>
          </cell>
          <cell r="K167">
            <v>48.509783895503752</v>
          </cell>
        </row>
        <row r="168">
          <cell r="C168" t="str">
            <v>赵晓梅</v>
          </cell>
          <cell r="D168" t="str">
            <v>42042</v>
          </cell>
          <cell r="E168">
            <v>2.2000000000000002</v>
          </cell>
          <cell r="F168">
            <v>220.00000000000003</v>
          </cell>
          <cell r="I168">
            <v>220.00000000000003</v>
          </cell>
          <cell r="J168">
            <v>33.350476428158835</v>
          </cell>
          <cell r="K168">
            <v>33.350476428158835</v>
          </cell>
        </row>
        <row r="169">
          <cell r="C169" t="str">
            <v>王永慧</v>
          </cell>
          <cell r="D169" t="str">
            <v>42043</v>
          </cell>
          <cell r="E169">
            <v>4.0999999999999996</v>
          </cell>
          <cell r="F169">
            <v>409.99999999999994</v>
          </cell>
          <cell r="I169">
            <v>409.99999999999994</v>
          </cell>
          <cell r="J169">
            <v>62.153160616114178</v>
          </cell>
          <cell r="K169">
            <v>62.153160616114178</v>
          </cell>
        </row>
        <row r="170">
          <cell r="C170" t="str">
            <v>郭英杰</v>
          </cell>
          <cell r="D170" t="str">
            <v>42076</v>
          </cell>
          <cell r="E170">
            <v>0</v>
          </cell>
          <cell r="F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C171" t="str">
            <v>刘杰</v>
          </cell>
          <cell r="D171" t="str">
            <v>42007</v>
          </cell>
          <cell r="E171">
            <v>2.4699999999999998</v>
          </cell>
          <cell r="F171">
            <v>246.99999999999997</v>
          </cell>
          <cell r="I171">
            <v>246.99999999999997</v>
          </cell>
          <cell r="J171">
            <v>37.443489444341957</v>
          </cell>
          <cell r="K171">
            <v>37.443489444341957</v>
          </cell>
        </row>
        <row r="172">
          <cell r="C172" t="str">
            <v>刘艳</v>
          </cell>
          <cell r="D172" t="str">
            <v>42087</v>
          </cell>
          <cell r="E172">
            <v>3.55</v>
          </cell>
          <cell r="F172">
            <v>355</v>
          </cell>
          <cell r="I172">
            <v>355</v>
          </cell>
          <cell r="J172">
            <v>53.815541509074478</v>
          </cell>
          <cell r="K172">
            <v>53.815541509074478</v>
          </cell>
        </row>
        <row r="173">
          <cell r="C173" t="str">
            <v>李仕琦</v>
          </cell>
          <cell r="D173" t="str">
            <v>42110</v>
          </cell>
          <cell r="E173">
            <v>1</v>
          </cell>
          <cell r="F173">
            <v>100</v>
          </cell>
          <cell r="I173">
            <v>100</v>
          </cell>
          <cell r="J173">
            <v>15.159307467344924</v>
          </cell>
          <cell r="K173">
            <v>15.159307467344924</v>
          </cell>
        </row>
        <row r="174">
          <cell r="C174" t="str">
            <v>秦会斌</v>
          </cell>
          <cell r="D174" t="str">
            <v>22008</v>
          </cell>
          <cell r="E174">
            <v>3.65</v>
          </cell>
          <cell r="F174">
            <v>365</v>
          </cell>
          <cell r="G174">
            <v>207.84719999999996</v>
          </cell>
          <cell r="I174">
            <v>572.84719999999993</v>
          </cell>
          <cell r="J174">
            <v>86.839668366076296</v>
          </cell>
          <cell r="K174">
            <v>86.839668366076296</v>
          </cell>
        </row>
        <row r="175">
          <cell r="C175" t="str">
            <v>周继军</v>
          </cell>
          <cell r="D175" t="str">
            <v>40113</v>
          </cell>
          <cell r="E175">
            <v>0</v>
          </cell>
          <cell r="F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C176" t="str">
            <v>崔佳冬</v>
          </cell>
          <cell r="D176" t="str">
            <v>05028</v>
          </cell>
          <cell r="E176">
            <v>4.76</v>
          </cell>
          <cell r="F176">
            <v>476</v>
          </cell>
          <cell r="G176">
            <v>164.9136</v>
          </cell>
          <cell r="I176">
            <v>640.91359999999997</v>
          </cell>
          <cell r="J176">
            <v>97.158063224029149</v>
          </cell>
          <cell r="K176">
            <v>97.158063224029149</v>
          </cell>
        </row>
        <row r="177">
          <cell r="C177" t="str">
            <v>胡炜薇</v>
          </cell>
          <cell r="D177" t="str">
            <v>40747</v>
          </cell>
          <cell r="E177">
            <v>3.25</v>
          </cell>
          <cell r="F177">
            <v>325</v>
          </cell>
          <cell r="I177">
            <v>325</v>
          </cell>
          <cell r="J177">
            <v>49.267749268871</v>
          </cell>
          <cell r="K177">
            <v>49.267749268871</v>
          </cell>
        </row>
        <row r="178">
          <cell r="C178" t="str">
            <v>胡冀</v>
          </cell>
          <cell r="D178" t="str">
            <v>40153</v>
          </cell>
          <cell r="E178">
            <v>3.85</v>
          </cell>
          <cell r="F178">
            <v>385</v>
          </cell>
          <cell r="I178">
            <v>385</v>
          </cell>
          <cell r="J178">
            <v>58.363333749277949</v>
          </cell>
          <cell r="K178">
            <v>58.363333749277949</v>
          </cell>
        </row>
        <row r="179">
          <cell r="C179" t="str">
            <v>邵李焕</v>
          </cell>
          <cell r="D179" t="str">
            <v>40867</v>
          </cell>
          <cell r="E179">
            <v>4.8450000000000006</v>
          </cell>
          <cell r="F179">
            <v>484.50000000000006</v>
          </cell>
          <cell r="I179">
            <v>484.50000000000006</v>
          </cell>
          <cell r="J179">
            <v>73.446844679286158</v>
          </cell>
          <cell r="K179">
            <v>73.446844679286158</v>
          </cell>
        </row>
        <row r="180">
          <cell r="C180" t="str">
            <v>黄海云</v>
          </cell>
          <cell r="D180" t="str">
            <v>40198</v>
          </cell>
          <cell r="E180">
            <v>1.48</v>
          </cell>
          <cell r="F180">
            <v>148</v>
          </cell>
          <cell r="I180">
            <v>148</v>
          </cell>
          <cell r="J180">
            <v>22.435775051670483</v>
          </cell>
          <cell r="K180">
            <v>22.435775051670483</v>
          </cell>
        </row>
        <row r="181">
          <cell r="C181" t="str">
            <v>谢强强</v>
          </cell>
          <cell r="D181" t="str">
            <v>41985</v>
          </cell>
          <cell r="E181">
            <v>3.3200000000000003</v>
          </cell>
          <cell r="F181">
            <v>332</v>
          </cell>
          <cell r="I181">
            <v>332</v>
          </cell>
          <cell r="J181">
            <v>50.328900791585141</v>
          </cell>
          <cell r="K181">
            <v>50.328900791585141</v>
          </cell>
        </row>
        <row r="182">
          <cell r="C182" t="str">
            <v>高明裕</v>
          </cell>
          <cell r="D182" t="str">
            <v>05050</v>
          </cell>
          <cell r="E182">
            <v>8.2999999999999989</v>
          </cell>
          <cell r="F182">
            <v>829.99999999999989</v>
          </cell>
          <cell r="G182">
            <v>68.52</v>
          </cell>
          <cell r="I182">
            <v>898.51999999999987</v>
          </cell>
          <cell r="J182">
            <v>136.20940945558758</v>
          </cell>
          <cell r="K182">
            <v>100</v>
          </cell>
        </row>
        <row r="183">
          <cell r="C183" t="str">
            <v>何志伟</v>
          </cell>
          <cell r="D183" t="str">
            <v>40482</v>
          </cell>
          <cell r="E183">
            <v>4.9550000000000001</v>
          </cell>
          <cell r="F183">
            <v>495.5</v>
          </cell>
          <cell r="G183">
            <v>119.80800000000001</v>
          </cell>
          <cell r="H183">
            <v>198</v>
          </cell>
          <cell r="I183">
            <v>813.30799999999999</v>
          </cell>
          <cell r="J183">
            <v>123.29186037651364</v>
          </cell>
          <cell r="K183">
            <v>100</v>
          </cell>
        </row>
        <row r="184">
          <cell r="C184" t="str">
            <v>黄继业</v>
          </cell>
          <cell r="D184" t="str">
            <v>05053</v>
          </cell>
          <cell r="E184">
            <v>32.519999999999996</v>
          </cell>
          <cell r="F184">
            <v>3251.9999999999995</v>
          </cell>
          <cell r="G184">
            <v>103.92000000000002</v>
          </cell>
          <cell r="I184">
            <v>3355.9199999999996</v>
          </cell>
          <cell r="J184">
            <v>508.73423115812164</v>
          </cell>
          <cell r="K184">
            <v>100</v>
          </cell>
        </row>
        <row r="185">
          <cell r="C185" t="str">
            <v>吴占雄</v>
          </cell>
          <cell r="D185" t="str">
            <v>41116</v>
          </cell>
          <cell r="E185">
            <v>0</v>
          </cell>
          <cell r="F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C186" t="str">
            <v>杨宇翔</v>
          </cell>
          <cell r="D186" t="str">
            <v>41459</v>
          </cell>
          <cell r="E186">
            <v>4.58</v>
          </cell>
          <cell r="F186">
            <v>458</v>
          </cell>
          <cell r="I186">
            <v>458</v>
          </cell>
          <cell r="J186">
            <v>69.429628200439737</v>
          </cell>
          <cell r="K186">
            <v>69.429628200439737</v>
          </cell>
        </row>
        <row r="187">
          <cell r="C187" t="str">
            <v>李芸</v>
          </cell>
          <cell r="D187" t="str">
            <v>40142</v>
          </cell>
          <cell r="E187">
            <v>4.45</v>
          </cell>
          <cell r="F187">
            <v>445</v>
          </cell>
          <cell r="I187">
            <v>445</v>
          </cell>
          <cell r="J187">
            <v>67.458918229684912</v>
          </cell>
          <cell r="K187">
            <v>67.458918229684912</v>
          </cell>
        </row>
        <row r="188">
          <cell r="C188" t="str">
            <v>曾毓</v>
          </cell>
          <cell r="D188" t="str">
            <v>05054</v>
          </cell>
          <cell r="E188">
            <v>4.75</v>
          </cell>
          <cell r="F188">
            <v>475</v>
          </cell>
          <cell r="I188">
            <v>475</v>
          </cell>
          <cell r="J188">
            <v>72.00671046988839</v>
          </cell>
          <cell r="K188">
            <v>72.00671046988839</v>
          </cell>
        </row>
        <row r="189">
          <cell r="C189" t="str">
            <v>张海峰</v>
          </cell>
          <cell r="D189" t="str">
            <v>05029</v>
          </cell>
          <cell r="E189">
            <v>3.75</v>
          </cell>
          <cell r="F189">
            <v>375</v>
          </cell>
          <cell r="I189">
            <v>375</v>
          </cell>
          <cell r="J189">
            <v>56.847403002543459</v>
          </cell>
          <cell r="K189">
            <v>56.847403002543459</v>
          </cell>
        </row>
        <row r="190">
          <cell r="C190" t="str">
            <v>洪明</v>
          </cell>
          <cell r="D190" t="str">
            <v>40003</v>
          </cell>
          <cell r="E190">
            <v>2.04</v>
          </cell>
          <cell r="F190">
            <v>204</v>
          </cell>
          <cell r="I190">
            <v>204</v>
          </cell>
          <cell r="J190">
            <v>30.924987233383639</v>
          </cell>
          <cell r="K190">
            <v>30.924987233383639</v>
          </cell>
        </row>
        <row r="191">
          <cell r="C191" t="str">
            <v>盛卫琴</v>
          </cell>
          <cell r="D191" t="str">
            <v>41748</v>
          </cell>
          <cell r="E191">
            <v>0.11</v>
          </cell>
          <cell r="F191">
            <v>11</v>
          </cell>
          <cell r="I191">
            <v>11</v>
          </cell>
          <cell r="J191">
            <v>1.6675238214079413</v>
          </cell>
          <cell r="K191">
            <v>1.6675238214079413</v>
          </cell>
        </row>
        <row r="192">
          <cell r="C192" t="str">
            <v>刘顺兰</v>
          </cell>
          <cell r="D192" t="str">
            <v>07008</v>
          </cell>
          <cell r="E192">
            <v>2.625</v>
          </cell>
          <cell r="F192">
            <v>262.5</v>
          </cell>
          <cell r="G192">
            <v>83.304000000000002</v>
          </cell>
          <cell r="H192">
            <v>198</v>
          </cell>
          <cell r="I192">
            <v>543.80399999999997</v>
          </cell>
          <cell r="J192">
            <v>82.436920379720377</v>
          </cell>
          <cell r="K192">
            <v>82.436920379720377</v>
          </cell>
        </row>
        <row r="193">
          <cell r="C193" t="str">
            <v>王卉</v>
          </cell>
          <cell r="D193" t="str">
            <v>23014</v>
          </cell>
          <cell r="E193">
            <v>0</v>
          </cell>
          <cell r="F193">
            <v>0</v>
          </cell>
          <cell r="I193">
            <v>0</v>
          </cell>
          <cell r="J193">
            <v>0</v>
          </cell>
          <cell r="K193">
            <v>0</v>
          </cell>
        </row>
        <row r="194">
          <cell r="C194" t="str">
            <v>章红芳</v>
          </cell>
          <cell r="D194" t="str">
            <v>22010</v>
          </cell>
          <cell r="E194">
            <v>0</v>
          </cell>
          <cell r="F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C195" t="str">
            <v>袁碧宇</v>
          </cell>
          <cell r="D195" t="str">
            <v>40449</v>
          </cell>
          <cell r="E195">
            <v>0</v>
          </cell>
          <cell r="F195">
            <v>0</v>
          </cell>
          <cell r="I195">
            <v>0</v>
          </cell>
          <cell r="J195">
            <v>0</v>
          </cell>
          <cell r="K195">
            <v>0</v>
          </cell>
        </row>
        <row r="196">
          <cell r="C196" t="str">
            <v>张斌</v>
          </cell>
          <cell r="D196" t="str">
            <v>40798</v>
          </cell>
          <cell r="E196">
            <v>0</v>
          </cell>
          <cell r="F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C197" t="str">
            <v>贾蕾</v>
          </cell>
          <cell r="D197" t="str">
            <v>05007</v>
          </cell>
          <cell r="E197">
            <v>0</v>
          </cell>
          <cell r="F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C198" t="str">
            <v>马松月</v>
          </cell>
          <cell r="D198" t="str">
            <v>38015</v>
          </cell>
          <cell r="E198">
            <v>0</v>
          </cell>
          <cell r="F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C199" t="str">
            <v>郭红梅</v>
          </cell>
          <cell r="D199" t="str">
            <v>05055</v>
          </cell>
          <cell r="E199">
            <v>0</v>
          </cell>
          <cell r="F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C200" t="str">
            <v>曾昕</v>
          </cell>
          <cell r="D200" t="str">
            <v>05064</v>
          </cell>
          <cell r="E200">
            <v>0</v>
          </cell>
          <cell r="F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C201" t="str">
            <v>王永进</v>
          </cell>
          <cell r="D201" t="str">
            <v>40760</v>
          </cell>
          <cell r="E201">
            <v>0</v>
          </cell>
          <cell r="F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C202" t="str">
            <v>张彦飞</v>
          </cell>
          <cell r="D202" t="str">
            <v>41411</v>
          </cell>
          <cell r="E202">
            <v>0</v>
          </cell>
          <cell r="F202">
            <v>0</v>
          </cell>
          <cell r="I202">
            <v>0</v>
          </cell>
          <cell r="J202">
            <v>0</v>
          </cell>
          <cell r="K202">
            <v>0</v>
          </cell>
        </row>
        <row r="203">
          <cell r="C203" t="str">
            <v>谷帅</v>
          </cell>
          <cell r="D203" t="str">
            <v>41278</v>
          </cell>
          <cell r="E203">
            <v>0</v>
          </cell>
          <cell r="F203">
            <v>0</v>
          </cell>
          <cell r="I203">
            <v>0</v>
          </cell>
          <cell r="J203">
            <v>0</v>
          </cell>
          <cell r="K203">
            <v>0</v>
          </cell>
        </row>
        <row r="204">
          <cell r="C204" t="str">
            <v>艾雪峰</v>
          </cell>
          <cell r="D204" t="str">
            <v>41483</v>
          </cell>
          <cell r="E204">
            <v>0</v>
          </cell>
          <cell r="F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C205" t="str">
            <v>胡晓轩</v>
          </cell>
          <cell r="D205" t="str">
            <v>38032</v>
          </cell>
          <cell r="E205">
            <v>0</v>
          </cell>
          <cell r="F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C206" t="str">
            <v>杨潇怡</v>
          </cell>
          <cell r="D206" t="str">
            <v>41934</v>
          </cell>
          <cell r="E206">
            <v>0</v>
          </cell>
          <cell r="F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C207" t="str">
            <v>杨晓丹</v>
          </cell>
          <cell r="D207" t="str">
            <v>41916</v>
          </cell>
          <cell r="E207">
            <v>0</v>
          </cell>
          <cell r="F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C208" t="str">
            <v>申东升</v>
          </cell>
          <cell r="D208" t="str">
            <v>42242</v>
          </cell>
          <cell r="E208">
            <v>0</v>
          </cell>
          <cell r="F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C209" t="str">
            <v>尹平</v>
          </cell>
          <cell r="E209">
            <v>0</v>
          </cell>
          <cell r="F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C210" t="str">
            <v>张蓓蓓</v>
          </cell>
          <cell r="E210">
            <v>0</v>
          </cell>
          <cell r="F210">
            <v>0</v>
          </cell>
          <cell r="I210">
            <v>0</v>
          </cell>
          <cell r="J210">
            <v>0</v>
          </cell>
          <cell r="K210">
            <v>0</v>
          </cell>
        </row>
        <row r="211">
          <cell r="C211" t="str">
            <v>胡敏</v>
          </cell>
          <cell r="E211">
            <v>0</v>
          </cell>
          <cell r="F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C212" t="str">
            <v>孙玲玲</v>
          </cell>
          <cell r="D212" t="str">
            <v>05001</v>
          </cell>
          <cell r="E212">
            <v>6.05</v>
          </cell>
          <cell r="F212">
            <v>605</v>
          </cell>
          <cell r="G212">
            <v>22.154399999999999</v>
          </cell>
          <cell r="I212">
            <v>627.15440000000001</v>
          </cell>
          <cell r="J212">
            <v>95.072263790982248</v>
          </cell>
          <cell r="K212">
            <v>95.072263790982248</v>
          </cell>
        </row>
        <row r="213">
          <cell r="C213" t="str">
            <v>李文钧</v>
          </cell>
          <cell r="D213" t="str">
            <v>40215</v>
          </cell>
          <cell r="E213">
            <v>1.0833333333333333</v>
          </cell>
          <cell r="F213">
            <v>108.33333333333333</v>
          </cell>
          <cell r="G213">
            <v>106.71</v>
          </cell>
          <cell r="H213">
            <v>198</v>
          </cell>
          <cell r="I213">
            <v>413.04333333333329</v>
          </cell>
          <cell r="J213">
            <v>62.614508873370369</v>
          </cell>
          <cell r="K213">
            <v>62.614508873370369</v>
          </cell>
        </row>
        <row r="214">
          <cell r="C214" t="str">
            <v>陈龙</v>
          </cell>
          <cell r="D214" t="str">
            <v>40216</v>
          </cell>
          <cell r="E214">
            <v>16.724999999999998</v>
          </cell>
          <cell r="F214">
            <v>1672.4999999999998</v>
          </cell>
          <cell r="H214">
            <v>198</v>
          </cell>
          <cell r="I214">
            <v>1870.4999999999998</v>
          </cell>
          <cell r="J214">
            <v>283.55484617668674</v>
          </cell>
          <cell r="K214">
            <v>100</v>
          </cell>
        </row>
        <row r="215">
          <cell r="C215" t="str">
            <v>刘敬彪</v>
          </cell>
          <cell r="D215" t="str">
            <v>05044</v>
          </cell>
          <cell r="E215">
            <v>0</v>
          </cell>
          <cell r="F215">
            <v>0</v>
          </cell>
          <cell r="G215">
            <v>47.82</v>
          </cell>
          <cell r="I215">
            <v>47.82</v>
          </cell>
          <cell r="J215">
            <v>7.2491808308843417</v>
          </cell>
          <cell r="K215">
            <v>7.2491808308843417</v>
          </cell>
        </row>
        <row r="216">
          <cell r="C216" t="str">
            <v>赵治栋</v>
          </cell>
          <cell r="D216">
            <v>40185</v>
          </cell>
          <cell r="E216">
            <v>0</v>
          </cell>
          <cell r="F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C217" t="str">
            <v>马国进</v>
          </cell>
          <cell r="D217" t="str">
            <v>05060</v>
          </cell>
          <cell r="E217">
            <v>0</v>
          </cell>
          <cell r="F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C218" t="str">
            <v>杨翠容</v>
          </cell>
          <cell r="D218" t="str">
            <v>01026</v>
          </cell>
          <cell r="E218">
            <v>0</v>
          </cell>
          <cell r="F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C219" t="str">
            <v>马德</v>
          </cell>
          <cell r="D219" t="str">
            <v>41469</v>
          </cell>
          <cell r="E219">
            <v>0</v>
          </cell>
          <cell r="F219">
            <v>0</v>
          </cell>
          <cell r="I219">
            <v>0</v>
          </cell>
          <cell r="J219">
            <v>0</v>
          </cell>
          <cell r="K219">
            <v>0</v>
          </cell>
        </row>
        <row r="220">
          <cell r="C220" t="str">
            <v>徐丽燕</v>
          </cell>
          <cell r="D220" t="str">
            <v>40127</v>
          </cell>
          <cell r="E220">
            <v>0</v>
          </cell>
          <cell r="F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C221" t="str">
            <v>李辉</v>
          </cell>
          <cell r="D221" t="str">
            <v>42079</v>
          </cell>
          <cell r="E221">
            <v>0</v>
          </cell>
          <cell r="F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C222" t="str">
            <v>张海鹏</v>
          </cell>
          <cell r="D222" t="str">
            <v>05058</v>
          </cell>
          <cell r="E222">
            <v>2.86</v>
          </cell>
          <cell r="F222">
            <v>286</v>
          </cell>
          <cell r="I222">
            <v>286</v>
          </cell>
          <cell r="J222">
            <v>43.355619356606475</v>
          </cell>
          <cell r="K222">
            <v>43.355619356606475</v>
          </cell>
        </row>
        <row r="223">
          <cell r="C223" t="str">
            <v>顾海涛</v>
          </cell>
          <cell r="D223" t="str">
            <v>40040</v>
          </cell>
          <cell r="E223">
            <v>0</v>
          </cell>
          <cell r="F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E224">
            <v>0</v>
          </cell>
          <cell r="F224">
            <v>60505.909999999996</v>
          </cell>
          <cell r="G224">
            <v>3217.3175999999999</v>
          </cell>
        </row>
      </sheetData>
      <sheetData sheetId="2"/>
      <sheetData sheetId="3">
        <row r="3">
          <cell r="C3" t="str">
            <v>王涛</v>
          </cell>
          <cell r="D3">
            <v>36</v>
          </cell>
          <cell r="E3">
            <v>92.933999999999997</v>
          </cell>
        </row>
        <row r="4">
          <cell r="C4" t="str">
            <v>李海</v>
          </cell>
          <cell r="D4">
            <v>35</v>
          </cell>
          <cell r="E4">
            <v>92.87</v>
          </cell>
        </row>
        <row r="5">
          <cell r="C5" t="str">
            <v>邓江峡</v>
          </cell>
          <cell r="D5">
            <v>46</v>
          </cell>
          <cell r="E5">
            <v>92.652000000000001</v>
          </cell>
        </row>
        <row r="6">
          <cell r="C6" t="str">
            <v>赵巨峰</v>
          </cell>
          <cell r="D6">
            <v>115</v>
          </cell>
          <cell r="E6">
            <v>92.507000000000005</v>
          </cell>
        </row>
        <row r="7">
          <cell r="C7" t="str">
            <v>胡月</v>
          </cell>
          <cell r="D7">
            <v>99</v>
          </cell>
          <cell r="E7">
            <v>92.397999999999996</v>
          </cell>
        </row>
        <row r="8">
          <cell r="C8" t="str">
            <v>周巧娣</v>
          </cell>
          <cell r="D8">
            <v>39</v>
          </cell>
          <cell r="E8">
            <v>92.32</v>
          </cell>
        </row>
        <row r="9">
          <cell r="C9" t="str">
            <v>梁尚清</v>
          </cell>
          <cell r="D9">
            <v>19</v>
          </cell>
          <cell r="E9">
            <v>92.293999999999997</v>
          </cell>
        </row>
        <row r="10">
          <cell r="C10" t="str">
            <v>林君</v>
          </cell>
          <cell r="D10">
            <v>41</v>
          </cell>
          <cell r="E10">
            <v>92.272999999999996</v>
          </cell>
        </row>
        <row r="11">
          <cell r="C11" t="str">
            <v>胡炜薇</v>
          </cell>
          <cell r="D11">
            <v>51</v>
          </cell>
          <cell r="E11">
            <v>92.236999999999995</v>
          </cell>
        </row>
        <row r="12">
          <cell r="C12" t="str">
            <v>李竹</v>
          </cell>
          <cell r="D12">
            <v>167</v>
          </cell>
          <cell r="E12">
            <v>92.201999999999998</v>
          </cell>
        </row>
        <row r="13">
          <cell r="C13" t="str">
            <v>蒋洁</v>
          </cell>
          <cell r="D13">
            <v>45</v>
          </cell>
          <cell r="E13">
            <v>92.123999999999995</v>
          </cell>
        </row>
        <row r="14">
          <cell r="C14" t="str">
            <v>孔庆鹏</v>
          </cell>
          <cell r="D14">
            <v>61</v>
          </cell>
          <cell r="E14">
            <v>92.122</v>
          </cell>
        </row>
        <row r="15">
          <cell r="C15" t="str">
            <v>刘圆圆</v>
          </cell>
          <cell r="D15">
            <v>36</v>
          </cell>
          <cell r="E15">
            <v>92.116</v>
          </cell>
        </row>
        <row r="16">
          <cell r="C16" t="str">
            <v>袁博</v>
          </cell>
          <cell r="D16">
            <v>87</v>
          </cell>
          <cell r="E16">
            <v>92.102000000000004</v>
          </cell>
        </row>
        <row r="17">
          <cell r="C17" t="str">
            <v>王康泰</v>
          </cell>
          <cell r="D17">
            <v>20</v>
          </cell>
          <cell r="E17">
            <v>92.075999999999993</v>
          </cell>
        </row>
        <row r="18">
          <cell r="C18" t="str">
            <v>逯鑫淼</v>
          </cell>
          <cell r="D18">
            <v>50</v>
          </cell>
          <cell r="E18">
            <v>92.024000000000001</v>
          </cell>
        </row>
        <row r="19">
          <cell r="C19" t="str">
            <v>崔光茫</v>
          </cell>
          <cell r="D19">
            <v>20</v>
          </cell>
          <cell r="E19">
            <v>92</v>
          </cell>
        </row>
        <row r="20">
          <cell r="C20" t="str">
            <v>赵鹏</v>
          </cell>
          <cell r="D20">
            <v>212</v>
          </cell>
          <cell r="E20">
            <v>91.995000000000005</v>
          </cell>
        </row>
        <row r="21">
          <cell r="C21" t="str">
            <v>杨宇翔</v>
          </cell>
          <cell r="D21">
            <v>31</v>
          </cell>
          <cell r="E21">
            <v>91.951999999999998</v>
          </cell>
        </row>
        <row r="22">
          <cell r="C22" t="str">
            <v>郭红梅</v>
          </cell>
          <cell r="D22">
            <v>563</v>
          </cell>
          <cell r="E22">
            <v>91.908000000000001</v>
          </cell>
        </row>
        <row r="23">
          <cell r="C23" t="str">
            <v>柯华杰</v>
          </cell>
          <cell r="D23">
            <v>154</v>
          </cell>
          <cell r="E23">
            <v>91.834000000000003</v>
          </cell>
        </row>
        <row r="24">
          <cell r="C24" t="str">
            <v>胡冀</v>
          </cell>
          <cell r="D24">
            <v>166</v>
          </cell>
          <cell r="E24">
            <v>91.817999999999998</v>
          </cell>
        </row>
        <row r="25">
          <cell r="C25" t="str">
            <v>李芸</v>
          </cell>
          <cell r="D25">
            <v>156</v>
          </cell>
          <cell r="E25">
            <v>91.798000000000002</v>
          </cell>
        </row>
        <row r="26">
          <cell r="C26" t="str">
            <v>艾雪峰</v>
          </cell>
          <cell r="D26">
            <v>498</v>
          </cell>
          <cell r="E26">
            <v>91.771000000000001</v>
          </cell>
        </row>
        <row r="27">
          <cell r="C27" t="str">
            <v>牛小燕</v>
          </cell>
          <cell r="D27">
            <v>105</v>
          </cell>
          <cell r="E27">
            <v>91.671999999999997</v>
          </cell>
        </row>
        <row r="28">
          <cell r="C28" t="str">
            <v>程知群</v>
          </cell>
          <cell r="D28">
            <v>66</v>
          </cell>
          <cell r="E28">
            <v>91.606999999999999</v>
          </cell>
        </row>
        <row r="29">
          <cell r="C29" t="str">
            <v>吴爱婷</v>
          </cell>
          <cell r="D29">
            <v>139</v>
          </cell>
          <cell r="E29">
            <v>91.567999999999998</v>
          </cell>
        </row>
        <row r="30">
          <cell r="C30" t="str">
            <v>胡晓轩</v>
          </cell>
          <cell r="D30">
            <v>248</v>
          </cell>
          <cell r="E30">
            <v>91.561000000000007</v>
          </cell>
        </row>
        <row r="31">
          <cell r="C31" t="str">
            <v>盛庆华</v>
          </cell>
          <cell r="D31">
            <v>82</v>
          </cell>
          <cell r="E31">
            <v>91.46</v>
          </cell>
        </row>
        <row r="32">
          <cell r="C32" t="str">
            <v>张忠海</v>
          </cell>
          <cell r="D32">
            <v>180</v>
          </cell>
          <cell r="E32">
            <v>91.453000000000003</v>
          </cell>
        </row>
        <row r="33">
          <cell r="C33" t="str">
            <v>杜铁钧</v>
          </cell>
          <cell r="D33">
            <v>153</v>
          </cell>
          <cell r="E33">
            <v>91.442999999999998</v>
          </cell>
        </row>
        <row r="34">
          <cell r="C34" t="str">
            <v>徐魁文</v>
          </cell>
          <cell r="D34">
            <v>147</v>
          </cell>
          <cell r="E34">
            <v>91.418999999999997</v>
          </cell>
        </row>
        <row r="35">
          <cell r="C35" t="str">
            <v>官伯然</v>
          </cell>
          <cell r="D35">
            <v>59</v>
          </cell>
          <cell r="E35">
            <v>91.415000000000006</v>
          </cell>
        </row>
        <row r="36">
          <cell r="C36" t="str">
            <v>辛青</v>
          </cell>
          <cell r="D36">
            <v>206</v>
          </cell>
          <cell r="E36">
            <v>91.414000000000001</v>
          </cell>
        </row>
        <row r="37">
          <cell r="C37" t="str">
            <v>彭时林</v>
          </cell>
          <cell r="D37">
            <v>33</v>
          </cell>
          <cell r="E37">
            <v>91.408000000000001</v>
          </cell>
        </row>
        <row r="38">
          <cell r="C38" t="str">
            <v>王勇佳</v>
          </cell>
          <cell r="D38">
            <v>49</v>
          </cell>
          <cell r="E38">
            <v>91.406000000000006</v>
          </cell>
        </row>
        <row r="39">
          <cell r="C39" t="str">
            <v>郑梁</v>
          </cell>
          <cell r="D39">
            <v>88</v>
          </cell>
          <cell r="E39">
            <v>91.394999999999996</v>
          </cell>
        </row>
        <row r="40">
          <cell r="C40" t="str">
            <v>林弥</v>
          </cell>
          <cell r="D40">
            <v>86</v>
          </cell>
          <cell r="E40">
            <v>91.376999999999995</v>
          </cell>
        </row>
        <row r="41">
          <cell r="C41" t="str">
            <v>周前</v>
          </cell>
          <cell r="D41">
            <v>50</v>
          </cell>
          <cell r="E41">
            <v>91.344999999999999</v>
          </cell>
        </row>
        <row r="42">
          <cell r="C42" t="str">
            <v>徐敏</v>
          </cell>
          <cell r="D42">
            <v>552</v>
          </cell>
          <cell r="E42">
            <v>91.335999999999999</v>
          </cell>
        </row>
        <row r="43">
          <cell r="C43" t="str">
            <v>轩伟鹏</v>
          </cell>
          <cell r="D43">
            <v>44</v>
          </cell>
          <cell r="E43">
            <v>91.326999999999998</v>
          </cell>
        </row>
        <row r="44">
          <cell r="C44" t="str">
            <v>应智花</v>
          </cell>
          <cell r="D44">
            <v>106</v>
          </cell>
          <cell r="E44">
            <v>91.305999999999997</v>
          </cell>
        </row>
        <row r="45">
          <cell r="C45" t="str">
            <v>岳克强</v>
          </cell>
          <cell r="D45">
            <v>166</v>
          </cell>
          <cell r="E45">
            <v>91.304000000000002</v>
          </cell>
        </row>
        <row r="46">
          <cell r="C46" t="str">
            <v>杨柳</v>
          </cell>
          <cell r="D46">
            <v>122</v>
          </cell>
          <cell r="E46">
            <v>91.295000000000002</v>
          </cell>
        </row>
        <row r="47">
          <cell r="C47" t="str">
            <v>邵李焕</v>
          </cell>
          <cell r="D47">
            <v>197</v>
          </cell>
          <cell r="E47">
            <v>91.266999999999996</v>
          </cell>
        </row>
        <row r="48">
          <cell r="C48" t="str">
            <v>赵晓梅</v>
          </cell>
          <cell r="D48">
            <v>19</v>
          </cell>
          <cell r="E48">
            <v>91.263999999999996</v>
          </cell>
        </row>
        <row r="49">
          <cell r="C49" t="str">
            <v>顾梅园</v>
          </cell>
          <cell r="D49">
            <v>124</v>
          </cell>
          <cell r="E49">
            <v>91.227999999999994</v>
          </cell>
        </row>
        <row r="50">
          <cell r="C50" t="str">
            <v>张彦飞</v>
          </cell>
          <cell r="D50">
            <v>208</v>
          </cell>
          <cell r="E50">
            <v>91.215999999999994</v>
          </cell>
        </row>
        <row r="51">
          <cell r="C51" t="str">
            <v>王永慧</v>
          </cell>
          <cell r="D51">
            <v>93</v>
          </cell>
          <cell r="E51">
            <v>91.210999999999999</v>
          </cell>
        </row>
        <row r="52">
          <cell r="C52" t="str">
            <v>黄汐威</v>
          </cell>
          <cell r="D52">
            <v>144</v>
          </cell>
          <cell r="E52">
            <v>91.191000000000003</v>
          </cell>
        </row>
        <row r="53">
          <cell r="C53" t="str">
            <v>公晓丽</v>
          </cell>
          <cell r="D53">
            <v>34</v>
          </cell>
          <cell r="E53">
            <v>91.182000000000002</v>
          </cell>
        </row>
        <row r="54">
          <cell r="C54" t="str">
            <v>于成浩</v>
          </cell>
          <cell r="D54">
            <v>24</v>
          </cell>
          <cell r="E54">
            <v>91.162999999999997</v>
          </cell>
        </row>
        <row r="55">
          <cell r="C55" t="str">
            <v>侯昌伦</v>
          </cell>
          <cell r="D55">
            <v>18</v>
          </cell>
          <cell r="E55">
            <v>91.120999999999995</v>
          </cell>
        </row>
        <row r="56">
          <cell r="C56" t="str">
            <v>张钰</v>
          </cell>
          <cell r="D56">
            <v>16</v>
          </cell>
          <cell r="E56">
            <v>91.114999999999995</v>
          </cell>
        </row>
        <row r="57">
          <cell r="C57" t="str">
            <v>于海滨</v>
          </cell>
          <cell r="D57">
            <v>265</v>
          </cell>
          <cell r="E57">
            <v>91.105999999999995</v>
          </cell>
        </row>
        <row r="58">
          <cell r="C58" t="str">
            <v>郑兴</v>
          </cell>
          <cell r="D58">
            <v>37</v>
          </cell>
          <cell r="E58">
            <v>91.093999999999994</v>
          </cell>
        </row>
        <row r="59">
          <cell r="C59" t="str">
            <v>陈科明</v>
          </cell>
          <cell r="D59">
            <v>20</v>
          </cell>
          <cell r="E59">
            <v>91.058999999999997</v>
          </cell>
        </row>
        <row r="60">
          <cell r="C60" t="str">
            <v>谢强强</v>
          </cell>
          <cell r="D60">
            <v>77</v>
          </cell>
          <cell r="E60">
            <v>90.984999999999999</v>
          </cell>
        </row>
        <row r="61">
          <cell r="C61" t="str">
            <v>于长秋</v>
          </cell>
          <cell r="D61">
            <v>128</v>
          </cell>
          <cell r="E61">
            <v>90.974999999999994</v>
          </cell>
        </row>
        <row r="62">
          <cell r="C62" t="str">
            <v>李付鹏</v>
          </cell>
          <cell r="D62">
            <v>85</v>
          </cell>
          <cell r="E62">
            <v>90.97</v>
          </cell>
        </row>
        <row r="63">
          <cell r="C63" t="str">
            <v>刘杰</v>
          </cell>
          <cell r="D63">
            <v>111</v>
          </cell>
          <cell r="E63">
            <v>90.914000000000001</v>
          </cell>
        </row>
        <row r="64">
          <cell r="C64" t="str">
            <v>项铁铭</v>
          </cell>
          <cell r="D64">
            <v>71</v>
          </cell>
          <cell r="E64">
            <v>90.85</v>
          </cell>
        </row>
        <row r="65">
          <cell r="C65" t="str">
            <v>吕伟锋</v>
          </cell>
          <cell r="D65">
            <v>120</v>
          </cell>
          <cell r="E65">
            <v>90.847999999999999</v>
          </cell>
        </row>
        <row r="66">
          <cell r="C66" t="str">
            <v>高海军</v>
          </cell>
          <cell r="D66">
            <v>43</v>
          </cell>
          <cell r="E66">
            <v>90.819000000000003</v>
          </cell>
        </row>
        <row r="67">
          <cell r="C67" t="str">
            <v>徐军明</v>
          </cell>
          <cell r="D67">
            <v>132</v>
          </cell>
          <cell r="E67">
            <v>90.813999999999993</v>
          </cell>
        </row>
        <row r="68">
          <cell r="C68" t="str">
            <v>郑晓隆</v>
          </cell>
          <cell r="D68">
            <v>29</v>
          </cell>
          <cell r="E68">
            <v>90.81</v>
          </cell>
        </row>
        <row r="69">
          <cell r="C69" t="str">
            <v>胡飞跃</v>
          </cell>
          <cell r="D69">
            <v>46</v>
          </cell>
          <cell r="E69">
            <v>90.801000000000002</v>
          </cell>
        </row>
        <row r="70">
          <cell r="C70" t="str">
            <v>金华燕</v>
          </cell>
          <cell r="D70">
            <v>141</v>
          </cell>
          <cell r="E70">
            <v>90.774000000000001</v>
          </cell>
        </row>
        <row r="71">
          <cell r="C71" t="str">
            <v>余厉阳</v>
          </cell>
          <cell r="D71">
            <v>200</v>
          </cell>
          <cell r="E71">
            <v>90.7</v>
          </cell>
        </row>
        <row r="72">
          <cell r="C72" t="str">
            <v>白茹</v>
          </cell>
          <cell r="D72">
            <v>140</v>
          </cell>
          <cell r="E72">
            <v>90.650999999999996</v>
          </cell>
        </row>
        <row r="73">
          <cell r="C73" t="str">
            <v>王永进</v>
          </cell>
          <cell r="D73">
            <v>180</v>
          </cell>
          <cell r="E73">
            <v>90.647000000000006</v>
          </cell>
        </row>
        <row r="74">
          <cell r="C74" t="str">
            <v>臧月</v>
          </cell>
          <cell r="D74">
            <v>89</v>
          </cell>
          <cell r="E74">
            <v>90.602000000000004</v>
          </cell>
        </row>
        <row r="75">
          <cell r="C75" t="str">
            <v>杨潇怡</v>
          </cell>
          <cell r="D75">
            <v>308</v>
          </cell>
          <cell r="E75">
            <v>90.587999999999994</v>
          </cell>
        </row>
        <row r="76">
          <cell r="C76" t="str">
            <v>陈瑾</v>
          </cell>
          <cell r="D76">
            <v>217</v>
          </cell>
          <cell r="E76">
            <v>90.537000000000006</v>
          </cell>
        </row>
        <row r="77">
          <cell r="C77" t="str">
            <v>孙宜琴</v>
          </cell>
          <cell r="D77">
            <v>139</v>
          </cell>
          <cell r="E77">
            <v>90.528000000000006</v>
          </cell>
        </row>
        <row r="78">
          <cell r="C78" t="str">
            <v>高惠芳</v>
          </cell>
          <cell r="D78">
            <v>150</v>
          </cell>
          <cell r="E78">
            <v>90.507000000000005</v>
          </cell>
        </row>
        <row r="79">
          <cell r="C79" t="str">
            <v>刘顺兰</v>
          </cell>
          <cell r="D79">
            <v>42</v>
          </cell>
          <cell r="E79">
            <v>90.5</v>
          </cell>
        </row>
        <row r="80">
          <cell r="C80" t="str">
            <v>刘国华</v>
          </cell>
          <cell r="D80">
            <v>154</v>
          </cell>
          <cell r="E80">
            <v>90.438000000000002</v>
          </cell>
        </row>
        <row r="81">
          <cell r="C81" t="str">
            <v>李仕琦</v>
          </cell>
          <cell r="D81">
            <v>49</v>
          </cell>
          <cell r="E81">
            <v>90.427999999999997</v>
          </cell>
        </row>
        <row r="82">
          <cell r="C82" t="str">
            <v>姜煜</v>
          </cell>
          <cell r="D82">
            <v>121</v>
          </cell>
          <cell r="E82">
            <v>90.391000000000005</v>
          </cell>
        </row>
        <row r="83">
          <cell r="C83" t="str">
            <v>廖臻</v>
          </cell>
          <cell r="D83">
            <v>32</v>
          </cell>
          <cell r="E83">
            <v>90.36</v>
          </cell>
        </row>
        <row r="84">
          <cell r="C84" t="str">
            <v>梁燕</v>
          </cell>
          <cell r="D84">
            <v>40</v>
          </cell>
          <cell r="E84">
            <v>90.328999999999994</v>
          </cell>
        </row>
        <row r="85">
          <cell r="C85" t="str">
            <v>张晓红</v>
          </cell>
          <cell r="D85">
            <v>279</v>
          </cell>
          <cell r="E85">
            <v>90.233000000000004</v>
          </cell>
        </row>
        <row r="86">
          <cell r="C86" t="str">
            <v>张显飞</v>
          </cell>
          <cell r="D86">
            <v>73</v>
          </cell>
          <cell r="E86">
            <v>90.212999999999994</v>
          </cell>
        </row>
        <row r="87">
          <cell r="C87" t="str">
            <v>耿友林</v>
          </cell>
          <cell r="D87">
            <v>53</v>
          </cell>
          <cell r="E87">
            <v>90.203000000000003</v>
          </cell>
        </row>
        <row r="88">
          <cell r="C88" t="str">
            <v>刘艳</v>
          </cell>
          <cell r="D88">
            <v>40</v>
          </cell>
          <cell r="E88">
            <v>90.173000000000002</v>
          </cell>
        </row>
        <row r="89">
          <cell r="C89" t="str">
            <v>高明裕</v>
          </cell>
          <cell r="D89">
            <v>104</v>
          </cell>
          <cell r="E89">
            <v>90.171999999999997</v>
          </cell>
        </row>
        <row r="90">
          <cell r="C90" t="str">
            <v>孙朋飞</v>
          </cell>
          <cell r="D90">
            <v>73</v>
          </cell>
          <cell r="E90">
            <v>90.17</v>
          </cell>
        </row>
        <row r="91">
          <cell r="C91" t="str">
            <v>俞钰峰</v>
          </cell>
          <cell r="D91">
            <v>54</v>
          </cell>
          <cell r="E91">
            <v>90.149000000000001</v>
          </cell>
        </row>
        <row r="92">
          <cell r="C92" t="str">
            <v>马学条</v>
          </cell>
          <cell r="D92">
            <v>136</v>
          </cell>
          <cell r="E92">
            <v>90.13</v>
          </cell>
        </row>
        <row r="93">
          <cell r="C93" t="str">
            <v>王颖</v>
          </cell>
          <cell r="D93">
            <v>76</v>
          </cell>
          <cell r="E93">
            <v>90.067999999999998</v>
          </cell>
        </row>
        <row r="94">
          <cell r="C94" t="str">
            <v>江源</v>
          </cell>
          <cell r="D94">
            <v>91</v>
          </cell>
          <cell r="E94">
            <v>90.061000000000007</v>
          </cell>
        </row>
        <row r="95">
          <cell r="C95" t="str">
            <v>代喜望</v>
          </cell>
          <cell r="D95">
            <v>101</v>
          </cell>
          <cell r="E95">
            <v>90.052999999999997</v>
          </cell>
        </row>
        <row r="96">
          <cell r="C96" t="str">
            <v>李文钧</v>
          </cell>
          <cell r="D96">
            <v>78</v>
          </cell>
          <cell r="E96">
            <v>90.051000000000002</v>
          </cell>
        </row>
        <row r="97">
          <cell r="C97" t="str">
            <v>苏江涛</v>
          </cell>
          <cell r="D97">
            <v>61</v>
          </cell>
          <cell r="E97">
            <v>90.03</v>
          </cell>
        </row>
        <row r="98">
          <cell r="C98" t="str">
            <v>刘兵</v>
          </cell>
          <cell r="D98">
            <v>86</v>
          </cell>
          <cell r="E98">
            <v>90.025999999999996</v>
          </cell>
        </row>
        <row r="99">
          <cell r="C99" t="str">
            <v>刘公致</v>
          </cell>
          <cell r="D99">
            <v>83</v>
          </cell>
          <cell r="E99">
            <v>89.989000000000004</v>
          </cell>
        </row>
        <row r="100">
          <cell r="C100" t="str">
            <v>汪洁</v>
          </cell>
          <cell r="D100">
            <v>141</v>
          </cell>
          <cell r="E100">
            <v>89.980999999999995</v>
          </cell>
        </row>
        <row r="101">
          <cell r="C101" t="str">
            <v>周明珠</v>
          </cell>
          <cell r="D101">
            <v>66</v>
          </cell>
          <cell r="E101">
            <v>89.980999999999995</v>
          </cell>
        </row>
        <row r="102">
          <cell r="C102" t="str">
            <v>骆季奎</v>
          </cell>
          <cell r="D102">
            <v>89</v>
          </cell>
          <cell r="E102">
            <v>89.944999999999993</v>
          </cell>
        </row>
        <row r="103">
          <cell r="C103" t="str">
            <v>朱贺</v>
          </cell>
          <cell r="D103">
            <v>18</v>
          </cell>
          <cell r="E103">
            <v>89.915999999999997</v>
          </cell>
        </row>
        <row r="104">
          <cell r="C104" t="str">
            <v>郑鹏</v>
          </cell>
          <cell r="D104">
            <v>120</v>
          </cell>
          <cell r="E104">
            <v>89.899000000000001</v>
          </cell>
        </row>
        <row r="105">
          <cell r="C105" t="str">
            <v>潘玉剑</v>
          </cell>
          <cell r="D105">
            <v>89</v>
          </cell>
          <cell r="E105">
            <v>89.835999999999999</v>
          </cell>
        </row>
        <row r="106">
          <cell r="C106" t="str">
            <v>骆泳铭</v>
          </cell>
          <cell r="D106">
            <v>128</v>
          </cell>
          <cell r="E106">
            <v>89.813999999999993</v>
          </cell>
        </row>
        <row r="107">
          <cell r="C107" t="str">
            <v>张海峰</v>
          </cell>
          <cell r="D107">
            <v>64</v>
          </cell>
          <cell r="E107">
            <v>89.691999999999993</v>
          </cell>
        </row>
        <row r="108">
          <cell r="C108" t="str">
            <v>陈世昌</v>
          </cell>
          <cell r="D108">
            <v>27</v>
          </cell>
          <cell r="E108">
            <v>89.61</v>
          </cell>
        </row>
        <row r="109">
          <cell r="C109" t="str">
            <v>郑雪峰</v>
          </cell>
          <cell r="D109">
            <v>274</v>
          </cell>
          <cell r="E109">
            <v>89.578000000000003</v>
          </cell>
        </row>
        <row r="110">
          <cell r="C110" t="str">
            <v>秦会斌</v>
          </cell>
          <cell r="D110">
            <v>208</v>
          </cell>
          <cell r="E110">
            <v>89.548000000000002</v>
          </cell>
        </row>
        <row r="111">
          <cell r="C111" t="str">
            <v>骆新江</v>
          </cell>
          <cell r="D111">
            <v>90</v>
          </cell>
          <cell r="E111">
            <v>89.513999999999996</v>
          </cell>
        </row>
        <row r="112">
          <cell r="C112" t="str">
            <v>张辉朝</v>
          </cell>
          <cell r="D112">
            <v>43</v>
          </cell>
          <cell r="E112">
            <v>89.506</v>
          </cell>
        </row>
        <row r="113">
          <cell r="C113" t="str">
            <v>沈怡然</v>
          </cell>
          <cell r="D113">
            <v>175</v>
          </cell>
          <cell r="E113">
            <v>89.454999999999998</v>
          </cell>
        </row>
        <row r="114">
          <cell r="C114" t="str">
            <v>吕帅帅</v>
          </cell>
          <cell r="D114">
            <v>44</v>
          </cell>
          <cell r="E114">
            <v>89.319000000000003</v>
          </cell>
        </row>
        <row r="115">
          <cell r="C115" t="str">
            <v>卢振洲</v>
          </cell>
          <cell r="D115">
            <v>59</v>
          </cell>
          <cell r="E115">
            <v>89.162999999999997</v>
          </cell>
        </row>
        <row r="116">
          <cell r="C116" t="str">
            <v>吴丽翔</v>
          </cell>
          <cell r="D116">
            <v>59</v>
          </cell>
          <cell r="E116">
            <v>89.111999999999995</v>
          </cell>
        </row>
        <row r="117">
          <cell r="C117" t="str">
            <v>朱礼尧</v>
          </cell>
          <cell r="D117">
            <v>238</v>
          </cell>
          <cell r="E117">
            <v>88.825000000000003</v>
          </cell>
        </row>
        <row r="118">
          <cell r="C118" t="str">
            <v>王晶</v>
          </cell>
          <cell r="D118">
            <v>122</v>
          </cell>
          <cell r="E118">
            <v>88.778999999999996</v>
          </cell>
        </row>
        <row r="119">
          <cell r="C119" t="str">
            <v>郭凌伟</v>
          </cell>
          <cell r="D119">
            <v>52</v>
          </cell>
          <cell r="E119">
            <v>88.72</v>
          </cell>
        </row>
        <row r="120">
          <cell r="C120" t="str">
            <v>尹川</v>
          </cell>
          <cell r="D120">
            <v>215</v>
          </cell>
          <cell r="E120">
            <v>88.697000000000003</v>
          </cell>
        </row>
        <row r="121">
          <cell r="C121" t="str">
            <v>钱雅惠</v>
          </cell>
          <cell r="D121">
            <v>60</v>
          </cell>
          <cell r="E121">
            <v>88.465999999999994</v>
          </cell>
        </row>
        <row r="122">
          <cell r="C122" t="str">
            <v>周磊</v>
          </cell>
          <cell r="D122">
            <v>68</v>
          </cell>
          <cell r="E122">
            <v>88.402000000000001</v>
          </cell>
        </row>
        <row r="123">
          <cell r="C123" t="str">
            <v>李丽丽</v>
          </cell>
          <cell r="D123">
            <v>39</v>
          </cell>
          <cell r="E123">
            <v>88.253</v>
          </cell>
        </row>
        <row r="124">
          <cell r="C124" t="str">
            <v>张海鹏</v>
          </cell>
          <cell r="D124">
            <v>80</v>
          </cell>
          <cell r="E124">
            <v>88.111999999999995</v>
          </cell>
        </row>
        <row r="125">
          <cell r="C125" t="str">
            <v>周涛</v>
          </cell>
          <cell r="D125">
            <v>167</v>
          </cell>
          <cell r="E125">
            <v>88.08</v>
          </cell>
        </row>
        <row r="126">
          <cell r="C126" t="str">
            <v>罗国清</v>
          </cell>
          <cell r="D126">
            <v>47</v>
          </cell>
          <cell r="E126">
            <v>87.992999999999995</v>
          </cell>
        </row>
        <row r="127">
          <cell r="C127" t="str">
            <v>蔡佳林</v>
          </cell>
          <cell r="D127">
            <v>20</v>
          </cell>
          <cell r="E127">
            <v>87.23</v>
          </cell>
        </row>
        <row r="128">
          <cell r="C128" t="str">
            <v>彭亮</v>
          </cell>
          <cell r="D128">
            <v>173</v>
          </cell>
          <cell r="E128">
            <v>86.762</v>
          </cell>
        </row>
        <row r="129">
          <cell r="C129" t="str">
            <v>邝小飞</v>
          </cell>
          <cell r="D129">
            <v>106</v>
          </cell>
          <cell r="E129">
            <v>86.712999999999994</v>
          </cell>
        </row>
        <row r="130">
          <cell r="C130" t="str">
            <v>郭裕顺</v>
          </cell>
          <cell r="D130">
            <v>60</v>
          </cell>
          <cell r="E130">
            <v>86.138000000000005</v>
          </cell>
        </row>
        <row r="131">
          <cell r="C131" t="str">
            <v>张珣</v>
          </cell>
          <cell r="D131">
            <v>49</v>
          </cell>
          <cell r="E131">
            <v>79.277000000000001</v>
          </cell>
        </row>
      </sheetData>
      <sheetData sheetId="4">
        <row r="3">
          <cell r="C3" t="str">
            <v>彭时林</v>
          </cell>
          <cell r="D3">
            <v>28</v>
          </cell>
          <cell r="E3">
            <v>92.924999999999997</v>
          </cell>
        </row>
        <row r="4">
          <cell r="C4" t="str">
            <v>孔庆鹏</v>
          </cell>
          <cell r="D4">
            <v>53</v>
          </cell>
          <cell r="E4">
            <v>92.781999999999996</v>
          </cell>
        </row>
        <row r="5">
          <cell r="C5" t="str">
            <v>李海</v>
          </cell>
          <cell r="D5">
            <v>36</v>
          </cell>
          <cell r="E5">
            <v>92.742999999999995</v>
          </cell>
        </row>
        <row r="6">
          <cell r="C6" t="str">
            <v>潘勉</v>
          </cell>
          <cell r="D6">
            <v>229</v>
          </cell>
          <cell r="E6">
            <v>92.641000000000005</v>
          </cell>
        </row>
        <row r="7">
          <cell r="C7" t="str">
            <v>刘顺兰</v>
          </cell>
          <cell r="D7">
            <v>177</v>
          </cell>
          <cell r="E7">
            <v>92.527000000000001</v>
          </cell>
        </row>
        <row r="8">
          <cell r="C8" t="str">
            <v>顾梅园</v>
          </cell>
          <cell r="D8">
            <v>26</v>
          </cell>
          <cell r="E8">
            <v>92.436000000000007</v>
          </cell>
        </row>
        <row r="9">
          <cell r="C9" t="str">
            <v>刘圆圆</v>
          </cell>
          <cell r="D9">
            <v>74</v>
          </cell>
          <cell r="E9">
            <v>92.370999999999995</v>
          </cell>
        </row>
        <row r="10">
          <cell r="C10" t="str">
            <v>胡月</v>
          </cell>
          <cell r="D10">
            <v>201</v>
          </cell>
          <cell r="E10">
            <v>92.328000000000003</v>
          </cell>
        </row>
        <row r="11">
          <cell r="C11" t="str">
            <v>赵鹏</v>
          </cell>
          <cell r="D11">
            <v>238</v>
          </cell>
          <cell r="E11">
            <v>92.284999999999997</v>
          </cell>
        </row>
        <row r="12">
          <cell r="C12" t="str">
            <v>何志伟</v>
          </cell>
          <cell r="D12">
            <v>18</v>
          </cell>
          <cell r="E12">
            <v>92.265000000000001</v>
          </cell>
        </row>
        <row r="13">
          <cell r="C13" t="str">
            <v>金华燕</v>
          </cell>
          <cell r="D13">
            <v>103</v>
          </cell>
          <cell r="E13">
            <v>92.248000000000005</v>
          </cell>
        </row>
        <row r="14">
          <cell r="C14" t="str">
            <v>文进才</v>
          </cell>
          <cell r="D14">
            <v>60</v>
          </cell>
          <cell r="E14">
            <v>92.218000000000004</v>
          </cell>
        </row>
        <row r="15">
          <cell r="C15" t="str">
            <v>李芸</v>
          </cell>
          <cell r="D15">
            <v>90</v>
          </cell>
          <cell r="E15">
            <v>92.126999999999995</v>
          </cell>
        </row>
        <row r="16">
          <cell r="C16" t="str">
            <v>袁博</v>
          </cell>
          <cell r="D16">
            <v>155</v>
          </cell>
          <cell r="E16">
            <v>92.034000000000006</v>
          </cell>
        </row>
        <row r="17">
          <cell r="C17" t="str">
            <v>刘超然</v>
          </cell>
          <cell r="D17">
            <v>60</v>
          </cell>
          <cell r="E17">
            <v>92.013000000000005</v>
          </cell>
        </row>
        <row r="18">
          <cell r="C18" t="str">
            <v>游彬</v>
          </cell>
          <cell r="D18">
            <v>86</v>
          </cell>
          <cell r="E18">
            <v>91.977000000000004</v>
          </cell>
        </row>
        <row r="19">
          <cell r="C19" t="str">
            <v>钱雅惠</v>
          </cell>
          <cell r="D19">
            <v>40</v>
          </cell>
          <cell r="E19">
            <v>91.953999999999994</v>
          </cell>
        </row>
        <row r="20">
          <cell r="C20" t="str">
            <v>杜铁钧</v>
          </cell>
          <cell r="D20">
            <v>151</v>
          </cell>
          <cell r="E20">
            <v>91.953000000000003</v>
          </cell>
        </row>
        <row r="21">
          <cell r="C21" t="str">
            <v>邵李焕</v>
          </cell>
          <cell r="D21">
            <v>59</v>
          </cell>
          <cell r="E21">
            <v>91.897999999999996</v>
          </cell>
        </row>
        <row r="22">
          <cell r="C22" t="str">
            <v>杨柳</v>
          </cell>
          <cell r="D22">
            <v>106</v>
          </cell>
          <cell r="E22">
            <v>91.852999999999994</v>
          </cell>
        </row>
        <row r="23">
          <cell r="C23" t="str">
            <v>王翔</v>
          </cell>
          <cell r="D23">
            <v>160</v>
          </cell>
          <cell r="E23">
            <v>91.814999999999998</v>
          </cell>
        </row>
        <row r="24">
          <cell r="C24" t="str">
            <v>潘玉剑</v>
          </cell>
          <cell r="D24">
            <v>17</v>
          </cell>
          <cell r="E24">
            <v>91.813999999999993</v>
          </cell>
        </row>
        <row r="25">
          <cell r="C25" t="str">
            <v>于海滨</v>
          </cell>
          <cell r="D25">
            <v>48</v>
          </cell>
          <cell r="E25">
            <v>91.781999999999996</v>
          </cell>
        </row>
        <row r="26">
          <cell r="C26" t="str">
            <v>李付鹏</v>
          </cell>
          <cell r="D26">
            <v>43</v>
          </cell>
          <cell r="E26">
            <v>91.754999999999995</v>
          </cell>
        </row>
        <row r="27">
          <cell r="C27" t="str">
            <v>刘艳</v>
          </cell>
          <cell r="D27">
            <v>25</v>
          </cell>
          <cell r="E27">
            <v>91.712000000000003</v>
          </cell>
        </row>
        <row r="28">
          <cell r="C28" t="str">
            <v>李竹</v>
          </cell>
          <cell r="D28">
            <v>25</v>
          </cell>
          <cell r="E28">
            <v>91.683000000000007</v>
          </cell>
        </row>
        <row r="29">
          <cell r="C29" t="str">
            <v>白茹</v>
          </cell>
          <cell r="D29">
            <v>71</v>
          </cell>
          <cell r="E29">
            <v>91.662000000000006</v>
          </cell>
        </row>
        <row r="30">
          <cell r="C30" t="str">
            <v>辛青</v>
          </cell>
          <cell r="D30">
            <v>177</v>
          </cell>
          <cell r="E30">
            <v>91.637</v>
          </cell>
        </row>
        <row r="31">
          <cell r="C31" t="str">
            <v>卢振洲</v>
          </cell>
          <cell r="D31">
            <v>91</v>
          </cell>
          <cell r="E31">
            <v>91.634</v>
          </cell>
        </row>
        <row r="32">
          <cell r="C32" t="str">
            <v>洪慧</v>
          </cell>
          <cell r="D32">
            <v>179</v>
          </cell>
          <cell r="E32">
            <v>91.528000000000006</v>
          </cell>
        </row>
        <row r="33">
          <cell r="C33" t="str">
            <v>艾雪峰</v>
          </cell>
          <cell r="D33">
            <v>238</v>
          </cell>
          <cell r="E33">
            <v>91.52</v>
          </cell>
        </row>
        <row r="34">
          <cell r="C34" t="str">
            <v>林君</v>
          </cell>
          <cell r="D34">
            <v>107</v>
          </cell>
          <cell r="E34">
            <v>91.516999999999996</v>
          </cell>
        </row>
        <row r="35">
          <cell r="C35" t="str">
            <v>孙宜琴</v>
          </cell>
          <cell r="D35">
            <v>52</v>
          </cell>
          <cell r="E35">
            <v>91.497</v>
          </cell>
        </row>
        <row r="36">
          <cell r="C36" t="str">
            <v>曾毓</v>
          </cell>
          <cell r="D36">
            <v>240</v>
          </cell>
          <cell r="E36">
            <v>91.492999999999995</v>
          </cell>
        </row>
        <row r="37">
          <cell r="C37" t="str">
            <v>胡晓轩</v>
          </cell>
          <cell r="D37">
            <v>236</v>
          </cell>
          <cell r="E37">
            <v>91.477000000000004</v>
          </cell>
        </row>
        <row r="38">
          <cell r="C38" t="str">
            <v>尹川</v>
          </cell>
          <cell r="D38">
            <v>74</v>
          </cell>
          <cell r="E38">
            <v>91.462999999999994</v>
          </cell>
        </row>
        <row r="39">
          <cell r="C39" t="str">
            <v>逯鑫淼</v>
          </cell>
          <cell r="D39">
            <v>132</v>
          </cell>
          <cell r="E39">
            <v>91.441000000000003</v>
          </cell>
        </row>
        <row r="40">
          <cell r="C40" t="str">
            <v>马琪</v>
          </cell>
          <cell r="D40">
            <v>23</v>
          </cell>
          <cell r="E40">
            <v>91.433000000000007</v>
          </cell>
        </row>
        <row r="41">
          <cell r="C41" t="str">
            <v>代喜望</v>
          </cell>
          <cell r="D41">
            <v>63</v>
          </cell>
          <cell r="E41">
            <v>91.42</v>
          </cell>
        </row>
        <row r="42">
          <cell r="C42" t="str">
            <v>洪明</v>
          </cell>
          <cell r="D42">
            <v>100</v>
          </cell>
          <cell r="E42">
            <v>91.384</v>
          </cell>
        </row>
        <row r="43">
          <cell r="C43" t="str">
            <v>江源</v>
          </cell>
          <cell r="D43">
            <v>120</v>
          </cell>
          <cell r="E43">
            <v>91.347999999999999</v>
          </cell>
        </row>
        <row r="44">
          <cell r="C44" t="str">
            <v>高惠芳</v>
          </cell>
          <cell r="D44">
            <v>202</v>
          </cell>
          <cell r="E44">
            <v>91.296999999999997</v>
          </cell>
        </row>
        <row r="45">
          <cell r="C45" t="str">
            <v>张显飞</v>
          </cell>
          <cell r="D45">
            <v>159</v>
          </cell>
          <cell r="E45">
            <v>91.233999999999995</v>
          </cell>
        </row>
        <row r="46">
          <cell r="C46" t="str">
            <v>郑辉</v>
          </cell>
          <cell r="D46">
            <v>125</v>
          </cell>
          <cell r="E46">
            <v>91.233999999999995</v>
          </cell>
        </row>
        <row r="47">
          <cell r="C47" t="str">
            <v>岳克强</v>
          </cell>
          <cell r="D47">
            <v>138</v>
          </cell>
          <cell r="E47">
            <v>91.188000000000002</v>
          </cell>
        </row>
        <row r="48">
          <cell r="C48" t="str">
            <v>吴爱婷</v>
          </cell>
          <cell r="D48">
            <v>59</v>
          </cell>
          <cell r="E48">
            <v>91.168000000000006</v>
          </cell>
        </row>
        <row r="49">
          <cell r="C49" t="str">
            <v>杨宇翔</v>
          </cell>
          <cell r="D49">
            <v>142</v>
          </cell>
          <cell r="E49">
            <v>91.155000000000001</v>
          </cell>
        </row>
        <row r="50">
          <cell r="C50" t="str">
            <v>潘柏操</v>
          </cell>
          <cell r="D50">
            <v>82</v>
          </cell>
          <cell r="E50">
            <v>91.143000000000001</v>
          </cell>
        </row>
        <row r="51">
          <cell r="C51" t="str">
            <v>曹菲</v>
          </cell>
          <cell r="D51">
            <v>95</v>
          </cell>
          <cell r="E51">
            <v>91.141000000000005</v>
          </cell>
        </row>
        <row r="52">
          <cell r="C52" t="str">
            <v>王晓媛</v>
          </cell>
          <cell r="D52">
            <v>53</v>
          </cell>
          <cell r="E52">
            <v>91.135999999999996</v>
          </cell>
        </row>
        <row r="53">
          <cell r="C53" t="str">
            <v>张珣</v>
          </cell>
          <cell r="D53">
            <v>188</v>
          </cell>
          <cell r="E53">
            <v>91.096000000000004</v>
          </cell>
        </row>
        <row r="54">
          <cell r="C54" t="str">
            <v>胡冀</v>
          </cell>
          <cell r="D54">
            <v>58</v>
          </cell>
          <cell r="E54">
            <v>91.069000000000003</v>
          </cell>
        </row>
        <row r="55">
          <cell r="C55" t="str">
            <v>苏江涛</v>
          </cell>
          <cell r="D55">
            <v>79</v>
          </cell>
          <cell r="E55">
            <v>91.06</v>
          </cell>
        </row>
        <row r="56">
          <cell r="C56" t="str">
            <v>徐敏</v>
          </cell>
          <cell r="D56">
            <v>113</v>
          </cell>
          <cell r="E56">
            <v>91.004999999999995</v>
          </cell>
        </row>
        <row r="57">
          <cell r="C57" t="str">
            <v>王光义</v>
          </cell>
          <cell r="D57">
            <v>50</v>
          </cell>
          <cell r="E57">
            <v>90.992999999999995</v>
          </cell>
        </row>
        <row r="58">
          <cell r="C58" t="str">
            <v>申东升</v>
          </cell>
          <cell r="D58">
            <v>238</v>
          </cell>
          <cell r="E58">
            <v>90.956000000000003</v>
          </cell>
        </row>
        <row r="59">
          <cell r="C59" t="str">
            <v>周巧娣</v>
          </cell>
          <cell r="D59">
            <v>232</v>
          </cell>
          <cell r="E59">
            <v>90.953000000000003</v>
          </cell>
        </row>
        <row r="60">
          <cell r="C60" t="str">
            <v>程瑜华</v>
          </cell>
          <cell r="D60">
            <v>134</v>
          </cell>
          <cell r="E60">
            <v>90.933999999999997</v>
          </cell>
        </row>
        <row r="61">
          <cell r="C61" t="str">
            <v>郑兴</v>
          </cell>
          <cell r="D61">
            <v>79</v>
          </cell>
          <cell r="E61">
            <v>90.918999999999997</v>
          </cell>
        </row>
        <row r="62">
          <cell r="C62" t="str">
            <v>盛庆华</v>
          </cell>
          <cell r="D62">
            <v>94</v>
          </cell>
          <cell r="E62">
            <v>90.909000000000006</v>
          </cell>
        </row>
        <row r="63">
          <cell r="C63" t="str">
            <v>刘公致</v>
          </cell>
          <cell r="D63">
            <v>119</v>
          </cell>
          <cell r="E63">
            <v>90.891999999999996</v>
          </cell>
        </row>
        <row r="64">
          <cell r="C64" t="str">
            <v>郑梁</v>
          </cell>
          <cell r="D64">
            <v>102</v>
          </cell>
          <cell r="E64">
            <v>90.852999999999994</v>
          </cell>
        </row>
        <row r="65">
          <cell r="C65" t="str">
            <v>王康泰</v>
          </cell>
          <cell r="D65">
            <v>186</v>
          </cell>
          <cell r="E65">
            <v>90.804000000000002</v>
          </cell>
        </row>
        <row r="66">
          <cell r="C66" t="str">
            <v>张晓红</v>
          </cell>
          <cell r="D66">
            <v>108</v>
          </cell>
          <cell r="E66">
            <v>90.754000000000005</v>
          </cell>
        </row>
        <row r="67">
          <cell r="C67" t="str">
            <v>于成浩</v>
          </cell>
          <cell r="D67">
            <v>143</v>
          </cell>
          <cell r="E67">
            <v>90.744</v>
          </cell>
        </row>
        <row r="68">
          <cell r="C68" t="str">
            <v>胡体玲</v>
          </cell>
          <cell r="D68">
            <v>92</v>
          </cell>
          <cell r="E68">
            <v>90.664000000000001</v>
          </cell>
        </row>
        <row r="69">
          <cell r="C69" t="str">
            <v>牛小燕</v>
          </cell>
          <cell r="D69">
            <v>46</v>
          </cell>
          <cell r="E69">
            <v>90.599000000000004</v>
          </cell>
        </row>
        <row r="70">
          <cell r="C70" t="str">
            <v>赵晓梅</v>
          </cell>
          <cell r="D70">
            <v>87</v>
          </cell>
          <cell r="E70">
            <v>90.558000000000007</v>
          </cell>
        </row>
        <row r="71">
          <cell r="C71" t="str">
            <v>邓江峡</v>
          </cell>
          <cell r="D71">
            <v>276</v>
          </cell>
          <cell r="E71">
            <v>90.555000000000007</v>
          </cell>
        </row>
        <row r="72">
          <cell r="C72" t="str">
            <v>梁燕</v>
          </cell>
          <cell r="D72">
            <v>58</v>
          </cell>
          <cell r="E72">
            <v>90.552000000000007</v>
          </cell>
        </row>
        <row r="73">
          <cell r="C73" t="str">
            <v>高明裕</v>
          </cell>
          <cell r="D73">
            <v>101</v>
          </cell>
          <cell r="E73">
            <v>90.543999999999997</v>
          </cell>
        </row>
        <row r="74">
          <cell r="C74" t="str">
            <v>于长秋</v>
          </cell>
          <cell r="D74">
            <v>231</v>
          </cell>
          <cell r="E74">
            <v>90.488</v>
          </cell>
        </row>
        <row r="75">
          <cell r="C75" t="str">
            <v>武军</v>
          </cell>
          <cell r="D75">
            <v>70</v>
          </cell>
          <cell r="E75">
            <v>90.486000000000004</v>
          </cell>
        </row>
        <row r="76">
          <cell r="C76" t="str">
            <v>朱华辰</v>
          </cell>
          <cell r="D76">
            <v>40</v>
          </cell>
          <cell r="E76">
            <v>90.447000000000003</v>
          </cell>
        </row>
        <row r="77">
          <cell r="C77" t="str">
            <v>王高峰</v>
          </cell>
          <cell r="D77">
            <v>61</v>
          </cell>
          <cell r="E77">
            <v>90.427999999999997</v>
          </cell>
        </row>
        <row r="78">
          <cell r="C78" t="str">
            <v>徐军明</v>
          </cell>
          <cell r="D78">
            <v>128</v>
          </cell>
          <cell r="E78">
            <v>90.424999999999997</v>
          </cell>
        </row>
        <row r="79">
          <cell r="C79" t="str">
            <v>郑雪峰</v>
          </cell>
          <cell r="D79">
            <v>212</v>
          </cell>
          <cell r="E79">
            <v>90.381</v>
          </cell>
        </row>
        <row r="80">
          <cell r="C80" t="str">
            <v>王勇佳</v>
          </cell>
          <cell r="D80">
            <v>171</v>
          </cell>
          <cell r="E80">
            <v>90.296999999999997</v>
          </cell>
        </row>
        <row r="81">
          <cell r="C81" t="str">
            <v>张彦飞</v>
          </cell>
          <cell r="D81">
            <v>376</v>
          </cell>
          <cell r="E81">
            <v>90.257999999999996</v>
          </cell>
        </row>
        <row r="82">
          <cell r="C82" t="str">
            <v>黄海云</v>
          </cell>
          <cell r="D82">
            <v>59</v>
          </cell>
          <cell r="E82">
            <v>90.245999999999995</v>
          </cell>
        </row>
        <row r="83">
          <cell r="C83" t="str">
            <v>姜煜</v>
          </cell>
          <cell r="D83">
            <v>74</v>
          </cell>
          <cell r="E83">
            <v>90.22</v>
          </cell>
        </row>
        <row r="84">
          <cell r="C84" t="str">
            <v>郑晓隆</v>
          </cell>
          <cell r="D84">
            <v>137</v>
          </cell>
          <cell r="E84">
            <v>90.143000000000001</v>
          </cell>
        </row>
        <row r="85">
          <cell r="C85" t="str">
            <v>赵文生</v>
          </cell>
          <cell r="D85">
            <v>45</v>
          </cell>
          <cell r="E85">
            <v>90.108999999999995</v>
          </cell>
        </row>
        <row r="86">
          <cell r="C86" t="str">
            <v>公晓丽</v>
          </cell>
          <cell r="D86">
            <v>97</v>
          </cell>
          <cell r="E86">
            <v>90.103999999999999</v>
          </cell>
        </row>
        <row r="87">
          <cell r="C87" t="str">
            <v>王永慧</v>
          </cell>
          <cell r="D87">
            <v>56</v>
          </cell>
          <cell r="E87">
            <v>90.084000000000003</v>
          </cell>
        </row>
        <row r="88">
          <cell r="C88" t="str">
            <v>胡炜薇</v>
          </cell>
          <cell r="D88">
            <v>120</v>
          </cell>
          <cell r="E88">
            <v>90.066999999999993</v>
          </cell>
        </row>
        <row r="89">
          <cell r="C89" t="str">
            <v>骆新江</v>
          </cell>
          <cell r="D89">
            <v>17</v>
          </cell>
          <cell r="E89">
            <v>89.914000000000001</v>
          </cell>
        </row>
        <row r="90">
          <cell r="C90" t="str">
            <v>马学条</v>
          </cell>
          <cell r="D90">
            <v>147</v>
          </cell>
          <cell r="E90">
            <v>89.912999999999997</v>
          </cell>
        </row>
        <row r="91">
          <cell r="C91" t="str">
            <v>崔光茫</v>
          </cell>
          <cell r="D91">
            <v>77</v>
          </cell>
          <cell r="E91">
            <v>89.902000000000001</v>
          </cell>
        </row>
        <row r="92">
          <cell r="C92" t="str">
            <v>俞钰峰</v>
          </cell>
          <cell r="D92">
            <v>20</v>
          </cell>
          <cell r="E92">
            <v>89.828000000000003</v>
          </cell>
        </row>
        <row r="93">
          <cell r="C93" t="str">
            <v>蔡文郁</v>
          </cell>
          <cell r="D93">
            <v>40</v>
          </cell>
          <cell r="E93">
            <v>89.819000000000003</v>
          </cell>
        </row>
        <row r="94">
          <cell r="C94" t="str">
            <v>汪洁</v>
          </cell>
          <cell r="D94">
            <v>74</v>
          </cell>
          <cell r="E94">
            <v>89.8</v>
          </cell>
        </row>
        <row r="95">
          <cell r="C95" t="str">
            <v>王骏超</v>
          </cell>
          <cell r="D95">
            <v>76</v>
          </cell>
          <cell r="E95">
            <v>89.757999999999996</v>
          </cell>
        </row>
        <row r="96">
          <cell r="C96" t="str">
            <v>郑鹏</v>
          </cell>
          <cell r="D96">
            <v>92</v>
          </cell>
          <cell r="E96">
            <v>89.75</v>
          </cell>
        </row>
        <row r="97">
          <cell r="C97" t="str">
            <v>张忠海</v>
          </cell>
          <cell r="D97">
            <v>268</v>
          </cell>
          <cell r="E97">
            <v>89.727000000000004</v>
          </cell>
        </row>
        <row r="98">
          <cell r="C98" t="str">
            <v>黄继业</v>
          </cell>
          <cell r="D98">
            <v>269</v>
          </cell>
          <cell r="E98">
            <v>89.673000000000002</v>
          </cell>
        </row>
        <row r="99">
          <cell r="C99" t="str">
            <v>王永进</v>
          </cell>
          <cell r="D99">
            <v>513</v>
          </cell>
          <cell r="E99">
            <v>89.649000000000001</v>
          </cell>
        </row>
        <row r="100">
          <cell r="C100" t="str">
            <v>蔡本庚</v>
          </cell>
          <cell r="D100">
            <v>52</v>
          </cell>
          <cell r="E100">
            <v>89.631</v>
          </cell>
        </row>
        <row r="101">
          <cell r="C101" t="str">
            <v>曾昕</v>
          </cell>
          <cell r="D101">
            <v>263</v>
          </cell>
          <cell r="E101">
            <v>89.608999999999995</v>
          </cell>
        </row>
        <row r="102">
          <cell r="C102" t="str">
            <v>陈世昌</v>
          </cell>
          <cell r="D102">
            <v>73</v>
          </cell>
          <cell r="E102">
            <v>89.563000000000002</v>
          </cell>
        </row>
        <row r="103">
          <cell r="C103" t="str">
            <v>张辉朝</v>
          </cell>
          <cell r="D103">
            <v>87</v>
          </cell>
          <cell r="E103">
            <v>89.483000000000004</v>
          </cell>
        </row>
        <row r="104">
          <cell r="C104" t="str">
            <v>董林玺</v>
          </cell>
          <cell r="D104">
            <v>117</v>
          </cell>
          <cell r="E104">
            <v>89.46</v>
          </cell>
        </row>
        <row r="105">
          <cell r="C105" t="str">
            <v>谷帅</v>
          </cell>
          <cell r="D105">
            <v>241</v>
          </cell>
          <cell r="E105">
            <v>89.453999999999994</v>
          </cell>
        </row>
        <row r="106">
          <cell r="C106" t="str">
            <v>张钰</v>
          </cell>
          <cell r="D106">
            <v>77</v>
          </cell>
          <cell r="E106">
            <v>89.414000000000001</v>
          </cell>
        </row>
        <row r="107">
          <cell r="C107" t="str">
            <v>吴章婷</v>
          </cell>
          <cell r="D107">
            <v>49</v>
          </cell>
          <cell r="E107">
            <v>89.400999999999996</v>
          </cell>
        </row>
        <row r="108">
          <cell r="C108" t="str">
            <v>方志华</v>
          </cell>
          <cell r="D108">
            <v>245</v>
          </cell>
          <cell r="E108">
            <v>89.254000000000005</v>
          </cell>
        </row>
        <row r="109">
          <cell r="C109" t="str">
            <v>吕帅帅</v>
          </cell>
          <cell r="D109">
            <v>98</v>
          </cell>
          <cell r="E109">
            <v>89.236999999999995</v>
          </cell>
        </row>
        <row r="110">
          <cell r="C110" t="str">
            <v>周明珠</v>
          </cell>
          <cell r="D110">
            <v>98</v>
          </cell>
          <cell r="E110">
            <v>89.231999999999999</v>
          </cell>
        </row>
        <row r="111">
          <cell r="C111" t="str">
            <v>杨伟煌</v>
          </cell>
          <cell r="D111">
            <v>91</v>
          </cell>
          <cell r="E111">
            <v>89.064999999999998</v>
          </cell>
        </row>
        <row r="112">
          <cell r="C112" t="str">
            <v>王路文</v>
          </cell>
          <cell r="D112">
            <v>64</v>
          </cell>
          <cell r="E112">
            <v>88.965999999999994</v>
          </cell>
        </row>
        <row r="113">
          <cell r="C113" t="str">
            <v>朱礼尧</v>
          </cell>
          <cell r="D113">
            <v>305</v>
          </cell>
          <cell r="E113">
            <v>88.956000000000003</v>
          </cell>
        </row>
        <row r="114">
          <cell r="C114" t="str">
            <v>李丽丽</v>
          </cell>
          <cell r="D114">
            <v>58</v>
          </cell>
          <cell r="E114">
            <v>88.927999999999997</v>
          </cell>
        </row>
        <row r="115">
          <cell r="C115" t="str">
            <v>汶飞</v>
          </cell>
          <cell r="D115">
            <v>91</v>
          </cell>
          <cell r="E115">
            <v>88.879000000000005</v>
          </cell>
        </row>
        <row r="116">
          <cell r="C116" t="str">
            <v>黄汐威</v>
          </cell>
          <cell r="D116">
            <v>106</v>
          </cell>
          <cell r="E116">
            <v>88.581000000000003</v>
          </cell>
        </row>
        <row r="117">
          <cell r="C117" t="str">
            <v>严丽平</v>
          </cell>
          <cell r="D117">
            <v>67</v>
          </cell>
          <cell r="E117">
            <v>88.296000000000006</v>
          </cell>
        </row>
        <row r="118">
          <cell r="C118" t="str">
            <v>郭凌伟</v>
          </cell>
          <cell r="D118">
            <v>117</v>
          </cell>
          <cell r="E118">
            <v>87.793999999999997</v>
          </cell>
        </row>
        <row r="119">
          <cell r="C119" t="str">
            <v>王颖</v>
          </cell>
          <cell r="D119">
            <v>44</v>
          </cell>
          <cell r="E119">
            <v>87.763000000000005</v>
          </cell>
        </row>
        <row r="120">
          <cell r="C120" t="str">
            <v>轩伟鹏</v>
          </cell>
          <cell r="D120">
            <v>45</v>
          </cell>
          <cell r="E120">
            <v>87.649000000000001</v>
          </cell>
        </row>
        <row r="121">
          <cell r="C121" t="str">
            <v>陈科明</v>
          </cell>
          <cell r="D121">
            <v>19</v>
          </cell>
          <cell r="E121">
            <v>87.346999999999994</v>
          </cell>
        </row>
        <row r="122">
          <cell r="C122" t="str">
            <v>邝小飞</v>
          </cell>
          <cell r="D122">
            <v>44</v>
          </cell>
          <cell r="E122">
            <v>87.316000000000003</v>
          </cell>
        </row>
        <row r="123">
          <cell r="C123" t="str">
            <v>郭裕顺</v>
          </cell>
          <cell r="D123">
            <v>22</v>
          </cell>
          <cell r="E123">
            <v>86.724999999999994</v>
          </cell>
        </row>
        <row r="124">
          <cell r="C124" t="str">
            <v>胡飞跃</v>
          </cell>
          <cell r="D124">
            <v>16</v>
          </cell>
          <cell r="E124">
            <v>86.042000000000002</v>
          </cell>
        </row>
        <row r="125">
          <cell r="C125" t="str">
            <v>张海鹏</v>
          </cell>
          <cell r="D125">
            <v>22</v>
          </cell>
          <cell r="E125">
            <v>84.453000000000003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836C-8A53-47EE-9435-248859E5C6AB}">
  <dimension ref="A1:AK239"/>
  <sheetViews>
    <sheetView tabSelected="1" zoomScale="90" zoomScaleNormal="90" workbookViewId="0">
      <selection activeCell="B8" sqref="B8"/>
    </sheetView>
  </sheetViews>
  <sheetFormatPr defaultColWidth="9" defaultRowHeight="15.75" x14ac:dyDescent="0.2"/>
  <cols>
    <col min="1" max="1" width="10.375" style="54" customWidth="1"/>
    <col min="2" max="2" width="44.125" style="54" customWidth="1"/>
    <col min="3" max="3" width="6.5" style="55" customWidth="1"/>
    <col min="4" max="4" width="21.625" style="54" customWidth="1"/>
    <col min="5" max="5" width="12.25" style="54" customWidth="1"/>
    <col min="6" max="6" width="11" style="54" bestFit="1" customWidth="1"/>
    <col min="7" max="7" width="9" style="54" bestFit="1" customWidth="1"/>
    <col min="8" max="8" width="12.75" style="54" customWidth="1"/>
    <col min="9" max="9" width="8.5" style="54" bestFit="1" customWidth="1"/>
    <col min="10" max="10" width="8.375" style="54" customWidth="1"/>
    <col min="11" max="11" width="8.25" style="54" customWidth="1"/>
    <col min="12" max="12" width="15.25" style="54" customWidth="1"/>
    <col min="13" max="13" width="14.125" style="54" customWidth="1"/>
    <col min="14" max="14" width="7.5" style="54" bestFit="1" customWidth="1"/>
    <col min="15" max="15" width="8.5" style="54" customWidth="1"/>
    <col min="16" max="16" width="7" style="54" customWidth="1"/>
    <col min="17" max="17" width="4.875" style="54" customWidth="1"/>
    <col min="18" max="18" width="5.75" style="54" customWidth="1"/>
    <col min="19" max="19" width="6.625" style="54" customWidth="1"/>
    <col min="20" max="20" width="7.125" style="54" customWidth="1"/>
    <col min="21" max="21" width="5.875" style="54" customWidth="1"/>
    <col min="22" max="22" width="5.375" style="54" customWidth="1"/>
    <col min="23" max="23" width="5.625" style="7" customWidth="1"/>
    <col min="24" max="24" width="4.375" style="54" customWidth="1"/>
    <col min="25" max="25" width="4.875" style="7" customWidth="1"/>
    <col min="26" max="26" width="8.375" style="7" customWidth="1"/>
    <col min="27" max="27" width="4.75" style="7" customWidth="1"/>
    <col min="28" max="28" width="6.125" style="7" customWidth="1"/>
    <col min="29" max="29" width="5.875" style="7" customWidth="1"/>
    <col min="30" max="30" width="6.75" style="54" customWidth="1"/>
    <col min="31" max="31" width="6.375" style="7" customWidth="1"/>
    <col min="32" max="32" width="6.625" style="7" customWidth="1"/>
    <col min="33" max="33" width="6" style="7" customWidth="1"/>
    <col min="34" max="34" width="4.125" style="7" customWidth="1"/>
    <col min="35" max="35" width="7.75" style="54" customWidth="1"/>
    <col min="36" max="36" width="19.375" style="54" bestFit="1" customWidth="1"/>
    <col min="37" max="37" width="33.875" style="56" bestFit="1" customWidth="1"/>
    <col min="38" max="256" width="9" style="7"/>
    <col min="257" max="257" width="5.25" style="7" bestFit="1" customWidth="1"/>
    <col min="258" max="258" width="0" style="7" hidden="1" customWidth="1"/>
    <col min="259" max="259" width="6.5" style="7" customWidth="1"/>
    <col min="260" max="260" width="9.125" style="7" customWidth="1"/>
    <col min="261" max="261" width="12.25" style="7" customWidth="1"/>
    <col min="262" max="262" width="11" style="7" bestFit="1" customWidth="1"/>
    <col min="263" max="263" width="9" style="7"/>
    <col min="264" max="264" width="9.5" style="7" bestFit="1" customWidth="1"/>
    <col min="265" max="265" width="8.5" style="7" bestFit="1" customWidth="1"/>
    <col min="266" max="266" width="8.375" style="7" customWidth="1"/>
    <col min="267" max="267" width="8.25" style="7" customWidth="1"/>
    <col min="268" max="268" width="9.75" style="7" customWidth="1"/>
    <col min="269" max="270" width="7.5" style="7" bestFit="1" customWidth="1"/>
    <col min="271" max="271" width="8.5" style="7" customWidth="1"/>
    <col min="272" max="272" width="7" style="7" customWidth="1"/>
    <col min="273" max="273" width="4.875" style="7" customWidth="1"/>
    <col min="274" max="274" width="5.75" style="7" customWidth="1"/>
    <col min="275" max="275" width="6.625" style="7" customWidth="1"/>
    <col min="276" max="276" width="7.125" style="7" customWidth="1"/>
    <col min="277" max="277" width="5.875" style="7" customWidth="1"/>
    <col min="278" max="278" width="5.375" style="7" customWidth="1"/>
    <col min="279" max="279" width="5.625" style="7" customWidth="1"/>
    <col min="280" max="280" width="4.375" style="7" customWidth="1"/>
    <col min="281" max="281" width="4.875" style="7" customWidth="1"/>
    <col min="282" max="282" width="8.375" style="7" customWidth="1"/>
    <col min="283" max="283" width="4.75" style="7" customWidth="1"/>
    <col min="284" max="284" width="6.125" style="7" customWidth="1"/>
    <col min="285" max="285" width="5.875" style="7" customWidth="1"/>
    <col min="286" max="286" width="6.75" style="7" customWidth="1"/>
    <col min="287" max="287" width="6.375" style="7" customWidth="1"/>
    <col min="288" max="288" width="6.625" style="7" customWidth="1"/>
    <col min="289" max="289" width="6" style="7" customWidth="1"/>
    <col min="290" max="290" width="4.125" style="7" customWidth="1"/>
    <col min="291" max="291" width="7.75" style="7" customWidth="1"/>
    <col min="292" max="292" width="19.375" style="7" bestFit="1" customWidth="1"/>
    <col min="293" max="293" width="33.875" style="7" bestFit="1" customWidth="1"/>
    <col min="294" max="512" width="9" style="7"/>
    <col min="513" max="513" width="5.25" style="7" bestFit="1" customWidth="1"/>
    <col min="514" max="514" width="0" style="7" hidden="1" customWidth="1"/>
    <col min="515" max="515" width="6.5" style="7" customWidth="1"/>
    <col min="516" max="516" width="9.125" style="7" customWidth="1"/>
    <col min="517" max="517" width="12.25" style="7" customWidth="1"/>
    <col min="518" max="518" width="11" style="7" bestFit="1" customWidth="1"/>
    <col min="519" max="519" width="9" style="7"/>
    <col min="520" max="520" width="9.5" style="7" bestFit="1" customWidth="1"/>
    <col min="521" max="521" width="8.5" style="7" bestFit="1" customWidth="1"/>
    <col min="522" max="522" width="8.375" style="7" customWidth="1"/>
    <col min="523" max="523" width="8.25" style="7" customWidth="1"/>
    <col min="524" max="524" width="9.75" style="7" customWidth="1"/>
    <col min="525" max="526" width="7.5" style="7" bestFit="1" customWidth="1"/>
    <col min="527" max="527" width="8.5" style="7" customWidth="1"/>
    <col min="528" max="528" width="7" style="7" customWidth="1"/>
    <col min="529" max="529" width="4.875" style="7" customWidth="1"/>
    <col min="530" max="530" width="5.75" style="7" customWidth="1"/>
    <col min="531" max="531" width="6.625" style="7" customWidth="1"/>
    <col min="532" max="532" width="7.125" style="7" customWidth="1"/>
    <col min="533" max="533" width="5.875" style="7" customWidth="1"/>
    <col min="534" max="534" width="5.375" style="7" customWidth="1"/>
    <col min="535" max="535" width="5.625" style="7" customWidth="1"/>
    <col min="536" max="536" width="4.375" style="7" customWidth="1"/>
    <col min="537" max="537" width="4.875" style="7" customWidth="1"/>
    <col min="538" max="538" width="8.375" style="7" customWidth="1"/>
    <col min="539" max="539" width="4.75" style="7" customWidth="1"/>
    <col min="540" max="540" width="6.125" style="7" customWidth="1"/>
    <col min="541" max="541" width="5.875" style="7" customWidth="1"/>
    <col min="542" max="542" width="6.75" style="7" customWidth="1"/>
    <col min="543" max="543" width="6.375" style="7" customWidth="1"/>
    <col min="544" max="544" width="6.625" style="7" customWidth="1"/>
    <col min="545" max="545" width="6" style="7" customWidth="1"/>
    <col min="546" max="546" width="4.125" style="7" customWidth="1"/>
    <col min="547" max="547" width="7.75" style="7" customWidth="1"/>
    <col min="548" max="548" width="19.375" style="7" bestFit="1" customWidth="1"/>
    <col min="549" max="549" width="33.875" style="7" bestFit="1" customWidth="1"/>
    <col min="550" max="768" width="9" style="7"/>
    <col min="769" max="769" width="5.25" style="7" bestFit="1" customWidth="1"/>
    <col min="770" max="770" width="0" style="7" hidden="1" customWidth="1"/>
    <col min="771" max="771" width="6.5" style="7" customWidth="1"/>
    <col min="772" max="772" width="9.125" style="7" customWidth="1"/>
    <col min="773" max="773" width="12.25" style="7" customWidth="1"/>
    <col min="774" max="774" width="11" style="7" bestFit="1" customWidth="1"/>
    <col min="775" max="775" width="9" style="7"/>
    <col min="776" max="776" width="9.5" style="7" bestFit="1" customWidth="1"/>
    <col min="777" max="777" width="8.5" style="7" bestFit="1" customWidth="1"/>
    <col min="778" max="778" width="8.375" style="7" customWidth="1"/>
    <col min="779" max="779" width="8.25" style="7" customWidth="1"/>
    <col min="780" max="780" width="9.75" style="7" customWidth="1"/>
    <col min="781" max="782" width="7.5" style="7" bestFit="1" customWidth="1"/>
    <col min="783" max="783" width="8.5" style="7" customWidth="1"/>
    <col min="784" max="784" width="7" style="7" customWidth="1"/>
    <col min="785" max="785" width="4.875" style="7" customWidth="1"/>
    <col min="786" max="786" width="5.75" style="7" customWidth="1"/>
    <col min="787" max="787" width="6.625" style="7" customWidth="1"/>
    <col min="788" max="788" width="7.125" style="7" customWidth="1"/>
    <col min="789" max="789" width="5.875" style="7" customWidth="1"/>
    <col min="790" max="790" width="5.375" style="7" customWidth="1"/>
    <col min="791" max="791" width="5.625" style="7" customWidth="1"/>
    <col min="792" max="792" width="4.375" style="7" customWidth="1"/>
    <col min="793" max="793" width="4.875" style="7" customWidth="1"/>
    <col min="794" max="794" width="8.375" style="7" customWidth="1"/>
    <col min="795" max="795" width="4.75" style="7" customWidth="1"/>
    <col min="796" max="796" width="6.125" style="7" customWidth="1"/>
    <col min="797" max="797" width="5.875" style="7" customWidth="1"/>
    <col min="798" max="798" width="6.75" style="7" customWidth="1"/>
    <col min="799" max="799" width="6.375" style="7" customWidth="1"/>
    <col min="800" max="800" width="6.625" style="7" customWidth="1"/>
    <col min="801" max="801" width="6" style="7" customWidth="1"/>
    <col min="802" max="802" width="4.125" style="7" customWidth="1"/>
    <col min="803" max="803" width="7.75" style="7" customWidth="1"/>
    <col min="804" max="804" width="19.375" style="7" bestFit="1" customWidth="1"/>
    <col min="805" max="805" width="33.875" style="7" bestFit="1" customWidth="1"/>
    <col min="806" max="1024" width="9" style="7"/>
    <col min="1025" max="1025" width="5.25" style="7" bestFit="1" customWidth="1"/>
    <col min="1026" max="1026" width="0" style="7" hidden="1" customWidth="1"/>
    <col min="1027" max="1027" width="6.5" style="7" customWidth="1"/>
    <col min="1028" max="1028" width="9.125" style="7" customWidth="1"/>
    <col min="1029" max="1029" width="12.25" style="7" customWidth="1"/>
    <col min="1030" max="1030" width="11" style="7" bestFit="1" customWidth="1"/>
    <col min="1031" max="1031" width="9" style="7"/>
    <col min="1032" max="1032" width="9.5" style="7" bestFit="1" customWidth="1"/>
    <col min="1033" max="1033" width="8.5" style="7" bestFit="1" customWidth="1"/>
    <col min="1034" max="1034" width="8.375" style="7" customWidth="1"/>
    <col min="1035" max="1035" width="8.25" style="7" customWidth="1"/>
    <col min="1036" max="1036" width="9.75" style="7" customWidth="1"/>
    <col min="1037" max="1038" width="7.5" style="7" bestFit="1" customWidth="1"/>
    <col min="1039" max="1039" width="8.5" style="7" customWidth="1"/>
    <col min="1040" max="1040" width="7" style="7" customWidth="1"/>
    <col min="1041" max="1041" width="4.875" style="7" customWidth="1"/>
    <col min="1042" max="1042" width="5.75" style="7" customWidth="1"/>
    <col min="1043" max="1043" width="6.625" style="7" customWidth="1"/>
    <col min="1044" max="1044" width="7.125" style="7" customWidth="1"/>
    <col min="1045" max="1045" width="5.875" style="7" customWidth="1"/>
    <col min="1046" max="1046" width="5.375" style="7" customWidth="1"/>
    <col min="1047" max="1047" width="5.625" style="7" customWidth="1"/>
    <col min="1048" max="1048" width="4.375" style="7" customWidth="1"/>
    <col min="1049" max="1049" width="4.875" style="7" customWidth="1"/>
    <col min="1050" max="1050" width="8.375" style="7" customWidth="1"/>
    <col min="1051" max="1051" width="4.75" style="7" customWidth="1"/>
    <col min="1052" max="1052" width="6.125" style="7" customWidth="1"/>
    <col min="1053" max="1053" width="5.875" style="7" customWidth="1"/>
    <col min="1054" max="1054" width="6.75" style="7" customWidth="1"/>
    <col min="1055" max="1055" width="6.375" style="7" customWidth="1"/>
    <col min="1056" max="1056" width="6.625" style="7" customWidth="1"/>
    <col min="1057" max="1057" width="6" style="7" customWidth="1"/>
    <col min="1058" max="1058" width="4.125" style="7" customWidth="1"/>
    <col min="1059" max="1059" width="7.75" style="7" customWidth="1"/>
    <col min="1060" max="1060" width="19.375" style="7" bestFit="1" customWidth="1"/>
    <col min="1061" max="1061" width="33.875" style="7" bestFit="1" customWidth="1"/>
    <col min="1062" max="1280" width="9" style="7"/>
    <col min="1281" max="1281" width="5.25" style="7" bestFit="1" customWidth="1"/>
    <col min="1282" max="1282" width="0" style="7" hidden="1" customWidth="1"/>
    <col min="1283" max="1283" width="6.5" style="7" customWidth="1"/>
    <col min="1284" max="1284" width="9.125" style="7" customWidth="1"/>
    <col min="1285" max="1285" width="12.25" style="7" customWidth="1"/>
    <col min="1286" max="1286" width="11" style="7" bestFit="1" customWidth="1"/>
    <col min="1287" max="1287" width="9" style="7"/>
    <col min="1288" max="1288" width="9.5" style="7" bestFit="1" customWidth="1"/>
    <col min="1289" max="1289" width="8.5" style="7" bestFit="1" customWidth="1"/>
    <col min="1290" max="1290" width="8.375" style="7" customWidth="1"/>
    <col min="1291" max="1291" width="8.25" style="7" customWidth="1"/>
    <col min="1292" max="1292" width="9.75" style="7" customWidth="1"/>
    <col min="1293" max="1294" width="7.5" style="7" bestFit="1" customWidth="1"/>
    <col min="1295" max="1295" width="8.5" style="7" customWidth="1"/>
    <col min="1296" max="1296" width="7" style="7" customWidth="1"/>
    <col min="1297" max="1297" width="4.875" style="7" customWidth="1"/>
    <col min="1298" max="1298" width="5.75" style="7" customWidth="1"/>
    <col min="1299" max="1299" width="6.625" style="7" customWidth="1"/>
    <col min="1300" max="1300" width="7.125" style="7" customWidth="1"/>
    <col min="1301" max="1301" width="5.875" style="7" customWidth="1"/>
    <col min="1302" max="1302" width="5.375" style="7" customWidth="1"/>
    <col min="1303" max="1303" width="5.625" style="7" customWidth="1"/>
    <col min="1304" max="1304" width="4.375" style="7" customWidth="1"/>
    <col min="1305" max="1305" width="4.875" style="7" customWidth="1"/>
    <col min="1306" max="1306" width="8.375" style="7" customWidth="1"/>
    <col min="1307" max="1307" width="4.75" style="7" customWidth="1"/>
    <col min="1308" max="1308" width="6.125" style="7" customWidth="1"/>
    <col min="1309" max="1309" width="5.875" style="7" customWidth="1"/>
    <col min="1310" max="1310" width="6.75" style="7" customWidth="1"/>
    <col min="1311" max="1311" width="6.375" style="7" customWidth="1"/>
    <col min="1312" max="1312" width="6.625" style="7" customWidth="1"/>
    <col min="1313" max="1313" width="6" style="7" customWidth="1"/>
    <col min="1314" max="1314" width="4.125" style="7" customWidth="1"/>
    <col min="1315" max="1315" width="7.75" style="7" customWidth="1"/>
    <col min="1316" max="1316" width="19.375" style="7" bestFit="1" customWidth="1"/>
    <col min="1317" max="1317" width="33.875" style="7" bestFit="1" customWidth="1"/>
    <col min="1318" max="1536" width="9" style="7"/>
    <col min="1537" max="1537" width="5.25" style="7" bestFit="1" customWidth="1"/>
    <col min="1538" max="1538" width="0" style="7" hidden="1" customWidth="1"/>
    <col min="1539" max="1539" width="6.5" style="7" customWidth="1"/>
    <col min="1540" max="1540" width="9.125" style="7" customWidth="1"/>
    <col min="1541" max="1541" width="12.25" style="7" customWidth="1"/>
    <col min="1542" max="1542" width="11" style="7" bestFit="1" customWidth="1"/>
    <col min="1543" max="1543" width="9" style="7"/>
    <col min="1544" max="1544" width="9.5" style="7" bestFit="1" customWidth="1"/>
    <col min="1545" max="1545" width="8.5" style="7" bestFit="1" customWidth="1"/>
    <col min="1546" max="1546" width="8.375" style="7" customWidth="1"/>
    <col min="1547" max="1547" width="8.25" style="7" customWidth="1"/>
    <col min="1548" max="1548" width="9.75" style="7" customWidth="1"/>
    <col min="1549" max="1550" width="7.5" style="7" bestFit="1" customWidth="1"/>
    <col min="1551" max="1551" width="8.5" style="7" customWidth="1"/>
    <col min="1552" max="1552" width="7" style="7" customWidth="1"/>
    <col min="1553" max="1553" width="4.875" style="7" customWidth="1"/>
    <col min="1554" max="1554" width="5.75" style="7" customWidth="1"/>
    <col min="1555" max="1555" width="6.625" style="7" customWidth="1"/>
    <col min="1556" max="1556" width="7.125" style="7" customWidth="1"/>
    <col min="1557" max="1557" width="5.875" style="7" customWidth="1"/>
    <col min="1558" max="1558" width="5.375" style="7" customWidth="1"/>
    <col min="1559" max="1559" width="5.625" style="7" customWidth="1"/>
    <col min="1560" max="1560" width="4.375" style="7" customWidth="1"/>
    <col min="1561" max="1561" width="4.875" style="7" customWidth="1"/>
    <col min="1562" max="1562" width="8.375" style="7" customWidth="1"/>
    <col min="1563" max="1563" width="4.75" style="7" customWidth="1"/>
    <col min="1564" max="1564" width="6.125" style="7" customWidth="1"/>
    <col min="1565" max="1565" width="5.875" style="7" customWidth="1"/>
    <col min="1566" max="1566" width="6.75" style="7" customWidth="1"/>
    <col min="1567" max="1567" width="6.375" style="7" customWidth="1"/>
    <col min="1568" max="1568" width="6.625" style="7" customWidth="1"/>
    <col min="1569" max="1569" width="6" style="7" customWidth="1"/>
    <col min="1570" max="1570" width="4.125" style="7" customWidth="1"/>
    <col min="1571" max="1571" width="7.75" style="7" customWidth="1"/>
    <col min="1572" max="1572" width="19.375" style="7" bestFit="1" customWidth="1"/>
    <col min="1573" max="1573" width="33.875" style="7" bestFit="1" customWidth="1"/>
    <col min="1574" max="1792" width="9" style="7"/>
    <col min="1793" max="1793" width="5.25" style="7" bestFit="1" customWidth="1"/>
    <col min="1794" max="1794" width="0" style="7" hidden="1" customWidth="1"/>
    <col min="1795" max="1795" width="6.5" style="7" customWidth="1"/>
    <col min="1796" max="1796" width="9.125" style="7" customWidth="1"/>
    <col min="1797" max="1797" width="12.25" style="7" customWidth="1"/>
    <col min="1798" max="1798" width="11" style="7" bestFit="1" customWidth="1"/>
    <col min="1799" max="1799" width="9" style="7"/>
    <col min="1800" max="1800" width="9.5" style="7" bestFit="1" customWidth="1"/>
    <col min="1801" max="1801" width="8.5" style="7" bestFit="1" customWidth="1"/>
    <col min="1802" max="1802" width="8.375" style="7" customWidth="1"/>
    <col min="1803" max="1803" width="8.25" style="7" customWidth="1"/>
    <col min="1804" max="1804" width="9.75" style="7" customWidth="1"/>
    <col min="1805" max="1806" width="7.5" style="7" bestFit="1" customWidth="1"/>
    <col min="1807" max="1807" width="8.5" style="7" customWidth="1"/>
    <col min="1808" max="1808" width="7" style="7" customWidth="1"/>
    <col min="1809" max="1809" width="4.875" style="7" customWidth="1"/>
    <col min="1810" max="1810" width="5.75" style="7" customWidth="1"/>
    <col min="1811" max="1811" width="6.625" style="7" customWidth="1"/>
    <col min="1812" max="1812" width="7.125" style="7" customWidth="1"/>
    <col min="1813" max="1813" width="5.875" style="7" customWidth="1"/>
    <col min="1814" max="1814" width="5.375" style="7" customWidth="1"/>
    <col min="1815" max="1815" width="5.625" style="7" customWidth="1"/>
    <col min="1816" max="1816" width="4.375" style="7" customWidth="1"/>
    <col min="1817" max="1817" width="4.875" style="7" customWidth="1"/>
    <col min="1818" max="1818" width="8.375" style="7" customWidth="1"/>
    <col min="1819" max="1819" width="4.75" style="7" customWidth="1"/>
    <col min="1820" max="1820" width="6.125" style="7" customWidth="1"/>
    <col min="1821" max="1821" width="5.875" style="7" customWidth="1"/>
    <col min="1822" max="1822" width="6.75" style="7" customWidth="1"/>
    <col min="1823" max="1823" width="6.375" style="7" customWidth="1"/>
    <col min="1824" max="1824" width="6.625" style="7" customWidth="1"/>
    <col min="1825" max="1825" width="6" style="7" customWidth="1"/>
    <col min="1826" max="1826" width="4.125" style="7" customWidth="1"/>
    <col min="1827" max="1827" width="7.75" style="7" customWidth="1"/>
    <col min="1828" max="1828" width="19.375" style="7" bestFit="1" customWidth="1"/>
    <col min="1829" max="1829" width="33.875" style="7" bestFit="1" customWidth="1"/>
    <col min="1830" max="2048" width="9" style="7"/>
    <col min="2049" max="2049" width="5.25" style="7" bestFit="1" customWidth="1"/>
    <col min="2050" max="2050" width="0" style="7" hidden="1" customWidth="1"/>
    <col min="2051" max="2051" width="6.5" style="7" customWidth="1"/>
    <col min="2052" max="2052" width="9.125" style="7" customWidth="1"/>
    <col min="2053" max="2053" width="12.25" style="7" customWidth="1"/>
    <col min="2054" max="2054" width="11" style="7" bestFit="1" customWidth="1"/>
    <col min="2055" max="2055" width="9" style="7"/>
    <col min="2056" max="2056" width="9.5" style="7" bestFit="1" customWidth="1"/>
    <col min="2057" max="2057" width="8.5" style="7" bestFit="1" customWidth="1"/>
    <col min="2058" max="2058" width="8.375" style="7" customWidth="1"/>
    <col min="2059" max="2059" width="8.25" style="7" customWidth="1"/>
    <col min="2060" max="2060" width="9.75" style="7" customWidth="1"/>
    <col min="2061" max="2062" width="7.5" style="7" bestFit="1" customWidth="1"/>
    <col min="2063" max="2063" width="8.5" style="7" customWidth="1"/>
    <col min="2064" max="2064" width="7" style="7" customWidth="1"/>
    <col min="2065" max="2065" width="4.875" style="7" customWidth="1"/>
    <col min="2066" max="2066" width="5.75" style="7" customWidth="1"/>
    <col min="2067" max="2067" width="6.625" style="7" customWidth="1"/>
    <col min="2068" max="2068" width="7.125" style="7" customWidth="1"/>
    <col min="2069" max="2069" width="5.875" style="7" customWidth="1"/>
    <col min="2070" max="2070" width="5.375" style="7" customWidth="1"/>
    <col min="2071" max="2071" width="5.625" style="7" customWidth="1"/>
    <col min="2072" max="2072" width="4.375" style="7" customWidth="1"/>
    <col min="2073" max="2073" width="4.875" style="7" customWidth="1"/>
    <col min="2074" max="2074" width="8.375" style="7" customWidth="1"/>
    <col min="2075" max="2075" width="4.75" style="7" customWidth="1"/>
    <col min="2076" max="2076" width="6.125" style="7" customWidth="1"/>
    <col min="2077" max="2077" width="5.875" style="7" customWidth="1"/>
    <col min="2078" max="2078" width="6.75" style="7" customWidth="1"/>
    <col min="2079" max="2079" width="6.375" style="7" customWidth="1"/>
    <col min="2080" max="2080" width="6.625" style="7" customWidth="1"/>
    <col min="2081" max="2081" width="6" style="7" customWidth="1"/>
    <col min="2082" max="2082" width="4.125" style="7" customWidth="1"/>
    <col min="2083" max="2083" width="7.75" style="7" customWidth="1"/>
    <col min="2084" max="2084" width="19.375" style="7" bestFit="1" customWidth="1"/>
    <col min="2085" max="2085" width="33.875" style="7" bestFit="1" customWidth="1"/>
    <col min="2086" max="2304" width="9" style="7"/>
    <col min="2305" max="2305" width="5.25" style="7" bestFit="1" customWidth="1"/>
    <col min="2306" max="2306" width="0" style="7" hidden="1" customWidth="1"/>
    <col min="2307" max="2307" width="6.5" style="7" customWidth="1"/>
    <col min="2308" max="2308" width="9.125" style="7" customWidth="1"/>
    <col min="2309" max="2309" width="12.25" style="7" customWidth="1"/>
    <col min="2310" max="2310" width="11" style="7" bestFit="1" customWidth="1"/>
    <col min="2311" max="2311" width="9" style="7"/>
    <col min="2312" max="2312" width="9.5" style="7" bestFit="1" customWidth="1"/>
    <col min="2313" max="2313" width="8.5" style="7" bestFit="1" customWidth="1"/>
    <col min="2314" max="2314" width="8.375" style="7" customWidth="1"/>
    <col min="2315" max="2315" width="8.25" style="7" customWidth="1"/>
    <col min="2316" max="2316" width="9.75" style="7" customWidth="1"/>
    <col min="2317" max="2318" width="7.5" style="7" bestFit="1" customWidth="1"/>
    <col min="2319" max="2319" width="8.5" style="7" customWidth="1"/>
    <col min="2320" max="2320" width="7" style="7" customWidth="1"/>
    <col min="2321" max="2321" width="4.875" style="7" customWidth="1"/>
    <col min="2322" max="2322" width="5.75" style="7" customWidth="1"/>
    <col min="2323" max="2323" width="6.625" style="7" customWidth="1"/>
    <col min="2324" max="2324" width="7.125" style="7" customWidth="1"/>
    <col min="2325" max="2325" width="5.875" style="7" customWidth="1"/>
    <col min="2326" max="2326" width="5.375" style="7" customWidth="1"/>
    <col min="2327" max="2327" width="5.625" style="7" customWidth="1"/>
    <col min="2328" max="2328" width="4.375" style="7" customWidth="1"/>
    <col min="2329" max="2329" width="4.875" style="7" customWidth="1"/>
    <col min="2330" max="2330" width="8.375" style="7" customWidth="1"/>
    <col min="2331" max="2331" width="4.75" style="7" customWidth="1"/>
    <col min="2332" max="2332" width="6.125" style="7" customWidth="1"/>
    <col min="2333" max="2333" width="5.875" style="7" customWidth="1"/>
    <col min="2334" max="2334" width="6.75" style="7" customWidth="1"/>
    <col min="2335" max="2335" width="6.375" style="7" customWidth="1"/>
    <col min="2336" max="2336" width="6.625" style="7" customWidth="1"/>
    <col min="2337" max="2337" width="6" style="7" customWidth="1"/>
    <col min="2338" max="2338" width="4.125" style="7" customWidth="1"/>
    <col min="2339" max="2339" width="7.75" style="7" customWidth="1"/>
    <col min="2340" max="2340" width="19.375" style="7" bestFit="1" customWidth="1"/>
    <col min="2341" max="2341" width="33.875" style="7" bestFit="1" customWidth="1"/>
    <col min="2342" max="2560" width="9" style="7"/>
    <col min="2561" max="2561" width="5.25" style="7" bestFit="1" customWidth="1"/>
    <col min="2562" max="2562" width="0" style="7" hidden="1" customWidth="1"/>
    <col min="2563" max="2563" width="6.5" style="7" customWidth="1"/>
    <col min="2564" max="2564" width="9.125" style="7" customWidth="1"/>
    <col min="2565" max="2565" width="12.25" style="7" customWidth="1"/>
    <col min="2566" max="2566" width="11" style="7" bestFit="1" customWidth="1"/>
    <col min="2567" max="2567" width="9" style="7"/>
    <col min="2568" max="2568" width="9.5" style="7" bestFit="1" customWidth="1"/>
    <col min="2569" max="2569" width="8.5" style="7" bestFit="1" customWidth="1"/>
    <col min="2570" max="2570" width="8.375" style="7" customWidth="1"/>
    <col min="2571" max="2571" width="8.25" style="7" customWidth="1"/>
    <col min="2572" max="2572" width="9.75" style="7" customWidth="1"/>
    <col min="2573" max="2574" width="7.5" style="7" bestFit="1" customWidth="1"/>
    <col min="2575" max="2575" width="8.5" style="7" customWidth="1"/>
    <col min="2576" max="2576" width="7" style="7" customWidth="1"/>
    <col min="2577" max="2577" width="4.875" style="7" customWidth="1"/>
    <col min="2578" max="2578" width="5.75" style="7" customWidth="1"/>
    <col min="2579" max="2579" width="6.625" style="7" customWidth="1"/>
    <col min="2580" max="2580" width="7.125" style="7" customWidth="1"/>
    <col min="2581" max="2581" width="5.875" style="7" customWidth="1"/>
    <col min="2582" max="2582" width="5.375" style="7" customWidth="1"/>
    <col min="2583" max="2583" width="5.625" style="7" customWidth="1"/>
    <col min="2584" max="2584" width="4.375" style="7" customWidth="1"/>
    <col min="2585" max="2585" width="4.875" style="7" customWidth="1"/>
    <col min="2586" max="2586" width="8.375" style="7" customWidth="1"/>
    <col min="2587" max="2587" width="4.75" style="7" customWidth="1"/>
    <col min="2588" max="2588" width="6.125" style="7" customWidth="1"/>
    <col min="2589" max="2589" width="5.875" style="7" customWidth="1"/>
    <col min="2590" max="2590" width="6.75" style="7" customWidth="1"/>
    <col min="2591" max="2591" width="6.375" style="7" customWidth="1"/>
    <col min="2592" max="2592" width="6.625" style="7" customWidth="1"/>
    <col min="2593" max="2593" width="6" style="7" customWidth="1"/>
    <col min="2594" max="2594" width="4.125" style="7" customWidth="1"/>
    <col min="2595" max="2595" width="7.75" style="7" customWidth="1"/>
    <col min="2596" max="2596" width="19.375" style="7" bestFit="1" customWidth="1"/>
    <col min="2597" max="2597" width="33.875" style="7" bestFit="1" customWidth="1"/>
    <col min="2598" max="2816" width="9" style="7"/>
    <col min="2817" max="2817" width="5.25" style="7" bestFit="1" customWidth="1"/>
    <col min="2818" max="2818" width="0" style="7" hidden="1" customWidth="1"/>
    <col min="2819" max="2819" width="6.5" style="7" customWidth="1"/>
    <col min="2820" max="2820" width="9.125" style="7" customWidth="1"/>
    <col min="2821" max="2821" width="12.25" style="7" customWidth="1"/>
    <col min="2822" max="2822" width="11" style="7" bestFit="1" customWidth="1"/>
    <col min="2823" max="2823" width="9" style="7"/>
    <col min="2824" max="2824" width="9.5" style="7" bestFit="1" customWidth="1"/>
    <col min="2825" max="2825" width="8.5" style="7" bestFit="1" customWidth="1"/>
    <col min="2826" max="2826" width="8.375" style="7" customWidth="1"/>
    <col min="2827" max="2827" width="8.25" style="7" customWidth="1"/>
    <col min="2828" max="2828" width="9.75" style="7" customWidth="1"/>
    <col min="2829" max="2830" width="7.5" style="7" bestFit="1" customWidth="1"/>
    <col min="2831" max="2831" width="8.5" style="7" customWidth="1"/>
    <col min="2832" max="2832" width="7" style="7" customWidth="1"/>
    <col min="2833" max="2833" width="4.875" style="7" customWidth="1"/>
    <col min="2834" max="2834" width="5.75" style="7" customWidth="1"/>
    <col min="2835" max="2835" width="6.625" style="7" customWidth="1"/>
    <col min="2836" max="2836" width="7.125" style="7" customWidth="1"/>
    <col min="2837" max="2837" width="5.875" style="7" customWidth="1"/>
    <col min="2838" max="2838" width="5.375" style="7" customWidth="1"/>
    <col min="2839" max="2839" width="5.625" style="7" customWidth="1"/>
    <col min="2840" max="2840" width="4.375" style="7" customWidth="1"/>
    <col min="2841" max="2841" width="4.875" style="7" customWidth="1"/>
    <col min="2842" max="2842" width="8.375" style="7" customWidth="1"/>
    <col min="2843" max="2843" width="4.75" style="7" customWidth="1"/>
    <col min="2844" max="2844" width="6.125" style="7" customWidth="1"/>
    <col min="2845" max="2845" width="5.875" style="7" customWidth="1"/>
    <col min="2846" max="2846" width="6.75" style="7" customWidth="1"/>
    <col min="2847" max="2847" width="6.375" style="7" customWidth="1"/>
    <col min="2848" max="2848" width="6.625" style="7" customWidth="1"/>
    <col min="2849" max="2849" width="6" style="7" customWidth="1"/>
    <col min="2850" max="2850" width="4.125" style="7" customWidth="1"/>
    <col min="2851" max="2851" width="7.75" style="7" customWidth="1"/>
    <col min="2852" max="2852" width="19.375" style="7" bestFit="1" customWidth="1"/>
    <col min="2853" max="2853" width="33.875" style="7" bestFit="1" customWidth="1"/>
    <col min="2854" max="3072" width="9" style="7"/>
    <col min="3073" max="3073" width="5.25" style="7" bestFit="1" customWidth="1"/>
    <col min="3074" max="3074" width="0" style="7" hidden="1" customWidth="1"/>
    <col min="3075" max="3075" width="6.5" style="7" customWidth="1"/>
    <col min="3076" max="3076" width="9.125" style="7" customWidth="1"/>
    <col min="3077" max="3077" width="12.25" style="7" customWidth="1"/>
    <col min="3078" max="3078" width="11" style="7" bestFit="1" customWidth="1"/>
    <col min="3079" max="3079" width="9" style="7"/>
    <col min="3080" max="3080" width="9.5" style="7" bestFit="1" customWidth="1"/>
    <col min="3081" max="3081" width="8.5" style="7" bestFit="1" customWidth="1"/>
    <col min="3082" max="3082" width="8.375" style="7" customWidth="1"/>
    <col min="3083" max="3083" width="8.25" style="7" customWidth="1"/>
    <col min="3084" max="3084" width="9.75" style="7" customWidth="1"/>
    <col min="3085" max="3086" width="7.5" style="7" bestFit="1" customWidth="1"/>
    <col min="3087" max="3087" width="8.5" style="7" customWidth="1"/>
    <col min="3088" max="3088" width="7" style="7" customWidth="1"/>
    <col min="3089" max="3089" width="4.875" style="7" customWidth="1"/>
    <col min="3090" max="3090" width="5.75" style="7" customWidth="1"/>
    <col min="3091" max="3091" width="6.625" style="7" customWidth="1"/>
    <col min="3092" max="3092" width="7.125" style="7" customWidth="1"/>
    <col min="3093" max="3093" width="5.875" style="7" customWidth="1"/>
    <col min="3094" max="3094" width="5.375" style="7" customWidth="1"/>
    <col min="3095" max="3095" width="5.625" style="7" customWidth="1"/>
    <col min="3096" max="3096" width="4.375" style="7" customWidth="1"/>
    <col min="3097" max="3097" width="4.875" style="7" customWidth="1"/>
    <col min="3098" max="3098" width="8.375" style="7" customWidth="1"/>
    <col min="3099" max="3099" width="4.75" style="7" customWidth="1"/>
    <col min="3100" max="3100" width="6.125" style="7" customWidth="1"/>
    <col min="3101" max="3101" width="5.875" style="7" customWidth="1"/>
    <col min="3102" max="3102" width="6.75" style="7" customWidth="1"/>
    <col min="3103" max="3103" width="6.375" style="7" customWidth="1"/>
    <col min="3104" max="3104" width="6.625" style="7" customWidth="1"/>
    <col min="3105" max="3105" width="6" style="7" customWidth="1"/>
    <col min="3106" max="3106" width="4.125" style="7" customWidth="1"/>
    <col min="3107" max="3107" width="7.75" style="7" customWidth="1"/>
    <col min="3108" max="3108" width="19.375" style="7" bestFit="1" customWidth="1"/>
    <col min="3109" max="3109" width="33.875" style="7" bestFit="1" customWidth="1"/>
    <col min="3110" max="3328" width="9" style="7"/>
    <col min="3329" max="3329" width="5.25" style="7" bestFit="1" customWidth="1"/>
    <col min="3330" max="3330" width="0" style="7" hidden="1" customWidth="1"/>
    <col min="3331" max="3331" width="6.5" style="7" customWidth="1"/>
    <col min="3332" max="3332" width="9.125" style="7" customWidth="1"/>
    <col min="3333" max="3333" width="12.25" style="7" customWidth="1"/>
    <col min="3334" max="3334" width="11" style="7" bestFit="1" customWidth="1"/>
    <col min="3335" max="3335" width="9" style="7"/>
    <col min="3336" max="3336" width="9.5" style="7" bestFit="1" customWidth="1"/>
    <col min="3337" max="3337" width="8.5" style="7" bestFit="1" customWidth="1"/>
    <col min="3338" max="3338" width="8.375" style="7" customWidth="1"/>
    <col min="3339" max="3339" width="8.25" style="7" customWidth="1"/>
    <col min="3340" max="3340" width="9.75" style="7" customWidth="1"/>
    <col min="3341" max="3342" width="7.5" style="7" bestFit="1" customWidth="1"/>
    <col min="3343" max="3343" width="8.5" style="7" customWidth="1"/>
    <col min="3344" max="3344" width="7" style="7" customWidth="1"/>
    <col min="3345" max="3345" width="4.875" style="7" customWidth="1"/>
    <col min="3346" max="3346" width="5.75" style="7" customWidth="1"/>
    <col min="3347" max="3347" width="6.625" style="7" customWidth="1"/>
    <col min="3348" max="3348" width="7.125" style="7" customWidth="1"/>
    <col min="3349" max="3349" width="5.875" style="7" customWidth="1"/>
    <col min="3350" max="3350" width="5.375" style="7" customWidth="1"/>
    <col min="3351" max="3351" width="5.625" style="7" customWidth="1"/>
    <col min="3352" max="3352" width="4.375" style="7" customWidth="1"/>
    <col min="3353" max="3353" width="4.875" style="7" customWidth="1"/>
    <col min="3354" max="3354" width="8.375" style="7" customWidth="1"/>
    <col min="3355" max="3355" width="4.75" style="7" customWidth="1"/>
    <col min="3356" max="3356" width="6.125" style="7" customWidth="1"/>
    <col min="3357" max="3357" width="5.875" style="7" customWidth="1"/>
    <col min="3358" max="3358" width="6.75" style="7" customWidth="1"/>
    <col min="3359" max="3359" width="6.375" style="7" customWidth="1"/>
    <col min="3360" max="3360" width="6.625" style="7" customWidth="1"/>
    <col min="3361" max="3361" width="6" style="7" customWidth="1"/>
    <col min="3362" max="3362" width="4.125" style="7" customWidth="1"/>
    <col min="3363" max="3363" width="7.75" style="7" customWidth="1"/>
    <col min="3364" max="3364" width="19.375" style="7" bestFit="1" customWidth="1"/>
    <col min="3365" max="3365" width="33.875" style="7" bestFit="1" customWidth="1"/>
    <col min="3366" max="3584" width="9" style="7"/>
    <col min="3585" max="3585" width="5.25" style="7" bestFit="1" customWidth="1"/>
    <col min="3586" max="3586" width="0" style="7" hidden="1" customWidth="1"/>
    <col min="3587" max="3587" width="6.5" style="7" customWidth="1"/>
    <col min="3588" max="3588" width="9.125" style="7" customWidth="1"/>
    <col min="3589" max="3589" width="12.25" style="7" customWidth="1"/>
    <col min="3590" max="3590" width="11" style="7" bestFit="1" customWidth="1"/>
    <col min="3591" max="3591" width="9" style="7"/>
    <col min="3592" max="3592" width="9.5" style="7" bestFit="1" customWidth="1"/>
    <col min="3593" max="3593" width="8.5" style="7" bestFit="1" customWidth="1"/>
    <col min="3594" max="3594" width="8.375" style="7" customWidth="1"/>
    <col min="3595" max="3595" width="8.25" style="7" customWidth="1"/>
    <col min="3596" max="3596" width="9.75" style="7" customWidth="1"/>
    <col min="3597" max="3598" width="7.5" style="7" bestFit="1" customWidth="1"/>
    <col min="3599" max="3599" width="8.5" style="7" customWidth="1"/>
    <col min="3600" max="3600" width="7" style="7" customWidth="1"/>
    <col min="3601" max="3601" width="4.875" style="7" customWidth="1"/>
    <col min="3602" max="3602" width="5.75" style="7" customWidth="1"/>
    <col min="3603" max="3603" width="6.625" style="7" customWidth="1"/>
    <col min="3604" max="3604" width="7.125" style="7" customWidth="1"/>
    <col min="3605" max="3605" width="5.875" style="7" customWidth="1"/>
    <col min="3606" max="3606" width="5.375" style="7" customWidth="1"/>
    <col min="3607" max="3607" width="5.625" style="7" customWidth="1"/>
    <col min="3608" max="3608" width="4.375" style="7" customWidth="1"/>
    <col min="3609" max="3609" width="4.875" style="7" customWidth="1"/>
    <col min="3610" max="3610" width="8.375" style="7" customWidth="1"/>
    <col min="3611" max="3611" width="4.75" style="7" customWidth="1"/>
    <col min="3612" max="3612" width="6.125" style="7" customWidth="1"/>
    <col min="3613" max="3613" width="5.875" style="7" customWidth="1"/>
    <col min="3614" max="3614" width="6.75" style="7" customWidth="1"/>
    <col min="3615" max="3615" width="6.375" style="7" customWidth="1"/>
    <col min="3616" max="3616" width="6.625" style="7" customWidth="1"/>
    <col min="3617" max="3617" width="6" style="7" customWidth="1"/>
    <col min="3618" max="3618" width="4.125" style="7" customWidth="1"/>
    <col min="3619" max="3619" width="7.75" style="7" customWidth="1"/>
    <col min="3620" max="3620" width="19.375" style="7" bestFit="1" customWidth="1"/>
    <col min="3621" max="3621" width="33.875" style="7" bestFit="1" customWidth="1"/>
    <col min="3622" max="3840" width="9" style="7"/>
    <col min="3841" max="3841" width="5.25" style="7" bestFit="1" customWidth="1"/>
    <col min="3842" max="3842" width="0" style="7" hidden="1" customWidth="1"/>
    <col min="3843" max="3843" width="6.5" style="7" customWidth="1"/>
    <col min="3844" max="3844" width="9.125" style="7" customWidth="1"/>
    <col min="3845" max="3845" width="12.25" style="7" customWidth="1"/>
    <col min="3846" max="3846" width="11" style="7" bestFit="1" customWidth="1"/>
    <col min="3847" max="3847" width="9" style="7"/>
    <col min="3848" max="3848" width="9.5" style="7" bestFit="1" customWidth="1"/>
    <col min="3849" max="3849" width="8.5" style="7" bestFit="1" customWidth="1"/>
    <col min="3850" max="3850" width="8.375" style="7" customWidth="1"/>
    <col min="3851" max="3851" width="8.25" style="7" customWidth="1"/>
    <col min="3852" max="3852" width="9.75" style="7" customWidth="1"/>
    <col min="3853" max="3854" width="7.5" style="7" bestFit="1" customWidth="1"/>
    <col min="3855" max="3855" width="8.5" style="7" customWidth="1"/>
    <col min="3856" max="3856" width="7" style="7" customWidth="1"/>
    <col min="3857" max="3857" width="4.875" style="7" customWidth="1"/>
    <col min="3858" max="3858" width="5.75" style="7" customWidth="1"/>
    <col min="3859" max="3859" width="6.625" style="7" customWidth="1"/>
    <col min="3860" max="3860" width="7.125" style="7" customWidth="1"/>
    <col min="3861" max="3861" width="5.875" style="7" customWidth="1"/>
    <col min="3862" max="3862" width="5.375" style="7" customWidth="1"/>
    <col min="3863" max="3863" width="5.625" style="7" customWidth="1"/>
    <col min="3864" max="3864" width="4.375" style="7" customWidth="1"/>
    <col min="3865" max="3865" width="4.875" style="7" customWidth="1"/>
    <col min="3866" max="3866" width="8.375" style="7" customWidth="1"/>
    <col min="3867" max="3867" width="4.75" style="7" customWidth="1"/>
    <col min="3868" max="3868" width="6.125" style="7" customWidth="1"/>
    <col min="3869" max="3869" width="5.875" style="7" customWidth="1"/>
    <col min="3870" max="3870" width="6.75" style="7" customWidth="1"/>
    <col min="3871" max="3871" width="6.375" style="7" customWidth="1"/>
    <col min="3872" max="3872" width="6.625" style="7" customWidth="1"/>
    <col min="3873" max="3873" width="6" style="7" customWidth="1"/>
    <col min="3874" max="3874" width="4.125" style="7" customWidth="1"/>
    <col min="3875" max="3875" width="7.75" style="7" customWidth="1"/>
    <col min="3876" max="3876" width="19.375" style="7" bestFit="1" customWidth="1"/>
    <col min="3877" max="3877" width="33.875" style="7" bestFit="1" customWidth="1"/>
    <col min="3878" max="4096" width="9" style="7"/>
    <col min="4097" max="4097" width="5.25" style="7" bestFit="1" customWidth="1"/>
    <col min="4098" max="4098" width="0" style="7" hidden="1" customWidth="1"/>
    <col min="4099" max="4099" width="6.5" style="7" customWidth="1"/>
    <col min="4100" max="4100" width="9.125" style="7" customWidth="1"/>
    <col min="4101" max="4101" width="12.25" style="7" customWidth="1"/>
    <col min="4102" max="4102" width="11" style="7" bestFit="1" customWidth="1"/>
    <col min="4103" max="4103" width="9" style="7"/>
    <col min="4104" max="4104" width="9.5" style="7" bestFit="1" customWidth="1"/>
    <col min="4105" max="4105" width="8.5" style="7" bestFit="1" customWidth="1"/>
    <col min="4106" max="4106" width="8.375" style="7" customWidth="1"/>
    <col min="4107" max="4107" width="8.25" style="7" customWidth="1"/>
    <col min="4108" max="4108" width="9.75" style="7" customWidth="1"/>
    <col min="4109" max="4110" width="7.5" style="7" bestFit="1" customWidth="1"/>
    <col min="4111" max="4111" width="8.5" style="7" customWidth="1"/>
    <col min="4112" max="4112" width="7" style="7" customWidth="1"/>
    <col min="4113" max="4113" width="4.875" style="7" customWidth="1"/>
    <col min="4114" max="4114" width="5.75" style="7" customWidth="1"/>
    <col min="4115" max="4115" width="6.625" style="7" customWidth="1"/>
    <col min="4116" max="4116" width="7.125" style="7" customWidth="1"/>
    <col min="4117" max="4117" width="5.875" style="7" customWidth="1"/>
    <col min="4118" max="4118" width="5.375" style="7" customWidth="1"/>
    <col min="4119" max="4119" width="5.625" style="7" customWidth="1"/>
    <col min="4120" max="4120" width="4.375" style="7" customWidth="1"/>
    <col min="4121" max="4121" width="4.875" style="7" customWidth="1"/>
    <col min="4122" max="4122" width="8.375" style="7" customWidth="1"/>
    <col min="4123" max="4123" width="4.75" style="7" customWidth="1"/>
    <col min="4124" max="4124" width="6.125" style="7" customWidth="1"/>
    <col min="4125" max="4125" width="5.875" style="7" customWidth="1"/>
    <col min="4126" max="4126" width="6.75" style="7" customWidth="1"/>
    <col min="4127" max="4127" width="6.375" style="7" customWidth="1"/>
    <col min="4128" max="4128" width="6.625" style="7" customWidth="1"/>
    <col min="4129" max="4129" width="6" style="7" customWidth="1"/>
    <col min="4130" max="4130" width="4.125" style="7" customWidth="1"/>
    <col min="4131" max="4131" width="7.75" style="7" customWidth="1"/>
    <col min="4132" max="4132" width="19.375" style="7" bestFit="1" customWidth="1"/>
    <col min="4133" max="4133" width="33.875" style="7" bestFit="1" customWidth="1"/>
    <col min="4134" max="4352" width="9" style="7"/>
    <col min="4353" max="4353" width="5.25" style="7" bestFit="1" customWidth="1"/>
    <col min="4354" max="4354" width="0" style="7" hidden="1" customWidth="1"/>
    <col min="4355" max="4355" width="6.5" style="7" customWidth="1"/>
    <col min="4356" max="4356" width="9.125" style="7" customWidth="1"/>
    <col min="4357" max="4357" width="12.25" style="7" customWidth="1"/>
    <col min="4358" max="4358" width="11" style="7" bestFit="1" customWidth="1"/>
    <col min="4359" max="4359" width="9" style="7"/>
    <col min="4360" max="4360" width="9.5" style="7" bestFit="1" customWidth="1"/>
    <col min="4361" max="4361" width="8.5" style="7" bestFit="1" customWidth="1"/>
    <col min="4362" max="4362" width="8.375" style="7" customWidth="1"/>
    <col min="4363" max="4363" width="8.25" style="7" customWidth="1"/>
    <col min="4364" max="4364" width="9.75" style="7" customWidth="1"/>
    <col min="4365" max="4366" width="7.5" style="7" bestFit="1" customWidth="1"/>
    <col min="4367" max="4367" width="8.5" style="7" customWidth="1"/>
    <col min="4368" max="4368" width="7" style="7" customWidth="1"/>
    <col min="4369" max="4369" width="4.875" style="7" customWidth="1"/>
    <col min="4370" max="4370" width="5.75" style="7" customWidth="1"/>
    <col min="4371" max="4371" width="6.625" style="7" customWidth="1"/>
    <col min="4372" max="4372" width="7.125" style="7" customWidth="1"/>
    <col min="4373" max="4373" width="5.875" style="7" customWidth="1"/>
    <col min="4374" max="4374" width="5.375" style="7" customWidth="1"/>
    <col min="4375" max="4375" width="5.625" style="7" customWidth="1"/>
    <col min="4376" max="4376" width="4.375" style="7" customWidth="1"/>
    <col min="4377" max="4377" width="4.875" style="7" customWidth="1"/>
    <col min="4378" max="4378" width="8.375" style="7" customWidth="1"/>
    <col min="4379" max="4379" width="4.75" style="7" customWidth="1"/>
    <col min="4380" max="4380" width="6.125" style="7" customWidth="1"/>
    <col min="4381" max="4381" width="5.875" style="7" customWidth="1"/>
    <col min="4382" max="4382" width="6.75" style="7" customWidth="1"/>
    <col min="4383" max="4383" width="6.375" style="7" customWidth="1"/>
    <col min="4384" max="4384" width="6.625" style="7" customWidth="1"/>
    <col min="4385" max="4385" width="6" style="7" customWidth="1"/>
    <col min="4386" max="4386" width="4.125" style="7" customWidth="1"/>
    <col min="4387" max="4387" width="7.75" style="7" customWidth="1"/>
    <col min="4388" max="4388" width="19.375" style="7" bestFit="1" customWidth="1"/>
    <col min="4389" max="4389" width="33.875" style="7" bestFit="1" customWidth="1"/>
    <col min="4390" max="4608" width="9" style="7"/>
    <col min="4609" max="4609" width="5.25" style="7" bestFit="1" customWidth="1"/>
    <col min="4610" max="4610" width="0" style="7" hidden="1" customWidth="1"/>
    <col min="4611" max="4611" width="6.5" style="7" customWidth="1"/>
    <col min="4612" max="4612" width="9.125" style="7" customWidth="1"/>
    <col min="4613" max="4613" width="12.25" style="7" customWidth="1"/>
    <col min="4614" max="4614" width="11" style="7" bestFit="1" customWidth="1"/>
    <col min="4615" max="4615" width="9" style="7"/>
    <col min="4616" max="4616" width="9.5" style="7" bestFit="1" customWidth="1"/>
    <col min="4617" max="4617" width="8.5" style="7" bestFit="1" customWidth="1"/>
    <col min="4618" max="4618" width="8.375" style="7" customWidth="1"/>
    <col min="4619" max="4619" width="8.25" style="7" customWidth="1"/>
    <col min="4620" max="4620" width="9.75" style="7" customWidth="1"/>
    <col min="4621" max="4622" width="7.5" style="7" bestFit="1" customWidth="1"/>
    <col min="4623" max="4623" width="8.5" style="7" customWidth="1"/>
    <col min="4624" max="4624" width="7" style="7" customWidth="1"/>
    <col min="4625" max="4625" width="4.875" style="7" customWidth="1"/>
    <col min="4626" max="4626" width="5.75" style="7" customWidth="1"/>
    <col min="4627" max="4627" width="6.625" style="7" customWidth="1"/>
    <col min="4628" max="4628" width="7.125" style="7" customWidth="1"/>
    <col min="4629" max="4629" width="5.875" style="7" customWidth="1"/>
    <col min="4630" max="4630" width="5.375" style="7" customWidth="1"/>
    <col min="4631" max="4631" width="5.625" style="7" customWidth="1"/>
    <col min="4632" max="4632" width="4.375" style="7" customWidth="1"/>
    <col min="4633" max="4633" width="4.875" style="7" customWidth="1"/>
    <col min="4634" max="4634" width="8.375" style="7" customWidth="1"/>
    <col min="4635" max="4635" width="4.75" style="7" customWidth="1"/>
    <col min="4636" max="4636" width="6.125" style="7" customWidth="1"/>
    <col min="4637" max="4637" width="5.875" style="7" customWidth="1"/>
    <col min="4638" max="4638" width="6.75" style="7" customWidth="1"/>
    <col min="4639" max="4639" width="6.375" style="7" customWidth="1"/>
    <col min="4640" max="4640" width="6.625" style="7" customWidth="1"/>
    <col min="4641" max="4641" width="6" style="7" customWidth="1"/>
    <col min="4642" max="4642" width="4.125" style="7" customWidth="1"/>
    <col min="4643" max="4643" width="7.75" style="7" customWidth="1"/>
    <col min="4644" max="4644" width="19.375" style="7" bestFit="1" customWidth="1"/>
    <col min="4645" max="4645" width="33.875" style="7" bestFit="1" customWidth="1"/>
    <col min="4646" max="4864" width="9" style="7"/>
    <col min="4865" max="4865" width="5.25" style="7" bestFit="1" customWidth="1"/>
    <col min="4866" max="4866" width="0" style="7" hidden="1" customWidth="1"/>
    <col min="4867" max="4867" width="6.5" style="7" customWidth="1"/>
    <col min="4868" max="4868" width="9.125" style="7" customWidth="1"/>
    <col min="4869" max="4869" width="12.25" style="7" customWidth="1"/>
    <col min="4870" max="4870" width="11" style="7" bestFit="1" customWidth="1"/>
    <col min="4871" max="4871" width="9" style="7"/>
    <col min="4872" max="4872" width="9.5" style="7" bestFit="1" customWidth="1"/>
    <col min="4873" max="4873" width="8.5" style="7" bestFit="1" customWidth="1"/>
    <col min="4874" max="4874" width="8.375" style="7" customWidth="1"/>
    <col min="4875" max="4875" width="8.25" style="7" customWidth="1"/>
    <col min="4876" max="4876" width="9.75" style="7" customWidth="1"/>
    <col min="4877" max="4878" width="7.5" style="7" bestFit="1" customWidth="1"/>
    <col min="4879" max="4879" width="8.5" style="7" customWidth="1"/>
    <col min="4880" max="4880" width="7" style="7" customWidth="1"/>
    <col min="4881" max="4881" width="4.875" style="7" customWidth="1"/>
    <col min="4882" max="4882" width="5.75" style="7" customWidth="1"/>
    <col min="4883" max="4883" width="6.625" style="7" customWidth="1"/>
    <col min="4884" max="4884" width="7.125" style="7" customWidth="1"/>
    <col min="4885" max="4885" width="5.875" style="7" customWidth="1"/>
    <col min="4886" max="4886" width="5.375" style="7" customWidth="1"/>
    <col min="4887" max="4887" width="5.625" style="7" customWidth="1"/>
    <col min="4888" max="4888" width="4.375" style="7" customWidth="1"/>
    <col min="4889" max="4889" width="4.875" style="7" customWidth="1"/>
    <col min="4890" max="4890" width="8.375" style="7" customWidth="1"/>
    <col min="4891" max="4891" width="4.75" style="7" customWidth="1"/>
    <col min="4892" max="4892" width="6.125" style="7" customWidth="1"/>
    <col min="4893" max="4893" width="5.875" style="7" customWidth="1"/>
    <col min="4894" max="4894" width="6.75" style="7" customWidth="1"/>
    <col min="4895" max="4895" width="6.375" style="7" customWidth="1"/>
    <col min="4896" max="4896" width="6.625" style="7" customWidth="1"/>
    <col min="4897" max="4897" width="6" style="7" customWidth="1"/>
    <col min="4898" max="4898" width="4.125" style="7" customWidth="1"/>
    <col min="4899" max="4899" width="7.75" style="7" customWidth="1"/>
    <col min="4900" max="4900" width="19.375" style="7" bestFit="1" customWidth="1"/>
    <col min="4901" max="4901" width="33.875" style="7" bestFit="1" customWidth="1"/>
    <col min="4902" max="5120" width="9" style="7"/>
    <col min="5121" max="5121" width="5.25" style="7" bestFit="1" customWidth="1"/>
    <col min="5122" max="5122" width="0" style="7" hidden="1" customWidth="1"/>
    <col min="5123" max="5123" width="6.5" style="7" customWidth="1"/>
    <col min="5124" max="5124" width="9.125" style="7" customWidth="1"/>
    <col min="5125" max="5125" width="12.25" style="7" customWidth="1"/>
    <col min="5126" max="5126" width="11" style="7" bestFit="1" customWidth="1"/>
    <col min="5127" max="5127" width="9" style="7"/>
    <col min="5128" max="5128" width="9.5" style="7" bestFit="1" customWidth="1"/>
    <col min="5129" max="5129" width="8.5" style="7" bestFit="1" customWidth="1"/>
    <col min="5130" max="5130" width="8.375" style="7" customWidth="1"/>
    <col min="5131" max="5131" width="8.25" style="7" customWidth="1"/>
    <col min="5132" max="5132" width="9.75" style="7" customWidth="1"/>
    <col min="5133" max="5134" width="7.5" style="7" bestFit="1" customWidth="1"/>
    <col min="5135" max="5135" width="8.5" style="7" customWidth="1"/>
    <col min="5136" max="5136" width="7" style="7" customWidth="1"/>
    <col min="5137" max="5137" width="4.875" style="7" customWidth="1"/>
    <col min="5138" max="5138" width="5.75" style="7" customWidth="1"/>
    <col min="5139" max="5139" width="6.625" style="7" customWidth="1"/>
    <col min="5140" max="5140" width="7.125" style="7" customWidth="1"/>
    <col min="5141" max="5141" width="5.875" style="7" customWidth="1"/>
    <col min="5142" max="5142" width="5.375" style="7" customWidth="1"/>
    <col min="5143" max="5143" width="5.625" style="7" customWidth="1"/>
    <col min="5144" max="5144" width="4.375" style="7" customWidth="1"/>
    <col min="5145" max="5145" width="4.875" style="7" customWidth="1"/>
    <col min="5146" max="5146" width="8.375" style="7" customWidth="1"/>
    <col min="5147" max="5147" width="4.75" style="7" customWidth="1"/>
    <col min="5148" max="5148" width="6.125" style="7" customWidth="1"/>
    <col min="5149" max="5149" width="5.875" style="7" customWidth="1"/>
    <col min="5150" max="5150" width="6.75" style="7" customWidth="1"/>
    <col min="5151" max="5151" width="6.375" style="7" customWidth="1"/>
    <col min="5152" max="5152" width="6.625" style="7" customWidth="1"/>
    <col min="5153" max="5153" width="6" style="7" customWidth="1"/>
    <col min="5154" max="5154" width="4.125" style="7" customWidth="1"/>
    <col min="5155" max="5155" width="7.75" style="7" customWidth="1"/>
    <col min="5156" max="5156" width="19.375" style="7" bestFit="1" customWidth="1"/>
    <col min="5157" max="5157" width="33.875" style="7" bestFit="1" customWidth="1"/>
    <col min="5158" max="5376" width="9" style="7"/>
    <col min="5377" max="5377" width="5.25" style="7" bestFit="1" customWidth="1"/>
    <col min="5378" max="5378" width="0" style="7" hidden="1" customWidth="1"/>
    <col min="5379" max="5379" width="6.5" style="7" customWidth="1"/>
    <col min="5380" max="5380" width="9.125" style="7" customWidth="1"/>
    <col min="5381" max="5381" width="12.25" style="7" customWidth="1"/>
    <col min="5382" max="5382" width="11" style="7" bestFit="1" customWidth="1"/>
    <col min="5383" max="5383" width="9" style="7"/>
    <col min="5384" max="5384" width="9.5" style="7" bestFit="1" customWidth="1"/>
    <col min="5385" max="5385" width="8.5" style="7" bestFit="1" customWidth="1"/>
    <col min="5386" max="5386" width="8.375" style="7" customWidth="1"/>
    <col min="5387" max="5387" width="8.25" style="7" customWidth="1"/>
    <col min="5388" max="5388" width="9.75" style="7" customWidth="1"/>
    <col min="5389" max="5390" width="7.5" style="7" bestFit="1" customWidth="1"/>
    <col min="5391" max="5391" width="8.5" style="7" customWidth="1"/>
    <col min="5392" max="5392" width="7" style="7" customWidth="1"/>
    <col min="5393" max="5393" width="4.875" style="7" customWidth="1"/>
    <col min="5394" max="5394" width="5.75" style="7" customWidth="1"/>
    <col min="5395" max="5395" width="6.625" style="7" customWidth="1"/>
    <col min="5396" max="5396" width="7.125" style="7" customWidth="1"/>
    <col min="5397" max="5397" width="5.875" style="7" customWidth="1"/>
    <col min="5398" max="5398" width="5.375" style="7" customWidth="1"/>
    <col min="5399" max="5399" width="5.625" style="7" customWidth="1"/>
    <col min="5400" max="5400" width="4.375" style="7" customWidth="1"/>
    <col min="5401" max="5401" width="4.875" style="7" customWidth="1"/>
    <col min="5402" max="5402" width="8.375" style="7" customWidth="1"/>
    <col min="5403" max="5403" width="4.75" style="7" customWidth="1"/>
    <col min="5404" max="5404" width="6.125" style="7" customWidth="1"/>
    <col min="5405" max="5405" width="5.875" style="7" customWidth="1"/>
    <col min="5406" max="5406" width="6.75" style="7" customWidth="1"/>
    <col min="5407" max="5407" width="6.375" style="7" customWidth="1"/>
    <col min="5408" max="5408" width="6.625" style="7" customWidth="1"/>
    <col min="5409" max="5409" width="6" style="7" customWidth="1"/>
    <col min="5410" max="5410" width="4.125" style="7" customWidth="1"/>
    <col min="5411" max="5411" width="7.75" style="7" customWidth="1"/>
    <col min="5412" max="5412" width="19.375" style="7" bestFit="1" customWidth="1"/>
    <col min="5413" max="5413" width="33.875" style="7" bestFit="1" customWidth="1"/>
    <col min="5414" max="5632" width="9" style="7"/>
    <col min="5633" max="5633" width="5.25" style="7" bestFit="1" customWidth="1"/>
    <col min="5634" max="5634" width="0" style="7" hidden="1" customWidth="1"/>
    <col min="5635" max="5635" width="6.5" style="7" customWidth="1"/>
    <col min="5636" max="5636" width="9.125" style="7" customWidth="1"/>
    <col min="5637" max="5637" width="12.25" style="7" customWidth="1"/>
    <col min="5638" max="5638" width="11" style="7" bestFit="1" customWidth="1"/>
    <col min="5639" max="5639" width="9" style="7"/>
    <col min="5640" max="5640" width="9.5" style="7" bestFit="1" customWidth="1"/>
    <col min="5641" max="5641" width="8.5" style="7" bestFit="1" customWidth="1"/>
    <col min="5642" max="5642" width="8.375" style="7" customWidth="1"/>
    <col min="5643" max="5643" width="8.25" style="7" customWidth="1"/>
    <col min="5644" max="5644" width="9.75" style="7" customWidth="1"/>
    <col min="5645" max="5646" width="7.5" style="7" bestFit="1" customWidth="1"/>
    <col min="5647" max="5647" width="8.5" style="7" customWidth="1"/>
    <col min="5648" max="5648" width="7" style="7" customWidth="1"/>
    <col min="5649" max="5649" width="4.875" style="7" customWidth="1"/>
    <col min="5650" max="5650" width="5.75" style="7" customWidth="1"/>
    <col min="5651" max="5651" width="6.625" style="7" customWidth="1"/>
    <col min="5652" max="5652" width="7.125" style="7" customWidth="1"/>
    <col min="5653" max="5653" width="5.875" style="7" customWidth="1"/>
    <col min="5654" max="5654" width="5.375" style="7" customWidth="1"/>
    <col min="5655" max="5655" width="5.625" style="7" customWidth="1"/>
    <col min="5656" max="5656" width="4.375" style="7" customWidth="1"/>
    <col min="5657" max="5657" width="4.875" style="7" customWidth="1"/>
    <col min="5658" max="5658" width="8.375" style="7" customWidth="1"/>
    <col min="5659" max="5659" width="4.75" style="7" customWidth="1"/>
    <col min="5660" max="5660" width="6.125" style="7" customWidth="1"/>
    <col min="5661" max="5661" width="5.875" style="7" customWidth="1"/>
    <col min="5662" max="5662" width="6.75" style="7" customWidth="1"/>
    <col min="5663" max="5663" width="6.375" style="7" customWidth="1"/>
    <col min="5664" max="5664" width="6.625" style="7" customWidth="1"/>
    <col min="5665" max="5665" width="6" style="7" customWidth="1"/>
    <col min="5666" max="5666" width="4.125" style="7" customWidth="1"/>
    <col min="5667" max="5667" width="7.75" style="7" customWidth="1"/>
    <col min="5668" max="5668" width="19.375" style="7" bestFit="1" customWidth="1"/>
    <col min="5669" max="5669" width="33.875" style="7" bestFit="1" customWidth="1"/>
    <col min="5670" max="5888" width="9" style="7"/>
    <col min="5889" max="5889" width="5.25" style="7" bestFit="1" customWidth="1"/>
    <col min="5890" max="5890" width="0" style="7" hidden="1" customWidth="1"/>
    <col min="5891" max="5891" width="6.5" style="7" customWidth="1"/>
    <col min="5892" max="5892" width="9.125" style="7" customWidth="1"/>
    <col min="5893" max="5893" width="12.25" style="7" customWidth="1"/>
    <col min="5894" max="5894" width="11" style="7" bestFit="1" customWidth="1"/>
    <col min="5895" max="5895" width="9" style="7"/>
    <col min="5896" max="5896" width="9.5" style="7" bestFit="1" customWidth="1"/>
    <col min="5897" max="5897" width="8.5" style="7" bestFit="1" customWidth="1"/>
    <col min="5898" max="5898" width="8.375" style="7" customWidth="1"/>
    <col min="5899" max="5899" width="8.25" style="7" customWidth="1"/>
    <col min="5900" max="5900" width="9.75" style="7" customWidth="1"/>
    <col min="5901" max="5902" width="7.5" style="7" bestFit="1" customWidth="1"/>
    <col min="5903" max="5903" width="8.5" style="7" customWidth="1"/>
    <col min="5904" max="5904" width="7" style="7" customWidth="1"/>
    <col min="5905" max="5905" width="4.875" style="7" customWidth="1"/>
    <col min="5906" max="5906" width="5.75" style="7" customWidth="1"/>
    <col min="5907" max="5907" width="6.625" style="7" customWidth="1"/>
    <col min="5908" max="5908" width="7.125" style="7" customWidth="1"/>
    <col min="5909" max="5909" width="5.875" style="7" customWidth="1"/>
    <col min="5910" max="5910" width="5.375" style="7" customWidth="1"/>
    <col min="5911" max="5911" width="5.625" style="7" customWidth="1"/>
    <col min="5912" max="5912" width="4.375" style="7" customWidth="1"/>
    <col min="5913" max="5913" width="4.875" style="7" customWidth="1"/>
    <col min="5914" max="5914" width="8.375" style="7" customWidth="1"/>
    <col min="5915" max="5915" width="4.75" style="7" customWidth="1"/>
    <col min="5916" max="5916" width="6.125" style="7" customWidth="1"/>
    <col min="5917" max="5917" width="5.875" style="7" customWidth="1"/>
    <col min="5918" max="5918" width="6.75" style="7" customWidth="1"/>
    <col min="5919" max="5919" width="6.375" style="7" customWidth="1"/>
    <col min="5920" max="5920" width="6.625" style="7" customWidth="1"/>
    <col min="5921" max="5921" width="6" style="7" customWidth="1"/>
    <col min="5922" max="5922" width="4.125" style="7" customWidth="1"/>
    <col min="5923" max="5923" width="7.75" style="7" customWidth="1"/>
    <col min="5924" max="5924" width="19.375" style="7" bestFit="1" customWidth="1"/>
    <col min="5925" max="5925" width="33.875" style="7" bestFit="1" customWidth="1"/>
    <col min="5926" max="6144" width="9" style="7"/>
    <col min="6145" max="6145" width="5.25" style="7" bestFit="1" customWidth="1"/>
    <col min="6146" max="6146" width="0" style="7" hidden="1" customWidth="1"/>
    <col min="6147" max="6147" width="6.5" style="7" customWidth="1"/>
    <col min="6148" max="6148" width="9.125" style="7" customWidth="1"/>
    <col min="6149" max="6149" width="12.25" style="7" customWidth="1"/>
    <col min="6150" max="6150" width="11" style="7" bestFit="1" customWidth="1"/>
    <col min="6151" max="6151" width="9" style="7"/>
    <col min="6152" max="6152" width="9.5" style="7" bestFit="1" customWidth="1"/>
    <col min="6153" max="6153" width="8.5" style="7" bestFit="1" customWidth="1"/>
    <col min="6154" max="6154" width="8.375" style="7" customWidth="1"/>
    <col min="6155" max="6155" width="8.25" style="7" customWidth="1"/>
    <col min="6156" max="6156" width="9.75" style="7" customWidth="1"/>
    <col min="6157" max="6158" width="7.5" style="7" bestFit="1" customWidth="1"/>
    <col min="6159" max="6159" width="8.5" style="7" customWidth="1"/>
    <col min="6160" max="6160" width="7" style="7" customWidth="1"/>
    <col min="6161" max="6161" width="4.875" style="7" customWidth="1"/>
    <col min="6162" max="6162" width="5.75" style="7" customWidth="1"/>
    <col min="6163" max="6163" width="6.625" style="7" customWidth="1"/>
    <col min="6164" max="6164" width="7.125" style="7" customWidth="1"/>
    <col min="6165" max="6165" width="5.875" style="7" customWidth="1"/>
    <col min="6166" max="6166" width="5.375" style="7" customWidth="1"/>
    <col min="6167" max="6167" width="5.625" style="7" customWidth="1"/>
    <col min="6168" max="6168" width="4.375" style="7" customWidth="1"/>
    <col min="6169" max="6169" width="4.875" style="7" customWidth="1"/>
    <col min="6170" max="6170" width="8.375" style="7" customWidth="1"/>
    <col min="6171" max="6171" width="4.75" style="7" customWidth="1"/>
    <col min="6172" max="6172" width="6.125" style="7" customWidth="1"/>
    <col min="6173" max="6173" width="5.875" style="7" customWidth="1"/>
    <col min="6174" max="6174" width="6.75" style="7" customWidth="1"/>
    <col min="6175" max="6175" width="6.375" style="7" customWidth="1"/>
    <col min="6176" max="6176" width="6.625" style="7" customWidth="1"/>
    <col min="6177" max="6177" width="6" style="7" customWidth="1"/>
    <col min="6178" max="6178" width="4.125" style="7" customWidth="1"/>
    <col min="6179" max="6179" width="7.75" style="7" customWidth="1"/>
    <col min="6180" max="6180" width="19.375" style="7" bestFit="1" customWidth="1"/>
    <col min="6181" max="6181" width="33.875" style="7" bestFit="1" customWidth="1"/>
    <col min="6182" max="6400" width="9" style="7"/>
    <col min="6401" max="6401" width="5.25" style="7" bestFit="1" customWidth="1"/>
    <col min="6402" max="6402" width="0" style="7" hidden="1" customWidth="1"/>
    <col min="6403" max="6403" width="6.5" style="7" customWidth="1"/>
    <col min="6404" max="6404" width="9.125" style="7" customWidth="1"/>
    <col min="6405" max="6405" width="12.25" style="7" customWidth="1"/>
    <col min="6406" max="6406" width="11" style="7" bestFit="1" customWidth="1"/>
    <col min="6407" max="6407" width="9" style="7"/>
    <col min="6408" max="6408" width="9.5" style="7" bestFit="1" customWidth="1"/>
    <col min="6409" max="6409" width="8.5" style="7" bestFit="1" customWidth="1"/>
    <col min="6410" max="6410" width="8.375" style="7" customWidth="1"/>
    <col min="6411" max="6411" width="8.25" style="7" customWidth="1"/>
    <col min="6412" max="6412" width="9.75" style="7" customWidth="1"/>
    <col min="6413" max="6414" width="7.5" style="7" bestFit="1" customWidth="1"/>
    <col min="6415" max="6415" width="8.5" style="7" customWidth="1"/>
    <col min="6416" max="6416" width="7" style="7" customWidth="1"/>
    <col min="6417" max="6417" width="4.875" style="7" customWidth="1"/>
    <col min="6418" max="6418" width="5.75" style="7" customWidth="1"/>
    <col min="6419" max="6419" width="6.625" style="7" customWidth="1"/>
    <col min="6420" max="6420" width="7.125" style="7" customWidth="1"/>
    <col min="6421" max="6421" width="5.875" style="7" customWidth="1"/>
    <col min="6422" max="6422" width="5.375" style="7" customWidth="1"/>
    <col min="6423" max="6423" width="5.625" style="7" customWidth="1"/>
    <col min="6424" max="6424" width="4.375" style="7" customWidth="1"/>
    <col min="6425" max="6425" width="4.875" style="7" customWidth="1"/>
    <col min="6426" max="6426" width="8.375" style="7" customWidth="1"/>
    <col min="6427" max="6427" width="4.75" style="7" customWidth="1"/>
    <col min="6428" max="6428" width="6.125" style="7" customWidth="1"/>
    <col min="6429" max="6429" width="5.875" style="7" customWidth="1"/>
    <col min="6430" max="6430" width="6.75" style="7" customWidth="1"/>
    <col min="6431" max="6431" width="6.375" style="7" customWidth="1"/>
    <col min="6432" max="6432" width="6.625" style="7" customWidth="1"/>
    <col min="6433" max="6433" width="6" style="7" customWidth="1"/>
    <col min="6434" max="6434" width="4.125" style="7" customWidth="1"/>
    <col min="6435" max="6435" width="7.75" style="7" customWidth="1"/>
    <col min="6436" max="6436" width="19.375" style="7" bestFit="1" customWidth="1"/>
    <col min="6437" max="6437" width="33.875" style="7" bestFit="1" customWidth="1"/>
    <col min="6438" max="6656" width="9" style="7"/>
    <col min="6657" max="6657" width="5.25" style="7" bestFit="1" customWidth="1"/>
    <col min="6658" max="6658" width="0" style="7" hidden="1" customWidth="1"/>
    <col min="6659" max="6659" width="6.5" style="7" customWidth="1"/>
    <col min="6660" max="6660" width="9.125" style="7" customWidth="1"/>
    <col min="6661" max="6661" width="12.25" style="7" customWidth="1"/>
    <col min="6662" max="6662" width="11" style="7" bestFit="1" customWidth="1"/>
    <col min="6663" max="6663" width="9" style="7"/>
    <col min="6664" max="6664" width="9.5" style="7" bestFit="1" customWidth="1"/>
    <col min="6665" max="6665" width="8.5" style="7" bestFit="1" customWidth="1"/>
    <col min="6666" max="6666" width="8.375" style="7" customWidth="1"/>
    <col min="6667" max="6667" width="8.25" style="7" customWidth="1"/>
    <col min="6668" max="6668" width="9.75" style="7" customWidth="1"/>
    <col min="6669" max="6670" width="7.5" style="7" bestFit="1" customWidth="1"/>
    <col min="6671" max="6671" width="8.5" style="7" customWidth="1"/>
    <col min="6672" max="6672" width="7" style="7" customWidth="1"/>
    <col min="6673" max="6673" width="4.875" style="7" customWidth="1"/>
    <col min="6674" max="6674" width="5.75" style="7" customWidth="1"/>
    <col min="6675" max="6675" width="6.625" style="7" customWidth="1"/>
    <col min="6676" max="6676" width="7.125" style="7" customWidth="1"/>
    <col min="6677" max="6677" width="5.875" style="7" customWidth="1"/>
    <col min="6678" max="6678" width="5.375" style="7" customWidth="1"/>
    <col min="6679" max="6679" width="5.625" style="7" customWidth="1"/>
    <col min="6680" max="6680" width="4.375" style="7" customWidth="1"/>
    <col min="6681" max="6681" width="4.875" style="7" customWidth="1"/>
    <col min="6682" max="6682" width="8.375" style="7" customWidth="1"/>
    <col min="6683" max="6683" width="4.75" style="7" customWidth="1"/>
    <col min="6684" max="6684" width="6.125" style="7" customWidth="1"/>
    <col min="6685" max="6685" width="5.875" style="7" customWidth="1"/>
    <col min="6686" max="6686" width="6.75" style="7" customWidth="1"/>
    <col min="6687" max="6687" width="6.375" style="7" customWidth="1"/>
    <col min="6688" max="6688" width="6.625" style="7" customWidth="1"/>
    <col min="6689" max="6689" width="6" style="7" customWidth="1"/>
    <col min="6690" max="6690" width="4.125" style="7" customWidth="1"/>
    <col min="6691" max="6691" width="7.75" style="7" customWidth="1"/>
    <col min="6692" max="6692" width="19.375" style="7" bestFit="1" customWidth="1"/>
    <col min="6693" max="6693" width="33.875" style="7" bestFit="1" customWidth="1"/>
    <col min="6694" max="6912" width="9" style="7"/>
    <col min="6913" max="6913" width="5.25" style="7" bestFit="1" customWidth="1"/>
    <col min="6914" max="6914" width="0" style="7" hidden="1" customWidth="1"/>
    <col min="6915" max="6915" width="6.5" style="7" customWidth="1"/>
    <col min="6916" max="6916" width="9.125" style="7" customWidth="1"/>
    <col min="6917" max="6917" width="12.25" style="7" customWidth="1"/>
    <col min="6918" max="6918" width="11" style="7" bestFit="1" customWidth="1"/>
    <col min="6919" max="6919" width="9" style="7"/>
    <col min="6920" max="6920" width="9.5" style="7" bestFit="1" customWidth="1"/>
    <col min="6921" max="6921" width="8.5" style="7" bestFit="1" customWidth="1"/>
    <col min="6922" max="6922" width="8.375" style="7" customWidth="1"/>
    <col min="6923" max="6923" width="8.25" style="7" customWidth="1"/>
    <col min="6924" max="6924" width="9.75" style="7" customWidth="1"/>
    <col min="6925" max="6926" width="7.5" style="7" bestFit="1" customWidth="1"/>
    <col min="6927" max="6927" width="8.5" style="7" customWidth="1"/>
    <col min="6928" max="6928" width="7" style="7" customWidth="1"/>
    <col min="6929" max="6929" width="4.875" style="7" customWidth="1"/>
    <col min="6930" max="6930" width="5.75" style="7" customWidth="1"/>
    <col min="6931" max="6931" width="6.625" style="7" customWidth="1"/>
    <col min="6932" max="6932" width="7.125" style="7" customWidth="1"/>
    <col min="6933" max="6933" width="5.875" style="7" customWidth="1"/>
    <col min="6934" max="6934" width="5.375" style="7" customWidth="1"/>
    <col min="6935" max="6935" width="5.625" style="7" customWidth="1"/>
    <col min="6936" max="6936" width="4.375" style="7" customWidth="1"/>
    <col min="6937" max="6937" width="4.875" style="7" customWidth="1"/>
    <col min="6938" max="6938" width="8.375" style="7" customWidth="1"/>
    <col min="6939" max="6939" width="4.75" style="7" customWidth="1"/>
    <col min="6940" max="6940" width="6.125" style="7" customWidth="1"/>
    <col min="6941" max="6941" width="5.875" style="7" customWidth="1"/>
    <col min="6942" max="6942" width="6.75" style="7" customWidth="1"/>
    <col min="6943" max="6943" width="6.375" style="7" customWidth="1"/>
    <col min="6944" max="6944" width="6.625" style="7" customWidth="1"/>
    <col min="6945" max="6945" width="6" style="7" customWidth="1"/>
    <col min="6946" max="6946" width="4.125" style="7" customWidth="1"/>
    <col min="6947" max="6947" width="7.75" style="7" customWidth="1"/>
    <col min="6948" max="6948" width="19.375" style="7" bestFit="1" customWidth="1"/>
    <col min="6949" max="6949" width="33.875" style="7" bestFit="1" customWidth="1"/>
    <col min="6950" max="7168" width="9" style="7"/>
    <col min="7169" max="7169" width="5.25" style="7" bestFit="1" customWidth="1"/>
    <col min="7170" max="7170" width="0" style="7" hidden="1" customWidth="1"/>
    <col min="7171" max="7171" width="6.5" style="7" customWidth="1"/>
    <col min="7172" max="7172" width="9.125" style="7" customWidth="1"/>
    <col min="7173" max="7173" width="12.25" style="7" customWidth="1"/>
    <col min="7174" max="7174" width="11" style="7" bestFit="1" customWidth="1"/>
    <col min="7175" max="7175" width="9" style="7"/>
    <col min="7176" max="7176" width="9.5" style="7" bestFit="1" customWidth="1"/>
    <col min="7177" max="7177" width="8.5" style="7" bestFit="1" customWidth="1"/>
    <col min="7178" max="7178" width="8.375" style="7" customWidth="1"/>
    <col min="7179" max="7179" width="8.25" style="7" customWidth="1"/>
    <col min="7180" max="7180" width="9.75" style="7" customWidth="1"/>
    <col min="7181" max="7182" width="7.5" style="7" bestFit="1" customWidth="1"/>
    <col min="7183" max="7183" width="8.5" style="7" customWidth="1"/>
    <col min="7184" max="7184" width="7" style="7" customWidth="1"/>
    <col min="7185" max="7185" width="4.875" style="7" customWidth="1"/>
    <col min="7186" max="7186" width="5.75" style="7" customWidth="1"/>
    <col min="7187" max="7187" width="6.625" style="7" customWidth="1"/>
    <col min="7188" max="7188" width="7.125" style="7" customWidth="1"/>
    <col min="7189" max="7189" width="5.875" style="7" customWidth="1"/>
    <col min="7190" max="7190" width="5.375" style="7" customWidth="1"/>
    <col min="7191" max="7191" width="5.625" style="7" customWidth="1"/>
    <col min="7192" max="7192" width="4.375" style="7" customWidth="1"/>
    <col min="7193" max="7193" width="4.875" style="7" customWidth="1"/>
    <col min="7194" max="7194" width="8.375" style="7" customWidth="1"/>
    <col min="7195" max="7195" width="4.75" style="7" customWidth="1"/>
    <col min="7196" max="7196" width="6.125" style="7" customWidth="1"/>
    <col min="7197" max="7197" width="5.875" style="7" customWidth="1"/>
    <col min="7198" max="7198" width="6.75" style="7" customWidth="1"/>
    <col min="7199" max="7199" width="6.375" style="7" customWidth="1"/>
    <col min="7200" max="7200" width="6.625" style="7" customWidth="1"/>
    <col min="7201" max="7201" width="6" style="7" customWidth="1"/>
    <col min="7202" max="7202" width="4.125" style="7" customWidth="1"/>
    <col min="7203" max="7203" width="7.75" style="7" customWidth="1"/>
    <col min="7204" max="7204" width="19.375" style="7" bestFit="1" customWidth="1"/>
    <col min="7205" max="7205" width="33.875" style="7" bestFit="1" customWidth="1"/>
    <col min="7206" max="7424" width="9" style="7"/>
    <col min="7425" max="7425" width="5.25" style="7" bestFit="1" customWidth="1"/>
    <col min="7426" max="7426" width="0" style="7" hidden="1" customWidth="1"/>
    <col min="7427" max="7427" width="6.5" style="7" customWidth="1"/>
    <col min="7428" max="7428" width="9.125" style="7" customWidth="1"/>
    <col min="7429" max="7429" width="12.25" style="7" customWidth="1"/>
    <col min="7430" max="7430" width="11" style="7" bestFit="1" customWidth="1"/>
    <col min="7431" max="7431" width="9" style="7"/>
    <col min="7432" max="7432" width="9.5" style="7" bestFit="1" customWidth="1"/>
    <col min="7433" max="7433" width="8.5" style="7" bestFit="1" customWidth="1"/>
    <col min="7434" max="7434" width="8.375" style="7" customWidth="1"/>
    <col min="7435" max="7435" width="8.25" style="7" customWidth="1"/>
    <col min="7436" max="7436" width="9.75" style="7" customWidth="1"/>
    <col min="7437" max="7438" width="7.5" style="7" bestFit="1" customWidth="1"/>
    <col min="7439" max="7439" width="8.5" style="7" customWidth="1"/>
    <col min="7440" max="7440" width="7" style="7" customWidth="1"/>
    <col min="7441" max="7441" width="4.875" style="7" customWidth="1"/>
    <col min="7442" max="7442" width="5.75" style="7" customWidth="1"/>
    <col min="7443" max="7443" width="6.625" style="7" customWidth="1"/>
    <col min="7444" max="7444" width="7.125" style="7" customWidth="1"/>
    <col min="7445" max="7445" width="5.875" style="7" customWidth="1"/>
    <col min="7446" max="7446" width="5.375" style="7" customWidth="1"/>
    <col min="7447" max="7447" width="5.625" style="7" customWidth="1"/>
    <col min="7448" max="7448" width="4.375" style="7" customWidth="1"/>
    <col min="7449" max="7449" width="4.875" style="7" customWidth="1"/>
    <col min="7450" max="7450" width="8.375" style="7" customWidth="1"/>
    <col min="7451" max="7451" width="4.75" style="7" customWidth="1"/>
    <col min="7452" max="7452" width="6.125" style="7" customWidth="1"/>
    <col min="7453" max="7453" width="5.875" style="7" customWidth="1"/>
    <col min="7454" max="7454" width="6.75" style="7" customWidth="1"/>
    <col min="7455" max="7455" width="6.375" style="7" customWidth="1"/>
    <col min="7456" max="7456" width="6.625" style="7" customWidth="1"/>
    <col min="7457" max="7457" width="6" style="7" customWidth="1"/>
    <col min="7458" max="7458" width="4.125" style="7" customWidth="1"/>
    <col min="7459" max="7459" width="7.75" style="7" customWidth="1"/>
    <col min="7460" max="7460" width="19.375" style="7" bestFit="1" customWidth="1"/>
    <col min="7461" max="7461" width="33.875" style="7" bestFit="1" customWidth="1"/>
    <col min="7462" max="7680" width="9" style="7"/>
    <col min="7681" max="7681" width="5.25" style="7" bestFit="1" customWidth="1"/>
    <col min="7682" max="7682" width="0" style="7" hidden="1" customWidth="1"/>
    <col min="7683" max="7683" width="6.5" style="7" customWidth="1"/>
    <col min="7684" max="7684" width="9.125" style="7" customWidth="1"/>
    <col min="7685" max="7685" width="12.25" style="7" customWidth="1"/>
    <col min="7686" max="7686" width="11" style="7" bestFit="1" customWidth="1"/>
    <col min="7687" max="7687" width="9" style="7"/>
    <col min="7688" max="7688" width="9.5" style="7" bestFit="1" customWidth="1"/>
    <col min="7689" max="7689" width="8.5" style="7" bestFit="1" customWidth="1"/>
    <col min="7690" max="7690" width="8.375" style="7" customWidth="1"/>
    <col min="7691" max="7691" width="8.25" style="7" customWidth="1"/>
    <col min="7692" max="7692" width="9.75" style="7" customWidth="1"/>
    <col min="7693" max="7694" width="7.5" style="7" bestFit="1" customWidth="1"/>
    <col min="7695" max="7695" width="8.5" style="7" customWidth="1"/>
    <col min="7696" max="7696" width="7" style="7" customWidth="1"/>
    <col min="7697" max="7697" width="4.875" style="7" customWidth="1"/>
    <col min="7698" max="7698" width="5.75" style="7" customWidth="1"/>
    <col min="7699" max="7699" width="6.625" style="7" customWidth="1"/>
    <col min="7700" max="7700" width="7.125" style="7" customWidth="1"/>
    <col min="7701" max="7701" width="5.875" style="7" customWidth="1"/>
    <col min="7702" max="7702" width="5.375" style="7" customWidth="1"/>
    <col min="7703" max="7703" width="5.625" style="7" customWidth="1"/>
    <col min="7704" max="7704" width="4.375" style="7" customWidth="1"/>
    <col min="7705" max="7705" width="4.875" style="7" customWidth="1"/>
    <col min="7706" max="7706" width="8.375" style="7" customWidth="1"/>
    <col min="7707" max="7707" width="4.75" style="7" customWidth="1"/>
    <col min="7708" max="7708" width="6.125" style="7" customWidth="1"/>
    <col min="7709" max="7709" width="5.875" style="7" customWidth="1"/>
    <col min="7710" max="7710" width="6.75" style="7" customWidth="1"/>
    <col min="7711" max="7711" width="6.375" style="7" customWidth="1"/>
    <col min="7712" max="7712" width="6.625" style="7" customWidth="1"/>
    <col min="7713" max="7713" width="6" style="7" customWidth="1"/>
    <col min="7714" max="7714" width="4.125" style="7" customWidth="1"/>
    <col min="7715" max="7715" width="7.75" style="7" customWidth="1"/>
    <col min="7716" max="7716" width="19.375" style="7" bestFit="1" customWidth="1"/>
    <col min="7717" max="7717" width="33.875" style="7" bestFit="1" customWidth="1"/>
    <col min="7718" max="7936" width="9" style="7"/>
    <col min="7937" max="7937" width="5.25" style="7" bestFit="1" customWidth="1"/>
    <col min="7938" max="7938" width="0" style="7" hidden="1" customWidth="1"/>
    <col min="7939" max="7939" width="6.5" style="7" customWidth="1"/>
    <col min="7940" max="7940" width="9.125" style="7" customWidth="1"/>
    <col min="7941" max="7941" width="12.25" style="7" customWidth="1"/>
    <col min="7942" max="7942" width="11" style="7" bestFit="1" customWidth="1"/>
    <col min="7943" max="7943" width="9" style="7"/>
    <col min="7944" max="7944" width="9.5" style="7" bestFit="1" customWidth="1"/>
    <col min="7945" max="7945" width="8.5" style="7" bestFit="1" customWidth="1"/>
    <col min="7946" max="7946" width="8.375" style="7" customWidth="1"/>
    <col min="7947" max="7947" width="8.25" style="7" customWidth="1"/>
    <col min="7948" max="7948" width="9.75" style="7" customWidth="1"/>
    <col min="7949" max="7950" width="7.5" style="7" bestFit="1" customWidth="1"/>
    <col min="7951" max="7951" width="8.5" style="7" customWidth="1"/>
    <col min="7952" max="7952" width="7" style="7" customWidth="1"/>
    <col min="7953" max="7953" width="4.875" style="7" customWidth="1"/>
    <col min="7954" max="7954" width="5.75" style="7" customWidth="1"/>
    <col min="7955" max="7955" width="6.625" style="7" customWidth="1"/>
    <col min="7956" max="7956" width="7.125" style="7" customWidth="1"/>
    <col min="7957" max="7957" width="5.875" style="7" customWidth="1"/>
    <col min="7958" max="7958" width="5.375" style="7" customWidth="1"/>
    <col min="7959" max="7959" width="5.625" style="7" customWidth="1"/>
    <col min="7960" max="7960" width="4.375" style="7" customWidth="1"/>
    <col min="7961" max="7961" width="4.875" style="7" customWidth="1"/>
    <col min="7962" max="7962" width="8.375" style="7" customWidth="1"/>
    <col min="7963" max="7963" width="4.75" style="7" customWidth="1"/>
    <col min="7964" max="7964" width="6.125" style="7" customWidth="1"/>
    <col min="7965" max="7965" width="5.875" style="7" customWidth="1"/>
    <col min="7966" max="7966" width="6.75" style="7" customWidth="1"/>
    <col min="7967" max="7967" width="6.375" style="7" customWidth="1"/>
    <col min="7968" max="7968" width="6.625" style="7" customWidth="1"/>
    <col min="7969" max="7969" width="6" style="7" customWidth="1"/>
    <col min="7970" max="7970" width="4.125" style="7" customWidth="1"/>
    <col min="7971" max="7971" width="7.75" style="7" customWidth="1"/>
    <col min="7972" max="7972" width="19.375" style="7" bestFit="1" customWidth="1"/>
    <col min="7973" max="7973" width="33.875" style="7" bestFit="1" customWidth="1"/>
    <col min="7974" max="8192" width="9" style="7"/>
    <col min="8193" max="8193" width="5.25" style="7" bestFit="1" customWidth="1"/>
    <col min="8194" max="8194" width="0" style="7" hidden="1" customWidth="1"/>
    <col min="8195" max="8195" width="6.5" style="7" customWidth="1"/>
    <col min="8196" max="8196" width="9.125" style="7" customWidth="1"/>
    <col min="8197" max="8197" width="12.25" style="7" customWidth="1"/>
    <col min="8198" max="8198" width="11" style="7" bestFit="1" customWidth="1"/>
    <col min="8199" max="8199" width="9" style="7"/>
    <col min="8200" max="8200" width="9.5" style="7" bestFit="1" customWidth="1"/>
    <col min="8201" max="8201" width="8.5" style="7" bestFit="1" customWidth="1"/>
    <col min="8202" max="8202" width="8.375" style="7" customWidth="1"/>
    <col min="8203" max="8203" width="8.25" style="7" customWidth="1"/>
    <col min="8204" max="8204" width="9.75" style="7" customWidth="1"/>
    <col min="8205" max="8206" width="7.5" style="7" bestFit="1" customWidth="1"/>
    <col min="8207" max="8207" width="8.5" style="7" customWidth="1"/>
    <col min="8208" max="8208" width="7" style="7" customWidth="1"/>
    <col min="8209" max="8209" width="4.875" style="7" customWidth="1"/>
    <col min="8210" max="8210" width="5.75" style="7" customWidth="1"/>
    <col min="8211" max="8211" width="6.625" style="7" customWidth="1"/>
    <col min="8212" max="8212" width="7.125" style="7" customWidth="1"/>
    <col min="8213" max="8213" width="5.875" style="7" customWidth="1"/>
    <col min="8214" max="8214" width="5.375" style="7" customWidth="1"/>
    <col min="8215" max="8215" width="5.625" style="7" customWidth="1"/>
    <col min="8216" max="8216" width="4.375" style="7" customWidth="1"/>
    <col min="8217" max="8217" width="4.875" style="7" customWidth="1"/>
    <col min="8218" max="8218" width="8.375" style="7" customWidth="1"/>
    <col min="8219" max="8219" width="4.75" style="7" customWidth="1"/>
    <col min="8220" max="8220" width="6.125" style="7" customWidth="1"/>
    <col min="8221" max="8221" width="5.875" style="7" customWidth="1"/>
    <col min="8222" max="8222" width="6.75" style="7" customWidth="1"/>
    <col min="8223" max="8223" width="6.375" style="7" customWidth="1"/>
    <col min="8224" max="8224" width="6.625" style="7" customWidth="1"/>
    <col min="8225" max="8225" width="6" style="7" customWidth="1"/>
    <col min="8226" max="8226" width="4.125" style="7" customWidth="1"/>
    <col min="8227" max="8227" width="7.75" style="7" customWidth="1"/>
    <col min="8228" max="8228" width="19.375" style="7" bestFit="1" customWidth="1"/>
    <col min="8229" max="8229" width="33.875" style="7" bestFit="1" customWidth="1"/>
    <col min="8230" max="8448" width="9" style="7"/>
    <col min="8449" max="8449" width="5.25" style="7" bestFit="1" customWidth="1"/>
    <col min="8450" max="8450" width="0" style="7" hidden="1" customWidth="1"/>
    <col min="8451" max="8451" width="6.5" style="7" customWidth="1"/>
    <col min="8452" max="8452" width="9.125" style="7" customWidth="1"/>
    <col min="8453" max="8453" width="12.25" style="7" customWidth="1"/>
    <col min="8454" max="8454" width="11" style="7" bestFit="1" customWidth="1"/>
    <col min="8455" max="8455" width="9" style="7"/>
    <col min="8456" max="8456" width="9.5" style="7" bestFit="1" customWidth="1"/>
    <col min="8457" max="8457" width="8.5" style="7" bestFit="1" customWidth="1"/>
    <col min="8458" max="8458" width="8.375" style="7" customWidth="1"/>
    <col min="8459" max="8459" width="8.25" style="7" customWidth="1"/>
    <col min="8460" max="8460" width="9.75" style="7" customWidth="1"/>
    <col min="8461" max="8462" width="7.5" style="7" bestFit="1" customWidth="1"/>
    <col min="8463" max="8463" width="8.5" style="7" customWidth="1"/>
    <col min="8464" max="8464" width="7" style="7" customWidth="1"/>
    <col min="8465" max="8465" width="4.875" style="7" customWidth="1"/>
    <col min="8466" max="8466" width="5.75" style="7" customWidth="1"/>
    <col min="8467" max="8467" width="6.625" style="7" customWidth="1"/>
    <col min="8468" max="8468" width="7.125" style="7" customWidth="1"/>
    <col min="8469" max="8469" width="5.875" style="7" customWidth="1"/>
    <col min="8470" max="8470" width="5.375" style="7" customWidth="1"/>
    <col min="8471" max="8471" width="5.625" style="7" customWidth="1"/>
    <col min="8472" max="8472" width="4.375" style="7" customWidth="1"/>
    <col min="8473" max="8473" width="4.875" style="7" customWidth="1"/>
    <col min="8474" max="8474" width="8.375" style="7" customWidth="1"/>
    <col min="8475" max="8475" width="4.75" style="7" customWidth="1"/>
    <col min="8476" max="8476" width="6.125" style="7" customWidth="1"/>
    <col min="8477" max="8477" width="5.875" style="7" customWidth="1"/>
    <col min="8478" max="8478" width="6.75" style="7" customWidth="1"/>
    <col min="8479" max="8479" width="6.375" style="7" customWidth="1"/>
    <col min="8480" max="8480" width="6.625" style="7" customWidth="1"/>
    <col min="8481" max="8481" width="6" style="7" customWidth="1"/>
    <col min="8482" max="8482" width="4.125" style="7" customWidth="1"/>
    <col min="8483" max="8483" width="7.75" style="7" customWidth="1"/>
    <col min="8484" max="8484" width="19.375" style="7" bestFit="1" customWidth="1"/>
    <col min="8485" max="8485" width="33.875" style="7" bestFit="1" customWidth="1"/>
    <col min="8486" max="8704" width="9" style="7"/>
    <col min="8705" max="8705" width="5.25" style="7" bestFit="1" customWidth="1"/>
    <col min="8706" max="8706" width="0" style="7" hidden="1" customWidth="1"/>
    <col min="8707" max="8707" width="6.5" style="7" customWidth="1"/>
    <col min="8708" max="8708" width="9.125" style="7" customWidth="1"/>
    <col min="8709" max="8709" width="12.25" style="7" customWidth="1"/>
    <col min="8710" max="8710" width="11" style="7" bestFit="1" customWidth="1"/>
    <col min="8711" max="8711" width="9" style="7"/>
    <col min="8712" max="8712" width="9.5" style="7" bestFit="1" customWidth="1"/>
    <col min="8713" max="8713" width="8.5" style="7" bestFit="1" customWidth="1"/>
    <col min="8714" max="8714" width="8.375" style="7" customWidth="1"/>
    <col min="8715" max="8715" width="8.25" style="7" customWidth="1"/>
    <col min="8716" max="8716" width="9.75" style="7" customWidth="1"/>
    <col min="8717" max="8718" width="7.5" style="7" bestFit="1" customWidth="1"/>
    <col min="8719" max="8719" width="8.5" style="7" customWidth="1"/>
    <col min="8720" max="8720" width="7" style="7" customWidth="1"/>
    <col min="8721" max="8721" width="4.875" style="7" customWidth="1"/>
    <col min="8722" max="8722" width="5.75" style="7" customWidth="1"/>
    <col min="8723" max="8723" width="6.625" style="7" customWidth="1"/>
    <col min="8724" max="8724" width="7.125" style="7" customWidth="1"/>
    <col min="8725" max="8725" width="5.875" style="7" customWidth="1"/>
    <col min="8726" max="8726" width="5.375" style="7" customWidth="1"/>
    <col min="8727" max="8727" width="5.625" style="7" customWidth="1"/>
    <col min="8728" max="8728" width="4.375" style="7" customWidth="1"/>
    <col min="8729" max="8729" width="4.875" style="7" customWidth="1"/>
    <col min="8730" max="8730" width="8.375" style="7" customWidth="1"/>
    <col min="8731" max="8731" width="4.75" style="7" customWidth="1"/>
    <col min="8732" max="8732" width="6.125" style="7" customWidth="1"/>
    <col min="8733" max="8733" width="5.875" style="7" customWidth="1"/>
    <col min="8734" max="8734" width="6.75" style="7" customWidth="1"/>
    <col min="8735" max="8735" width="6.375" style="7" customWidth="1"/>
    <col min="8736" max="8736" width="6.625" style="7" customWidth="1"/>
    <col min="8737" max="8737" width="6" style="7" customWidth="1"/>
    <col min="8738" max="8738" width="4.125" style="7" customWidth="1"/>
    <col min="8739" max="8739" width="7.75" style="7" customWidth="1"/>
    <col min="8740" max="8740" width="19.375" style="7" bestFit="1" customWidth="1"/>
    <col min="8741" max="8741" width="33.875" style="7" bestFit="1" customWidth="1"/>
    <col min="8742" max="8960" width="9" style="7"/>
    <col min="8961" max="8961" width="5.25" style="7" bestFit="1" customWidth="1"/>
    <col min="8962" max="8962" width="0" style="7" hidden="1" customWidth="1"/>
    <col min="8963" max="8963" width="6.5" style="7" customWidth="1"/>
    <col min="8964" max="8964" width="9.125" style="7" customWidth="1"/>
    <col min="8965" max="8965" width="12.25" style="7" customWidth="1"/>
    <col min="8966" max="8966" width="11" style="7" bestFit="1" customWidth="1"/>
    <col min="8967" max="8967" width="9" style="7"/>
    <col min="8968" max="8968" width="9.5" style="7" bestFit="1" customWidth="1"/>
    <col min="8969" max="8969" width="8.5" style="7" bestFit="1" customWidth="1"/>
    <col min="8970" max="8970" width="8.375" style="7" customWidth="1"/>
    <col min="8971" max="8971" width="8.25" style="7" customWidth="1"/>
    <col min="8972" max="8972" width="9.75" style="7" customWidth="1"/>
    <col min="8973" max="8974" width="7.5" style="7" bestFit="1" customWidth="1"/>
    <col min="8975" max="8975" width="8.5" style="7" customWidth="1"/>
    <col min="8976" max="8976" width="7" style="7" customWidth="1"/>
    <col min="8977" max="8977" width="4.875" style="7" customWidth="1"/>
    <col min="8978" max="8978" width="5.75" style="7" customWidth="1"/>
    <col min="8979" max="8979" width="6.625" style="7" customWidth="1"/>
    <col min="8980" max="8980" width="7.125" style="7" customWidth="1"/>
    <col min="8981" max="8981" width="5.875" style="7" customWidth="1"/>
    <col min="8982" max="8982" width="5.375" style="7" customWidth="1"/>
    <col min="8983" max="8983" width="5.625" style="7" customWidth="1"/>
    <col min="8984" max="8984" width="4.375" style="7" customWidth="1"/>
    <col min="8985" max="8985" width="4.875" style="7" customWidth="1"/>
    <col min="8986" max="8986" width="8.375" style="7" customWidth="1"/>
    <col min="8987" max="8987" width="4.75" style="7" customWidth="1"/>
    <col min="8988" max="8988" width="6.125" style="7" customWidth="1"/>
    <col min="8989" max="8989" width="5.875" style="7" customWidth="1"/>
    <col min="8990" max="8990" width="6.75" style="7" customWidth="1"/>
    <col min="8991" max="8991" width="6.375" style="7" customWidth="1"/>
    <col min="8992" max="8992" width="6.625" style="7" customWidth="1"/>
    <col min="8993" max="8993" width="6" style="7" customWidth="1"/>
    <col min="8994" max="8994" width="4.125" style="7" customWidth="1"/>
    <col min="8995" max="8995" width="7.75" style="7" customWidth="1"/>
    <col min="8996" max="8996" width="19.375" style="7" bestFit="1" customWidth="1"/>
    <col min="8997" max="8997" width="33.875" style="7" bestFit="1" customWidth="1"/>
    <col min="8998" max="9216" width="9" style="7"/>
    <col min="9217" max="9217" width="5.25" style="7" bestFit="1" customWidth="1"/>
    <col min="9218" max="9218" width="0" style="7" hidden="1" customWidth="1"/>
    <col min="9219" max="9219" width="6.5" style="7" customWidth="1"/>
    <col min="9220" max="9220" width="9.125" style="7" customWidth="1"/>
    <col min="9221" max="9221" width="12.25" style="7" customWidth="1"/>
    <col min="9222" max="9222" width="11" style="7" bestFit="1" customWidth="1"/>
    <col min="9223" max="9223" width="9" style="7"/>
    <col min="9224" max="9224" width="9.5" style="7" bestFit="1" customWidth="1"/>
    <col min="9225" max="9225" width="8.5" style="7" bestFit="1" customWidth="1"/>
    <col min="9226" max="9226" width="8.375" style="7" customWidth="1"/>
    <col min="9227" max="9227" width="8.25" style="7" customWidth="1"/>
    <col min="9228" max="9228" width="9.75" style="7" customWidth="1"/>
    <col min="9229" max="9230" width="7.5" style="7" bestFit="1" customWidth="1"/>
    <col min="9231" max="9231" width="8.5" style="7" customWidth="1"/>
    <col min="9232" max="9232" width="7" style="7" customWidth="1"/>
    <col min="9233" max="9233" width="4.875" style="7" customWidth="1"/>
    <col min="9234" max="9234" width="5.75" style="7" customWidth="1"/>
    <col min="9235" max="9235" width="6.625" style="7" customWidth="1"/>
    <col min="9236" max="9236" width="7.125" style="7" customWidth="1"/>
    <col min="9237" max="9237" width="5.875" style="7" customWidth="1"/>
    <col min="9238" max="9238" width="5.375" style="7" customWidth="1"/>
    <col min="9239" max="9239" width="5.625" style="7" customWidth="1"/>
    <col min="9240" max="9240" width="4.375" style="7" customWidth="1"/>
    <col min="9241" max="9241" width="4.875" style="7" customWidth="1"/>
    <col min="9242" max="9242" width="8.375" style="7" customWidth="1"/>
    <col min="9243" max="9243" width="4.75" style="7" customWidth="1"/>
    <col min="9244" max="9244" width="6.125" style="7" customWidth="1"/>
    <col min="9245" max="9245" width="5.875" style="7" customWidth="1"/>
    <col min="9246" max="9246" width="6.75" style="7" customWidth="1"/>
    <col min="9247" max="9247" width="6.375" style="7" customWidth="1"/>
    <col min="9248" max="9248" width="6.625" style="7" customWidth="1"/>
    <col min="9249" max="9249" width="6" style="7" customWidth="1"/>
    <col min="9250" max="9250" width="4.125" style="7" customWidth="1"/>
    <col min="9251" max="9251" width="7.75" style="7" customWidth="1"/>
    <col min="9252" max="9252" width="19.375" style="7" bestFit="1" customWidth="1"/>
    <col min="9253" max="9253" width="33.875" style="7" bestFit="1" customWidth="1"/>
    <col min="9254" max="9472" width="9" style="7"/>
    <col min="9473" max="9473" width="5.25" style="7" bestFit="1" customWidth="1"/>
    <col min="9474" max="9474" width="0" style="7" hidden="1" customWidth="1"/>
    <col min="9475" max="9475" width="6.5" style="7" customWidth="1"/>
    <col min="9476" max="9476" width="9.125" style="7" customWidth="1"/>
    <col min="9477" max="9477" width="12.25" style="7" customWidth="1"/>
    <col min="9478" max="9478" width="11" style="7" bestFit="1" customWidth="1"/>
    <col min="9479" max="9479" width="9" style="7"/>
    <col min="9480" max="9480" width="9.5" style="7" bestFit="1" customWidth="1"/>
    <col min="9481" max="9481" width="8.5" style="7" bestFit="1" customWidth="1"/>
    <col min="9482" max="9482" width="8.375" style="7" customWidth="1"/>
    <col min="9483" max="9483" width="8.25" style="7" customWidth="1"/>
    <col min="9484" max="9484" width="9.75" style="7" customWidth="1"/>
    <col min="9485" max="9486" width="7.5" style="7" bestFit="1" customWidth="1"/>
    <col min="9487" max="9487" width="8.5" style="7" customWidth="1"/>
    <col min="9488" max="9488" width="7" style="7" customWidth="1"/>
    <col min="9489" max="9489" width="4.875" style="7" customWidth="1"/>
    <col min="9490" max="9490" width="5.75" style="7" customWidth="1"/>
    <col min="9491" max="9491" width="6.625" style="7" customWidth="1"/>
    <col min="9492" max="9492" width="7.125" style="7" customWidth="1"/>
    <col min="9493" max="9493" width="5.875" style="7" customWidth="1"/>
    <col min="9494" max="9494" width="5.375" style="7" customWidth="1"/>
    <col min="9495" max="9495" width="5.625" style="7" customWidth="1"/>
    <col min="9496" max="9496" width="4.375" style="7" customWidth="1"/>
    <col min="9497" max="9497" width="4.875" style="7" customWidth="1"/>
    <col min="9498" max="9498" width="8.375" style="7" customWidth="1"/>
    <col min="9499" max="9499" width="4.75" style="7" customWidth="1"/>
    <col min="9500" max="9500" width="6.125" style="7" customWidth="1"/>
    <col min="9501" max="9501" width="5.875" style="7" customWidth="1"/>
    <col min="9502" max="9502" width="6.75" style="7" customWidth="1"/>
    <col min="9503" max="9503" width="6.375" style="7" customWidth="1"/>
    <col min="9504" max="9504" width="6.625" style="7" customWidth="1"/>
    <col min="9505" max="9505" width="6" style="7" customWidth="1"/>
    <col min="9506" max="9506" width="4.125" style="7" customWidth="1"/>
    <col min="9507" max="9507" width="7.75" style="7" customWidth="1"/>
    <col min="9508" max="9508" width="19.375" style="7" bestFit="1" customWidth="1"/>
    <col min="9509" max="9509" width="33.875" style="7" bestFit="1" customWidth="1"/>
    <col min="9510" max="9728" width="9" style="7"/>
    <col min="9729" max="9729" width="5.25" style="7" bestFit="1" customWidth="1"/>
    <col min="9730" max="9730" width="0" style="7" hidden="1" customWidth="1"/>
    <col min="9731" max="9731" width="6.5" style="7" customWidth="1"/>
    <col min="9732" max="9732" width="9.125" style="7" customWidth="1"/>
    <col min="9733" max="9733" width="12.25" style="7" customWidth="1"/>
    <col min="9734" max="9734" width="11" style="7" bestFit="1" customWidth="1"/>
    <col min="9735" max="9735" width="9" style="7"/>
    <col min="9736" max="9736" width="9.5" style="7" bestFit="1" customWidth="1"/>
    <col min="9737" max="9737" width="8.5" style="7" bestFit="1" customWidth="1"/>
    <col min="9738" max="9738" width="8.375" style="7" customWidth="1"/>
    <col min="9739" max="9739" width="8.25" style="7" customWidth="1"/>
    <col min="9740" max="9740" width="9.75" style="7" customWidth="1"/>
    <col min="9741" max="9742" width="7.5" style="7" bestFit="1" customWidth="1"/>
    <col min="9743" max="9743" width="8.5" style="7" customWidth="1"/>
    <col min="9744" max="9744" width="7" style="7" customWidth="1"/>
    <col min="9745" max="9745" width="4.875" style="7" customWidth="1"/>
    <col min="9746" max="9746" width="5.75" style="7" customWidth="1"/>
    <col min="9747" max="9747" width="6.625" style="7" customWidth="1"/>
    <col min="9748" max="9748" width="7.125" style="7" customWidth="1"/>
    <col min="9749" max="9749" width="5.875" style="7" customWidth="1"/>
    <col min="9750" max="9750" width="5.375" style="7" customWidth="1"/>
    <col min="9751" max="9751" width="5.625" style="7" customWidth="1"/>
    <col min="9752" max="9752" width="4.375" style="7" customWidth="1"/>
    <col min="9753" max="9753" width="4.875" style="7" customWidth="1"/>
    <col min="9754" max="9754" width="8.375" style="7" customWidth="1"/>
    <col min="9755" max="9755" width="4.75" style="7" customWidth="1"/>
    <col min="9756" max="9756" width="6.125" style="7" customWidth="1"/>
    <col min="9757" max="9757" width="5.875" style="7" customWidth="1"/>
    <col min="9758" max="9758" width="6.75" style="7" customWidth="1"/>
    <col min="9759" max="9759" width="6.375" style="7" customWidth="1"/>
    <col min="9760" max="9760" width="6.625" style="7" customWidth="1"/>
    <col min="9761" max="9761" width="6" style="7" customWidth="1"/>
    <col min="9762" max="9762" width="4.125" style="7" customWidth="1"/>
    <col min="9763" max="9763" width="7.75" style="7" customWidth="1"/>
    <col min="9764" max="9764" width="19.375" style="7" bestFit="1" customWidth="1"/>
    <col min="9765" max="9765" width="33.875" style="7" bestFit="1" customWidth="1"/>
    <col min="9766" max="9984" width="9" style="7"/>
    <col min="9985" max="9985" width="5.25" style="7" bestFit="1" customWidth="1"/>
    <col min="9986" max="9986" width="0" style="7" hidden="1" customWidth="1"/>
    <col min="9987" max="9987" width="6.5" style="7" customWidth="1"/>
    <col min="9988" max="9988" width="9.125" style="7" customWidth="1"/>
    <col min="9989" max="9989" width="12.25" style="7" customWidth="1"/>
    <col min="9990" max="9990" width="11" style="7" bestFit="1" customWidth="1"/>
    <col min="9991" max="9991" width="9" style="7"/>
    <col min="9992" max="9992" width="9.5" style="7" bestFit="1" customWidth="1"/>
    <col min="9993" max="9993" width="8.5" style="7" bestFit="1" customWidth="1"/>
    <col min="9994" max="9994" width="8.375" style="7" customWidth="1"/>
    <col min="9995" max="9995" width="8.25" style="7" customWidth="1"/>
    <col min="9996" max="9996" width="9.75" style="7" customWidth="1"/>
    <col min="9997" max="9998" width="7.5" style="7" bestFit="1" customWidth="1"/>
    <col min="9999" max="9999" width="8.5" style="7" customWidth="1"/>
    <col min="10000" max="10000" width="7" style="7" customWidth="1"/>
    <col min="10001" max="10001" width="4.875" style="7" customWidth="1"/>
    <col min="10002" max="10002" width="5.75" style="7" customWidth="1"/>
    <col min="10003" max="10003" width="6.625" style="7" customWidth="1"/>
    <col min="10004" max="10004" width="7.125" style="7" customWidth="1"/>
    <col min="10005" max="10005" width="5.875" style="7" customWidth="1"/>
    <col min="10006" max="10006" width="5.375" style="7" customWidth="1"/>
    <col min="10007" max="10007" width="5.625" style="7" customWidth="1"/>
    <col min="10008" max="10008" width="4.375" style="7" customWidth="1"/>
    <col min="10009" max="10009" width="4.875" style="7" customWidth="1"/>
    <col min="10010" max="10010" width="8.375" style="7" customWidth="1"/>
    <col min="10011" max="10011" width="4.75" style="7" customWidth="1"/>
    <col min="10012" max="10012" width="6.125" style="7" customWidth="1"/>
    <col min="10013" max="10013" width="5.875" style="7" customWidth="1"/>
    <col min="10014" max="10014" width="6.75" style="7" customWidth="1"/>
    <col min="10015" max="10015" width="6.375" style="7" customWidth="1"/>
    <col min="10016" max="10016" width="6.625" style="7" customWidth="1"/>
    <col min="10017" max="10017" width="6" style="7" customWidth="1"/>
    <col min="10018" max="10018" width="4.125" style="7" customWidth="1"/>
    <col min="10019" max="10019" width="7.75" style="7" customWidth="1"/>
    <col min="10020" max="10020" width="19.375" style="7" bestFit="1" customWidth="1"/>
    <col min="10021" max="10021" width="33.875" style="7" bestFit="1" customWidth="1"/>
    <col min="10022" max="10240" width="9" style="7"/>
    <col min="10241" max="10241" width="5.25" style="7" bestFit="1" customWidth="1"/>
    <col min="10242" max="10242" width="0" style="7" hidden="1" customWidth="1"/>
    <col min="10243" max="10243" width="6.5" style="7" customWidth="1"/>
    <col min="10244" max="10244" width="9.125" style="7" customWidth="1"/>
    <col min="10245" max="10245" width="12.25" style="7" customWidth="1"/>
    <col min="10246" max="10246" width="11" style="7" bestFit="1" customWidth="1"/>
    <col min="10247" max="10247" width="9" style="7"/>
    <col min="10248" max="10248" width="9.5" style="7" bestFit="1" customWidth="1"/>
    <col min="10249" max="10249" width="8.5" style="7" bestFit="1" customWidth="1"/>
    <col min="10250" max="10250" width="8.375" style="7" customWidth="1"/>
    <col min="10251" max="10251" width="8.25" style="7" customWidth="1"/>
    <col min="10252" max="10252" width="9.75" style="7" customWidth="1"/>
    <col min="10253" max="10254" width="7.5" style="7" bestFit="1" customWidth="1"/>
    <col min="10255" max="10255" width="8.5" style="7" customWidth="1"/>
    <col min="10256" max="10256" width="7" style="7" customWidth="1"/>
    <col min="10257" max="10257" width="4.875" style="7" customWidth="1"/>
    <col min="10258" max="10258" width="5.75" style="7" customWidth="1"/>
    <col min="10259" max="10259" width="6.625" style="7" customWidth="1"/>
    <col min="10260" max="10260" width="7.125" style="7" customWidth="1"/>
    <col min="10261" max="10261" width="5.875" style="7" customWidth="1"/>
    <col min="10262" max="10262" width="5.375" style="7" customWidth="1"/>
    <col min="10263" max="10263" width="5.625" style="7" customWidth="1"/>
    <col min="10264" max="10264" width="4.375" style="7" customWidth="1"/>
    <col min="10265" max="10265" width="4.875" style="7" customWidth="1"/>
    <col min="10266" max="10266" width="8.375" style="7" customWidth="1"/>
    <col min="10267" max="10267" width="4.75" style="7" customWidth="1"/>
    <col min="10268" max="10268" width="6.125" style="7" customWidth="1"/>
    <col min="10269" max="10269" width="5.875" style="7" customWidth="1"/>
    <col min="10270" max="10270" width="6.75" style="7" customWidth="1"/>
    <col min="10271" max="10271" width="6.375" style="7" customWidth="1"/>
    <col min="10272" max="10272" width="6.625" style="7" customWidth="1"/>
    <col min="10273" max="10273" width="6" style="7" customWidth="1"/>
    <col min="10274" max="10274" width="4.125" style="7" customWidth="1"/>
    <col min="10275" max="10275" width="7.75" style="7" customWidth="1"/>
    <col min="10276" max="10276" width="19.375" style="7" bestFit="1" customWidth="1"/>
    <col min="10277" max="10277" width="33.875" style="7" bestFit="1" customWidth="1"/>
    <col min="10278" max="10496" width="9" style="7"/>
    <col min="10497" max="10497" width="5.25" style="7" bestFit="1" customWidth="1"/>
    <col min="10498" max="10498" width="0" style="7" hidden="1" customWidth="1"/>
    <col min="10499" max="10499" width="6.5" style="7" customWidth="1"/>
    <col min="10500" max="10500" width="9.125" style="7" customWidth="1"/>
    <col min="10501" max="10501" width="12.25" style="7" customWidth="1"/>
    <col min="10502" max="10502" width="11" style="7" bestFit="1" customWidth="1"/>
    <col min="10503" max="10503" width="9" style="7"/>
    <col min="10504" max="10504" width="9.5" style="7" bestFit="1" customWidth="1"/>
    <col min="10505" max="10505" width="8.5" style="7" bestFit="1" customWidth="1"/>
    <col min="10506" max="10506" width="8.375" style="7" customWidth="1"/>
    <col min="10507" max="10507" width="8.25" style="7" customWidth="1"/>
    <col min="10508" max="10508" width="9.75" style="7" customWidth="1"/>
    <col min="10509" max="10510" width="7.5" style="7" bestFit="1" customWidth="1"/>
    <col min="10511" max="10511" width="8.5" style="7" customWidth="1"/>
    <col min="10512" max="10512" width="7" style="7" customWidth="1"/>
    <col min="10513" max="10513" width="4.875" style="7" customWidth="1"/>
    <col min="10514" max="10514" width="5.75" style="7" customWidth="1"/>
    <col min="10515" max="10515" width="6.625" style="7" customWidth="1"/>
    <col min="10516" max="10516" width="7.125" style="7" customWidth="1"/>
    <col min="10517" max="10517" width="5.875" style="7" customWidth="1"/>
    <col min="10518" max="10518" width="5.375" style="7" customWidth="1"/>
    <col min="10519" max="10519" width="5.625" style="7" customWidth="1"/>
    <col min="10520" max="10520" width="4.375" style="7" customWidth="1"/>
    <col min="10521" max="10521" width="4.875" style="7" customWidth="1"/>
    <col min="10522" max="10522" width="8.375" style="7" customWidth="1"/>
    <col min="10523" max="10523" width="4.75" style="7" customWidth="1"/>
    <col min="10524" max="10524" width="6.125" style="7" customWidth="1"/>
    <col min="10525" max="10525" width="5.875" style="7" customWidth="1"/>
    <col min="10526" max="10526" width="6.75" style="7" customWidth="1"/>
    <col min="10527" max="10527" width="6.375" style="7" customWidth="1"/>
    <col min="10528" max="10528" width="6.625" style="7" customWidth="1"/>
    <col min="10529" max="10529" width="6" style="7" customWidth="1"/>
    <col min="10530" max="10530" width="4.125" style="7" customWidth="1"/>
    <col min="10531" max="10531" width="7.75" style="7" customWidth="1"/>
    <col min="10532" max="10532" width="19.375" style="7" bestFit="1" customWidth="1"/>
    <col min="10533" max="10533" width="33.875" style="7" bestFit="1" customWidth="1"/>
    <col min="10534" max="10752" width="9" style="7"/>
    <col min="10753" max="10753" width="5.25" style="7" bestFit="1" customWidth="1"/>
    <col min="10754" max="10754" width="0" style="7" hidden="1" customWidth="1"/>
    <col min="10755" max="10755" width="6.5" style="7" customWidth="1"/>
    <col min="10756" max="10756" width="9.125" style="7" customWidth="1"/>
    <col min="10757" max="10757" width="12.25" style="7" customWidth="1"/>
    <col min="10758" max="10758" width="11" style="7" bestFit="1" customWidth="1"/>
    <col min="10759" max="10759" width="9" style="7"/>
    <col min="10760" max="10760" width="9.5" style="7" bestFit="1" customWidth="1"/>
    <col min="10761" max="10761" width="8.5" style="7" bestFit="1" customWidth="1"/>
    <col min="10762" max="10762" width="8.375" style="7" customWidth="1"/>
    <col min="10763" max="10763" width="8.25" style="7" customWidth="1"/>
    <col min="10764" max="10764" width="9.75" style="7" customWidth="1"/>
    <col min="10765" max="10766" width="7.5" style="7" bestFit="1" customWidth="1"/>
    <col min="10767" max="10767" width="8.5" style="7" customWidth="1"/>
    <col min="10768" max="10768" width="7" style="7" customWidth="1"/>
    <col min="10769" max="10769" width="4.875" style="7" customWidth="1"/>
    <col min="10770" max="10770" width="5.75" style="7" customWidth="1"/>
    <col min="10771" max="10771" width="6.625" style="7" customWidth="1"/>
    <col min="10772" max="10772" width="7.125" style="7" customWidth="1"/>
    <col min="10773" max="10773" width="5.875" style="7" customWidth="1"/>
    <col min="10774" max="10774" width="5.375" style="7" customWidth="1"/>
    <col min="10775" max="10775" width="5.625" style="7" customWidth="1"/>
    <col min="10776" max="10776" width="4.375" style="7" customWidth="1"/>
    <col min="10777" max="10777" width="4.875" style="7" customWidth="1"/>
    <col min="10778" max="10778" width="8.375" style="7" customWidth="1"/>
    <col min="10779" max="10779" width="4.75" style="7" customWidth="1"/>
    <col min="10780" max="10780" width="6.125" style="7" customWidth="1"/>
    <col min="10781" max="10781" width="5.875" style="7" customWidth="1"/>
    <col min="10782" max="10782" width="6.75" style="7" customWidth="1"/>
    <col min="10783" max="10783" width="6.375" style="7" customWidth="1"/>
    <col min="10784" max="10784" width="6.625" style="7" customWidth="1"/>
    <col min="10785" max="10785" width="6" style="7" customWidth="1"/>
    <col min="10786" max="10786" width="4.125" style="7" customWidth="1"/>
    <col min="10787" max="10787" width="7.75" style="7" customWidth="1"/>
    <col min="10788" max="10788" width="19.375" style="7" bestFit="1" customWidth="1"/>
    <col min="10789" max="10789" width="33.875" style="7" bestFit="1" customWidth="1"/>
    <col min="10790" max="11008" width="9" style="7"/>
    <col min="11009" max="11009" width="5.25" style="7" bestFit="1" customWidth="1"/>
    <col min="11010" max="11010" width="0" style="7" hidden="1" customWidth="1"/>
    <col min="11011" max="11011" width="6.5" style="7" customWidth="1"/>
    <col min="11012" max="11012" width="9.125" style="7" customWidth="1"/>
    <col min="11013" max="11013" width="12.25" style="7" customWidth="1"/>
    <col min="11014" max="11014" width="11" style="7" bestFit="1" customWidth="1"/>
    <col min="11015" max="11015" width="9" style="7"/>
    <col min="11016" max="11016" width="9.5" style="7" bestFit="1" customWidth="1"/>
    <col min="11017" max="11017" width="8.5" style="7" bestFit="1" customWidth="1"/>
    <col min="11018" max="11018" width="8.375" style="7" customWidth="1"/>
    <col min="11019" max="11019" width="8.25" style="7" customWidth="1"/>
    <col min="11020" max="11020" width="9.75" style="7" customWidth="1"/>
    <col min="11021" max="11022" width="7.5" style="7" bestFit="1" customWidth="1"/>
    <col min="11023" max="11023" width="8.5" style="7" customWidth="1"/>
    <col min="11024" max="11024" width="7" style="7" customWidth="1"/>
    <col min="11025" max="11025" width="4.875" style="7" customWidth="1"/>
    <col min="11026" max="11026" width="5.75" style="7" customWidth="1"/>
    <col min="11027" max="11027" width="6.625" style="7" customWidth="1"/>
    <col min="11028" max="11028" width="7.125" style="7" customWidth="1"/>
    <col min="11029" max="11029" width="5.875" style="7" customWidth="1"/>
    <col min="11030" max="11030" width="5.375" style="7" customWidth="1"/>
    <col min="11031" max="11031" width="5.625" style="7" customWidth="1"/>
    <col min="11032" max="11032" width="4.375" style="7" customWidth="1"/>
    <col min="11033" max="11033" width="4.875" style="7" customWidth="1"/>
    <col min="11034" max="11034" width="8.375" style="7" customWidth="1"/>
    <col min="11035" max="11035" width="4.75" style="7" customWidth="1"/>
    <col min="11036" max="11036" width="6.125" style="7" customWidth="1"/>
    <col min="11037" max="11037" width="5.875" style="7" customWidth="1"/>
    <col min="11038" max="11038" width="6.75" style="7" customWidth="1"/>
    <col min="11039" max="11039" width="6.375" style="7" customWidth="1"/>
    <col min="11040" max="11040" width="6.625" style="7" customWidth="1"/>
    <col min="11041" max="11041" width="6" style="7" customWidth="1"/>
    <col min="11042" max="11042" width="4.125" style="7" customWidth="1"/>
    <col min="11043" max="11043" width="7.75" style="7" customWidth="1"/>
    <col min="11044" max="11044" width="19.375" style="7" bestFit="1" customWidth="1"/>
    <col min="11045" max="11045" width="33.875" style="7" bestFit="1" customWidth="1"/>
    <col min="11046" max="11264" width="9" style="7"/>
    <col min="11265" max="11265" width="5.25" style="7" bestFit="1" customWidth="1"/>
    <col min="11266" max="11266" width="0" style="7" hidden="1" customWidth="1"/>
    <col min="11267" max="11267" width="6.5" style="7" customWidth="1"/>
    <col min="11268" max="11268" width="9.125" style="7" customWidth="1"/>
    <col min="11269" max="11269" width="12.25" style="7" customWidth="1"/>
    <col min="11270" max="11270" width="11" style="7" bestFit="1" customWidth="1"/>
    <col min="11271" max="11271" width="9" style="7"/>
    <col min="11272" max="11272" width="9.5" style="7" bestFit="1" customWidth="1"/>
    <col min="11273" max="11273" width="8.5" style="7" bestFit="1" customWidth="1"/>
    <col min="11274" max="11274" width="8.375" style="7" customWidth="1"/>
    <col min="11275" max="11275" width="8.25" style="7" customWidth="1"/>
    <col min="11276" max="11276" width="9.75" style="7" customWidth="1"/>
    <col min="11277" max="11278" width="7.5" style="7" bestFit="1" customWidth="1"/>
    <col min="11279" max="11279" width="8.5" style="7" customWidth="1"/>
    <col min="11280" max="11280" width="7" style="7" customWidth="1"/>
    <col min="11281" max="11281" width="4.875" style="7" customWidth="1"/>
    <col min="11282" max="11282" width="5.75" style="7" customWidth="1"/>
    <col min="11283" max="11283" width="6.625" style="7" customWidth="1"/>
    <col min="11284" max="11284" width="7.125" style="7" customWidth="1"/>
    <col min="11285" max="11285" width="5.875" style="7" customWidth="1"/>
    <col min="11286" max="11286" width="5.375" style="7" customWidth="1"/>
    <col min="11287" max="11287" width="5.625" style="7" customWidth="1"/>
    <col min="11288" max="11288" width="4.375" style="7" customWidth="1"/>
    <col min="11289" max="11289" width="4.875" style="7" customWidth="1"/>
    <col min="11290" max="11290" width="8.375" style="7" customWidth="1"/>
    <col min="11291" max="11291" width="4.75" style="7" customWidth="1"/>
    <col min="11292" max="11292" width="6.125" style="7" customWidth="1"/>
    <col min="11293" max="11293" width="5.875" style="7" customWidth="1"/>
    <col min="11294" max="11294" width="6.75" style="7" customWidth="1"/>
    <col min="11295" max="11295" width="6.375" style="7" customWidth="1"/>
    <col min="11296" max="11296" width="6.625" style="7" customWidth="1"/>
    <col min="11297" max="11297" width="6" style="7" customWidth="1"/>
    <col min="11298" max="11298" width="4.125" style="7" customWidth="1"/>
    <col min="11299" max="11299" width="7.75" style="7" customWidth="1"/>
    <col min="11300" max="11300" width="19.375" style="7" bestFit="1" customWidth="1"/>
    <col min="11301" max="11301" width="33.875" style="7" bestFit="1" customWidth="1"/>
    <col min="11302" max="11520" width="9" style="7"/>
    <col min="11521" max="11521" width="5.25" style="7" bestFit="1" customWidth="1"/>
    <col min="11522" max="11522" width="0" style="7" hidden="1" customWidth="1"/>
    <col min="11523" max="11523" width="6.5" style="7" customWidth="1"/>
    <col min="11524" max="11524" width="9.125" style="7" customWidth="1"/>
    <col min="11525" max="11525" width="12.25" style="7" customWidth="1"/>
    <col min="11526" max="11526" width="11" style="7" bestFit="1" customWidth="1"/>
    <col min="11527" max="11527" width="9" style="7"/>
    <col min="11528" max="11528" width="9.5" style="7" bestFit="1" customWidth="1"/>
    <col min="11529" max="11529" width="8.5" style="7" bestFit="1" customWidth="1"/>
    <col min="11530" max="11530" width="8.375" style="7" customWidth="1"/>
    <col min="11531" max="11531" width="8.25" style="7" customWidth="1"/>
    <col min="11532" max="11532" width="9.75" style="7" customWidth="1"/>
    <col min="11533" max="11534" width="7.5" style="7" bestFit="1" customWidth="1"/>
    <col min="11535" max="11535" width="8.5" style="7" customWidth="1"/>
    <col min="11536" max="11536" width="7" style="7" customWidth="1"/>
    <col min="11537" max="11537" width="4.875" style="7" customWidth="1"/>
    <col min="11538" max="11538" width="5.75" style="7" customWidth="1"/>
    <col min="11539" max="11539" width="6.625" style="7" customWidth="1"/>
    <col min="11540" max="11540" width="7.125" style="7" customWidth="1"/>
    <col min="11541" max="11541" width="5.875" style="7" customWidth="1"/>
    <col min="11542" max="11542" width="5.375" style="7" customWidth="1"/>
    <col min="11543" max="11543" width="5.625" style="7" customWidth="1"/>
    <col min="11544" max="11544" width="4.375" style="7" customWidth="1"/>
    <col min="11545" max="11545" width="4.875" style="7" customWidth="1"/>
    <col min="11546" max="11546" width="8.375" style="7" customWidth="1"/>
    <col min="11547" max="11547" width="4.75" style="7" customWidth="1"/>
    <col min="11548" max="11548" width="6.125" style="7" customWidth="1"/>
    <col min="11549" max="11549" width="5.875" style="7" customWidth="1"/>
    <col min="11550" max="11550" width="6.75" style="7" customWidth="1"/>
    <col min="11551" max="11551" width="6.375" style="7" customWidth="1"/>
    <col min="11552" max="11552" width="6.625" style="7" customWidth="1"/>
    <col min="11553" max="11553" width="6" style="7" customWidth="1"/>
    <col min="11554" max="11554" width="4.125" style="7" customWidth="1"/>
    <col min="11555" max="11555" width="7.75" style="7" customWidth="1"/>
    <col min="11556" max="11556" width="19.375" style="7" bestFit="1" customWidth="1"/>
    <col min="11557" max="11557" width="33.875" style="7" bestFit="1" customWidth="1"/>
    <col min="11558" max="11776" width="9" style="7"/>
    <col min="11777" max="11777" width="5.25" style="7" bestFit="1" customWidth="1"/>
    <col min="11778" max="11778" width="0" style="7" hidden="1" customWidth="1"/>
    <col min="11779" max="11779" width="6.5" style="7" customWidth="1"/>
    <col min="11780" max="11780" width="9.125" style="7" customWidth="1"/>
    <col min="11781" max="11781" width="12.25" style="7" customWidth="1"/>
    <col min="11782" max="11782" width="11" style="7" bestFit="1" customWidth="1"/>
    <col min="11783" max="11783" width="9" style="7"/>
    <col min="11784" max="11784" width="9.5" style="7" bestFit="1" customWidth="1"/>
    <col min="11785" max="11785" width="8.5" style="7" bestFit="1" customWidth="1"/>
    <col min="11786" max="11786" width="8.375" style="7" customWidth="1"/>
    <col min="11787" max="11787" width="8.25" style="7" customWidth="1"/>
    <col min="11788" max="11788" width="9.75" style="7" customWidth="1"/>
    <col min="11789" max="11790" width="7.5" style="7" bestFit="1" customWidth="1"/>
    <col min="11791" max="11791" width="8.5" style="7" customWidth="1"/>
    <col min="11792" max="11792" width="7" style="7" customWidth="1"/>
    <col min="11793" max="11793" width="4.875" style="7" customWidth="1"/>
    <col min="11794" max="11794" width="5.75" style="7" customWidth="1"/>
    <col min="11795" max="11795" width="6.625" style="7" customWidth="1"/>
    <col min="11796" max="11796" width="7.125" style="7" customWidth="1"/>
    <col min="11797" max="11797" width="5.875" style="7" customWidth="1"/>
    <col min="11798" max="11798" width="5.375" style="7" customWidth="1"/>
    <col min="11799" max="11799" width="5.625" style="7" customWidth="1"/>
    <col min="11800" max="11800" width="4.375" style="7" customWidth="1"/>
    <col min="11801" max="11801" width="4.875" style="7" customWidth="1"/>
    <col min="11802" max="11802" width="8.375" style="7" customWidth="1"/>
    <col min="11803" max="11803" width="4.75" style="7" customWidth="1"/>
    <col min="11804" max="11804" width="6.125" style="7" customWidth="1"/>
    <col min="11805" max="11805" width="5.875" style="7" customWidth="1"/>
    <col min="11806" max="11806" width="6.75" style="7" customWidth="1"/>
    <col min="11807" max="11807" width="6.375" style="7" customWidth="1"/>
    <col min="11808" max="11808" width="6.625" style="7" customWidth="1"/>
    <col min="11809" max="11809" width="6" style="7" customWidth="1"/>
    <col min="11810" max="11810" width="4.125" style="7" customWidth="1"/>
    <col min="11811" max="11811" width="7.75" style="7" customWidth="1"/>
    <col min="11812" max="11812" width="19.375" style="7" bestFit="1" customWidth="1"/>
    <col min="11813" max="11813" width="33.875" style="7" bestFit="1" customWidth="1"/>
    <col min="11814" max="12032" width="9" style="7"/>
    <col min="12033" max="12033" width="5.25" style="7" bestFit="1" customWidth="1"/>
    <col min="12034" max="12034" width="0" style="7" hidden="1" customWidth="1"/>
    <col min="12035" max="12035" width="6.5" style="7" customWidth="1"/>
    <col min="12036" max="12036" width="9.125" style="7" customWidth="1"/>
    <col min="12037" max="12037" width="12.25" style="7" customWidth="1"/>
    <col min="12038" max="12038" width="11" style="7" bestFit="1" customWidth="1"/>
    <col min="12039" max="12039" width="9" style="7"/>
    <col min="12040" max="12040" width="9.5" style="7" bestFit="1" customWidth="1"/>
    <col min="12041" max="12041" width="8.5" style="7" bestFit="1" customWidth="1"/>
    <col min="12042" max="12042" width="8.375" style="7" customWidth="1"/>
    <col min="12043" max="12043" width="8.25" style="7" customWidth="1"/>
    <col min="12044" max="12044" width="9.75" style="7" customWidth="1"/>
    <col min="12045" max="12046" width="7.5" style="7" bestFit="1" customWidth="1"/>
    <col min="12047" max="12047" width="8.5" style="7" customWidth="1"/>
    <col min="12048" max="12048" width="7" style="7" customWidth="1"/>
    <col min="12049" max="12049" width="4.875" style="7" customWidth="1"/>
    <col min="12050" max="12050" width="5.75" style="7" customWidth="1"/>
    <col min="12051" max="12051" width="6.625" style="7" customWidth="1"/>
    <col min="12052" max="12052" width="7.125" style="7" customWidth="1"/>
    <col min="12053" max="12053" width="5.875" style="7" customWidth="1"/>
    <col min="12054" max="12054" width="5.375" style="7" customWidth="1"/>
    <col min="12055" max="12055" width="5.625" style="7" customWidth="1"/>
    <col min="12056" max="12056" width="4.375" style="7" customWidth="1"/>
    <col min="12057" max="12057" width="4.875" style="7" customWidth="1"/>
    <col min="12058" max="12058" width="8.375" style="7" customWidth="1"/>
    <col min="12059" max="12059" width="4.75" style="7" customWidth="1"/>
    <col min="12060" max="12060" width="6.125" style="7" customWidth="1"/>
    <col min="12061" max="12061" width="5.875" style="7" customWidth="1"/>
    <col min="12062" max="12062" width="6.75" style="7" customWidth="1"/>
    <col min="12063" max="12063" width="6.375" style="7" customWidth="1"/>
    <col min="12064" max="12064" width="6.625" style="7" customWidth="1"/>
    <col min="12065" max="12065" width="6" style="7" customWidth="1"/>
    <col min="12066" max="12066" width="4.125" style="7" customWidth="1"/>
    <col min="12067" max="12067" width="7.75" style="7" customWidth="1"/>
    <col min="12068" max="12068" width="19.375" style="7" bestFit="1" customWidth="1"/>
    <col min="12069" max="12069" width="33.875" style="7" bestFit="1" customWidth="1"/>
    <col min="12070" max="12288" width="9" style="7"/>
    <col min="12289" max="12289" width="5.25" style="7" bestFit="1" customWidth="1"/>
    <col min="12290" max="12290" width="0" style="7" hidden="1" customWidth="1"/>
    <col min="12291" max="12291" width="6.5" style="7" customWidth="1"/>
    <col min="12292" max="12292" width="9.125" style="7" customWidth="1"/>
    <col min="12293" max="12293" width="12.25" style="7" customWidth="1"/>
    <col min="12294" max="12294" width="11" style="7" bestFit="1" customWidth="1"/>
    <col min="12295" max="12295" width="9" style="7"/>
    <col min="12296" max="12296" width="9.5" style="7" bestFit="1" customWidth="1"/>
    <col min="12297" max="12297" width="8.5" style="7" bestFit="1" customWidth="1"/>
    <col min="12298" max="12298" width="8.375" style="7" customWidth="1"/>
    <col min="12299" max="12299" width="8.25" style="7" customWidth="1"/>
    <col min="12300" max="12300" width="9.75" style="7" customWidth="1"/>
    <col min="12301" max="12302" width="7.5" style="7" bestFit="1" customWidth="1"/>
    <col min="12303" max="12303" width="8.5" style="7" customWidth="1"/>
    <col min="12304" max="12304" width="7" style="7" customWidth="1"/>
    <col min="12305" max="12305" width="4.875" style="7" customWidth="1"/>
    <col min="12306" max="12306" width="5.75" style="7" customWidth="1"/>
    <col min="12307" max="12307" width="6.625" style="7" customWidth="1"/>
    <col min="12308" max="12308" width="7.125" style="7" customWidth="1"/>
    <col min="12309" max="12309" width="5.875" style="7" customWidth="1"/>
    <col min="12310" max="12310" width="5.375" style="7" customWidth="1"/>
    <col min="12311" max="12311" width="5.625" style="7" customWidth="1"/>
    <col min="12312" max="12312" width="4.375" style="7" customWidth="1"/>
    <col min="12313" max="12313" width="4.875" style="7" customWidth="1"/>
    <col min="12314" max="12314" width="8.375" style="7" customWidth="1"/>
    <col min="12315" max="12315" width="4.75" style="7" customWidth="1"/>
    <col min="12316" max="12316" width="6.125" style="7" customWidth="1"/>
    <col min="12317" max="12317" width="5.875" style="7" customWidth="1"/>
    <col min="12318" max="12318" width="6.75" style="7" customWidth="1"/>
    <col min="12319" max="12319" width="6.375" style="7" customWidth="1"/>
    <col min="12320" max="12320" width="6.625" style="7" customWidth="1"/>
    <col min="12321" max="12321" width="6" style="7" customWidth="1"/>
    <col min="12322" max="12322" width="4.125" style="7" customWidth="1"/>
    <col min="12323" max="12323" width="7.75" style="7" customWidth="1"/>
    <col min="12324" max="12324" width="19.375" style="7" bestFit="1" customWidth="1"/>
    <col min="12325" max="12325" width="33.875" style="7" bestFit="1" customWidth="1"/>
    <col min="12326" max="12544" width="9" style="7"/>
    <col min="12545" max="12545" width="5.25" style="7" bestFit="1" customWidth="1"/>
    <col min="12546" max="12546" width="0" style="7" hidden="1" customWidth="1"/>
    <col min="12547" max="12547" width="6.5" style="7" customWidth="1"/>
    <col min="12548" max="12548" width="9.125" style="7" customWidth="1"/>
    <col min="12549" max="12549" width="12.25" style="7" customWidth="1"/>
    <col min="12550" max="12550" width="11" style="7" bestFit="1" customWidth="1"/>
    <col min="12551" max="12551" width="9" style="7"/>
    <col min="12552" max="12552" width="9.5" style="7" bestFit="1" customWidth="1"/>
    <col min="12553" max="12553" width="8.5" style="7" bestFit="1" customWidth="1"/>
    <col min="12554" max="12554" width="8.375" style="7" customWidth="1"/>
    <col min="12555" max="12555" width="8.25" style="7" customWidth="1"/>
    <col min="12556" max="12556" width="9.75" style="7" customWidth="1"/>
    <col min="12557" max="12558" width="7.5" style="7" bestFit="1" customWidth="1"/>
    <col min="12559" max="12559" width="8.5" style="7" customWidth="1"/>
    <col min="12560" max="12560" width="7" style="7" customWidth="1"/>
    <col min="12561" max="12561" width="4.875" style="7" customWidth="1"/>
    <col min="12562" max="12562" width="5.75" style="7" customWidth="1"/>
    <col min="12563" max="12563" width="6.625" style="7" customWidth="1"/>
    <col min="12564" max="12564" width="7.125" style="7" customWidth="1"/>
    <col min="12565" max="12565" width="5.875" style="7" customWidth="1"/>
    <col min="12566" max="12566" width="5.375" style="7" customWidth="1"/>
    <col min="12567" max="12567" width="5.625" style="7" customWidth="1"/>
    <col min="12568" max="12568" width="4.375" style="7" customWidth="1"/>
    <col min="12569" max="12569" width="4.875" style="7" customWidth="1"/>
    <col min="12570" max="12570" width="8.375" style="7" customWidth="1"/>
    <col min="12571" max="12571" width="4.75" style="7" customWidth="1"/>
    <col min="12572" max="12572" width="6.125" style="7" customWidth="1"/>
    <col min="12573" max="12573" width="5.875" style="7" customWidth="1"/>
    <col min="12574" max="12574" width="6.75" style="7" customWidth="1"/>
    <col min="12575" max="12575" width="6.375" style="7" customWidth="1"/>
    <col min="12576" max="12576" width="6.625" style="7" customWidth="1"/>
    <col min="12577" max="12577" width="6" style="7" customWidth="1"/>
    <col min="12578" max="12578" width="4.125" style="7" customWidth="1"/>
    <col min="12579" max="12579" width="7.75" style="7" customWidth="1"/>
    <col min="12580" max="12580" width="19.375" style="7" bestFit="1" customWidth="1"/>
    <col min="12581" max="12581" width="33.875" style="7" bestFit="1" customWidth="1"/>
    <col min="12582" max="12800" width="9" style="7"/>
    <col min="12801" max="12801" width="5.25" style="7" bestFit="1" customWidth="1"/>
    <col min="12802" max="12802" width="0" style="7" hidden="1" customWidth="1"/>
    <col min="12803" max="12803" width="6.5" style="7" customWidth="1"/>
    <col min="12804" max="12804" width="9.125" style="7" customWidth="1"/>
    <col min="12805" max="12805" width="12.25" style="7" customWidth="1"/>
    <col min="12806" max="12806" width="11" style="7" bestFit="1" customWidth="1"/>
    <col min="12807" max="12807" width="9" style="7"/>
    <col min="12808" max="12808" width="9.5" style="7" bestFit="1" customWidth="1"/>
    <col min="12809" max="12809" width="8.5" style="7" bestFit="1" customWidth="1"/>
    <col min="12810" max="12810" width="8.375" style="7" customWidth="1"/>
    <col min="12811" max="12811" width="8.25" style="7" customWidth="1"/>
    <col min="12812" max="12812" width="9.75" style="7" customWidth="1"/>
    <col min="12813" max="12814" width="7.5" style="7" bestFit="1" customWidth="1"/>
    <col min="12815" max="12815" width="8.5" style="7" customWidth="1"/>
    <col min="12816" max="12816" width="7" style="7" customWidth="1"/>
    <col min="12817" max="12817" width="4.875" style="7" customWidth="1"/>
    <col min="12818" max="12818" width="5.75" style="7" customWidth="1"/>
    <col min="12819" max="12819" width="6.625" style="7" customWidth="1"/>
    <col min="12820" max="12820" width="7.125" style="7" customWidth="1"/>
    <col min="12821" max="12821" width="5.875" style="7" customWidth="1"/>
    <col min="12822" max="12822" width="5.375" style="7" customWidth="1"/>
    <col min="12823" max="12823" width="5.625" style="7" customWidth="1"/>
    <col min="12824" max="12824" width="4.375" style="7" customWidth="1"/>
    <col min="12825" max="12825" width="4.875" style="7" customWidth="1"/>
    <col min="12826" max="12826" width="8.375" style="7" customWidth="1"/>
    <col min="12827" max="12827" width="4.75" style="7" customWidth="1"/>
    <col min="12828" max="12828" width="6.125" style="7" customWidth="1"/>
    <col min="12829" max="12829" width="5.875" style="7" customWidth="1"/>
    <col min="12830" max="12830" width="6.75" style="7" customWidth="1"/>
    <col min="12831" max="12831" width="6.375" style="7" customWidth="1"/>
    <col min="12832" max="12832" width="6.625" style="7" customWidth="1"/>
    <col min="12833" max="12833" width="6" style="7" customWidth="1"/>
    <col min="12834" max="12834" width="4.125" style="7" customWidth="1"/>
    <col min="12835" max="12835" width="7.75" style="7" customWidth="1"/>
    <col min="12836" max="12836" width="19.375" style="7" bestFit="1" customWidth="1"/>
    <col min="12837" max="12837" width="33.875" style="7" bestFit="1" customWidth="1"/>
    <col min="12838" max="13056" width="9" style="7"/>
    <col min="13057" max="13057" width="5.25" style="7" bestFit="1" customWidth="1"/>
    <col min="13058" max="13058" width="0" style="7" hidden="1" customWidth="1"/>
    <col min="13059" max="13059" width="6.5" style="7" customWidth="1"/>
    <col min="13060" max="13060" width="9.125" style="7" customWidth="1"/>
    <col min="13061" max="13061" width="12.25" style="7" customWidth="1"/>
    <col min="13062" max="13062" width="11" style="7" bestFit="1" customWidth="1"/>
    <col min="13063" max="13063" width="9" style="7"/>
    <col min="13064" max="13064" width="9.5" style="7" bestFit="1" customWidth="1"/>
    <col min="13065" max="13065" width="8.5" style="7" bestFit="1" customWidth="1"/>
    <col min="13066" max="13066" width="8.375" style="7" customWidth="1"/>
    <col min="13067" max="13067" width="8.25" style="7" customWidth="1"/>
    <col min="13068" max="13068" width="9.75" style="7" customWidth="1"/>
    <col min="13069" max="13070" width="7.5" style="7" bestFit="1" customWidth="1"/>
    <col min="13071" max="13071" width="8.5" style="7" customWidth="1"/>
    <col min="13072" max="13072" width="7" style="7" customWidth="1"/>
    <col min="13073" max="13073" width="4.875" style="7" customWidth="1"/>
    <col min="13074" max="13074" width="5.75" style="7" customWidth="1"/>
    <col min="13075" max="13075" width="6.625" style="7" customWidth="1"/>
    <col min="13076" max="13076" width="7.125" style="7" customWidth="1"/>
    <col min="13077" max="13077" width="5.875" style="7" customWidth="1"/>
    <col min="13078" max="13078" width="5.375" style="7" customWidth="1"/>
    <col min="13079" max="13079" width="5.625" style="7" customWidth="1"/>
    <col min="13080" max="13080" width="4.375" style="7" customWidth="1"/>
    <col min="13081" max="13081" width="4.875" style="7" customWidth="1"/>
    <col min="13082" max="13082" width="8.375" style="7" customWidth="1"/>
    <col min="13083" max="13083" width="4.75" style="7" customWidth="1"/>
    <col min="13084" max="13084" width="6.125" style="7" customWidth="1"/>
    <col min="13085" max="13085" width="5.875" style="7" customWidth="1"/>
    <col min="13086" max="13086" width="6.75" style="7" customWidth="1"/>
    <col min="13087" max="13087" width="6.375" style="7" customWidth="1"/>
    <col min="13088" max="13088" width="6.625" style="7" customWidth="1"/>
    <col min="13089" max="13089" width="6" style="7" customWidth="1"/>
    <col min="13090" max="13090" width="4.125" style="7" customWidth="1"/>
    <col min="13091" max="13091" width="7.75" style="7" customWidth="1"/>
    <col min="13092" max="13092" width="19.375" style="7" bestFit="1" customWidth="1"/>
    <col min="13093" max="13093" width="33.875" style="7" bestFit="1" customWidth="1"/>
    <col min="13094" max="13312" width="9" style="7"/>
    <col min="13313" max="13313" width="5.25" style="7" bestFit="1" customWidth="1"/>
    <col min="13314" max="13314" width="0" style="7" hidden="1" customWidth="1"/>
    <col min="13315" max="13315" width="6.5" style="7" customWidth="1"/>
    <col min="13316" max="13316" width="9.125" style="7" customWidth="1"/>
    <col min="13317" max="13317" width="12.25" style="7" customWidth="1"/>
    <col min="13318" max="13318" width="11" style="7" bestFit="1" customWidth="1"/>
    <col min="13319" max="13319" width="9" style="7"/>
    <col min="13320" max="13320" width="9.5" style="7" bestFit="1" customWidth="1"/>
    <col min="13321" max="13321" width="8.5" style="7" bestFit="1" customWidth="1"/>
    <col min="13322" max="13322" width="8.375" style="7" customWidth="1"/>
    <col min="13323" max="13323" width="8.25" style="7" customWidth="1"/>
    <col min="13324" max="13324" width="9.75" style="7" customWidth="1"/>
    <col min="13325" max="13326" width="7.5" style="7" bestFit="1" customWidth="1"/>
    <col min="13327" max="13327" width="8.5" style="7" customWidth="1"/>
    <col min="13328" max="13328" width="7" style="7" customWidth="1"/>
    <col min="13329" max="13329" width="4.875" style="7" customWidth="1"/>
    <col min="13330" max="13330" width="5.75" style="7" customWidth="1"/>
    <col min="13331" max="13331" width="6.625" style="7" customWidth="1"/>
    <col min="13332" max="13332" width="7.125" style="7" customWidth="1"/>
    <col min="13333" max="13333" width="5.875" style="7" customWidth="1"/>
    <col min="13334" max="13334" width="5.375" style="7" customWidth="1"/>
    <col min="13335" max="13335" width="5.625" style="7" customWidth="1"/>
    <col min="13336" max="13336" width="4.375" style="7" customWidth="1"/>
    <col min="13337" max="13337" width="4.875" style="7" customWidth="1"/>
    <col min="13338" max="13338" width="8.375" style="7" customWidth="1"/>
    <col min="13339" max="13339" width="4.75" style="7" customWidth="1"/>
    <col min="13340" max="13340" width="6.125" style="7" customWidth="1"/>
    <col min="13341" max="13341" width="5.875" style="7" customWidth="1"/>
    <col min="13342" max="13342" width="6.75" style="7" customWidth="1"/>
    <col min="13343" max="13343" width="6.375" style="7" customWidth="1"/>
    <col min="13344" max="13344" width="6.625" style="7" customWidth="1"/>
    <col min="13345" max="13345" width="6" style="7" customWidth="1"/>
    <col min="13346" max="13346" width="4.125" style="7" customWidth="1"/>
    <col min="13347" max="13347" width="7.75" style="7" customWidth="1"/>
    <col min="13348" max="13348" width="19.375" style="7" bestFit="1" customWidth="1"/>
    <col min="13349" max="13349" width="33.875" style="7" bestFit="1" customWidth="1"/>
    <col min="13350" max="13568" width="9" style="7"/>
    <col min="13569" max="13569" width="5.25" style="7" bestFit="1" customWidth="1"/>
    <col min="13570" max="13570" width="0" style="7" hidden="1" customWidth="1"/>
    <col min="13571" max="13571" width="6.5" style="7" customWidth="1"/>
    <col min="13572" max="13572" width="9.125" style="7" customWidth="1"/>
    <col min="13573" max="13573" width="12.25" style="7" customWidth="1"/>
    <col min="13574" max="13574" width="11" style="7" bestFit="1" customWidth="1"/>
    <col min="13575" max="13575" width="9" style="7"/>
    <col min="13576" max="13576" width="9.5" style="7" bestFit="1" customWidth="1"/>
    <col min="13577" max="13577" width="8.5" style="7" bestFit="1" customWidth="1"/>
    <col min="13578" max="13578" width="8.375" style="7" customWidth="1"/>
    <col min="13579" max="13579" width="8.25" style="7" customWidth="1"/>
    <col min="13580" max="13580" width="9.75" style="7" customWidth="1"/>
    <col min="13581" max="13582" width="7.5" style="7" bestFit="1" customWidth="1"/>
    <col min="13583" max="13583" width="8.5" style="7" customWidth="1"/>
    <col min="13584" max="13584" width="7" style="7" customWidth="1"/>
    <col min="13585" max="13585" width="4.875" style="7" customWidth="1"/>
    <col min="13586" max="13586" width="5.75" style="7" customWidth="1"/>
    <col min="13587" max="13587" width="6.625" style="7" customWidth="1"/>
    <col min="13588" max="13588" width="7.125" style="7" customWidth="1"/>
    <col min="13589" max="13589" width="5.875" style="7" customWidth="1"/>
    <col min="13590" max="13590" width="5.375" style="7" customWidth="1"/>
    <col min="13591" max="13591" width="5.625" style="7" customWidth="1"/>
    <col min="13592" max="13592" width="4.375" style="7" customWidth="1"/>
    <col min="13593" max="13593" width="4.875" style="7" customWidth="1"/>
    <col min="13594" max="13594" width="8.375" style="7" customWidth="1"/>
    <col min="13595" max="13595" width="4.75" style="7" customWidth="1"/>
    <col min="13596" max="13596" width="6.125" style="7" customWidth="1"/>
    <col min="13597" max="13597" width="5.875" style="7" customWidth="1"/>
    <col min="13598" max="13598" width="6.75" style="7" customWidth="1"/>
    <col min="13599" max="13599" width="6.375" style="7" customWidth="1"/>
    <col min="13600" max="13600" width="6.625" style="7" customWidth="1"/>
    <col min="13601" max="13601" width="6" style="7" customWidth="1"/>
    <col min="13602" max="13602" width="4.125" style="7" customWidth="1"/>
    <col min="13603" max="13603" width="7.75" style="7" customWidth="1"/>
    <col min="13604" max="13604" width="19.375" style="7" bestFit="1" customWidth="1"/>
    <col min="13605" max="13605" width="33.875" style="7" bestFit="1" customWidth="1"/>
    <col min="13606" max="13824" width="9" style="7"/>
    <col min="13825" max="13825" width="5.25" style="7" bestFit="1" customWidth="1"/>
    <col min="13826" max="13826" width="0" style="7" hidden="1" customWidth="1"/>
    <col min="13827" max="13827" width="6.5" style="7" customWidth="1"/>
    <col min="13828" max="13828" width="9.125" style="7" customWidth="1"/>
    <col min="13829" max="13829" width="12.25" style="7" customWidth="1"/>
    <col min="13830" max="13830" width="11" style="7" bestFit="1" customWidth="1"/>
    <col min="13831" max="13831" width="9" style="7"/>
    <col min="13832" max="13832" width="9.5" style="7" bestFit="1" customWidth="1"/>
    <col min="13833" max="13833" width="8.5" style="7" bestFit="1" customWidth="1"/>
    <col min="13834" max="13834" width="8.375" style="7" customWidth="1"/>
    <col min="13835" max="13835" width="8.25" style="7" customWidth="1"/>
    <col min="13836" max="13836" width="9.75" style="7" customWidth="1"/>
    <col min="13837" max="13838" width="7.5" style="7" bestFit="1" customWidth="1"/>
    <col min="13839" max="13839" width="8.5" style="7" customWidth="1"/>
    <col min="13840" max="13840" width="7" style="7" customWidth="1"/>
    <col min="13841" max="13841" width="4.875" style="7" customWidth="1"/>
    <col min="13842" max="13842" width="5.75" style="7" customWidth="1"/>
    <col min="13843" max="13843" width="6.625" style="7" customWidth="1"/>
    <col min="13844" max="13844" width="7.125" style="7" customWidth="1"/>
    <col min="13845" max="13845" width="5.875" style="7" customWidth="1"/>
    <col min="13846" max="13846" width="5.375" style="7" customWidth="1"/>
    <col min="13847" max="13847" width="5.625" style="7" customWidth="1"/>
    <col min="13848" max="13848" width="4.375" style="7" customWidth="1"/>
    <col min="13849" max="13849" width="4.875" style="7" customWidth="1"/>
    <col min="13850" max="13850" width="8.375" style="7" customWidth="1"/>
    <col min="13851" max="13851" width="4.75" style="7" customWidth="1"/>
    <col min="13852" max="13852" width="6.125" style="7" customWidth="1"/>
    <col min="13853" max="13853" width="5.875" style="7" customWidth="1"/>
    <col min="13854" max="13854" width="6.75" style="7" customWidth="1"/>
    <col min="13855" max="13855" width="6.375" style="7" customWidth="1"/>
    <col min="13856" max="13856" width="6.625" style="7" customWidth="1"/>
    <col min="13857" max="13857" width="6" style="7" customWidth="1"/>
    <col min="13858" max="13858" width="4.125" style="7" customWidth="1"/>
    <col min="13859" max="13859" width="7.75" style="7" customWidth="1"/>
    <col min="13860" max="13860" width="19.375" style="7" bestFit="1" customWidth="1"/>
    <col min="13861" max="13861" width="33.875" style="7" bestFit="1" customWidth="1"/>
    <col min="13862" max="14080" width="9" style="7"/>
    <col min="14081" max="14081" width="5.25" style="7" bestFit="1" customWidth="1"/>
    <col min="14082" max="14082" width="0" style="7" hidden="1" customWidth="1"/>
    <col min="14083" max="14083" width="6.5" style="7" customWidth="1"/>
    <col min="14084" max="14084" width="9.125" style="7" customWidth="1"/>
    <col min="14085" max="14085" width="12.25" style="7" customWidth="1"/>
    <col min="14086" max="14086" width="11" style="7" bestFit="1" customWidth="1"/>
    <col min="14087" max="14087" width="9" style="7"/>
    <col min="14088" max="14088" width="9.5" style="7" bestFit="1" customWidth="1"/>
    <col min="14089" max="14089" width="8.5" style="7" bestFit="1" customWidth="1"/>
    <col min="14090" max="14090" width="8.375" style="7" customWidth="1"/>
    <col min="14091" max="14091" width="8.25" style="7" customWidth="1"/>
    <col min="14092" max="14092" width="9.75" style="7" customWidth="1"/>
    <col min="14093" max="14094" width="7.5" style="7" bestFit="1" customWidth="1"/>
    <col min="14095" max="14095" width="8.5" style="7" customWidth="1"/>
    <col min="14096" max="14096" width="7" style="7" customWidth="1"/>
    <col min="14097" max="14097" width="4.875" style="7" customWidth="1"/>
    <col min="14098" max="14098" width="5.75" style="7" customWidth="1"/>
    <col min="14099" max="14099" width="6.625" style="7" customWidth="1"/>
    <col min="14100" max="14100" width="7.125" style="7" customWidth="1"/>
    <col min="14101" max="14101" width="5.875" style="7" customWidth="1"/>
    <col min="14102" max="14102" width="5.375" style="7" customWidth="1"/>
    <col min="14103" max="14103" width="5.625" style="7" customWidth="1"/>
    <col min="14104" max="14104" width="4.375" style="7" customWidth="1"/>
    <col min="14105" max="14105" width="4.875" style="7" customWidth="1"/>
    <col min="14106" max="14106" width="8.375" style="7" customWidth="1"/>
    <col min="14107" max="14107" width="4.75" style="7" customWidth="1"/>
    <col min="14108" max="14108" width="6.125" style="7" customWidth="1"/>
    <col min="14109" max="14109" width="5.875" style="7" customWidth="1"/>
    <col min="14110" max="14110" width="6.75" style="7" customWidth="1"/>
    <col min="14111" max="14111" width="6.375" style="7" customWidth="1"/>
    <col min="14112" max="14112" width="6.625" style="7" customWidth="1"/>
    <col min="14113" max="14113" width="6" style="7" customWidth="1"/>
    <col min="14114" max="14114" width="4.125" style="7" customWidth="1"/>
    <col min="14115" max="14115" width="7.75" style="7" customWidth="1"/>
    <col min="14116" max="14116" width="19.375" style="7" bestFit="1" customWidth="1"/>
    <col min="14117" max="14117" width="33.875" style="7" bestFit="1" customWidth="1"/>
    <col min="14118" max="14336" width="9" style="7"/>
    <col min="14337" max="14337" width="5.25" style="7" bestFit="1" customWidth="1"/>
    <col min="14338" max="14338" width="0" style="7" hidden="1" customWidth="1"/>
    <col min="14339" max="14339" width="6.5" style="7" customWidth="1"/>
    <col min="14340" max="14340" width="9.125" style="7" customWidth="1"/>
    <col min="14341" max="14341" width="12.25" style="7" customWidth="1"/>
    <col min="14342" max="14342" width="11" style="7" bestFit="1" customWidth="1"/>
    <col min="14343" max="14343" width="9" style="7"/>
    <col min="14344" max="14344" width="9.5" style="7" bestFit="1" customWidth="1"/>
    <col min="14345" max="14345" width="8.5" style="7" bestFit="1" customWidth="1"/>
    <col min="14346" max="14346" width="8.375" style="7" customWidth="1"/>
    <col min="14347" max="14347" width="8.25" style="7" customWidth="1"/>
    <col min="14348" max="14348" width="9.75" style="7" customWidth="1"/>
    <col min="14349" max="14350" width="7.5" style="7" bestFit="1" customWidth="1"/>
    <col min="14351" max="14351" width="8.5" style="7" customWidth="1"/>
    <col min="14352" max="14352" width="7" style="7" customWidth="1"/>
    <col min="14353" max="14353" width="4.875" style="7" customWidth="1"/>
    <col min="14354" max="14354" width="5.75" style="7" customWidth="1"/>
    <col min="14355" max="14355" width="6.625" style="7" customWidth="1"/>
    <col min="14356" max="14356" width="7.125" style="7" customWidth="1"/>
    <col min="14357" max="14357" width="5.875" style="7" customWidth="1"/>
    <col min="14358" max="14358" width="5.375" style="7" customWidth="1"/>
    <col min="14359" max="14359" width="5.625" style="7" customWidth="1"/>
    <col min="14360" max="14360" width="4.375" style="7" customWidth="1"/>
    <col min="14361" max="14361" width="4.875" style="7" customWidth="1"/>
    <col min="14362" max="14362" width="8.375" style="7" customWidth="1"/>
    <col min="14363" max="14363" width="4.75" style="7" customWidth="1"/>
    <col min="14364" max="14364" width="6.125" style="7" customWidth="1"/>
    <col min="14365" max="14365" width="5.875" style="7" customWidth="1"/>
    <col min="14366" max="14366" width="6.75" style="7" customWidth="1"/>
    <col min="14367" max="14367" width="6.375" style="7" customWidth="1"/>
    <col min="14368" max="14368" width="6.625" style="7" customWidth="1"/>
    <col min="14369" max="14369" width="6" style="7" customWidth="1"/>
    <col min="14370" max="14370" width="4.125" style="7" customWidth="1"/>
    <col min="14371" max="14371" width="7.75" style="7" customWidth="1"/>
    <col min="14372" max="14372" width="19.375" style="7" bestFit="1" customWidth="1"/>
    <col min="14373" max="14373" width="33.875" style="7" bestFit="1" customWidth="1"/>
    <col min="14374" max="14592" width="9" style="7"/>
    <col min="14593" max="14593" width="5.25" style="7" bestFit="1" customWidth="1"/>
    <col min="14594" max="14594" width="0" style="7" hidden="1" customWidth="1"/>
    <col min="14595" max="14595" width="6.5" style="7" customWidth="1"/>
    <col min="14596" max="14596" width="9.125" style="7" customWidth="1"/>
    <col min="14597" max="14597" width="12.25" style="7" customWidth="1"/>
    <col min="14598" max="14598" width="11" style="7" bestFit="1" customWidth="1"/>
    <col min="14599" max="14599" width="9" style="7"/>
    <col min="14600" max="14600" width="9.5" style="7" bestFit="1" customWidth="1"/>
    <col min="14601" max="14601" width="8.5" style="7" bestFit="1" customWidth="1"/>
    <col min="14602" max="14602" width="8.375" style="7" customWidth="1"/>
    <col min="14603" max="14603" width="8.25" style="7" customWidth="1"/>
    <col min="14604" max="14604" width="9.75" style="7" customWidth="1"/>
    <col min="14605" max="14606" width="7.5" style="7" bestFit="1" customWidth="1"/>
    <col min="14607" max="14607" width="8.5" style="7" customWidth="1"/>
    <col min="14608" max="14608" width="7" style="7" customWidth="1"/>
    <col min="14609" max="14609" width="4.875" style="7" customWidth="1"/>
    <col min="14610" max="14610" width="5.75" style="7" customWidth="1"/>
    <col min="14611" max="14611" width="6.625" style="7" customWidth="1"/>
    <col min="14612" max="14612" width="7.125" style="7" customWidth="1"/>
    <col min="14613" max="14613" width="5.875" style="7" customWidth="1"/>
    <col min="14614" max="14614" width="5.375" style="7" customWidth="1"/>
    <col min="14615" max="14615" width="5.625" style="7" customWidth="1"/>
    <col min="14616" max="14616" width="4.375" style="7" customWidth="1"/>
    <col min="14617" max="14617" width="4.875" style="7" customWidth="1"/>
    <col min="14618" max="14618" width="8.375" style="7" customWidth="1"/>
    <col min="14619" max="14619" width="4.75" style="7" customWidth="1"/>
    <col min="14620" max="14620" width="6.125" style="7" customWidth="1"/>
    <col min="14621" max="14621" width="5.875" style="7" customWidth="1"/>
    <col min="14622" max="14622" width="6.75" style="7" customWidth="1"/>
    <col min="14623" max="14623" width="6.375" style="7" customWidth="1"/>
    <col min="14624" max="14624" width="6.625" style="7" customWidth="1"/>
    <col min="14625" max="14625" width="6" style="7" customWidth="1"/>
    <col min="14626" max="14626" width="4.125" style="7" customWidth="1"/>
    <col min="14627" max="14627" width="7.75" style="7" customWidth="1"/>
    <col min="14628" max="14628" width="19.375" style="7" bestFit="1" customWidth="1"/>
    <col min="14629" max="14629" width="33.875" style="7" bestFit="1" customWidth="1"/>
    <col min="14630" max="14848" width="9" style="7"/>
    <col min="14849" max="14849" width="5.25" style="7" bestFit="1" customWidth="1"/>
    <col min="14850" max="14850" width="0" style="7" hidden="1" customWidth="1"/>
    <col min="14851" max="14851" width="6.5" style="7" customWidth="1"/>
    <col min="14852" max="14852" width="9.125" style="7" customWidth="1"/>
    <col min="14853" max="14853" width="12.25" style="7" customWidth="1"/>
    <col min="14854" max="14854" width="11" style="7" bestFit="1" customWidth="1"/>
    <col min="14855" max="14855" width="9" style="7"/>
    <col min="14856" max="14856" width="9.5" style="7" bestFit="1" customWidth="1"/>
    <col min="14857" max="14857" width="8.5" style="7" bestFit="1" customWidth="1"/>
    <col min="14858" max="14858" width="8.375" style="7" customWidth="1"/>
    <col min="14859" max="14859" width="8.25" style="7" customWidth="1"/>
    <col min="14860" max="14860" width="9.75" style="7" customWidth="1"/>
    <col min="14861" max="14862" width="7.5" style="7" bestFit="1" customWidth="1"/>
    <col min="14863" max="14863" width="8.5" style="7" customWidth="1"/>
    <col min="14864" max="14864" width="7" style="7" customWidth="1"/>
    <col min="14865" max="14865" width="4.875" style="7" customWidth="1"/>
    <col min="14866" max="14866" width="5.75" style="7" customWidth="1"/>
    <col min="14867" max="14867" width="6.625" style="7" customWidth="1"/>
    <col min="14868" max="14868" width="7.125" style="7" customWidth="1"/>
    <col min="14869" max="14869" width="5.875" style="7" customWidth="1"/>
    <col min="14870" max="14870" width="5.375" style="7" customWidth="1"/>
    <col min="14871" max="14871" width="5.625" style="7" customWidth="1"/>
    <col min="14872" max="14872" width="4.375" style="7" customWidth="1"/>
    <col min="14873" max="14873" width="4.875" style="7" customWidth="1"/>
    <col min="14874" max="14874" width="8.375" style="7" customWidth="1"/>
    <col min="14875" max="14875" width="4.75" style="7" customWidth="1"/>
    <col min="14876" max="14876" width="6.125" style="7" customWidth="1"/>
    <col min="14877" max="14877" width="5.875" style="7" customWidth="1"/>
    <col min="14878" max="14878" width="6.75" style="7" customWidth="1"/>
    <col min="14879" max="14879" width="6.375" style="7" customWidth="1"/>
    <col min="14880" max="14880" width="6.625" style="7" customWidth="1"/>
    <col min="14881" max="14881" width="6" style="7" customWidth="1"/>
    <col min="14882" max="14882" width="4.125" style="7" customWidth="1"/>
    <col min="14883" max="14883" width="7.75" style="7" customWidth="1"/>
    <col min="14884" max="14884" width="19.375" style="7" bestFit="1" customWidth="1"/>
    <col min="14885" max="14885" width="33.875" style="7" bestFit="1" customWidth="1"/>
    <col min="14886" max="15104" width="9" style="7"/>
    <col min="15105" max="15105" width="5.25" style="7" bestFit="1" customWidth="1"/>
    <col min="15106" max="15106" width="0" style="7" hidden="1" customWidth="1"/>
    <col min="15107" max="15107" width="6.5" style="7" customWidth="1"/>
    <col min="15108" max="15108" width="9.125" style="7" customWidth="1"/>
    <col min="15109" max="15109" width="12.25" style="7" customWidth="1"/>
    <col min="15110" max="15110" width="11" style="7" bestFit="1" customWidth="1"/>
    <col min="15111" max="15111" width="9" style="7"/>
    <col min="15112" max="15112" width="9.5" style="7" bestFit="1" customWidth="1"/>
    <col min="15113" max="15113" width="8.5" style="7" bestFit="1" customWidth="1"/>
    <col min="15114" max="15114" width="8.375" style="7" customWidth="1"/>
    <col min="15115" max="15115" width="8.25" style="7" customWidth="1"/>
    <col min="15116" max="15116" width="9.75" style="7" customWidth="1"/>
    <col min="15117" max="15118" width="7.5" style="7" bestFit="1" customWidth="1"/>
    <col min="15119" max="15119" width="8.5" style="7" customWidth="1"/>
    <col min="15120" max="15120" width="7" style="7" customWidth="1"/>
    <col min="15121" max="15121" width="4.875" style="7" customWidth="1"/>
    <col min="15122" max="15122" width="5.75" style="7" customWidth="1"/>
    <col min="15123" max="15123" width="6.625" style="7" customWidth="1"/>
    <col min="15124" max="15124" width="7.125" style="7" customWidth="1"/>
    <col min="15125" max="15125" width="5.875" style="7" customWidth="1"/>
    <col min="15126" max="15126" width="5.375" style="7" customWidth="1"/>
    <col min="15127" max="15127" width="5.625" style="7" customWidth="1"/>
    <col min="15128" max="15128" width="4.375" style="7" customWidth="1"/>
    <col min="15129" max="15129" width="4.875" style="7" customWidth="1"/>
    <col min="15130" max="15130" width="8.375" style="7" customWidth="1"/>
    <col min="15131" max="15131" width="4.75" style="7" customWidth="1"/>
    <col min="15132" max="15132" width="6.125" style="7" customWidth="1"/>
    <col min="15133" max="15133" width="5.875" style="7" customWidth="1"/>
    <col min="15134" max="15134" width="6.75" style="7" customWidth="1"/>
    <col min="15135" max="15135" width="6.375" style="7" customWidth="1"/>
    <col min="15136" max="15136" width="6.625" style="7" customWidth="1"/>
    <col min="15137" max="15137" width="6" style="7" customWidth="1"/>
    <col min="15138" max="15138" width="4.125" style="7" customWidth="1"/>
    <col min="15139" max="15139" width="7.75" style="7" customWidth="1"/>
    <col min="15140" max="15140" width="19.375" style="7" bestFit="1" customWidth="1"/>
    <col min="15141" max="15141" width="33.875" style="7" bestFit="1" customWidth="1"/>
    <col min="15142" max="15360" width="9" style="7"/>
    <col min="15361" max="15361" width="5.25" style="7" bestFit="1" customWidth="1"/>
    <col min="15362" max="15362" width="0" style="7" hidden="1" customWidth="1"/>
    <col min="15363" max="15363" width="6.5" style="7" customWidth="1"/>
    <col min="15364" max="15364" width="9.125" style="7" customWidth="1"/>
    <col min="15365" max="15365" width="12.25" style="7" customWidth="1"/>
    <col min="15366" max="15366" width="11" style="7" bestFit="1" customWidth="1"/>
    <col min="15367" max="15367" width="9" style="7"/>
    <col min="15368" max="15368" width="9.5" style="7" bestFit="1" customWidth="1"/>
    <col min="15369" max="15369" width="8.5" style="7" bestFit="1" customWidth="1"/>
    <col min="15370" max="15370" width="8.375" style="7" customWidth="1"/>
    <col min="15371" max="15371" width="8.25" style="7" customWidth="1"/>
    <col min="15372" max="15372" width="9.75" style="7" customWidth="1"/>
    <col min="15373" max="15374" width="7.5" style="7" bestFit="1" customWidth="1"/>
    <col min="15375" max="15375" width="8.5" style="7" customWidth="1"/>
    <col min="15376" max="15376" width="7" style="7" customWidth="1"/>
    <col min="15377" max="15377" width="4.875" style="7" customWidth="1"/>
    <col min="15378" max="15378" width="5.75" style="7" customWidth="1"/>
    <col min="15379" max="15379" width="6.625" style="7" customWidth="1"/>
    <col min="15380" max="15380" width="7.125" style="7" customWidth="1"/>
    <col min="15381" max="15381" width="5.875" style="7" customWidth="1"/>
    <col min="15382" max="15382" width="5.375" style="7" customWidth="1"/>
    <col min="15383" max="15383" width="5.625" style="7" customWidth="1"/>
    <col min="15384" max="15384" width="4.375" style="7" customWidth="1"/>
    <col min="15385" max="15385" width="4.875" style="7" customWidth="1"/>
    <col min="15386" max="15386" width="8.375" style="7" customWidth="1"/>
    <col min="15387" max="15387" width="4.75" style="7" customWidth="1"/>
    <col min="15388" max="15388" width="6.125" style="7" customWidth="1"/>
    <col min="15389" max="15389" width="5.875" style="7" customWidth="1"/>
    <col min="15390" max="15390" width="6.75" style="7" customWidth="1"/>
    <col min="15391" max="15391" width="6.375" style="7" customWidth="1"/>
    <col min="15392" max="15392" width="6.625" style="7" customWidth="1"/>
    <col min="15393" max="15393" width="6" style="7" customWidth="1"/>
    <col min="15394" max="15394" width="4.125" style="7" customWidth="1"/>
    <col min="15395" max="15395" width="7.75" style="7" customWidth="1"/>
    <col min="15396" max="15396" width="19.375" style="7" bestFit="1" customWidth="1"/>
    <col min="15397" max="15397" width="33.875" style="7" bestFit="1" customWidth="1"/>
    <col min="15398" max="15616" width="9" style="7"/>
    <col min="15617" max="15617" width="5.25" style="7" bestFit="1" customWidth="1"/>
    <col min="15618" max="15618" width="0" style="7" hidden="1" customWidth="1"/>
    <col min="15619" max="15619" width="6.5" style="7" customWidth="1"/>
    <col min="15620" max="15620" width="9.125" style="7" customWidth="1"/>
    <col min="15621" max="15621" width="12.25" style="7" customWidth="1"/>
    <col min="15622" max="15622" width="11" style="7" bestFit="1" customWidth="1"/>
    <col min="15623" max="15623" width="9" style="7"/>
    <col min="15624" max="15624" width="9.5" style="7" bestFit="1" customWidth="1"/>
    <col min="15625" max="15625" width="8.5" style="7" bestFit="1" customWidth="1"/>
    <col min="15626" max="15626" width="8.375" style="7" customWidth="1"/>
    <col min="15627" max="15627" width="8.25" style="7" customWidth="1"/>
    <col min="15628" max="15628" width="9.75" style="7" customWidth="1"/>
    <col min="15629" max="15630" width="7.5" style="7" bestFit="1" customWidth="1"/>
    <col min="15631" max="15631" width="8.5" style="7" customWidth="1"/>
    <col min="15632" max="15632" width="7" style="7" customWidth="1"/>
    <col min="15633" max="15633" width="4.875" style="7" customWidth="1"/>
    <col min="15634" max="15634" width="5.75" style="7" customWidth="1"/>
    <col min="15635" max="15635" width="6.625" style="7" customWidth="1"/>
    <col min="15636" max="15636" width="7.125" style="7" customWidth="1"/>
    <col min="15637" max="15637" width="5.875" style="7" customWidth="1"/>
    <col min="15638" max="15638" width="5.375" style="7" customWidth="1"/>
    <col min="15639" max="15639" width="5.625" style="7" customWidth="1"/>
    <col min="15640" max="15640" width="4.375" style="7" customWidth="1"/>
    <col min="15641" max="15641" width="4.875" style="7" customWidth="1"/>
    <col min="15642" max="15642" width="8.375" style="7" customWidth="1"/>
    <col min="15643" max="15643" width="4.75" style="7" customWidth="1"/>
    <col min="15644" max="15644" width="6.125" style="7" customWidth="1"/>
    <col min="15645" max="15645" width="5.875" style="7" customWidth="1"/>
    <col min="15646" max="15646" width="6.75" style="7" customWidth="1"/>
    <col min="15647" max="15647" width="6.375" style="7" customWidth="1"/>
    <col min="15648" max="15648" width="6.625" style="7" customWidth="1"/>
    <col min="15649" max="15649" width="6" style="7" customWidth="1"/>
    <col min="15650" max="15650" width="4.125" style="7" customWidth="1"/>
    <col min="15651" max="15651" width="7.75" style="7" customWidth="1"/>
    <col min="15652" max="15652" width="19.375" style="7" bestFit="1" customWidth="1"/>
    <col min="15653" max="15653" width="33.875" style="7" bestFit="1" customWidth="1"/>
    <col min="15654" max="15872" width="9" style="7"/>
    <col min="15873" max="15873" width="5.25" style="7" bestFit="1" customWidth="1"/>
    <col min="15874" max="15874" width="0" style="7" hidden="1" customWidth="1"/>
    <col min="15875" max="15875" width="6.5" style="7" customWidth="1"/>
    <col min="15876" max="15876" width="9.125" style="7" customWidth="1"/>
    <col min="15877" max="15877" width="12.25" style="7" customWidth="1"/>
    <col min="15878" max="15878" width="11" style="7" bestFit="1" customWidth="1"/>
    <col min="15879" max="15879" width="9" style="7"/>
    <col min="15880" max="15880" width="9.5" style="7" bestFit="1" customWidth="1"/>
    <col min="15881" max="15881" width="8.5" style="7" bestFit="1" customWidth="1"/>
    <col min="15882" max="15882" width="8.375" style="7" customWidth="1"/>
    <col min="15883" max="15883" width="8.25" style="7" customWidth="1"/>
    <col min="15884" max="15884" width="9.75" style="7" customWidth="1"/>
    <col min="15885" max="15886" width="7.5" style="7" bestFit="1" customWidth="1"/>
    <col min="15887" max="15887" width="8.5" style="7" customWidth="1"/>
    <col min="15888" max="15888" width="7" style="7" customWidth="1"/>
    <col min="15889" max="15889" width="4.875" style="7" customWidth="1"/>
    <col min="15890" max="15890" width="5.75" style="7" customWidth="1"/>
    <col min="15891" max="15891" width="6.625" style="7" customWidth="1"/>
    <col min="15892" max="15892" width="7.125" style="7" customWidth="1"/>
    <col min="15893" max="15893" width="5.875" style="7" customWidth="1"/>
    <col min="15894" max="15894" width="5.375" style="7" customWidth="1"/>
    <col min="15895" max="15895" width="5.625" style="7" customWidth="1"/>
    <col min="15896" max="15896" width="4.375" style="7" customWidth="1"/>
    <col min="15897" max="15897" width="4.875" style="7" customWidth="1"/>
    <col min="15898" max="15898" width="8.375" style="7" customWidth="1"/>
    <col min="15899" max="15899" width="4.75" style="7" customWidth="1"/>
    <col min="15900" max="15900" width="6.125" style="7" customWidth="1"/>
    <col min="15901" max="15901" width="5.875" style="7" customWidth="1"/>
    <col min="15902" max="15902" width="6.75" style="7" customWidth="1"/>
    <col min="15903" max="15903" width="6.375" style="7" customWidth="1"/>
    <col min="15904" max="15904" width="6.625" style="7" customWidth="1"/>
    <col min="15905" max="15905" width="6" style="7" customWidth="1"/>
    <col min="15906" max="15906" width="4.125" style="7" customWidth="1"/>
    <col min="15907" max="15907" width="7.75" style="7" customWidth="1"/>
    <col min="15908" max="15908" width="19.375" style="7" bestFit="1" customWidth="1"/>
    <col min="15909" max="15909" width="33.875" style="7" bestFit="1" customWidth="1"/>
    <col min="15910" max="16128" width="9" style="7"/>
    <col min="16129" max="16129" width="5.25" style="7" bestFit="1" customWidth="1"/>
    <col min="16130" max="16130" width="0" style="7" hidden="1" customWidth="1"/>
    <col min="16131" max="16131" width="6.5" style="7" customWidth="1"/>
    <col min="16132" max="16132" width="9.125" style="7" customWidth="1"/>
    <col min="16133" max="16133" width="12.25" style="7" customWidth="1"/>
    <col min="16134" max="16134" width="11" style="7" bestFit="1" customWidth="1"/>
    <col min="16135" max="16135" width="9" style="7"/>
    <col min="16136" max="16136" width="9.5" style="7" bestFit="1" customWidth="1"/>
    <col min="16137" max="16137" width="8.5" style="7" bestFit="1" customWidth="1"/>
    <col min="16138" max="16138" width="8.375" style="7" customWidth="1"/>
    <col min="16139" max="16139" width="8.25" style="7" customWidth="1"/>
    <col min="16140" max="16140" width="9.75" style="7" customWidth="1"/>
    <col min="16141" max="16142" width="7.5" style="7" bestFit="1" customWidth="1"/>
    <col min="16143" max="16143" width="8.5" style="7" customWidth="1"/>
    <col min="16144" max="16144" width="7" style="7" customWidth="1"/>
    <col min="16145" max="16145" width="4.875" style="7" customWidth="1"/>
    <col min="16146" max="16146" width="5.75" style="7" customWidth="1"/>
    <col min="16147" max="16147" width="6.625" style="7" customWidth="1"/>
    <col min="16148" max="16148" width="7.125" style="7" customWidth="1"/>
    <col min="16149" max="16149" width="5.875" style="7" customWidth="1"/>
    <col min="16150" max="16150" width="5.375" style="7" customWidth="1"/>
    <col min="16151" max="16151" width="5.625" style="7" customWidth="1"/>
    <col min="16152" max="16152" width="4.375" style="7" customWidth="1"/>
    <col min="16153" max="16153" width="4.875" style="7" customWidth="1"/>
    <col min="16154" max="16154" width="8.375" style="7" customWidth="1"/>
    <col min="16155" max="16155" width="4.75" style="7" customWidth="1"/>
    <col min="16156" max="16156" width="6.125" style="7" customWidth="1"/>
    <col min="16157" max="16157" width="5.875" style="7" customWidth="1"/>
    <col min="16158" max="16158" width="6.75" style="7" customWidth="1"/>
    <col min="16159" max="16159" width="6.375" style="7" customWidth="1"/>
    <col min="16160" max="16160" width="6.625" style="7" customWidth="1"/>
    <col min="16161" max="16161" width="6" style="7" customWidth="1"/>
    <col min="16162" max="16162" width="4.125" style="7" customWidth="1"/>
    <col min="16163" max="16163" width="7.75" style="7" customWidth="1"/>
    <col min="16164" max="16164" width="19.375" style="7" bestFit="1" customWidth="1"/>
    <col min="16165" max="16165" width="33.875" style="7" bestFit="1" customWidth="1"/>
    <col min="16166" max="16384" width="9" style="7"/>
  </cols>
  <sheetData>
    <row r="1" spans="1:37" ht="15" customHeight="1" x14ac:dyDescent="0.2">
      <c r="A1" s="1">
        <v>2019</v>
      </c>
      <c r="B1" s="2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4" t="s">
        <v>6</v>
      </c>
      <c r="I1" s="4"/>
      <c r="J1" s="5" t="s">
        <v>7</v>
      </c>
      <c r="K1" s="5"/>
      <c r="L1" s="5"/>
      <c r="M1" s="5"/>
      <c r="N1" s="5"/>
      <c r="O1" s="4" t="s">
        <v>8</v>
      </c>
      <c r="P1" s="4"/>
      <c r="Q1" s="4"/>
      <c r="R1" s="4"/>
      <c r="S1" s="4"/>
      <c r="T1" s="4"/>
      <c r="U1" s="4"/>
      <c r="V1" s="4"/>
      <c r="W1" s="4"/>
      <c r="X1" s="4"/>
      <c r="Y1" s="4" t="s">
        <v>9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 t="s">
        <v>10</v>
      </c>
      <c r="AK1" s="6" t="s">
        <v>11</v>
      </c>
    </row>
    <row r="2" spans="1:37" s="13" customFormat="1" ht="37.5" customHeight="1" x14ac:dyDescent="0.2">
      <c r="A2" s="1" t="s">
        <v>12</v>
      </c>
      <c r="B2" s="2"/>
      <c r="C2" s="3"/>
      <c r="D2" s="3"/>
      <c r="E2" s="2"/>
      <c r="F2" s="2"/>
      <c r="G2" s="2"/>
      <c r="H2" s="8" t="s">
        <v>13</v>
      </c>
      <c r="I2" s="9" t="s">
        <v>14</v>
      </c>
      <c r="J2" s="8" t="s">
        <v>15</v>
      </c>
      <c r="K2" s="8" t="s">
        <v>16</v>
      </c>
      <c r="L2" s="8" t="s">
        <v>17</v>
      </c>
      <c r="M2" s="8" t="s">
        <v>18</v>
      </c>
      <c r="N2" s="10" t="s">
        <v>19</v>
      </c>
      <c r="O2" s="8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10" t="s">
        <v>8</v>
      </c>
      <c r="Y2" s="8" t="s">
        <v>29</v>
      </c>
      <c r="Z2" s="8" t="s">
        <v>30</v>
      </c>
      <c r="AA2" s="8" t="s">
        <v>31</v>
      </c>
      <c r="AB2" s="8" t="s">
        <v>32</v>
      </c>
      <c r="AC2" s="8" t="s">
        <v>33</v>
      </c>
      <c r="AD2" s="8" t="s">
        <v>34</v>
      </c>
      <c r="AE2" s="11" t="s">
        <v>35</v>
      </c>
      <c r="AF2" s="8" t="s">
        <v>36</v>
      </c>
      <c r="AG2" s="8" t="s">
        <v>37</v>
      </c>
      <c r="AH2" s="8" t="s">
        <v>38</v>
      </c>
      <c r="AI2" s="10" t="s">
        <v>9</v>
      </c>
      <c r="AJ2" s="4"/>
      <c r="AK2" s="12"/>
    </row>
    <row r="3" spans="1:37" ht="14.25" x14ac:dyDescent="0.2">
      <c r="A3" s="14">
        <v>1</v>
      </c>
      <c r="B3" s="15" t="s">
        <v>39</v>
      </c>
      <c r="C3" s="16" t="s">
        <v>40</v>
      </c>
      <c r="D3" s="16" t="s">
        <v>41</v>
      </c>
      <c r="E3" s="14" t="str">
        <f>VLOOKUP($D$3:$D$194,[1]职称信息表!$B$2:$D$197,3,FALSE)</f>
        <v>教授</v>
      </c>
      <c r="F3" s="14" t="str">
        <f>VLOOKUP($D$3:$D$194,[1]职称信息表!$B$1:$E$160,4,FALSE)</f>
        <v>专任教师</v>
      </c>
      <c r="G3" s="14" t="str">
        <f>VLOOKUP($D$3:$D$194,[1]职称信息表!$B$2:$F$160,5,FALSE)</f>
        <v>正高</v>
      </c>
      <c r="H3" s="17">
        <f>VLOOKUP(D3:D195,[1]工作量!C3:K223,7,FALSE)</f>
        <v>21</v>
      </c>
      <c r="I3" s="18">
        <f>VLOOKUP(D3:D195,[1]工作量!C3:K223,9,FALSE)</f>
        <v>3.1834545681424333</v>
      </c>
      <c r="J3" s="14" t="e">
        <f>VLOOKUP($D$3:$D$195,'[1]学评教17-18-02'!$C$3:$E$131,3,FALSE)</f>
        <v>#N/A</v>
      </c>
      <c r="K3" s="14" t="e">
        <f>VLOOKUP($D$3:$D$195,'[1]学评教18-19-01'!$C$3:$E$125,3,FALSE)</f>
        <v>#N/A</v>
      </c>
      <c r="L3" s="14" t="e">
        <f t="shared" ref="L3:L39" si="0">AVERAGE(J3,K3)</f>
        <v>#N/A</v>
      </c>
      <c r="M3" s="14">
        <v>157</v>
      </c>
      <c r="N3" s="18">
        <f t="shared" ref="N3:N66" si="1">(1.6-M3/155)*62.5</f>
        <v>36.693548387096776</v>
      </c>
      <c r="O3" s="14"/>
      <c r="P3" s="14"/>
      <c r="Q3" s="14">
        <f>SUM(O3:P3)</f>
        <v>0</v>
      </c>
      <c r="R3" s="14"/>
      <c r="S3" s="14"/>
      <c r="T3" s="14"/>
      <c r="U3" s="14"/>
      <c r="V3" s="14"/>
      <c r="W3" s="19">
        <f>SUM(R3:V3)</f>
        <v>0</v>
      </c>
      <c r="X3" s="20">
        <f>Q3+W3</f>
        <v>0</v>
      </c>
      <c r="Y3" s="19"/>
      <c r="Z3" s="19"/>
      <c r="AA3" s="19"/>
      <c r="AB3" s="19">
        <f>SUM(Y3:AA3)</f>
        <v>0</v>
      </c>
      <c r="AC3" s="19"/>
      <c r="AD3" s="14"/>
      <c r="AE3" s="19"/>
      <c r="AF3" s="19">
        <f>SUM(AC3:AE3)</f>
        <v>0</v>
      </c>
      <c r="AG3" s="19"/>
      <c r="AH3" s="19">
        <f>AG3</f>
        <v>0</v>
      </c>
      <c r="AI3" s="20">
        <f>AB3+AF3+AH3</f>
        <v>0</v>
      </c>
      <c r="AJ3" s="21">
        <f t="shared" ref="AJ3:AJ66" si="2">I3+N3+X3+AI3</f>
        <v>39.877002955239206</v>
      </c>
      <c r="AK3" s="22"/>
    </row>
    <row r="4" spans="1:37" s="29" customFormat="1" ht="14.25" x14ac:dyDescent="0.2">
      <c r="A4" s="23">
        <v>8</v>
      </c>
      <c r="B4" s="24" t="s">
        <v>39</v>
      </c>
      <c r="C4" s="25" t="s">
        <v>42</v>
      </c>
      <c r="D4" s="25" t="s">
        <v>43</v>
      </c>
      <c r="E4" s="23" t="s">
        <v>44</v>
      </c>
      <c r="F4" s="23" t="str">
        <f>VLOOKUP($D$3:$D$194,[1]职称信息表!$B$1:$E$160,4,FALSE)</f>
        <v>专任教师</v>
      </c>
      <c r="G4" s="23" t="s">
        <v>45</v>
      </c>
      <c r="H4" s="26">
        <f>VLOOKUP(D4:D196,[1]工作量!C10:K230,7,FALSE)</f>
        <v>10</v>
      </c>
      <c r="I4" s="26">
        <f>VLOOKUP(D4:D196,[1]工作量!C10:K230,9,FALSE)</f>
        <v>1.5159307467344922</v>
      </c>
      <c r="J4" s="23" t="e">
        <f>VLOOKUP($D$3:$D$195,'[1]学评教17-18-02'!$C$3:$E$131,3,FALSE)</f>
        <v>#N/A</v>
      </c>
      <c r="K4" s="23" t="e">
        <f>VLOOKUP($D$3:$D$195,'[1]学评教18-19-01'!$C$3:$E$125,3,FALSE)</f>
        <v>#N/A</v>
      </c>
      <c r="L4" s="23" t="e">
        <f t="shared" si="0"/>
        <v>#N/A</v>
      </c>
      <c r="M4" s="14">
        <v>157</v>
      </c>
      <c r="N4" s="26">
        <f t="shared" si="1"/>
        <v>36.693548387096776</v>
      </c>
      <c r="O4" s="23"/>
      <c r="P4" s="23"/>
      <c r="Q4" s="23"/>
      <c r="R4" s="23"/>
      <c r="S4" s="23"/>
      <c r="T4" s="23"/>
      <c r="U4" s="23"/>
      <c r="V4" s="23"/>
      <c r="W4" s="27"/>
      <c r="X4" s="23"/>
      <c r="Y4" s="27"/>
      <c r="Z4" s="27"/>
      <c r="AA4" s="27"/>
      <c r="AB4" s="27"/>
      <c r="AC4" s="27"/>
      <c r="AD4" s="23"/>
      <c r="AE4" s="27"/>
      <c r="AF4" s="27"/>
      <c r="AG4" s="27"/>
      <c r="AH4" s="27"/>
      <c r="AI4" s="23"/>
      <c r="AJ4" s="21">
        <f t="shared" si="2"/>
        <v>38.209479133831266</v>
      </c>
      <c r="AK4" s="28" t="s">
        <v>46</v>
      </c>
    </row>
    <row r="5" spans="1:37" s="29" customFormat="1" ht="14.25" x14ac:dyDescent="0.2">
      <c r="A5" s="23">
        <v>9</v>
      </c>
      <c r="B5" s="24" t="s">
        <v>39</v>
      </c>
      <c r="C5" s="25" t="s">
        <v>47</v>
      </c>
      <c r="D5" s="25" t="s">
        <v>48</v>
      </c>
      <c r="E5" s="23">
        <f>VLOOKUP($D$3:$D$194,[1]职称信息表!$B$2:$D$160,3,FALSE)</f>
        <v>0</v>
      </c>
      <c r="F5" s="23" t="str">
        <f>VLOOKUP($D$3:$D$194,[1]职称信息表!$B$1:$E$160,4,FALSE)</f>
        <v>专任教师</v>
      </c>
      <c r="G5" s="23">
        <f>VLOOKUP($D$3:$D$194,[1]职称信息表!$B$2:$F$160,5,FALSE)</f>
        <v>0</v>
      </c>
      <c r="H5" s="26">
        <f>VLOOKUP(D5:D197,[1]工作量!C11:K231,7,FALSE)</f>
        <v>40</v>
      </c>
      <c r="I5" s="26">
        <f>VLOOKUP(D5:D197,[1]工作量!C11:K231,9,FALSE)</f>
        <v>6.063722986937969</v>
      </c>
      <c r="J5" s="23" t="e">
        <f>VLOOKUP($D$3:$D$195,'[1]学评教17-18-02'!$C$3:$E$131,3,FALSE)</f>
        <v>#N/A</v>
      </c>
      <c r="K5" s="23" t="e">
        <f>VLOOKUP($D$3:$D$195,'[1]学评教18-19-01'!$C$3:$E$125,3,FALSE)</f>
        <v>#N/A</v>
      </c>
      <c r="L5" s="23" t="e">
        <f t="shared" si="0"/>
        <v>#N/A</v>
      </c>
      <c r="M5" s="14">
        <v>157</v>
      </c>
      <c r="N5" s="26">
        <f t="shared" si="1"/>
        <v>36.693548387096776</v>
      </c>
      <c r="O5" s="23"/>
      <c r="P5" s="23"/>
      <c r="Q5" s="23"/>
      <c r="R5" s="23"/>
      <c r="S5" s="23"/>
      <c r="T5" s="23"/>
      <c r="U5" s="23"/>
      <c r="V5" s="23"/>
      <c r="W5" s="27"/>
      <c r="X5" s="23"/>
      <c r="Y5" s="27"/>
      <c r="Z5" s="27"/>
      <c r="AA5" s="27"/>
      <c r="AB5" s="27"/>
      <c r="AC5" s="27"/>
      <c r="AD5" s="23"/>
      <c r="AE5" s="27"/>
      <c r="AF5" s="27"/>
      <c r="AG5" s="27"/>
      <c r="AH5" s="27"/>
      <c r="AI5" s="23"/>
      <c r="AJ5" s="21">
        <f t="shared" si="2"/>
        <v>42.757271374034744</v>
      </c>
      <c r="AK5" s="30" t="s">
        <v>49</v>
      </c>
    </row>
    <row r="6" spans="1:37" s="29" customFormat="1" ht="14.25" x14ac:dyDescent="0.2">
      <c r="A6" s="23">
        <v>10</v>
      </c>
      <c r="B6" s="24" t="s">
        <v>39</v>
      </c>
      <c r="C6" s="25" t="s">
        <v>50</v>
      </c>
      <c r="D6" s="25" t="s">
        <v>51</v>
      </c>
      <c r="E6" s="23" t="str">
        <f>VLOOKUP($D$3:$D$194,[1]职称信息表!$B$2:$D$160,3,FALSE)</f>
        <v>教授</v>
      </c>
      <c r="F6" s="23" t="str">
        <f>VLOOKUP($D$3:$D$194,[1]职称信息表!$B$1:$E$160,4,FALSE)</f>
        <v>专任教师</v>
      </c>
      <c r="G6" s="23" t="str">
        <f>VLOOKUP($D$3:$D$194,[1]职称信息表!$B$2:$F$160,5,FALSE)</f>
        <v>正高</v>
      </c>
      <c r="H6" s="26">
        <f>VLOOKUP(D6:D198,[1]工作量!C12:K232,7,FALSE)</f>
        <v>0</v>
      </c>
      <c r="I6" s="26">
        <f>VLOOKUP(D6:D198,[1]工作量!C12:K232,9,FALSE)</f>
        <v>0</v>
      </c>
      <c r="J6" s="23" t="e">
        <f>VLOOKUP($D$3:$D$195,'[1]学评教17-18-02'!$C$3:$E$131,3,FALSE)</f>
        <v>#N/A</v>
      </c>
      <c r="K6" s="23" t="e">
        <f>VLOOKUP($D$3:$D$195,'[1]学评教18-19-01'!$C$3:$E$125,3,FALSE)</f>
        <v>#N/A</v>
      </c>
      <c r="L6" s="23" t="e">
        <f t="shared" si="0"/>
        <v>#N/A</v>
      </c>
      <c r="M6" s="14">
        <v>157</v>
      </c>
      <c r="N6" s="26">
        <f t="shared" si="1"/>
        <v>36.693548387096776</v>
      </c>
      <c r="O6" s="23"/>
      <c r="P6" s="23"/>
      <c r="Q6" s="23"/>
      <c r="R6" s="23"/>
      <c r="S6" s="23"/>
      <c r="T6" s="23"/>
      <c r="U6" s="23"/>
      <c r="V6" s="23"/>
      <c r="W6" s="27"/>
      <c r="X6" s="23"/>
      <c r="Y6" s="27"/>
      <c r="Z6" s="27"/>
      <c r="AA6" s="27"/>
      <c r="AB6" s="27"/>
      <c r="AC6" s="27"/>
      <c r="AD6" s="23"/>
      <c r="AE6" s="27"/>
      <c r="AF6" s="27"/>
      <c r="AG6" s="27"/>
      <c r="AH6" s="27"/>
      <c r="AI6" s="23"/>
      <c r="AJ6" s="21">
        <f t="shared" si="2"/>
        <v>36.693548387096776</v>
      </c>
      <c r="AK6" s="28" t="s">
        <v>46</v>
      </c>
    </row>
    <row r="7" spans="1:37" s="29" customFormat="1" ht="14.25" x14ac:dyDescent="0.2">
      <c r="A7" s="23">
        <v>11</v>
      </c>
      <c r="B7" s="24" t="s">
        <v>52</v>
      </c>
      <c r="C7" s="25" t="s">
        <v>53</v>
      </c>
      <c r="D7" s="25" t="s">
        <v>54</v>
      </c>
      <c r="E7" s="23" t="str">
        <f>VLOOKUP($D$3:$D$194,[1]职称信息表!$B$2:$D$160,3,FALSE)</f>
        <v>教授</v>
      </c>
      <c r="F7" s="23" t="str">
        <f>VLOOKUP($D$3:$D$194,[1]职称信息表!$B$1:$E$160,4,FALSE)</f>
        <v>专任教师</v>
      </c>
      <c r="G7" s="23" t="str">
        <f>VLOOKUP($D$3:$D$194,[1]职称信息表!$B$2:$F$160,5,FALSE)</f>
        <v>正高</v>
      </c>
      <c r="H7" s="26">
        <f>VLOOKUP(D7:D199,[1]工作量!C13:K233,7,FALSE)</f>
        <v>26</v>
      </c>
      <c r="I7" s="26">
        <f>VLOOKUP(D7:D199,[1]工作量!C13:K233,9,FALSE)</f>
        <v>3.9414199415096802</v>
      </c>
      <c r="J7" s="23" t="e">
        <f>VLOOKUP($D$3:$D$195,'[1]学评教17-18-02'!$C$3:$E$131,3,FALSE)</f>
        <v>#N/A</v>
      </c>
      <c r="K7" s="23" t="e">
        <f>VLOOKUP($D$3:$D$195,'[1]学评教18-19-01'!$C$3:$E$125,3,FALSE)</f>
        <v>#N/A</v>
      </c>
      <c r="L7" s="23" t="e">
        <f t="shared" si="0"/>
        <v>#N/A</v>
      </c>
      <c r="M7" s="14">
        <v>157</v>
      </c>
      <c r="N7" s="26">
        <f t="shared" si="1"/>
        <v>36.693548387096776</v>
      </c>
      <c r="O7" s="23"/>
      <c r="P7" s="23"/>
      <c r="Q7" s="23">
        <f>SUM(O7:P7)</f>
        <v>0</v>
      </c>
      <c r="R7" s="23"/>
      <c r="S7" s="23"/>
      <c r="T7" s="23"/>
      <c r="U7" s="23"/>
      <c r="V7" s="23"/>
      <c r="W7" s="27">
        <f>SUM(R7:V7)</f>
        <v>0</v>
      </c>
      <c r="X7" s="23">
        <f>Q7+W7</f>
        <v>0</v>
      </c>
      <c r="Y7" s="27"/>
      <c r="Z7" s="27"/>
      <c r="AA7" s="27"/>
      <c r="AB7" s="27">
        <f>SUM(Y7:AA7)</f>
        <v>0</v>
      </c>
      <c r="AC7" s="27"/>
      <c r="AD7" s="23"/>
      <c r="AE7" s="27"/>
      <c r="AF7" s="27">
        <f>SUM(AC7:AE7)</f>
        <v>0</v>
      </c>
      <c r="AG7" s="27"/>
      <c r="AH7" s="27">
        <f>AG7</f>
        <v>0</v>
      </c>
      <c r="AI7" s="23">
        <f>AB7+AF7+AH7</f>
        <v>0</v>
      </c>
      <c r="AJ7" s="21">
        <f t="shared" si="2"/>
        <v>40.634968328606455</v>
      </c>
      <c r="AK7" s="31" t="s">
        <v>55</v>
      </c>
    </row>
    <row r="8" spans="1:37" s="29" customFormat="1" ht="14.25" x14ac:dyDescent="0.2">
      <c r="A8" s="23">
        <v>16</v>
      </c>
      <c r="B8" s="24" t="s">
        <v>52</v>
      </c>
      <c r="C8" s="25" t="s">
        <v>56</v>
      </c>
      <c r="D8" s="25" t="s">
        <v>57</v>
      </c>
      <c r="E8" s="23" t="e">
        <f>VLOOKUP($D$3:$D$194,[1]职称信息表!$B$2:$D$160,3,FALSE)</f>
        <v>#N/A</v>
      </c>
      <c r="F8" s="23" t="e">
        <f>VLOOKUP($D$3:$D$194,[1]职称信息表!$B$1:$E$160,4,FALSE)</f>
        <v>#N/A</v>
      </c>
      <c r="G8" s="23" t="e">
        <f>VLOOKUP($D$3:$D$194,[1]职称信息表!$B$2:$F$160,5,FALSE)</f>
        <v>#N/A</v>
      </c>
      <c r="H8" s="26">
        <f>VLOOKUP(D8:D200,[1]工作量!C18:K238,7,FALSE)</f>
        <v>0</v>
      </c>
      <c r="I8" s="26">
        <f>VLOOKUP(D8:D200,[1]工作量!C18:K238,9,FALSE)</f>
        <v>0</v>
      </c>
      <c r="J8" s="23" t="e">
        <f>VLOOKUP($D$3:$D$195,'[1]学评教17-18-02'!$C$3:$E$131,3,FALSE)</f>
        <v>#N/A</v>
      </c>
      <c r="K8" s="23" t="e">
        <f>VLOOKUP($D$3:$D$195,'[1]学评教18-19-01'!$C$3:$E$125,3,FALSE)</f>
        <v>#N/A</v>
      </c>
      <c r="L8" s="23" t="e">
        <f t="shared" si="0"/>
        <v>#N/A</v>
      </c>
      <c r="M8" s="14">
        <v>157</v>
      </c>
      <c r="N8" s="26">
        <f t="shared" si="1"/>
        <v>36.693548387096776</v>
      </c>
      <c r="O8" s="23"/>
      <c r="P8" s="23"/>
      <c r="Q8" s="23"/>
      <c r="R8" s="23"/>
      <c r="S8" s="23"/>
      <c r="T8" s="23"/>
      <c r="U8" s="23"/>
      <c r="V8" s="23"/>
      <c r="W8" s="27"/>
      <c r="X8" s="23"/>
      <c r="Y8" s="27"/>
      <c r="Z8" s="27"/>
      <c r="AA8" s="27"/>
      <c r="AB8" s="27"/>
      <c r="AC8" s="27"/>
      <c r="AD8" s="23"/>
      <c r="AE8" s="27"/>
      <c r="AF8" s="27"/>
      <c r="AG8" s="27"/>
      <c r="AH8" s="27"/>
      <c r="AI8" s="23"/>
      <c r="AJ8" s="21">
        <f t="shared" si="2"/>
        <v>36.693548387096776</v>
      </c>
      <c r="AK8" s="32" t="s">
        <v>58</v>
      </c>
    </row>
    <row r="9" spans="1:37" s="29" customFormat="1" ht="14.25" x14ac:dyDescent="0.2">
      <c r="A9" s="23">
        <v>18</v>
      </c>
      <c r="B9" s="24" t="s">
        <v>59</v>
      </c>
      <c r="C9" s="25" t="s">
        <v>60</v>
      </c>
      <c r="D9" s="25" t="s">
        <v>61</v>
      </c>
      <c r="E9" s="23" t="str">
        <f>VLOOKUP($D$3:$D$194,[1]职称信息表!$B$2:$D$160,3,FALSE)</f>
        <v>研究员（自然科学）</v>
      </c>
      <c r="F9" s="23" t="str">
        <f>VLOOKUP($D$3:$D$194,[1]职称信息表!$B$1:$E$160,4,FALSE)</f>
        <v>专职研究</v>
      </c>
      <c r="G9" s="23" t="str">
        <f>VLOOKUP($D$3:$D$194,[1]职称信息表!$B$2:$F$160,5,FALSE)</f>
        <v>正高</v>
      </c>
      <c r="H9" s="26">
        <f>VLOOKUP(D9:D201,[1]工作量!C20:K240,7,FALSE)</f>
        <v>0</v>
      </c>
      <c r="I9" s="26">
        <f>VLOOKUP(D9:D201,[1]工作量!C20:K240,9,FALSE)</f>
        <v>0</v>
      </c>
      <c r="J9" s="23" t="e">
        <f>VLOOKUP($D$3:$D$195,'[1]学评教17-18-02'!$C$3:$E$131,3,FALSE)</f>
        <v>#N/A</v>
      </c>
      <c r="K9" s="23" t="e">
        <f>VLOOKUP($D$3:$D$195,'[1]学评教18-19-01'!$C$3:$E$125,3,FALSE)</f>
        <v>#N/A</v>
      </c>
      <c r="L9" s="23" t="e">
        <f t="shared" si="0"/>
        <v>#N/A</v>
      </c>
      <c r="M9" s="14">
        <v>157</v>
      </c>
      <c r="N9" s="26">
        <f t="shared" si="1"/>
        <v>36.693548387096776</v>
      </c>
      <c r="O9" s="23"/>
      <c r="P9" s="23"/>
      <c r="Q9" s="23"/>
      <c r="R9" s="23"/>
      <c r="S9" s="23"/>
      <c r="T9" s="23"/>
      <c r="U9" s="23"/>
      <c r="V9" s="23"/>
      <c r="W9" s="27"/>
      <c r="X9" s="23"/>
      <c r="Y9" s="27"/>
      <c r="Z9" s="27"/>
      <c r="AA9" s="27"/>
      <c r="AB9" s="27"/>
      <c r="AC9" s="27"/>
      <c r="AD9" s="23"/>
      <c r="AE9" s="27"/>
      <c r="AF9" s="27"/>
      <c r="AG9" s="27"/>
      <c r="AH9" s="27"/>
      <c r="AI9" s="23"/>
      <c r="AJ9" s="21">
        <f t="shared" si="2"/>
        <v>36.693548387096776</v>
      </c>
      <c r="AK9" s="33" t="s">
        <v>62</v>
      </c>
    </row>
    <row r="10" spans="1:37" s="29" customFormat="1" ht="14.25" x14ac:dyDescent="0.2">
      <c r="A10" s="23">
        <v>31</v>
      </c>
      <c r="B10" s="24" t="s">
        <v>59</v>
      </c>
      <c r="C10" s="25" t="s">
        <v>63</v>
      </c>
      <c r="D10" s="25" t="s">
        <v>64</v>
      </c>
      <c r="E10" s="23" t="str">
        <f>VLOOKUP($D$3:$D$194,[1]职称信息表!$B$2:$D$160,3,FALSE)</f>
        <v>助理研究员</v>
      </c>
      <c r="F10" s="23" t="str">
        <f>VLOOKUP($D$3:$D$194,[1]职称信息表!$B$1:$E$160,4,FALSE)</f>
        <v>专职研究</v>
      </c>
      <c r="G10" s="23" t="str">
        <f>VLOOKUP($D$3:$D$194,[1]职称信息表!$B$2:$F$160,5,FALSE)</f>
        <v>中级</v>
      </c>
      <c r="H10" s="26">
        <f>VLOOKUP(D10:D202,[1]工作量!C33:K253,7,FALSE)</f>
        <v>0</v>
      </c>
      <c r="I10" s="26">
        <f>VLOOKUP(D10:D202,[1]工作量!C33:K253,9,FALSE)</f>
        <v>0</v>
      </c>
      <c r="J10" s="23" t="e">
        <f>VLOOKUP($D$3:$D$195,'[1]学评教17-18-02'!$C$3:$E$131,3,FALSE)</f>
        <v>#N/A</v>
      </c>
      <c r="K10" s="23" t="e">
        <f>VLOOKUP($D$3:$D$195,'[1]学评教18-19-01'!$C$3:$E$125,3,FALSE)</f>
        <v>#N/A</v>
      </c>
      <c r="L10" s="23" t="e">
        <f t="shared" si="0"/>
        <v>#N/A</v>
      </c>
      <c r="M10" s="14">
        <v>157</v>
      </c>
      <c r="N10" s="26">
        <f t="shared" si="1"/>
        <v>36.693548387096776</v>
      </c>
      <c r="O10" s="23"/>
      <c r="P10" s="23"/>
      <c r="Q10" s="23">
        <f>SUM(O10:P10)</f>
        <v>0</v>
      </c>
      <c r="R10" s="23"/>
      <c r="S10" s="23"/>
      <c r="T10" s="23"/>
      <c r="U10" s="23"/>
      <c r="V10" s="23"/>
      <c r="W10" s="27">
        <f>SUM(R10:V10)</f>
        <v>0</v>
      </c>
      <c r="X10" s="23">
        <f>Q10+W10</f>
        <v>0</v>
      </c>
      <c r="Y10" s="27"/>
      <c r="Z10" s="27"/>
      <c r="AA10" s="27"/>
      <c r="AB10" s="27">
        <f>SUM(Y10:AA10)</f>
        <v>0</v>
      </c>
      <c r="AC10" s="27"/>
      <c r="AD10" s="23"/>
      <c r="AE10" s="27"/>
      <c r="AF10" s="27">
        <f>SUM(AC10:AE10)</f>
        <v>0</v>
      </c>
      <c r="AG10" s="27"/>
      <c r="AH10" s="27">
        <f>AG10</f>
        <v>0</v>
      </c>
      <c r="AI10" s="23">
        <f>AB10+AF10+AH10</f>
        <v>0</v>
      </c>
      <c r="AJ10" s="21">
        <f t="shared" si="2"/>
        <v>36.693548387096776</v>
      </c>
      <c r="AK10" s="33" t="s">
        <v>62</v>
      </c>
    </row>
    <row r="11" spans="1:37" s="29" customFormat="1" ht="14.25" x14ac:dyDescent="0.2">
      <c r="A11" s="23">
        <v>32</v>
      </c>
      <c r="B11" s="24" t="s">
        <v>59</v>
      </c>
      <c r="C11" s="25" t="s">
        <v>65</v>
      </c>
      <c r="D11" s="25" t="s">
        <v>66</v>
      </c>
      <c r="E11" s="23" t="str">
        <f>VLOOKUP($D$3:$D$194,[1]职称信息表!$B$2:$D$160,3,FALSE)</f>
        <v>副研究员</v>
      </c>
      <c r="F11" s="23" t="str">
        <f>VLOOKUP($D$3:$D$194,[1]职称信息表!$B$1:$E$160,4,FALSE)</f>
        <v>专任教师</v>
      </c>
      <c r="G11" s="23" t="str">
        <f>VLOOKUP($D$3:$D$194,[1]职称信息表!$B$2:$F$160,5,FALSE)</f>
        <v>副高</v>
      </c>
      <c r="H11" s="26">
        <f>VLOOKUP(D11:D203,[1]工作量!C34:K254,7,FALSE)</f>
        <v>3</v>
      </c>
      <c r="I11" s="26">
        <f>VLOOKUP(D11:D203,[1]工作量!C34:K254,9,FALSE)</f>
        <v>0.45477922402034765</v>
      </c>
      <c r="J11" s="23" t="e">
        <f>VLOOKUP($D$3:$D$195,'[1]学评教17-18-02'!$C$3:$E$131,3,FALSE)</f>
        <v>#N/A</v>
      </c>
      <c r="K11" s="23" t="e">
        <f>VLOOKUP($D$3:$D$195,'[1]学评教18-19-01'!$C$3:$E$125,3,FALSE)</f>
        <v>#N/A</v>
      </c>
      <c r="L11" s="23" t="e">
        <f t="shared" si="0"/>
        <v>#N/A</v>
      </c>
      <c r="M11" s="14">
        <v>157</v>
      </c>
      <c r="N11" s="26">
        <f t="shared" si="1"/>
        <v>36.693548387096776</v>
      </c>
      <c r="O11" s="23"/>
      <c r="P11" s="23"/>
      <c r="Q11" s="23"/>
      <c r="R11" s="23"/>
      <c r="S11" s="23"/>
      <c r="T11" s="23"/>
      <c r="U11" s="23"/>
      <c r="V11" s="23"/>
      <c r="W11" s="27"/>
      <c r="X11" s="23"/>
      <c r="Y11" s="27"/>
      <c r="Z11" s="27"/>
      <c r="AA11" s="27"/>
      <c r="AB11" s="27"/>
      <c r="AC11" s="27"/>
      <c r="AD11" s="23"/>
      <c r="AE11" s="27"/>
      <c r="AF11" s="27"/>
      <c r="AG11" s="27"/>
      <c r="AH11" s="27"/>
      <c r="AI11" s="23"/>
      <c r="AJ11" s="21">
        <f t="shared" si="2"/>
        <v>37.148327611117125</v>
      </c>
      <c r="AK11" s="30" t="s">
        <v>49</v>
      </c>
    </row>
    <row r="12" spans="1:37" s="29" customFormat="1" ht="14.25" x14ac:dyDescent="0.2">
      <c r="A12" s="23">
        <v>33</v>
      </c>
      <c r="B12" s="24" t="s">
        <v>59</v>
      </c>
      <c r="C12" s="25" t="s">
        <v>67</v>
      </c>
      <c r="D12" s="25" t="s">
        <v>68</v>
      </c>
      <c r="E12" s="23">
        <f>VLOOKUP($D$3:$D$194,[1]职称信息表!$B$2:$D$160,3,FALSE)</f>
        <v>0</v>
      </c>
      <c r="F12" s="23" t="str">
        <f>VLOOKUP($D$3:$D$194,[1]职称信息表!$B$1:$E$160,4,FALSE)</f>
        <v>专任教师</v>
      </c>
      <c r="G12" s="23">
        <f>VLOOKUP($D$3:$D$194,[1]职称信息表!$B$2:$F$160,5,FALSE)</f>
        <v>0</v>
      </c>
      <c r="H12" s="26">
        <f>VLOOKUP(D12:D204,[1]工作量!C35:K255,7,FALSE)</f>
        <v>0</v>
      </c>
      <c r="I12" s="26">
        <f>VLOOKUP(D12:D204,[1]工作量!C35:K255,9,FALSE)</f>
        <v>0</v>
      </c>
      <c r="J12" s="23" t="e">
        <f>VLOOKUP($D$3:$D$195,'[1]学评教17-18-02'!$C$3:$E$131,3,FALSE)</f>
        <v>#N/A</v>
      </c>
      <c r="K12" s="23" t="e">
        <f>VLOOKUP($D$3:$D$195,'[1]学评教18-19-01'!$C$3:$E$125,3,FALSE)</f>
        <v>#N/A</v>
      </c>
      <c r="L12" s="23" t="e">
        <f t="shared" si="0"/>
        <v>#N/A</v>
      </c>
      <c r="M12" s="14">
        <v>157</v>
      </c>
      <c r="N12" s="26">
        <f t="shared" si="1"/>
        <v>36.693548387096776</v>
      </c>
      <c r="O12" s="23"/>
      <c r="P12" s="23"/>
      <c r="Q12" s="23"/>
      <c r="R12" s="23"/>
      <c r="S12" s="23"/>
      <c r="T12" s="23"/>
      <c r="U12" s="23"/>
      <c r="V12" s="23"/>
      <c r="W12" s="27"/>
      <c r="X12" s="23"/>
      <c r="Y12" s="27"/>
      <c r="Z12" s="27"/>
      <c r="AA12" s="27"/>
      <c r="AB12" s="27"/>
      <c r="AC12" s="27"/>
      <c r="AD12" s="23"/>
      <c r="AE12" s="27"/>
      <c r="AF12" s="27"/>
      <c r="AG12" s="27"/>
      <c r="AH12" s="27"/>
      <c r="AI12" s="23"/>
      <c r="AJ12" s="21">
        <f t="shared" si="2"/>
        <v>36.693548387096776</v>
      </c>
      <c r="AK12" s="30" t="s">
        <v>46</v>
      </c>
    </row>
    <row r="13" spans="1:37" ht="14.25" x14ac:dyDescent="0.2">
      <c r="A13" s="14">
        <v>44</v>
      </c>
      <c r="B13" s="15" t="s">
        <v>69</v>
      </c>
      <c r="C13" s="16" t="s">
        <v>70</v>
      </c>
      <c r="D13" s="16" t="s">
        <v>71</v>
      </c>
      <c r="E13" s="14" t="str">
        <f>VLOOKUP($D$3:$D$194,[1]职称信息表!$B$2:$D$160,3,FALSE)</f>
        <v>讲师（高校）</v>
      </c>
      <c r="F13" s="14" t="str">
        <f>VLOOKUP($D$3:$D$194,[1]职称信息表!$B$1:$E$160,4,FALSE)</f>
        <v>专任教师</v>
      </c>
      <c r="G13" s="14" t="str">
        <f>VLOOKUP($D$3:$D$194,[1]职称信息表!$B$2:$F$160,5,FALSE)</f>
        <v>中级</v>
      </c>
      <c r="H13" s="17">
        <f>VLOOKUP(D13:D205,[1]工作量!C46:K266,7,FALSE)</f>
        <v>302.95600000000002</v>
      </c>
      <c r="I13" s="18">
        <f>VLOOKUP(D13:D205,[1]工作量!C46:K266,9,FALSE)</f>
        <v>45.926031530769485</v>
      </c>
      <c r="J13" s="14" t="e">
        <f>VLOOKUP($D$3:$D$195,'[1]学评教17-18-02'!$C$3:$E$131,3,FALSE)</f>
        <v>#N/A</v>
      </c>
      <c r="K13" s="14" t="e">
        <f>VLOOKUP($D$3:$D$195,'[1]学评教18-19-01'!$C$3:$E$125,3,FALSE)</f>
        <v>#N/A</v>
      </c>
      <c r="L13" s="14" t="e">
        <f t="shared" si="0"/>
        <v>#N/A</v>
      </c>
      <c r="M13" s="14">
        <v>157</v>
      </c>
      <c r="N13" s="18">
        <f t="shared" si="1"/>
        <v>36.693548387096776</v>
      </c>
      <c r="O13" s="14"/>
      <c r="P13" s="14"/>
      <c r="Q13" s="14">
        <f>SUM(O13:P13)</f>
        <v>0</v>
      </c>
      <c r="R13" s="14"/>
      <c r="S13" s="14"/>
      <c r="T13" s="14"/>
      <c r="U13" s="14"/>
      <c r="V13" s="14"/>
      <c r="W13" s="19">
        <f>SUM(R13:V13)</f>
        <v>0</v>
      </c>
      <c r="X13" s="20">
        <f>Q13+W13</f>
        <v>0</v>
      </c>
      <c r="Y13" s="19"/>
      <c r="Z13" s="19"/>
      <c r="AA13" s="19"/>
      <c r="AB13" s="19">
        <f>SUM(Y13:AA13)</f>
        <v>0</v>
      </c>
      <c r="AC13" s="19"/>
      <c r="AD13" s="14"/>
      <c r="AE13" s="19"/>
      <c r="AF13" s="19">
        <f>SUM(AC13:AE13)</f>
        <v>0</v>
      </c>
      <c r="AG13" s="19"/>
      <c r="AH13" s="19">
        <f>AG13</f>
        <v>0</v>
      </c>
      <c r="AI13" s="20">
        <f>AB13+AF13+AH13</f>
        <v>0</v>
      </c>
      <c r="AJ13" s="21">
        <f t="shared" si="2"/>
        <v>82.619579917866261</v>
      </c>
      <c r="AK13" s="19"/>
    </row>
    <row r="14" spans="1:37" s="29" customFormat="1" ht="14.25" x14ac:dyDescent="0.2">
      <c r="A14" s="23">
        <v>46</v>
      </c>
      <c r="B14" s="24" t="s">
        <v>69</v>
      </c>
      <c r="C14" s="25" t="s">
        <v>72</v>
      </c>
      <c r="D14" s="25" t="s">
        <v>73</v>
      </c>
      <c r="E14" s="23" t="str">
        <f>VLOOKUP($D$3:$D$194,[1]职称信息表!$B$2:$D$160,3,FALSE)</f>
        <v>副教授</v>
      </c>
      <c r="F14" s="23" t="str">
        <f>VLOOKUP($D$3:$D$194,[1]职称信息表!$B$1:$E$160,4,FALSE)</f>
        <v>专职研究</v>
      </c>
      <c r="G14" s="23" t="str">
        <f>VLOOKUP($D$3:$D$194,[1]职称信息表!$B$2:$F$160,5,FALSE)</f>
        <v>副高</v>
      </c>
      <c r="H14" s="26">
        <f>VLOOKUP(D14:D206,[1]工作量!C48:K268,7,FALSE)</f>
        <v>92.6</v>
      </c>
      <c r="I14" s="26">
        <f>VLOOKUP(D14:D206,[1]工作量!C48:K268,9,FALSE)</f>
        <v>14.037518714761397</v>
      </c>
      <c r="J14" s="23" t="e">
        <f>VLOOKUP($D$3:$D$195,'[1]学评教17-18-02'!$C$3:$E$131,3,FALSE)</f>
        <v>#N/A</v>
      </c>
      <c r="K14" s="23" t="e">
        <f>VLOOKUP($D$3:$D$195,'[1]学评教18-19-01'!$C$3:$E$125,3,FALSE)</f>
        <v>#N/A</v>
      </c>
      <c r="L14" s="23" t="e">
        <f t="shared" si="0"/>
        <v>#N/A</v>
      </c>
      <c r="M14" s="14">
        <v>157</v>
      </c>
      <c r="N14" s="26">
        <f t="shared" si="1"/>
        <v>36.693548387096776</v>
      </c>
      <c r="O14" s="23"/>
      <c r="P14" s="23"/>
      <c r="Q14" s="23">
        <f>SUM(O14:P14)</f>
        <v>0</v>
      </c>
      <c r="R14" s="23"/>
      <c r="S14" s="23"/>
      <c r="T14" s="23"/>
      <c r="U14" s="23"/>
      <c r="V14" s="23"/>
      <c r="W14" s="27">
        <f>SUM(R14:V14)</f>
        <v>0</v>
      </c>
      <c r="X14" s="23">
        <f>Q14+W14</f>
        <v>0</v>
      </c>
      <c r="Y14" s="27"/>
      <c r="Z14" s="27"/>
      <c r="AA14" s="27"/>
      <c r="AB14" s="27">
        <f>SUM(Y14:AA14)</f>
        <v>0</v>
      </c>
      <c r="AC14" s="27"/>
      <c r="AD14" s="23"/>
      <c r="AE14" s="27"/>
      <c r="AF14" s="27">
        <f>SUM(AC14:AE14)</f>
        <v>0</v>
      </c>
      <c r="AG14" s="27"/>
      <c r="AH14" s="27">
        <f>AG14</f>
        <v>0</v>
      </c>
      <c r="AI14" s="23">
        <f>AB14+AF14+AH14</f>
        <v>0</v>
      </c>
      <c r="AJ14" s="21">
        <f t="shared" si="2"/>
        <v>50.731067101858173</v>
      </c>
      <c r="AK14" s="27" t="s">
        <v>74</v>
      </c>
    </row>
    <row r="15" spans="1:37" s="29" customFormat="1" ht="14.25" x14ac:dyDescent="0.2">
      <c r="A15" s="23">
        <v>48</v>
      </c>
      <c r="B15" s="24" t="s">
        <v>69</v>
      </c>
      <c r="C15" s="25" t="s">
        <v>75</v>
      </c>
      <c r="D15" s="25" t="s">
        <v>76</v>
      </c>
      <c r="E15" s="23" t="str">
        <f>VLOOKUP($D$3:$D$194,[1]职称信息表!$B$2:$D$160,3,FALSE)</f>
        <v>高级工程师</v>
      </c>
      <c r="F15" s="23" t="str">
        <f>VLOOKUP($D$3:$D$194,[1]职称信息表!$B$1:$E$160,4,FALSE)</f>
        <v>专职研究</v>
      </c>
      <c r="G15" s="23" t="str">
        <f>VLOOKUP($D$3:$D$194,[1]职称信息表!$B$2:$F$160,5,FALSE)</f>
        <v>副高</v>
      </c>
      <c r="H15" s="26">
        <f>VLOOKUP(D15:D207,[1]工作量!C50:K270,7,FALSE)</f>
        <v>0</v>
      </c>
      <c r="I15" s="26">
        <f>VLOOKUP(D15:D207,[1]工作量!C50:K270,9,FALSE)</f>
        <v>0</v>
      </c>
      <c r="J15" s="23" t="e">
        <f>VLOOKUP($D$3:$D$195,'[1]学评教17-18-02'!$C$3:$E$131,3,FALSE)</f>
        <v>#N/A</v>
      </c>
      <c r="K15" s="23" t="e">
        <f>VLOOKUP($D$3:$D$195,'[1]学评教18-19-01'!$C$3:$E$125,3,FALSE)</f>
        <v>#N/A</v>
      </c>
      <c r="L15" s="23" t="e">
        <f t="shared" si="0"/>
        <v>#N/A</v>
      </c>
      <c r="M15" s="14">
        <v>157</v>
      </c>
      <c r="N15" s="26">
        <f t="shared" si="1"/>
        <v>36.693548387096776</v>
      </c>
      <c r="O15" s="23"/>
      <c r="P15" s="23"/>
      <c r="Q15" s="23"/>
      <c r="R15" s="23"/>
      <c r="S15" s="23"/>
      <c r="T15" s="23"/>
      <c r="U15" s="23"/>
      <c r="V15" s="23"/>
      <c r="W15" s="27"/>
      <c r="X15" s="23"/>
      <c r="Y15" s="27"/>
      <c r="Z15" s="27"/>
      <c r="AA15" s="27"/>
      <c r="AB15" s="27"/>
      <c r="AC15" s="27"/>
      <c r="AD15" s="23"/>
      <c r="AE15" s="27"/>
      <c r="AF15" s="27"/>
      <c r="AG15" s="27"/>
      <c r="AH15" s="27"/>
      <c r="AI15" s="23"/>
      <c r="AJ15" s="21">
        <f t="shared" si="2"/>
        <v>36.693548387096776</v>
      </c>
      <c r="AK15" s="33" t="s">
        <v>62</v>
      </c>
    </row>
    <row r="16" spans="1:37" s="29" customFormat="1" ht="14.25" x14ac:dyDescent="0.2">
      <c r="A16" s="23">
        <v>50</v>
      </c>
      <c r="B16" s="24" t="s">
        <v>77</v>
      </c>
      <c r="C16" s="25" t="s">
        <v>78</v>
      </c>
      <c r="D16" s="25" t="s">
        <v>79</v>
      </c>
      <c r="E16" s="23" t="str">
        <f>VLOOKUP($D$3:$D$194,[1]职称信息表!$B$2:$D$160,3,FALSE)</f>
        <v>研究员（自然科学）</v>
      </c>
      <c r="F16" s="23" t="s">
        <v>80</v>
      </c>
      <c r="G16" s="23" t="str">
        <f>VLOOKUP($D$3:$D$194,[1]职称信息表!$B$2:$F$160,5,FALSE)</f>
        <v>正高</v>
      </c>
      <c r="H16" s="26">
        <f>VLOOKUP(D16:D208,[1]工作量!C52:K272,7,FALSE)</f>
        <v>46.92</v>
      </c>
      <c r="I16" s="26">
        <f>VLOOKUP(D16:D208,[1]工作量!C52:K272,9,FALSE)</f>
        <v>7.1127470636782375</v>
      </c>
      <c r="J16" s="23" t="e">
        <f>VLOOKUP($D$3:$D$195,'[1]学评教17-18-02'!$C$3:$E$131,3,FALSE)</f>
        <v>#N/A</v>
      </c>
      <c r="K16" s="23" t="e">
        <f>VLOOKUP($D$3:$D$195,'[1]学评教18-19-01'!$C$3:$E$125,3,FALSE)</f>
        <v>#N/A</v>
      </c>
      <c r="L16" s="23" t="e">
        <f t="shared" si="0"/>
        <v>#N/A</v>
      </c>
      <c r="M16" s="14">
        <v>157</v>
      </c>
      <c r="N16" s="26">
        <f t="shared" si="1"/>
        <v>36.693548387096776</v>
      </c>
      <c r="O16" s="23"/>
      <c r="P16" s="23"/>
      <c r="Q16" s="23"/>
      <c r="R16" s="23"/>
      <c r="S16" s="23"/>
      <c r="T16" s="23"/>
      <c r="U16" s="23"/>
      <c r="V16" s="23"/>
      <c r="W16" s="27"/>
      <c r="X16" s="23"/>
      <c r="Y16" s="27"/>
      <c r="Z16" s="27"/>
      <c r="AA16" s="27"/>
      <c r="AB16" s="27"/>
      <c r="AC16" s="27"/>
      <c r="AD16" s="23"/>
      <c r="AE16" s="27"/>
      <c r="AF16" s="27"/>
      <c r="AG16" s="27"/>
      <c r="AH16" s="27"/>
      <c r="AI16" s="23"/>
      <c r="AJ16" s="21">
        <f t="shared" si="2"/>
        <v>43.806295450775011</v>
      </c>
      <c r="AK16" s="33" t="s">
        <v>62</v>
      </c>
    </row>
    <row r="17" spans="1:37" ht="14.25" x14ac:dyDescent="0.2">
      <c r="A17" s="14">
        <v>57</v>
      </c>
      <c r="B17" s="15" t="s">
        <v>77</v>
      </c>
      <c r="C17" s="16" t="s">
        <v>81</v>
      </c>
      <c r="D17" s="16" t="s">
        <v>82</v>
      </c>
      <c r="E17" s="14" t="str">
        <f>VLOOKUP($D$3:$D$194,[1]职称信息表!$B$2:$D$160,3,FALSE)</f>
        <v>副教授</v>
      </c>
      <c r="F17" s="14" t="str">
        <f>VLOOKUP($D$3:$D$194,[1]职称信息表!$B$1:$E$160,4,FALSE)</f>
        <v>专任教师</v>
      </c>
      <c r="G17" s="14" t="str">
        <f>VLOOKUP($D$3:$D$194,[1]职称信息表!$B$2:$F$160,5,FALSE)</f>
        <v>副高</v>
      </c>
      <c r="H17" s="17">
        <f>VLOOKUP(D17:D209,[1]工作量!C59:K279,7,FALSE)</f>
        <v>265.68000000000006</v>
      </c>
      <c r="I17" s="18">
        <f>VLOOKUP(D17:D209,[1]工作量!C59:K279,9,FALSE)</f>
        <v>40.275248079241997</v>
      </c>
      <c r="J17" s="14" t="e">
        <f>VLOOKUP($D$3:$D$195,'[1]学评教17-18-02'!$C$3:$E$131,3,FALSE)</f>
        <v>#N/A</v>
      </c>
      <c r="K17" s="14" t="e">
        <f>VLOOKUP($D$3:$D$195,'[1]学评教18-19-01'!$C$3:$E$125,3,FALSE)</f>
        <v>#N/A</v>
      </c>
      <c r="L17" s="14" t="e">
        <f t="shared" si="0"/>
        <v>#N/A</v>
      </c>
      <c r="M17" s="14">
        <v>157</v>
      </c>
      <c r="N17" s="18">
        <f t="shared" si="1"/>
        <v>36.693548387096776</v>
      </c>
      <c r="O17" s="14"/>
      <c r="P17" s="14"/>
      <c r="Q17" s="14">
        <f>SUM(O17:P17)</f>
        <v>0</v>
      </c>
      <c r="R17" s="14"/>
      <c r="S17" s="14"/>
      <c r="T17" s="14"/>
      <c r="U17" s="14"/>
      <c r="V17" s="14"/>
      <c r="W17" s="19">
        <f>SUM(R17:V17)</f>
        <v>0</v>
      </c>
      <c r="X17" s="20">
        <f>Q17+W17</f>
        <v>0</v>
      </c>
      <c r="Y17" s="19"/>
      <c r="Z17" s="19"/>
      <c r="AA17" s="19"/>
      <c r="AB17" s="19">
        <f>SUM(Y17:AA17)</f>
        <v>0</v>
      </c>
      <c r="AC17" s="19"/>
      <c r="AD17" s="14"/>
      <c r="AE17" s="19"/>
      <c r="AF17" s="19">
        <f>SUM(AC17:AE17)</f>
        <v>0</v>
      </c>
      <c r="AG17" s="19"/>
      <c r="AH17" s="19">
        <f>AG17</f>
        <v>0</v>
      </c>
      <c r="AI17" s="20">
        <f>AB17+AF17+AH17</f>
        <v>0</v>
      </c>
      <c r="AJ17" s="21">
        <f t="shared" si="2"/>
        <v>76.968796466338773</v>
      </c>
      <c r="AK17" s="22"/>
    </row>
    <row r="18" spans="1:37" s="34" customFormat="1" ht="14.25" x14ac:dyDescent="0.2">
      <c r="A18" s="14">
        <v>58</v>
      </c>
      <c r="B18" s="15" t="s">
        <v>77</v>
      </c>
      <c r="C18" s="16" t="s">
        <v>83</v>
      </c>
      <c r="D18" s="16" t="s">
        <v>84</v>
      </c>
      <c r="E18" s="14" t="str">
        <f>VLOOKUP($D$3:$D$194,[1]职称信息表!$B$2:$D$160,3,FALSE)</f>
        <v>副教授</v>
      </c>
      <c r="F18" s="14" t="str">
        <f>VLOOKUP($D$3:$D$194,[1]职称信息表!$B$1:$E$160,4,FALSE)</f>
        <v>专任教师</v>
      </c>
      <c r="G18" s="14" t="str">
        <f>VLOOKUP($D$3:$D$194,[1]职称信息表!$B$2:$F$160,5,FALSE)</f>
        <v>副高</v>
      </c>
      <c r="H18" s="17">
        <f>VLOOKUP(D18:D210,[1]工作量!C60:K280,7,FALSE)</f>
        <v>96</v>
      </c>
      <c r="I18" s="18">
        <f>VLOOKUP(D18:D210,[1]工作量!C60:K280,9,FALSE)</f>
        <v>14.552935168651125</v>
      </c>
      <c r="J18" s="14" t="e">
        <f>VLOOKUP($D$3:$D$195,'[1]学评教17-18-02'!$C$3:$E$131,3,FALSE)</f>
        <v>#N/A</v>
      </c>
      <c r="K18" s="14" t="e">
        <f>VLOOKUP($D$3:$D$195,'[1]学评教18-19-01'!$C$3:$E$125,3,FALSE)</f>
        <v>#N/A</v>
      </c>
      <c r="L18" s="14" t="e">
        <f t="shared" si="0"/>
        <v>#N/A</v>
      </c>
      <c r="M18" s="14">
        <v>157</v>
      </c>
      <c r="N18" s="18">
        <f t="shared" si="1"/>
        <v>36.693548387096776</v>
      </c>
      <c r="O18" s="14"/>
      <c r="P18" s="14"/>
      <c r="Q18" s="14">
        <f>SUM(O18:P18)</f>
        <v>0</v>
      </c>
      <c r="R18" s="14"/>
      <c r="S18" s="14"/>
      <c r="T18" s="14"/>
      <c r="U18" s="14"/>
      <c r="V18" s="14"/>
      <c r="W18" s="19">
        <f>SUM(R18:V18)</f>
        <v>0</v>
      </c>
      <c r="X18" s="20">
        <f>Q18+W18</f>
        <v>0</v>
      </c>
      <c r="Y18" s="19"/>
      <c r="Z18" s="19"/>
      <c r="AA18" s="19"/>
      <c r="AB18" s="19">
        <f>SUM(Y18:AA18)</f>
        <v>0</v>
      </c>
      <c r="AC18" s="19"/>
      <c r="AD18" s="14"/>
      <c r="AE18" s="19"/>
      <c r="AF18" s="19">
        <f>SUM(AC18:AE18)</f>
        <v>0</v>
      </c>
      <c r="AG18" s="19"/>
      <c r="AH18" s="19">
        <f>AG18</f>
        <v>0</v>
      </c>
      <c r="AI18" s="20">
        <f>AB18+AF18+AH18</f>
        <v>0</v>
      </c>
      <c r="AJ18" s="21">
        <f t="shared" si="2"/>
        <v>51.246483555747901</v>
      </c>
      <c r="AK18" s="22"/>
    </row>
    <row r="19" spans="1:37" s="29" customFormat="1" ht="14.25" x14ac:dyDescent="0.2">
      <c r="A19" s="23">
        <v>59</v>
      </c>
      <c r="B19" s="24" t="s">
        <v>77</v>
      </c>
      <c r="C19" s="25" t="s">
        <v>85</v>
      </c>
      <c r="D19" s="25" t="s">
        <v>86</v>
      </c>
      <c r="E19" s="23" t="str">
        <f>VLOOKUP($D$3:$D$194,[1]职称信息表!$B$2:$D$160,3,FALSE)</f>
        <v>副研究员（自然科学）</v>
      </c>
      <c r="F19" s="23" t="str">
        <f>VLOOKUP($D$3:$D$194,[1]职称信息表!$B$1:$E$160,4,FALSE)</f>
        <v>专任教师</v>
      </c>
      <c r="G19" s="23" t="str">
        <f>VLOOKUP($D$3:$D$194,[1]职称信息表!$B$2:$F$160,5,FALSE)</f>
        <v>副高</v>
      </c>
      <c r="H19" s="26">
        <f>VLOOKUP(D19:D211,[1]工作量!C61:K281,7,FALSE)</f>
        <v>432.4</v>
      </c>
      <c r="I19" s="26">
        <f>VLOOKUP(D19:D211,[1]工作量!C61:K281,9,FALSE)</f>
        <v>65.548845488799444</v>
      </c>
      <c r="J19" s="23" t="e">
        <f>VLOOKUP($D$3:$D$195,'[1]学评教17-18-02'!$C$3:$E$131,3,FALSE)</f>
        <v>#N/A</v>
      </c>
      <c r="K19" s="23" t="e">
        <f>VLOOKUP($D$3:$D$195,'[1]学评教18-19-01'!$C$3:$E$125,3,FALSE)</f>
        <v>#N/A</v>
      </c>
      <c r="L19" s="23" t="e">
        <f t="shared" si="0"/>
        <v>#N/A</v>
      </c>
      <c r="M19" s="23">
        <v>157</v>
      </c>
      <c r="N19" s="26">
        <f t="shared" si="1"/>
        <v>36.693548387096776</v>
      </c>
      <c r="O19" s="23"/>
      <c r="P19" s="23"/>
      <c r="Q19" s="23"/>
      <c r="R19" s="23"/>
      <c r="S19" s="23"/>
      <c r="T19" s="23"/>
      <c r="U19" s="23"/>
      <c r="V19" s="23"/>
      <c r="W19" s="27"/>
      <c r="X19" s="23"/>
      <c r="Y19" s="27"/>
      <c r="Z19" s="27"/>
      <c r="AA19" s="27"/>
      <c r="AB19" s="27"/>
      <c r="AC19" s="27"/>
      <c r="AD19" s="23"/>
      <c r="AE19" s="27"/>
      <c r="AF19" s="27"/>
      <c r="AG19" s="27"/>
      <c r="AH19" s="27"/>
      <c r="AI19" s="23"/>
      <c r="AJ19" s="35">
        <f t="shared" si="2"/>
        <v>102.24239387589623</v>
      </c>
      <c r="AK19" s="33" t="s">
        <v>62</v>
      </c>
    </row>
    <row r="20" spans="1:37" ht="14.25" x14ac:dyDescent="0.2">
      <c r="A20" s="14">
        <v>64</v>
      </c>
      <c r="B20" s="15" t="s">
        <v>77</v>
      </c>
      <c r="C20" s="16" t="s">
        <v>87</v>
      </c>
      <c r="D20" s="16" t="s">
        <v>88</v>
      </c>
      <c r="E20" s="14" t="str">
        <f>VLOOKUP($D$3:$D$194,[1]职称信息表!$B$2:$D$160,3,FALSE)</f>
        <v>讲师（高校）</v>
      </c>
      <c r="F20" s="14" t="str">
        <f>VLOOKUP($D$3:$D$194,[1]职称信息表!$B$1:$E$160,4,FALSE)</f>
        <v>专任教师</v>
      </c>
      <c r="G20" s="14" t="str">
        <f>VLOOKUP($D$3:$D$194,[1]职称信息表!$B$2:$F$160,5,FALSE)</f>
        <v>中级</v>
      </c>
      <c r="H20" s="17">
        <f>VLOOKUP(D20:D212,[1]工作量!C66:K286,7,FALSE)</f>
        <v>245.88</v>
      </c>
      <c r="I20" s="17">
        <f>VLOOKUP(D20:D212,[1]工作量!C66:K286,9,FALSE)</f>
        <v>37.273705200707695</v>
      </c>
      <c r="J20" s="14" t="e">
        <f>VLOOKUP($D$3:$D$195,'[1]学评教17-18-02'!$C$3:$E$131,3,FALSE)</f>
        <v>#N/A</v>
      </c>
      <c r="K20" s="14" t="e">
        <f>VLOOKUP($D$3:$D$195,'[1]学评教18-19-01'!$C$3:$E$125,3,FALSE)</f>
        <v>#N/A</v>
      </c>
      <c r="L20" s="14" t="e">
        <f t="shared" si="0"/>
        <v>#N/A</v>
      </c>
      <c r="M20" s="14">
        <v>157</v>
      </c>
      <c r="N20" s="17">
        <f t="shared" si="1"/>
        <v>36.693548387096776</v>
      </c>
      <c r="O20" s="14"/>
      <c r="P20" s="14"/>
      <c r="Q20" s="14">
        <f>SUM(O20:P20)</f>
        <v>0</v>
      </c>
      <c r="R20" s="14"/>
      <c r="S20" s="14"/>
      <c r="T20" s="14"/>
      <c r="U20" s="14"/>
      <c r="V20" s="14"/>
      <c r="W20" s="19">
        <f>SUM(R20:V20)</f>
        <v>0</v>
      </c>
      <c r="X20" s="14">
        <f>Q20+W20</f>
        <v>0</v>
      </c>
      <c r="Y20" s="19"/>
      <c r="Z20" s="19"/>
      <c r="AA20" s="19"/>
      <c r="AB20" s="19">
        <f>SUM(Y20:AA20)</f>
        <v>0</v>
      </c>
      <c r="AC20" s="19"/>
      <c r="AD20" s="14"/>
      <c r="AE20" s="19"/>
      <c r="AF20" s="19">
        <f>SUM(AC20:AE20)</f>
        <v>0</v>
      </c>
      <c r="AG20" s="19"/>
      <c r="AH20" s="19">
        <f>AG20</f>
        <v>0</v>
      </c>
      <c r="AI20" s="14">
        <f>AB20+AF20+AH20</f>
        <v>0</v>
      </c>
      <c r="AJ20" s="21">
        <f t="shared" si="2"/>
        <v>73.967253587804464</v>
      </c>
      <c r="AK20" s="19"/>
    </row>
    <row r="21" spans="1:37" s="29" customFormat="1" ht="14.25" x14ac:dyDescent="0.2">
      <c r="A21" s="23">
        <v>68</v>
      </c>
      <c r="B21" s="24" t="s">
        <v>77</v>
      </c>
      <c r="C21" s="25" t="s">
        <v>89</v>
      </c>
      <c r="D21" s="25" t="s">
        <v>90</v>
      </c>
      <c r="E21" s="23" t="str">
        <f>VLOOKUP($D$3:$D$194,[1]职称信息表!$B$2:$D$160,3,FALSE)</f>
        <v>讲师（高校）</v>
      </c>
      <c r="F21" s="23" t="str">
        <f>VLOOKUP($D$3:$D$194,[1]职称信息表!$B$1:$E$160,4,FALSE)</f>
        <v>专任教师</v>
      </c>
      <c r="G21" s="23" t="str">
        <f>VLOOKUP($D$3:$D$194,[1]职称信息表!$B$2:$F$160,5,FALSE)</f>
        <v>中级</v>
      </c>
      <c r="H21" s="26">
        <f>VLOOKUP(D21:D213,[1]工作量!C70:K290,7,FALSE)</f>
        <v>196</v>
      </c>
      <c r="I21" s="26">
        <f>VLOOKUP(D21:D213,[1]工作量!C70:K290,9,FALSE)</f>
        <v>29.712242635996049</v>
      </c>
      <c r="J21" s="23" t="e">
        <f>VLOOKUP($D$3:$D$195,'[1]学评教17-18-02'!$C$3:$E$131,3,FALSE)</f>
        <v>#N/A</v>
      </c>
      <c r="K21" s="23" t="e">
        <f>VLOOKUP($D$3:$D$195,'[1]学评教18-19-01'!$C$3:$E$125,3,FALSE)</f>
        <v>#N/A</v>
      </c>
      <c r="L21" s="23" t="e">
        <f t="shared" si="0"/>
        <v>#N/A</v>
      </c>
      <c r="M21" s="14">
        <v>157</v>
      </c>
      <c r="N21" s="26">
        <f t="shared" si="1"/>
        <v>36.693548387096776</v>
      </c>
      <c r="O21" s="23"/>
      <c r="P21" s="23"/>
      <c r="Q21" s="23">
        <f>SUM(O21:P21)</f>
        <v>0</v>
      </c>
      <c r="R21" s="23"/>
      <c r="S21" s="23"/>
      <c r="T21" s="23"/>
      <c r="U21" s="23"/>
      <c r="V21" s="23"/>
      <c r="W21" s="27">
        <f>SUM(R21:V21)</f>
        <v>0</v>
      </c>
      <c r="X21" s="23">
        <f>Q21+W21</f>
        <v>0</v>
      </c>
      <c r="Y21" s="27"/>
      <c r="Z21" s="27"/>
      <c r="AA21" s="27"/>
      <c r="AB21" s="27">
        <f>SUM(Y21:AA21)</f>
        <v>0</v>
      </c>
      <c r="AC21" s="27"/>
      <c r="AD21" s="23"/>
      <c r="AE21" s="27"/>
      <c r="AF21" s="27">
        <f>SUM(AC21:AE21)</f>
        <v>0</v>
      </c>
      <c r="AG21" s="27"/>
      <c r="AH21" s="27">
        <f>AG21</f>
        <v>0</v>
      </c>
      <c r="AI21" s="23">
        <f>AB21+AF21+AH21</f>
        <v>0</v>
      </c>
      <c r="AJ21" s="21">
        <f t="shared" si="2"/>
        <v>66.405791023092831</v>
      </c>
      <c r="AK21" s="31" t="s">
        <v>55</v>
      </c>
    </row>
    <row r="22" spans="1:37" s="29" customFormat="1" ht="14.25" x14ac:dyDescent="0.2">
      <c r="A22" s="23">
        <v>80</v>
      </c>
      <c r="B22" s="24" t="s">
        <v>77</v>
      </c>
      <c r="C22" s="25" t="s">
        <v>91</v>
      </c>
      <c r="D22" s="25" t="s">
        <v>92</v>
      </c>
      <c r="E22" s="23" t="str">
        <f>VLOOKUP($D$3:$D$194,[1]职称信息表!$B$2:$D$160,3,FALSE)</f>
        <v>教授</v>
      </c>
      <c r="F22" s="23" t="str">
        <f>VLOOKUP($D$3:$D$194,[1]职称信息表!$B$1:$E$160,4,FALSE)</f>
        <v>专任教师</v>
      </c>
      <c r="G22" s="23" t="str">
        <f>VLOOKUP($D$3:$D$194,[1]职称信息表!$B$2:$F$160,5,FALSE)</f>
        <v>正高</v>
      </c>
      <c r="H22" s="26">
        <f>VLOOKUP(D22:D214,[1]工作量!C82:K302,7,FALSE)</f>
        <v>0</v>
      </c>
      <c r="I22" s="26">
        <f>VLOOKUP(D22:D214,[1]工作量!C82:K302,9,FALSE)</f>
        <v>0</v>
      </c>
      <c r="J22" s="23" t="e">
        <f>VLOOKUP($D$3:$D$195,'[1]学评教17-18-02'!$C$3:$E$131,3,FALSE)</f>
        <v>#N/A</v>
      </c>
      <c r="K22" s="23" t="e">
        <f>VLOOKUP($D$3:$D$195,'[1]学评教18-19-01'!$C$3:$E$125,3,FALSE)</f>
        <v>#N/A</v>
      </c>
      <c r="L22" s="23" t="e">
        <f t="shared" si="0"/>
        <v>#N/A</v>
      </c>
      <c r="M22" s="14">
        <v>157</v>
      </c>
      <c r="N22" s="26">
        <f t="shared" si="1"/>
        <v>36.693548387096776</v>
      </c>
      <c r="O22" s="23"/>
      <c r="P22" s="23"/>
      <c r="Q22" s="23"/>
      <c r="R22" s="23"/>
      <c r="S22" s="23"/>
      <c r="T22" s="23"/>
      <c r="U22" s="23"/>
      <c r="V22" s="23"/>
      <c r="W22" s="27"/>
      <c r="X22" s="23"/>
      <c r="Y22" s="27"/>
      <c r="Z22" s="27"/>
      <c r="AA22" s="27"/>
      <c r="AB22" s="27"/>
      <c r="AC22" s="27"/>
      <c r="AD22" s="23"/>
      <c r="AE22" s="27"/>
      <c r="AF22" s="27"/>
      <c r="AG22" s="27"/>
      <c r="AH22" s="27"/>
      <c r="AI22" s="23"/>
      <c r="AJ22" s="21">
        <f t="shared" si="2"/>
        <v>36.693548387096776</v>
      </c>
      <c r="AK22" s="28" t="s">
        <v>46</v>
      </c>
    </row>
    <row r="23" spans="1:37" s="29" customFormat="1" ht="14.25" x14ac:dyDescent="0.2">
      <c r="A23" s="23">
        <v>81</v>
      </c>
      <c r="B23" s="24" t="s">
        <v>77</v>
      </c>
      <c r="C23" s="25" t="s">
        <v>93</v>
      </c>
      <c r="D23" s="25" t="s">
        <v>94</v>
      </c>
      <c r="E23" s="23">
        <f>VLOOKUP($D$3:$D$194,[1]职称信息表!$B$2:$D$160,3,FALSE)</f>
        <v>0</v>
      </c>
      <c r="F23" s="23" t="str">
        <f>VLOOKUP($D$3:$D$194,[1]职称信息表!$B$1:$E$160,4,FALSE)</f>
        <v>专任教师</v>
      </c>
      <c r="G23" s="23">
        <f>VLOOKUP($D$3:$D$194,[1]职称信息表!$B$2:$F$160,5,FALSE)</f>
        <v>0</v>
      </c>
      <c r="H23" s="26">
        <f>VLOOKUP(D23:D215,[1]工作量!C83:K303,7,FALSE)</f>
        <v>0</v>
      </c>
      <c r="I23" s="26">
        <f>VLOOKUP(D23:D215,[1]工作量!C83:K303,9,FALSE)</f>
        <v>0</v>
      </c>
      <c r="J23" s="23" t="e">
        <f>VLOOKUP($D$3:$D$195,'[1]学评教17-18-02'!$C$3:$E$131,3,FALSE)</f>
        <v>#N/A</v>
      </c>
      <c r="K23" s="23" t="e">
        <f>VLOOKUP($D$3:$D$195,'[1]学评教18-19-01'!$C$3:$E$125,3,FALSE)</f>
        <v>#N/A</v>
      </c>
      <c r="L23" s="23" t="e">
        <f t="shared" si="0"/>
        <v>#N/A</v>
      </c>
      <c r="M23" s="14">
        <v>157</v>
      </c>
      <c r="N23" s="26">
        <f t="shared" si="1"/>
        <v>36.693548387096776</v>
      </c>
      <c r="O23" s="23"/>
      <c r="P23" s="23"/>
      <c r="Q23" s="23"/>
      <c r="R23" s="23"/>
      <c r="S23" s="23"/>
      <c r="T23" s="23"/>
      <c r="U23" s="23"/>
      <c r="V23" s="23"/>
      <c r="W23" s="27"/>
      <c r="X23" s="23"/>
      <c r="Y23" s="27"/>
      <c r="Z23" s="27"/>
      <c r="AA23" s="27"/>
      <c r="AB23" s="27"/>
      <c r="AC23" s="27"/>
      <c r="AD23" s="23"/>
      <c r="AE23" s="27"/>
      <c r="AF23" s="27"/>
      <c r="AG23" s="27"/>
      <c r="AH23" s="27"/>
      <c r="AI23" s="23"/>
      <c r="AJ23" s="21">
        <f t="shared" si="2"/>
        <v>36.693548387096776</v>
      </c>
      <c r="AK23" s="30" t="s">
        <v>49</v>
      </c>
    </row>
    <row r="24" spans="1:37" s="29" customFormat="1" ht="14.25" x14ac:dyDescent="0.2">
      <c r="A24" s="23">
        <v>82</v>
      </c>
      <c r="B24" s="36" t="s">
        <v>77</v>
      </c>
      <c r="C24" s="37" t="s">
        <v>95</v>
      </c>
      <c r="D24" s="37" t="s">
        <v>96</v>
      </c>
      <c r="E24" s="23" t="str">
        <f>VLOOKUP($D$3:$D$194,[1]职称信息表!$B$2:$D$160,3,FALSE)</f>
        <v>副研究员</v>
      </c>
      <c r="F24" s="23" t="str">
        <f>VLOOKUP($D$3:$D$194,[1]职称信息表!$B$1:$E$160,4,FALSE)</f>
        <v>专任教师</v>
      </c>
      <c r="G24" s="23" t="str">
        <f>VLOOKUP($D$3:$D$194,[1]职称信息表!$B$2:$F$160,5,FALSE)</f>
        <v>副高</v>
      </c>
      <c r="H24" s="26">
        <f>VLOOKUP(D24:D216,[1]工作量!C84:K304,7,FALSE)</f>
        <v>0</v>
      </c>
      <c r="I24" s="26">
        <f>VLOOKUP(D24:D216,[1]工作量!C84:K304,9,FALSE)</f>
        <v>0</v>
      </c>
      <c r="J24" s="23" t="e">
        <f>VLOOKUP($D$3:$D$195,'[1]学评教17-18-02'!$C$3:$E$131,3,FALSE)</f>
        <v>#N/A</v>
      </c>
      <c r="K24" s="23" t="e">
        <f>VLOOKUP($D$3:$D$195,'[1]学评教18-19-01'!$C$3:$E$125,3,FALSE)</f>
        <v>#N/A</v>
      </c>
      <c r="L24" s="23" t="e">
        <f t="shared" si="0"/>
        <v>#N/A</v>
      </c>
      <c r="M24" s="14">
        <v>157</v>
      </c>
      <c r="N24" s="26">
        <f t="shared" si="1"/>
        <v>36.693548387096776</v>
      </c>
      <c r="O24" s="23"/>
      <c r="P24" s="23"/>
      <c r="Q24" s="23"/>
      <c r="R24" s="23"/>
      <c r="S24" s="23"/>
      <c r="T24" s="23"/>
      <c r="U24" s="23"/>
      <c r="V24" s="23"/>
      <c r="W24" s="27"/>
      <c r="X24" s="23"/>
      <c r="Y24" s="27"/>
      <c r="Z24" s="27"/>
      <c r="AA24" s="27"/>
      <c r="AB24" s="27"/>
      <c r="AC24" s="27"/>
      <c r="AD24" s="23"/>
      <c r="AE24" s="27"/>
      <c r="AF24" s="27"/>
      <c r="AG24" s="27"/>
      <c r="AH24" s="27"/>
      <c r="AI24" s="23"/>
      <c r="AJ24" s="21">
        <f t="shared" si="2"/>
        <v>36.693548387096776</v>
      </c>
      <c r="AK24" s="30" t="s">
        <v>49</v>
      </c>
    </row>
    <row r="25" spans="1:37" s="29" customFormat="1" ht="14.25" x14ac:dyDescent="0.2">
      <c r="A25" s="23">
        <v>83</v>
      </c>
      <c r="B25" s="24" t="s">
        <v>77</v>
      </c>
      <c r="C25" s="25" t="s">
        <v>97</v>
      </c>
      <c r="D25" s="25" t="s">
        <v>98</v>
      </c>
      <c r="E25" s="23">
        <f>VLOOKUP($D$3:$D$194,[1]职称信息表!$B$2:$D$160,3,FALSE)</f>
        <v>0</v>
      </c>
      <c r="F25" s="23" t="str">
        <f>VLOOKUP($D$3:$D$194,[1]职称信息表!$B$1:$E$160,4,FALSE)</f>
        <v>专任教师</v>
      </c>
      <c r="G25" s="23">
        <f>VLOOKUP($D$3:$D$194,[1]职称信息表!$B$2:$F$160,5,FALSE)</f>
        <v>0</v>
      </c>
      <c r="H25" s="26">
        <f>VLOOKUP(D25:D217,[1]工作量!C85:K305,7,FALSE)</f>
        <v>0</v>
      </c>
      <c r="I25" s="26">
        <f>VLOOKUP(D25:D217,[1]工作量!C85:K305,9,FALSE)</f>
        <v>0</v>
      </c>
      <c r="J25" s="23" t="e">
        <f>VLOOKUP($D$3:$D$195,'[1]学评教17-18-02'!$C$3:$E$131,3,FALSE)</f>
        <v>#N/A</v>
      </c>
      <c r="K25" s="23" t="e">
        <f>VLOOKUP($D$3:$D$195,'[1]学评教18-19-01'!$C$3:$E$125,3,FALSE)</f>
        <v>#N/A</v>
      </c>
      <c r="L25" s="23" t="e">
        <f t="shared" si="0"/>
        <v>#N/A</v>
      </c>
      <c r="M25" s="14">
        <v>157</v>
      </c>
      <c r="N25" s="26">
        <f t="shared" si="1"/>
        <v>36.693548387096776</v>
      </c>
      <c r="O25" s="23"/>
      <c r="P25" s="23"/>
      <c r="Q25" s="23"/>
      <c r="R25" s="23"/>
      <c r="S25" s="23"/>
      <c r="T25" s="23"/>
      <c r="U25" s="23"/>
      <c r="V25" s="23"/>
      <c r="W25" s="27"/>
      <c r="X25" s="23"/>
      <c r="Y25" s="27"/>
      <c r="Z25" s="27"/>
      <c r="AA25" s="27"/>
      <c r="AB25" s="27"/>
      <c r="AC25" s="27"/>
      <c r="AD25" s="23"/>
      <c r="AE25" s="27"/>
      <c r="AF25" s="27"/>
      <c r="AG25" s="27"/>
      <c r="AH25" s="27"/>
      <c r="AI25" s="23"/>
      <c r="AJ25" s="21">
        <f t="shared" si="2"/>
        <v>36.693548387096776</v>
      </c>
      <c r="AK25" s="33" t="s">
        <v>46</v>
      </c>
    </row>
    <row r="26" spans="1:37" s="29" customFormat="1" ht="14.25" x14ac:dyDescent="0.2">
      <c r="A26" s="23">
        <v>96</v>
      </c>
      <c r="B26" s="24" t="s">
        <v>99</v>
      </c>
      <c r="C26" s="25" t="s">
        <v>100</v>
      </c>
      <c r="D26" s="25" t="s">
        <v>101</v>
      </c>
      <c r="E26" s="23" t="str">
        <f>VLOOKUP($D$3:$D$194,[1]职称信息表!$B$2:$D$160,3,FALSE)</f>
        <v>副研究员（自然科学）</v>
      </c>
      <c r="F26" s="23" t="str">
        <f>VLOOKUP($D$3:$D$194,[1]职称信息表!$B$1:$E$160,4,FALSE)</f>
        <v>专任教师</v>
      </c>
      <c r="G26" s="23" t="str">
        <f>VLOOKUP($D$3:$D$194,[1]职称信息表!$B$2:$F$160,5,FALSE)</f>
        <v>副高</v>
      </c>
      <c r="H26" s="26">
        <f>VLOOKUP(D26:D218,[1]工作量!C98:K318,7,FALSE)</f>
        <v>182</v>
      </c>
      <c r="I26" s="26">
        <f>VLOOKUP(D26:D218,[1]工作量!C98:K318,9,FALSE)</f>
        <v>27.589939590567759</v>
      </c>
      <c r="J26" s="23" t="e">
        <f>VLOOKUP($D$3:$D$195,'[1]学评教17-18-02'!$C$3:$E$131,3,FALSE)</f>
        <v>#N/A</v>
      </c>
      <c r="K26" s="23" t="e">
        <f>VLOOKUP($D$3:$D$195,'[1]学评教18-19-01'!$C$3:$E$125,3,FALSE)</f>
        <v>#N/A</v>
      </c>
      <c r="L26" s="23" t="e">
        <f t="shared" si="0"/>
        <v>#N/A</v>
      </c>
      <c r="M26" s="14">
        <v>157</v>
      </c>
      <c r="N26" s="26">
        <f t="shared" si="1"/>
        <v>36.693548387096776</v>
      </c>
      <c r="O26" s="23"/>
      <c r="P26" s="23"/>
      <c r="Q26" s="23"/>
      <c r="R26" s="23"/>
      <c r="S26" s="23"/>
      <c r="T26" s="23"/>
      <c r="U26" s="23"/>
      <c r="V26" s="23"/>
      <c r="W26" s="27"/>
      <c r="X26" s="23"/>
      <c r="Y26" s="27"/>
      <c r="Z26" s="27"/>
      <c r="AA26" s="27"/>
      <c r="AB26" s="27"/>
      <c r="AC26" s="27"/>
      <c r="AD26" s="23"/>
      <c r="AE26" s="27"/>
      <c r="AF26" s="27"/>
      <c r="AG26" s="27"/>
      <c r="AH26" s="27"/>
      <c r="AI26" s="23"/>
      <c r="AJ26" s="21">
        <f t="shared" si="2"/>
        <v>64.283487977664535</v>
      </c>
      <c r="AK26" s="28" t="s">
        <v>46</v>
      </c>
    </row>
    <row r="27" spans="1:37" s="29" customFormat="1" ht="14.25" x14ac:dyDescent="0.2">
      <c r="A27" s="23">
        <v>97</v>
      </c>
      <c r="B27" s="24" t="s">
        <v>99</v>
      </c>
      <c r="C27" s="25" t="s">
        <v>102</v>
      </c>
      <c r="D27" s="25" t="s">
        <v>103</v>
      </c>
      <c r="E27" s="23" t="str">
        <f>VLOOKUP($D$3:$D$194,[1]职称信息表!$B$2:$D$160,3,FALSE)</f>
        <v>副研究员</v>
      </c>
      <c r="F27" s="23" t="str">
        <f>VLOOKUP($D$3:$D$194,[1]职称信息表!$B$1:$E$160,4,FALSE)</f>
        <v>专任教师</v>
      </c>
      <c r="G27" s="23" t="str">
        <f>VLOOKUP($D$3:$D$194,[1]职称信息表!$B$2:$F$160,5,FALSE)</f>
        <v>副高</v>
      </c>
      <c r="H27" s="26">
        <f>VLOOKUP(D27:D219,[1]工作量!C99:K319,7,FALSE)</f>
        <v>0</v>
      </c>
      <c r="I27" s="26">
        <f>VLOOKUP(D27:D219,[1]工作量!C99:K319,9,FALSE)</f>
        <v>0</v>
      </c>
      <c r="J27" s="23" t="e">
        <f>VLOOKUP($D$3:$D$195,'[1]学评教17-18-02'!$C$3:$E$131,3,FALSE)</f>
        <v>#N/A</v>
      </c>
      <c r="K27" s="23" t="e">
        <f>VLOOKUP($D$3:$D$195,'[1]学评教18-19-01'!$C$3:$E$125,3,FALSE)</f>
        <v>#N/A</v>
      </c>
      <c r="L27" s="23" t="e">
        <f t="shared" si="0"/>
        <v>#N/A</v>
      </c>
      <c r="M27" s="14">
        <v>157</v>
      </c>
      <c r="N27" s="26">
        <f t="shared" si="1"/>
        <v>36.693548387096776</v>
      </c>
      <c r="O27" s="23"/>
      <c r="P27" s="23"/>
      <c r="Q27" s="23"/>
      <c r="R27" s="23"/>
      <c r="S27" s="23"/>
      <c r="T27" s="23"/>
      <c r="U27" s="23"/>
      <c r="V27" s="23"/>
      <c r="W27" s="27"/>
      <c r="X27" s="23"/>
      <c r="Y27" s="27"/>
      <c r="Z27" s="27"/>
      <c r="AA27" s="27"/>
      <c r="AB27" s="27"/>
      <c r="AC27" s="27"/>
      <c r="AD27" s="23"/>
      <c r="AE27" s="27"/>
      <c r="AF27" s="27"/>
      <c r="AG27" s="27"/>
      <c r="AH27" s="27"/>
      <c r="AI27" s="23"/>
      <c r="AJ27" s="21">
        <f t="shared" si="2"/>
        <v>36.693548387096776</v>
      </c>
      <c r="AK27" s="30" t="s">
        <v>49</v>
      </c>
    </row>
    <row r="28" spans="1:37" ht="14.25" x14ac:dyDescent="0.2">
      <c r="A28" s="14">
        <v>101</v>
      </c>
      <c r="B28" s="15" t="s">
        <v>104</v>
      </c>
      <c r="C28" s="16" t="s">
        <v>105</v>
      </c>
      <c r="D28" s="16" t="s">
        <v>106</v>
      </c>
      <c r="E28" s="14" t="str">
        <f>VLOOKUP($D$3:$D$194,[1]职称信息表!$B$2:$D$160,3,FALSE)</f>
        <v>讲师（高校）</v>
      </c>
      <c r="F28" s="14" t="str">
        <f>VLOOKUP($D$3:$D$194,[1]职称信息表!$B$1:$E$160,4,FALSE)</f>
        <v>专任教师</v>
      </c>
      <c r="G28" s="14" t="str">
        <f>VLOOKUP($D$3:$D$194,[1]职称信息表!$B$2:$F$160,5,FALSE)</f>
        <v>中级</v>
      </c>
      <c r="H28" s="17">
        <f>VLOOKUP(D28:D220,[1]工作量!C103:K323,7,FALSE)</f>
        <v>375</v>
      </c>
      <c r="I28" s="18">
        <f>VLOOKUP(D28:D220,[1]工作量!C103:K323,9,FALSE)</f>
        <v>56.847403002543459</v>
      </c>
      <c r="J28" s="14" t="e">
        <f>VLOOKUP($D$3:$D$195,'[1]学评教17-18-02'!$C$3:$E$131,3,FALSE)</f>
        <v>#N/A</v>
      </c>
      <c r="K28" s="14" t="e">
        <f>VLOOKUP($D$3:$D$195,'[1]学评教18-19-01'!$C$3:$E$125,3,FALSE)</f>
        <v>#N/A</v>
      </c>
      <c r="L28" s="14" t="e">
        <f t="shared" si="0"/>
        <v>#N/A</v>
      </c>
      <c r="M28" s="14">
        <v>157</v>
      </c>
      <c r="N28" s="18">
        <f t="shared" si="1"/>
        <v>36.693548387096776</v>
      </c>
      <c r="O28" s="14"/>
      <c r="P28" s="14"/>
      <c r="Q28" s="14">
        <f>SUM(O28:P28)</f>
        <v>0</v>
      </c>
      <c r="R28" s="14"/>
      <c r="S28" s="14"/>
      <c r="T28" s="14"/>
      <c r="U28" s="14"/>
      <c r="V28" s="14"/>
      <c r="W28" s="19">
        <f>SUM(R28:V28)</f>
        <v>0</v>
      </c>
      <c r="X28" s="20">
        <f>Q28+W28</f>
        <v>0</v>
      </c>
      <c r="Y28" s="19"/>
      <c r="Z28" s="19"/>
      <c r="AA28" s="19"/>
      <c r="AB28" s="19">
        <f>SUM(Y28:AA28)</f>
        <v>0</v>
      </c>
      <c r="AC28" s="19"/>
      <c r="AD28" s="14"/>
      <c r="AE28" s="19"/>
      <c r="AF28" s="19">
        <f>SUM(AC28:AE28)</f>
        <v>0</v>
      </c>
      <c r="AG28" s="19"/>
      <c r="AH28" s="19">
        <f>AG28</f>
        <v>0</v>
      </c>
      <c r="AI28" s="20">
        <f>AB28+AF28+AH28</f>
        <v>0</v>
      </c>
      <c r="AJ28" s="21">
        <f t="shared" si="2"/>
        <v>93.540951389640242</v>
      </c>
      <c r="AK28" s="22"/>
    </row>
    <row r="29" spans="1:37" ht="14.25" x14ac:dyDescent="0.2">
      <c r="A29" s="14">
        <v>110</v>
      </c>
      <c r="B29" s="15" t="s">
        <v>107</v>
      </c>
      <c r="C29" s="16" t="s">
        <v>108</v>
      </c>
      <c r="D29" s="16" t="s">
        <v>109</v>
      </c>
      <c r="E29" s="14" t="str">
        <f>VLOOKUP($D$3:$D$194,[1]职称信息表!$B$2:$D$160,3,FALSE)</f>
        <v>教授</v>
      </c>
      <c r="F29" s="14" t="str">
        <f>VLOOKUP($D$3:$D$194,[1]职称信息表!$B$1:$E$160,4,FALSE)</f>
        <v>专任教师</v>
      </c>
      <c r="G29" s="14" t="str">
        <f>VLOOKUP($D$3:$D$194,[1]职称信息表!$B$2:$F$160,5,FALSE)</f>
        <v>正高</v>
      </c>
      <c r="H29" s="17">
        <f>VLOOKUP(D29:D221,[1]工作量!C112:K332,7,FALSE)</f>
        <v>80</v>
      </c>
      <c r="I29" s="18">
        <f>VLOOKUP(D29:D221,[1]工作量!C112:K332,9,FALSE)</f>
        <v>12.127445973875938</v>
      </c>
      <c r="J29" s="14" t="e">
        <f>VLOOKUP($D$3:$D$195,'[1]学评教17-18-02'!$C$3:$E$131,3,FALSE)</f>
        <v>#N/A</v>
      </c>
      <c r="K29" s="14" t="e">
        <f>VLOOKUP($D$3:$D$195,'[1]学评教18-19-01'!$C$3:$E$125,3,FALSE)</f>
        <v>#N/A</v>
      </c>
      <c r="L29" s="14" t="e">
        <f t="shared" si="0"/>
        <v>#N/A</v>
      </c>
      <c r="M29" s="14">
        <v>157</v>
      </c>
      <c r="N29" s="18">
        <f t="shared" si="1"/>
        <v>36.693548387096776</v>
      </c>
      <c r="O29" s="14"/>
      <c r="P29" s="14"/>
      <c r="Q29" s="14">
        <f>SUM(O29:P29)</f>
        <v>0</v>
      </c>
      <c r="R29" s="14"/>
      <c r="S29" s="14"/>
      <c r="T29" s="14"/>
      <c r="U29" s="14"/>
      <c r="V29" s="14"/>
      <c r="W29" s="19">
        <f>SUM(R29:V29)</f>
        <v>0</v>
      </c>
      <c r="X29" s="20">
        <f>Q29+W29</f>
        <v>0</v>
      </c>
      <c r="Y29" s="19"/>
      <c r="Z29" s="19"/>
      <c r="AA29" s="19"/>
      <c r="AB29" s="19">
        <f>SUM(Y29:AA29)</f>
        <v>0</v>
      </c>
      <c r="AC29" s="19"/>
      <c r="AD29" s="14"/>
      <c r="AE29" s="19"/>
      <c r="AF29" s="19">
        <f>SUM(AC29:AE29)</f>
        <v>0</v>
      </c>
      <c r="AG29" s="19"/>
      <c r="AH29" s="19">
        <f>AG29</f>
        <v>0</v>
      </c>
      <c r="AI29" s="20">
        <f>AB29+AF29+AH29</f>
        <v>0</v>
      </c>
      <c r="AJ29" s="21">
        <f t="shared" si="2"/>
        <v>48.820994360972712</v>
      </c>
      <c r="AK29" s="22"/>
    </row>
    <row r="30" spans="1:37" s="29" customFormat="1" ht="14.25" x14ac:dyDescent="0.2">
      <c r="A30" s="23">
        <v>128</v>
      </c>
      <c r="B30" s="24" t="s">
        <v>110</v>
      </c>
      <c r="C30" s="25" t="s">
        <v>111</v>
      </c>
      <c r="D30" s="25" t="s">
        <v>112</v>
      </c>
      <c r="E30" s="23" t="str">
        <f>VLOOKUP($D$3:$D$194,[1]职称信息表!$B$2:$D$160,3,FALSE)</f>
        <v>研究员（自然科学）</v>
      </c>
      <c r="F30" s="23" t="str">
        <f>VLOOKUP($D$3:$D$194,[1]职称信息表!$B$1:$E$160,4,FALSE)</f>
        <v>专职研究</v>
      </c>
      <c r="G30" s="23" t="str">
        <f>VLOOKUP($D$3:$D$194,[1]职称信息表!$B$2:$F$160,5,FALSE)</f>
        <v>正高</v>
      </c>
      <c r="H30" s="26">
        <f>VLOOKUP(D30:D222,[1]工作量!C130:K350,7,FALSE)</f>
        <v>0</v>
      </c>
      <c r="I30" s="26">
        <f>VLOOKUP(D30:D222,[1]工作量!C130:K350,9,FALSE)</f>
        <v>0</v>
      </c>
      <c r="J30" s="23" t="e">
        <f>VLOOKUP($D$3:$D$195,'[1]学评教17-18-02'!$C$3:$E$131,3,FALSE)</f>
        <v>#N/A</v>
      </c>
      <c r="K30" s="23" t="e">
        <f>VLOOKUP($D$3:$D$195,'[1]学评教18-19-01'!$C$3:$E$125,3,FALSE)</f>
        <v>#N/A</v>
      </c>
      <c r="L30" s="23" t="e">
        <f t="shared" si="0"/>
        <v>#N/A</v>
      </c>
      <c r="M30" s="14">
        <v>157</v>
      </c>
      <c r="N30" s="26">
        <f t="shared" si="1"/>
        <v>36.693548387096776</v>
      </c>
      <c r="O30" s="23"/>
      <c r="P30" s="23"/>
      <c r="Q30" s="23"/>
      <c r="R30" s="23"/>
      <c r="S30" s="23"/>
      <c r="T30" s="23"/>
      <c r="U30" s="23"/>
      <c r="V30" s="23"/>
      <c r="W30" s="27"/>
      <c r="X30" s="23"/>
      <c r="Y30" s="27"/>
      <c r="Z30" s="27"/>
      <c r="AA30" s="27"/>
      <c r="AB30" s="27"/>
      <c r="AC30" s="27"/>
      <c r="AD30" s="23"/>
      <c r="AE30" s="27"/>
      <c r="AF30" s="27"/>
      <c r="AG30" s="27"/>
      <c r="AH30" s="27"/>
      <c r="AI30" s="23"/>
      <c r="AJ30" s="21">
        <f t="shared" si="2"/>
        <v>36.693548387096776</v>
      </c>
      <c r="AK30" s="33" t="s">
        <v>62</v>
      </c>
    </row>
    <row r="31" spans="1:37" s="29" customFormat="1" ht="14.25" x14ac:dyDescent="0.2">
      <c r="A31" s="23">
        <v>137</v>
      </c>
      <c r="B31" s="24" t="s">
        <v>110</v>
      </c>
      <c r="C31" s="25" t="s">
        <v>113</v>
      </c>
      <c r="D31" s="25" t="s">
        <v>114</v>
      </c>
      <c r="E31" s="23">
        <f>VLOOKUP($D$3:$D$194,[1]职称信息表!$B$2:$D$160,3,FALSE)</f>
        <v>0</v>
      </c>
      <c r="F31" s="23" t="str">
        <f>VLOOKUP($D$3:$D$194,[1]职称信息表!$B$1:$E$160,4,FALSE)</f>
        <v>专任教师</v>
      </c>
      <c r="G31" s="23">
        <f>VLOOKUP($D$3:$D$194,[1]职称信息表!$B$2:$F$160,5,FALSE)</f>
        <v>0</v>
      </c>
      <c r="H31" s="26">
        <f>VLOOKUP(D31:D223,[1]工作量!C139:K359,7,FALSE)</f>
        <v>0</v>
      </c>
      <c r="I31" s="26">
        <f>VLOOKUP(D31:D223,[1]工作量!C139:K359,9,FALSE)</f>
        <v>0</v>
      </c>
      <c r="J31" s="23" t="e">
        <f>VLOOKUP($D$3:$D$195,'[1]学评教17-18-02'!$C$3:$E$131,3,FALSE)</f>
        <v>#N/A</v>
      </c>
      <c r="K31" s="23" t="e">
        <f>VLOOKUP($D$3:$D$195,'[1]学评教18-19-01'!$C$3:$E$125,3,FALSE)</f>
        <v>#N/A</v>
      </c>
      <c r="L31" s="23" t="e">
        <f t="shared" si="0"/>
        <v>#N/A</v>
      </c>
      <c r="M31" s="14">
        <v>157</v>
      </c>
      <c r="N31" s="26">
        <f t="shared" si="1"/>
        <v>36.693548387096776</v>
      </c>
      <c r="O31" s="23"/>
      <c r="P31" s="23"/>
      <c r="Q31" s="23"/>
      <c r="R31" s="23"/>
      <c r="S31" s="23"/>
      <c r="T31" s="23"/>
      <c r="U31" s="23"/>
      <c r="V31" s="23"/>
      <c r="W31" s="27"/>
      <c r="X31" s="23"/>
      <c r="Y31" s="27"/>
      <c r="Z31" s="27"/>
      <c r="AA31" s="27"/>
      <c r="AB31" s="27"/>
      <c r="AC31" s="27"/>
      <c r="AD31" s="23"/>
      <c r="AE31" s="27"/>
      <c r="AF31" s="27"/>
      <c r="AG31" s="27"/>
      <c r="AH31" s="27"/>
      <c r="AI31" s="23"/>
      <c r="AJ31" s="21">
        <f t="shared" si="2"/>
        <v>36.693548387096776</v>
      </c>
      <c r="AK31" s="30" t="s">
        <v>49</v>
      </c>
    </row>
    <row r="32" spans="1:37" s="29" customFormat="1" ht="14.25" x14ac:dyDescent="0.2">
      <c r="A32" s="23">
        <v>156</v>
      </c>
      <c r="B32" s="24" t="s">
        <v>115</v>
      </c>
      <c r="C32" s="25" t="s">
        <v>116</v>
      </c>
      <c r="D32" s="25" t="s">
        <v>117</v>
      </c>
      <c r="E32" s="23" t="str">
        <f>VLOOKUP($D$3:$D$194,[1]职称信息表!$B$2:$D$160,3,FALSE)</f>
        <v>高级工程师</v>
      </c>
      <c r="F32" s="23" t="str">
        <f>VLOOKUP($D$3:$D$194,[1]职称信息表!$B$1:$E$160,4,FALSE)</f>
        <v>专任教师</v>
      </c>
      <c r="G32" s="23" t="str">
        <f>VLOOKUP($D$3:$D$194,[1]职称信息表!$B$2:$F$160,5,FALSE)</f>
        <v>副高</v>
      </c>
      <c r="H32" s="26">
        <f>VLOOKUP(D32:D224,[1]工作量!C158:K378,7,FALSE)</f>
        <v>400</v>
      </c>
      <c r="I32" s="26">
        <f>VLOOKUP(D32:D224,[1]工作量!C158:K378,9,FALSE)</f>
        <v>60.637229869379695</v>
      </c>
      <c r="J32" s="23" t="e">
        <f>VLOOKUP($D$3:$D$195,'[1]学评教17-18-02'!$C$3:$E$131,3,FALSE)</f>
        <v>#N/A</v>
      </c>
      <c r="K32" s="23" t="e">
        <f>VLOOKUP($D$3:$D$195,'[1]学评教18-19-01'!$C$3:$E$125,3,FALSE)</f>
        <v>#N/A</v>
      </c>
      <c r="L32" s="23" t="e">
        <f t="shared" si="0"/>
        <v>#N/A</v>
      </c>
      <c r="M32" s="14">
        <v>157</v>
      </c>
      <c r="N32" s="26">
        <f t="shared" si="1"/>
        <v>36.693548387096776</v>
      </c>
      <c r="O32" s="23"/>
      <c r="P32" s="23"/>
      <c r="Q32" s="23"/>
      <c r="R32" s="23"/>
      <c r="S32" s="23"/>
      <c r="T32" s="23"/>
      <c r="U32" s="23"/>
      <c r="V32" s="23"/>
      <c r="W32" s="27"/>
      <c r="X32" s="23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3"/>
      <c r="AJ32" s="21">
        <f t="shared" si="2"/>
        <v>97.330778256476464</v>
      </c>
      <c r="AK32" s="32" t="s">
        <v>55</v>
      </c>
    </row>
    <row r="33" spans="1:37" s="29" customFormat="1" ht="14.25" x14ac:dyDescent="0.2">
      <c r="A33" s="23">
        <v>162</v>
      </c>
      <c r="B33" s="24" t="s">
        <v>115</v>
      </c>
      <c r="C33" s="25" t="s">
        <v>118</v>
      </c>
      <c r="D33" s="25" t="s">
        <v>119</v>
      </c>
      <c r="E33" s="23" t="str">
        <f>VLOOKUP($D$3:$D$194,[1]职称信息表!$B$2:$D$197,3,FALSE)</f>
        <v>研究员（自然科学）</v>
      </c>
      <c r="F33" s="23" t="str">
        <f>VLOOKUP($D$3:$D$194,[1]职称信息表!$B$1:$E$197,4,FALSE)</f>
        <v>专任教师</v>
      </c>
      <c r="G33" s="23" t="str">
        <f>VLOOKUP($D$3:$D$194,[1]职称信息表!$B$2:$F$197,5,FALSE)</f>
        <v>正高</v>
      </c>
      <c r="H33" s="26">
        <f>VLOOKUP(D33:D225,[1]工作量!C164:K384,7,FALSE)</f>
        <v>0</v>
      </c>
      <c r="I33" s="26">
        <f>VLOOKUP(D33:D225,[1]工作量!C164:K384,9,FALSE)</f>
        <v>0</v>
      </c>
      <c r="J33" s="23" t="e">
        <f>VLOOKUP($D$3:$D$195,'[1]学评教17-18-02'!$C$3:$E$131,3,FALSE)</f>
        <v>#N/A</v>
      </c>
      <c r="K33" s="23" t="e">
        <f>VLOOKUP($D$3:$D$195,'[1]学评教18-19-01'!$C$3:$E$125,3,FALSE)</f>
        <v>#N/A</v>
      </c>
      <c r="L33" s="23" t="e">
        <f t="shared" si="0"/>
        <v>#N/A</v>
      </c>
      <c r="M33" s="14">
        <v>157</v>
      </c>
      <c r="N33" s="26">
        <f t="shared" si="1"/>
        <v>36.693548387096776</v>
      </c>
      <c r="O33" s="23"/>
      <c r="P33" s="23"/>
      <c r="Q33" s="23"/>
      <c r="R33" s="23"/>
      <c r="S33" s="23"/>
      <c r="T33" s="23"/>
      <c r="U33" s="23"/>
      <c r="V33" s="23"/>
      <c r="W33" s="27"/>
      <c r="X33" s="23"/>
      <c r="Y33" s="27"/>
      <c r="Z33" s="27"/>
      <c r="AA33" s="27"/>
      <c r="AB33" s="27"/>
      <c r="AC33" s="27"/>
      <c r="AD33" s="23"/>
      <c r="AE33" s="27"/>
      <c r="AF33" s="27"/>
      <c r="AG33" s="27"/>
      <c r="AH33" s="27"/>
      <c r="AI33" s="23"/>
      <c r="AJ33" s="21">
        <f t="shared" si="2"/>
        <v>36.693548387096776</v>
      </c>
      <c r="AK33" s="33" t="s">
        <v>62</v>
      </c>
    </row>
    <row r="34" spans="1:37" s="34" customFormat="1" ht="14.25" x14ac:dyDescent="0.2">
      <c r="A34" s="38">
        <v>168</v>
      </c>
      <c r="B34" s="39" t="s">
        <v>115</v>
      </c>
      <c r="C34" s="40" t="s">
        <v>120</v>
      </c>
      <c r="D34" s="40" t="s">
        <v>121</v>
      </c>
      <c r="E34" s="38" t="str">
        <f>VLOOKUP($D$3:$D$194,[1]职称信息表!$B$2:$D$160,3,FALSE)</f>
        <v>教授</v>
      </c>
      <c r="F34" s="38" t="str">
        <f>VLOOKUP($D$3:$D$194,[1]职称信息表!$B$1:$E$160,4,FALSE)</f>
        <v>专任教师</v>
      </c>
      <c r="G34" s="38" t="str">
        <f>VLOOKUP($D$3:$D$194,[1]职称信息表!$B$2:$F$160,5,FALSE)</f>
        <v>正高</v>
      </c>
      <c r="H34" s="41">
        <f>VLOOKUP(D34:D226,[1]工作量!C170:K390,7,FALSE)</f>
        <v>0</v>
      </c>
      <c r="I34" s="41">
        <f>VLOOKUP(D34:D226,[1]工作量!C170:K390,9,FALSE)</f>
        <v>0</v>
      </c>
      <c r="J34" s="38" t="e">
        <f>VLOOKUP($D$3:$D$195,'[1]学评教17-18-02'!$C$3:$E$131,3,FALSE)</f>
        <v>#N/A</v>
      </c>
      <c r="K34" s="38" t="e">
        <f>VLOOKUP($D$3:$D$195,'[1]学评教18-19-01'!$C$3:$E$125,3,FALSE)</f>
        <v>#N/A</v>
      </c>
      <c r="L34" s="38" t="e">
        <f t="shared" si="0"/>
        <v>#N/A</v>
      </c>
      <c r="M34" s="38">
        <v>157</v>
      </c>
      <c r="N34" s="41">
        <f t="shared" si="1"/>
        <v>36.693548387096776</v>
      </c>
      <c r="O34" s="38"/>
      <c r="P34" s="38"/>
      <c r="Q34" s="38">
        <f>SUM(O34:P34)</f>
        <v>0</v>
      </c>
      <c r="R34" s="38"/>
      <c r="S34" s="38"/>
      <c r="T34" s="38"/>
      <c r="U34" s="38"/>
      <c r="V34" s="38"/>
      <c r="W34" s="42">
        <f>SUM(R34:V34)</f>
        <v>0</v>
      </c>
      <c r="X34" s="38">
        <f>Q34+W34</f>
        <v>0</v>
      </c>
      <c r="Y34" s="42"/>
      <c r="Z34" s="42"/>
      <c r="AA34" s="42"/>
      <c r="AB34" s="42">
        <f>SUM(Y34:AA34)</f>
        <v>0</v>
      </c>
      <c r="AC34" s="42"/>
      <c r="AD34" s="38"/>
      <c r="AE34" s="42"/>
      <c r="AF34" s="42">
        <f>SUM(AC34:AE34)</f>
        <v>0</v>
      </c>
      <c r="AG34" s="42"/>
      <c r="AH34" s="42">
        <f>AG34</f>
        <v>0</v>
      </c>
      <c r="AI34" s="38">
        <f>AB34+AF34+AH34</f>
        <v>0</v>
      </c>
      <c r="AJ34" s="43">
        <f t="shared" si="2"/>
        <v>36.693548387096776</v>
      </c>
      <c r="AK34" s="44"/>
    </row>
    <row r="35" spans="1:37" s="45" customFormat="1" ht="14.25" x14ac:dyDescent="0.2">
      <c r="A35" s="38">
        <v>173</v>
      </c>
      <c r="B35" s="39" t="s">
        <v>122</v>
      </c>
      <c r="C35" s="40" t="s">
        <v>123</v>
      </c>
      <c r="D35" s="40" t="s">
        <v>124</v>
      </c>
      <c r="E35" s="38" t="str">
        <f>VLOOKUP($D$3:$D$194,[1]职称信息表!$B$2:$D$198,3,FALSE)</f>
        <v>教授级高工</v>
      </c>
      <c r="F35" s="38" t="str">
        <f>VLOOKUP($D$3:$D$194,[1]职称信息表!$B$1:$E$198,4,FALSE)</f>
        <v>专职研究</v>
      </c>
      <c r="G35" s="38" t="str">
        <f>VLOOKUP($D$3:$D$194,[1]职称信息表!$B$2:$F$198,5,FALSE)</f>
        <v>正高</v>
      </c>
      <c r="H35" s="41">
        <f>VLOOKUP(D35:D227,[1]工作量!C175:K395,7,FALSE)</f>
        <v>0</v>
      </c>
      <c r="I35" s="41">
        <f>VLOOKUP(D35:D227,[1]工作量!C175:K395,9,FALSE)</f>
        <v>0</v>
      </c>
      <c r="J35" s="38" t="e">
        <f>VLOOKUP($D$3:$D$195,'[1]学评教17-18-02'!$C$3:$E$131,3,FALSE)</f>
        <v>#N/A</v>
      </c>
      <c r="K35" s="38" t="e">
        <f>VLOOKUP($D$3:$D$195,'[1]学评教18-19-01'!$C$3:$E$125,3,FALSE)</f>
        <v>#N/A</v>
      </c>
      <c r="L35" s="38" t="e">
        <f t="shared" si="0"/>
        <v>#N/A</v>
      </c>
      <c r="M35" s="14">
        <v>157</v>
      </c>
      <c r="N35" s="41">
        <f t="shared" si="1"/>
        <v>36.693548387096776</v>
      </c>
      <c r="O35" s="38"/>
      <c r="P35" s="38"/>
      <c r="Q35" s="38">
        <f>SUM(O35:P35)</f>
        <v>0</v>
      </c>
      <c r="R35" s="38"/>
      <c r="S35" s="38"/>
      <c r="T35" s="38"/>
      <c r="U35" s="38"/>
      <c r="V35" s="38"/>
      <c r="W35" s="42">
        <f>SUM(R35:V35)</f>
        <v>0</v>
      </c>
      <c r="X35" s="38">
        <f>Q35+W35</f>
        <v>0</v>
      </c>
      <c r="Y35" s="42"/>
      <c r="Z35" s="42"/>
      <c r="AA35" s="42"/>
      <c r="AB35" s="42">
        <f>SUM(Y35:AA35)</f>
        <v>0</v>
      </c>
      <c r="AC35" s="42"/>
      <c r="AD35" s="38"/>
      <c r="AE35" s="42"/>
      <c r="AF35" s="42">
        <f>SUM(AC35:AE35)</f>
        <v>0</v>
      </c>
      <c r="AG35" s="42"/>
      <c r="AH35" s="42">
        <f>AG35</f>
        <v>0</v>
      </c>
      <c r="AI35" s="38">
        <f>AB35+AF35+AH35</f>
        <v>0</v>
      </c>
      <c r="AJ35" s="21">
        <f t="shared" si="2"/>
        <v>36.693548387096776</v>
      </c>
      <c r="AK35" s="33" t="s">
        <v>62</v>
      </c>
    </row>
    <row r="36" spans="1:37" ht="14.25" x14ac:dyDescent="0.2">
      <c r="A36" s="14">
        <v>174</v>
      </c>
      <c r="B36" s="15" t="s">
        <v>122</v>
      </c>
      <c r="C36" s="16" t="s">
        <v>125</v>
      </c>
      <c r="D36" s="16" t="s">
        <v>126</v>
      </c>
      <c r="E36" s="14" t="str">
        <f>VLOOKUP($D$3:$D$194,[1]职称信息表!$B$2:$D$198,3,FALSE)</f>
        <v>副教授</v>
      </c>
      <c r="F36" s="14" t="str">
        <f>VLOOKUP($D$3:$D$194,[1]职称信息表!$B$1:$E$198,4,FALSE)</f>
        <v>专任教师</v>
      </c>
      <c r="G36" s="14" t="str">
        <f>VLOOKUP($D$3:$D$194,[1]职称信息表!$B$2:$F$198,5,FALSE)</f>
        <v>副高</v>
      </c>
      <c r="H36" s="17">
        <f>VLOOKUP(D36:D228,[1]工作量!C176:K396,7,FALSE)</f>
        <v>640.91359999999997</v>
      </c>
      <c r="I36" s="18">
        <f>VLOOKUP(D36:D228,[1]工作量!C176:K396,9,FALSE)</f>
        <v>97.158063224029149</v>
      </c>
      <c r="J36" s="14" t="e">
        <f>VLOOKUP($D$3:$D$195,'[1]学评教17-18-02'!$C$3:$E$131,3,FALSE)</f>
        <v>#N/A</v>
      </c>
      <c r="K36" s="14" t="e">
        <f>VLOOKUP($D$3:$D$195,'[1]学评教18-19-01'!$C$3:$E$125,3,FALSE)</f>
        <v>#N/A</v>
      </c>
      <c r="L36" s="14" t="e">
        <f t="shared" si="0"/>
        <v>#N/A</v>
      </c>
      <c r="M36" s="14">
        <v>157</v>
      </c>
      <c r="N36" s="18">
        <f t="shared" si="1"/>
        <v>36.693548387096776</v>
      </c>
      <c r="O36" s="14">
        <v>71</v>
      </c>
      <c r="P36" s="14"/>
      <c r="Q36" s="14">
        <f>SUM(O36:P36)</f>
        <v>71</v>
      </c>
      <c r="R36" s="14"/>
      <c r="S36" s="14"/>
      <c r="T36" s="14">
        <v>7</v>
      </c>
      <c r="U36" s="14"/>
      <c r="V36" s="14"/>
      <c r="W36" s="19">
        <f>SUM(R36:V36)</f>
        <v>7</v>
      </c>
      <c r="X36" s="20">
        <f>Q36+W36</f>
        <v>78</v>
      </c>
      <c r="Y36" s="19"/>
      <c r="Z36" s="19"/>
      <c r="AA36" s="19"/>
      <c r="AB36" s="19">
        <f>SUM(Y36:AA36)</f>
        <v>0</v>
      </c>
      <c r="AC36" s="19"/>
      <c r="AD36" s="14"/>
      <c r="AE36" s="19"/>
      <c r="AF36" s="19">
        <f>SUM(AC36:AE36)</f>
        <v>0</v>
      </c>
      <c r="AG36" s="19"/>
      <c r="AH36" s="19">
        <f>AG36</f>
        <v>0</v>
      </c>
      <c r="AI36" s="20">
        <f>AB36+AF36+AH36</f>
        <v>0</v>
      </c>
      <c r="AJ36" s="21">
        <f t="shared" si="2"/>
        <v>211.85161161112592</v>
      </c>
      <c r="AK36" s="22"/>
    </row>
    <row r="37" spans="1:37" s="45" customFormat="1" ht="14.25" x14ac:dyDescent="0.2">
      <c r="A37" s="38">
        <v>183</v>
      </c>
      <c r="B37" s="39" t="s">
        <v>127</v>
      </c>
      <c r="C37" s="40" t="s">
        <v>128</v>
      </c>
      <c r="D37" s="40" t="s">
        <v>129</v>
      </c>
      <c r="E37" s="38" t="str">
        <f>VLOOKUP($D$3:$D$194,[1]职称信息表!$B$2:$D$198,3,FALSE)</f>
        <v>副教授</v>
      </c>
      <c r="F37" s="38" t="str">
        <f>VLOOKUP($D$3:$D$194,[1]职称信息表!$B$1:$E$198,4,FALSE)</f>
        <v>专任教师</v>
      </c>
      <c r="G37" s="38" t="str">
        <f>VLOOKUP($D$3:$D$194,[1]职称信息表!$B$2:$F$198,5,FALSE)</f>
        <v>副高</v>
      </c>
      <c r="H37" s="41">
        <f>VLOOKUP(D37:D229,[1]工作量!C185:K405,7,FALSE)</f>
        <v>0</v>
      </c>
      <c r="I37" s="41">
        <f>VLOOKUP(D37:D229,[1]工作量!C185:K405,9,FALSE)</f>
        <v>0</v>
      </c>
      <c r="J37" s="38" t="e">
        <f>VLOOKUP($D$3:$D$195,'[1]学评教17-18-02'!$C$3:$E$131,3,FALSE)</f>
        <v>#N/A</v>
      </c>
      <c r="K37" s="38" t="e">
        <f>VLOOKUP($D$3:$D$195,'[1]学评教18-19-01'!$C$3:$E$125,3,FALSE)</f>
        <v>#N/A</v>
      </c>
      <c r="L37" s="38" t="e">
        <f t="shared" si="0"/>
        <v>#N/A</v>
      </c>
      <c r="M37" s="14">
        <v>157</v>
      </c>
      <c r="N37" s="41">
        <f t="shared" si="1"/>
        <v>36.693548387096776</v>
      </c>
      <c r="O37" s="38"/>
      <c r="P37" s="38"/>
      <c r="Q37" s="38">
        <f>SUM(O37:P37)</f>
        <v>0</v>
      </c>
      <c r="R37" s="38"/>
      <c r="S37" s="38"/>
      <c r="T37" s="38"/>
      <c r="U37" s="38"/>
      <c r="V37" s="38"/>
      <c r="W37" s="42">
        <f>SUM(R37:V37)</f>
        <v>0</v>
      </c>
      <c r="X37" s="38">
        <f>Q37+W37</f>
        <v>0</v>
      </c>
      <c r="Y37" s="42"/>
      <c r="Z37" s="42"/>
      <c r="AA37" s="42"/>
      <c r="AB37" s="42">
        <f>SUM(Y37:AA37)</f>
        <v>0</v>
      </c>
      <c r="AC37" s="42"/>
      <c r="AD37" s="38"/>
      <c r="AE37" s="42"/>
      <c r="AF37" s="42">
        <f>SUM(AC37:AE37)</f>
        <v>0</v>
      </c>
      <c r="AG37" s="42"/>
      <c r="AH37" s="42">
        <f>AG37</f>
        <v>0</v>
      </c>
      <c r="AI37" s="38">
        <f>AB37+AF37+AH37</f>
        <v>0</v>
      </c>
      <c r="AJ37" s="21">
        <f t="shared" si="2"/>
        <v>36.693548387096776</v>
      </c>
      <c r="AK37" s="44" t="s">
        <v>55</v>
      </c>
    </row>
    <row r="38" spans="1:37" s="29" customFormat="1" ht="14.25" x14ac:dyDescent="0.2">
      <c r="A38" s="23">
        <v>189</v>
      </c>
      <c r="B38" s="24" t="s">
        <v>130</v>
      </c>
      <c r="C38" s="25" t="s">
        <v>131</v>
      </c>
      <c r="D38" s="25" t="s">
        <v>132</v>
      </c>
      <c r="E38" s="23" t="str">
        <f>VLOOKUP($D$3:$D$194,[1]职称信息表!$B$2:$D$198,3,FALSE)</f>
        <v>讲师（高校）</v>
      </c>
      <c r="F38" s="23" t="str">
        <f>VLOOKUP($D$3:$D$194,[1]职称信息表!$B$1:$E$198,4,FALSE)</f>
        <v>专任教师</v>
      </c>
      <c r="G38" s="23" t="str">
        <f>VLOOKUP($D$3:$D$194,[1]职称信息表!$B$2:$F$198,5,FALSE)</f>
        <v>中级</v>
      </c>
      <c r="H38" s="26">
        <f>VLOOKUP(D38:D230,[1]工作量!C191:K411,7,FALSE)</f>
        <v>11</v>
      </c>
      <c r="I38" s="26">
        <f>VLOOKUP(D38:D230,[1]工作量!C191:K411,9,FALSE)</f>
        <v>1.6675238214079413</v>
      </c>
      <c r="J38" s="23" t="e">
        <f>VLOOKUP($D$3:$D$195,'[1]学评教17-18-02'!$C$3:$E$131,3,FALSE)</f>
        <v>#N/A</v>
      </c>
      <c r="K38" s="23" t="e">
        <f>VLOOKUP($D$3:$D$195,'[1]学评教18-19-01'!$C$3:$E$125,3,FALSE)</f>
        <v>#N/A</v>
      </c>
      <c r="L38" s="23" t="e">
        <f t="shared" si="0"/>
        <v>#N/A</v>
      </c>
      <c r="M38" s="14">
        <v>157</v>
      </c>
      <c r="N38" s="26">
        <f t="shared" si="1"/>
        <v>36.693548387096776</v>
      </c>
      <c r="O38" s="23"/>
      <c r="P38" s="23"/>
      <c r="Q38" s="23"/>
      <c r="R38" s="23"/>
      <c r="S38" s="23"/>
      <c r="T38" s="23"/>
      <c r="U38" s="23"/>
      <c r="V38" s="23"/>
      <c r="W38" s="27"/>
      <c r="X38" s="23"/>
      <c r="Y38" s="27"/>
      <c r="Z38" s="27"/>
      <c r="AA38" s="27"/>
      <c r="AB38" s="27"/>
      <c r="AC38" s="27"/>
      <c r="AD38" s="23"/>
      <c r="AE38" s="27"/>
      <c r="AF38" s="27"/>
      <c r="AG38" s="27"/>
      <c r="AH38" s="27"/>
      <c r="AI38" s="23"/>
      <c r="AJ38" s="21">
        <f t="shared" si="2"/>
        <v>38.361072208504716</v>
      </c>
      <c r="AK38" s="32" t="s">
        <v>55</v>
      </c>
    </row>
    <row r="39" spans="1:37" ht="14.25" x14ac:dyDescent="0.2">
      <c r="A39" s="14">
        <v>210</v>
      </c>
      <c r="B39" s="15" t="s">
        <v>133</v>
      </c>
      <c r="C39" s="16" t="s">
        <v>134</v>
      </c>
      <c r="D39" s="16" t="s">
        <v>135</v>
      </c>
      <c r="E39" s="14" t="s">
        <v>136</v>
      </c>
      <c r="F39" s="14" t="s">
        <v>137</v>
      </c>
      <c r="G39" s="14" t="s">
        <v>138</v>
      </c>
      <c r="H39" s="17">
        <f>VLOOKUP(D39:D231,[1]工作量!C193:K413,7,FALSE)</f>
        <v>627.15440000000001</v>
      </c>
      <c r="I39" s="18">
        <f>VLOOKUP(D39:D231,[1]工作量!C193:K413,9,FALSE)</f>
        <v>95.072263790982248</v>
      </c>
      <c r="J39" s="14" t="e">
        <f>VLOOKUP($D$3:$D$195,'[1]学评教17-18-02'!$C$3:$E$131,3,FALSE)</f>
        <v>#N/A</v>
      </c>
      <c r="K39" s="14" t="e">
        <f>VLOOKUP($D$3:$D$195,'[1]学评教18-19-01'!$C$3:$E$125,3,FALSE)</f>
        <v>#N/A</v>
      </c>
      <c r="L39" s="14" t="e">
        <f t="shared" si="0"/>
        <v>#N/A</v>
      </c>
      <c r="M39" s="14">
        <v>157</v>
      </c>
      <c r="N39" s="18">
        <f t="shared" si="1"/>
        <v>36.693548387096776</v>
      </c>
      <c r="O39" s="14"/>
      <c r="P39" s="14"/>
      <c r="Q39" s="14">
        <f>SUM(O39:P39)</f>
        <v>0</v>
      </c>
      <c r="R39" s="14"/>
      <c r="S39" s="14"/>
      <c r="T39" s="14"/>
      <c r="U39" s="14"/>
      <c r="V39" s="14"/>
      <c r="W39" s="19">
        <f>SUM(R39:V39)</f>
        <v>0</v>
      </c>
      <c r="X39" s="20">
        <f>Q39+W39</f>
        <v>0</v>
      </c>
      <c r="Y39" s="19"/>
      <c r="Z39" s="19"/>
      <c r="AA39" s="19"/>
      <c r="AB39" s="19">
        <f>SUM(Y39:AA39)</f>
        <v>0</v>
      </c>
      <c r="AC39" s="19">
        <v>7</v>
      </c>
      <c r="AD39" s="14"/>
      <c r="AE39" s="19"/>
      <c r="AF39" s="19">
        <f>SUM(AC39:AE39)</f>
        <v>7</v>
      </c>
      <c r="AG39" s="19"/>
      <c r="AH39" s="19">
        <f>AG39</f>
        <v>0</v>
      </c>
      <c r="AI39" s="20">
        <f>AB39+AF39+AH39</f>
        <v>7</v>
      </c>
      <c r="AJ39" s="21">
        <f t="shared" si="2"/>
        <v>138.76581217807902</v>
      </c>
      <c r="AK39" s="22"/>
    </row>
    <row r="40" spans="1:37" ht="14.25" x14ac:dyDescent="0.2">
      <c r="A40" s="23">
        <v>127</v>
      </c>
      <c r="B40" s="24" t="s">
        <v>107</v>
      </c>
      <c r="C40" s="25" t="s">
        <v>139</v>
      </c>
      <c r="D40" s="25" t="s">
        <v>140</v>
      </c>
      <c r="E40" s="23" t="str">
        <f>VLOOKUP($D$3:$D$194,[1]职称信息表!$B$2:$D$160,3,FALSE)</f>
        <v>副研究员（自然科学）</v>
      </c>
      <c r="F40" s="23" t="str">
        <f>VLOOKUP($D$3:$D$194,[1]职称信息表!$B$1:$E$160,4,FALSE)</f>
        <v>专任教师</v>
      </c>
      <c r="G40" s="23" t="str">
        <f>VLOOKUP($D$3:$D$194,[1]职称信息表!$B$2:$F$160,5,FALSE)</f>
        <v>副高</v>
      </c>
      <c r="H40" s="26">
        <f>VLOOKUP(D40:D232,[1]工作量!C129:K349,7,FALSE)</f>
        <v>74</v>
      </c>
      <c r="I40" s="26">
        <f>VLOOKUP(D40:D232,[1]工作量!C129:K349,9,FALSE)</f>
        <v>11.217887525835241</v>
      </c>
      <c r="J40" s="23">
        <f>VLOOKUP($D$3:$D$195,'[1]学评教17-18-02'!$C$3:$E$131,3,FALSE)</f>
        <v>92.933999999999997</v>
      </c>
      <c r="K40" s="23" t="e">
        <f>VLOOKUP($D$3:$D$195,'[1]学评教18-19-01'!$C$3:$E$125,3,FALSE)</f>
        <v>#N/A</v>
      </c>
      <c r="L40" s="23">
        <v>92.933999999999997</v>
      </c>
      <c r="M40" s="23">
        <v>1</v>
      </c>
      <c r="N40" s="26">
        <f t="shared" si="1"/>
        <v>99.596774193548399</v>
      </c>
      <c r="O40" s="23"/>
      <c r="P40" s="23"/>
      <c r="Q40" s="23"/>
      <c r="R40" s="23"/>
      <c r="S40" s="23"/>
      <c r="T40" s="23"/>
      <c r="U40" s="23"/>
      <c r="V40" s="23"/>
      <c r="W40" s="27"/>
      <c r="X40" s="23"/>
      <c r="Y40" s="27"/>
      <c r="Z40" s="27"/>
      <c r="AA40" s="27"/>
      <c r="AB40" s="27"/>
      <c r="AC40" s="27"/>
      <c r="AD40" s="23"/>
      <c r="AE40" s="27"/>
      <c r="AF40" s="27"/>
      <c r="AG40" s="27"/>
      <c r="AH40" s="27"/>
      <c r="AI40" s="23"/>
      <c r="AJ40" s="35">
        <f t="shared" si="2"/>
        <v>110.81466171938364</v>
      </c>
      <c r="AK40" s="30" t="s">
        <v>49</v>
      </c>
    </row>
    <row r="41" spans="1:37" s="29" customFormat="1" ht="14.25" x14ac:dyDescent="0.2">
      <c r="A41" s="14">
        <v>7</v>
      </c>
      <c r="B41" s="15" t="s">
        <v>39</v>
      </c>
      <c r="C41" s="16" t="s">
        <v>141</v>
      </c>
      <c r="D41" s="16" t="s">
        <v>142</v>
      </c>
      <c r="E41" s="14" t="str">
        <f>VLOOKUP($D$3:$D$194,[1]职称信息表!$B$2:$D$160,3,FALSE)</f>
        <v>讲师（高校）</v>
      </c>
      <c r="F41" s="14" t="str">
        <f>VLOOKUP($D$3:$D$194,[1]职称信息表!$B$1:$E$160,4,FALSE)</f>
        <v>专任教师</v>
      </c>
      <c r="G41" s="14" t="str">
        <f>VLOOKUP($D$3:$D$194,[1]职称信息表!$B$2:$F$160,5,FALSE)</f>
        <v>中级</v>
      </c>
      <c r="H41" s="17">
        <f>VLOOKUP(D41:D233,[1]工作量!C9:K229,7,FALSE)</f>
        <v>270</v>
      </c>
      <c r="I41" s="18">
        <f>VLOOKUP(D41:D233,[1]工作量!C9:K229,9,FALSE)</f>
        <v>40.930130161831286</v>
      </c>
      <c r="J41" s="14">
        <f>VLOOKUP($D$3:$D$195,'[1]学评教17-18-02'!$C$3:$E$131,3,FALSE)</f>
        <v>92.87</v>
      </c>
      <c r="K41" s="14">
        <f>VLOOKUP($D$3:$D$195,'[1]学评教18-19-01'!$C$3:$E$125,3,FALSE)</f>
        <v>92.742999999999995</v>
      </c>
      <c r="L41" s="14">
        <f>AVERAGE(J41,K41)</f>
        <v>92.8065</v>
      </c>
      <c r="M41" s="14">
        <v>2</v>
      </c>
      <c r="N41" s="18">
        <f t="shared" si="1"/>
        <v>99.193548387096783</v>
      </c>
      <c r="O41" s="14"/>
      <c r="P41" s="14"/>
      <c r="Q41" s="14">
        <f t="shared" ref="Q41:Q77" si="3">SUM(O41:P41)</f>
        <v>0</v>
      </c>
      <c r="R41" s="14"/>
      <c r="S41" s="14"/>
      <c r="T41" s="14"/>
      <c r="U41" s="14"/>
      <c r="V41" s="14"/>
      <c r="W41" s="19">
        <f t="shared" ref="W41:W77" si="4">SUM(R41:V41)</f>
        <v>0</v>
      </c>
      <c r="X41" s="20">
        <f t="shared" ref="X41:X77" si="5">Q41+W41</f>
        <v>0</v>
      </c>
      <c r="Y41" s="19"/>
      <c r="Z41" s="19"/>
      <c r="AA41" s="19"/>
      <c r="AB41" s="19">
        <f t="shared" ref="AB41:AB77" si="6">SUM(Y41:AA41)</f>
        <v>0</v>
      </c>
      <c r="AC41" s="19"/>
      <c r="AD41" s="14"/>
      <c r="AE41" s="19"/>
      <c r="AF41" s="19">
        <f t="shared" ref="AF41:AF77" si="7">SUM(AC41:AE41)</f>
        <v>0</v>
      </c>
      <c r="AG41" s="19"/>
      <c r="AH41" s="19">
        <f t="shared" ref="AH41:AH77" si="8">AG41</f>
        <v>0</v>
      </c>
      <c r="AI41" s="20">
        <f t="shared" ref="AI41:AI77" si="9">AB41+AF41+AH41</f>
        <v>0</v>
      </c>
      <c r="AJ41" s="21">
        <f t="shared" si="2"/>
        <v>140.12367854892807</v>
      </c>
      <c r="AK41" s="46"/>
    </row>
    <row r="42" spans="1:37" ht="14.25" x14ac:dyDescent="0.2">
      <c r="A42" s="14">
        <v>38</v>
      </c>
      <c r="B42" s="15" t="s">
        <v>69</v>
      </c>
      <c r="C42" s="16" t="s">
        <v>143</v>
      </c>
      <c r="D42" s="16" t="s">
        <v>144</v>
      </c>
      <c r="E42" s="14" t="str">
        <f>VLOOKUP($D$3:$D$194,[1]职称信息表!$B$2:$D$160,3,FALSE)</f>
        <v>讲师（高校）</v>
      </c>
      <c r="F42" s="14" t="str">
        <f>VLOOKUP($D$3:$D$194,[1]职称信息表!$B$1:$E$160,4,FALSE)</f>
        <v>专任教师</v>
      </c>
      <c r="G42" s="14" t="str">
        <f>VLOOKUP($D$3:$D$194,[1]职称信息表!$B$2:$F$160,5,FALSE)</f>
        <v>中级</v>
      </c>
      <c r="H42" s="17">
        <f>VLOOKUP(D42:D234,[1]工作量!C40:K260,7,FALSE)</f>
        <v>485.36000000000007</v>
      </c>
      <c r="I42" s="18">
        <f>VLOOKUP(D42:D234,[1]工作量!C40:K260,9,FALSE)</f>
        <v>73.577214723505321</v>
      </c>
      <c r="J42" s="14" t="e">
        <f>VLOOKUP($D$3:$D$195,'[1]学评教17-18-02'!$C$3:$E$131,3,FALSE)</f>
        <v>#N/A</v>
      </c>
      <c r="K42" s="14">
        <f>VLOOKUP($D$3:$D$195,'[1]学评教18-19-01'!$C$3:$E$125,3,FALSE)</f>
        <v>92.641000000000005</v>
      </c>
      <c r="L42" s="14">
        <v>92.641000000000005</v>
      </c>
      <c r="M42" s="14">
        <v>3</v>
      </c>
      <c r="N42" s="18">
        <f t="shared" si="1"/>
        <v>98.790322580645167</v>
      </c>
      <c r="O42" s="14"/>
      <c r="P42" s="14"/>
      <c r="Q42" s="14">
        <f t="shared" si="3"/>
        <v>0</v>
      </c>
      <c r="R42" s="14"/>
      <c r="S42" s="14"/>
      <c r="T42" s="14"/>
      <c r="U42" s="14"/>
      <c r="V42" s="14"/>
      <c r="W42" s="19">
        <f t="shared" si="4"/>
        <v>0</v>
      </c>
      <c r="X42" s="20">
        <f t="shared" si="5"/>
        <v>0</v>
      </c>
      <c r="Y42" s="19"/>
      <c r="Z42" s="19"/>
      <c r="AA42" s="19"/>
      <c r="AB42" s="19">
        <f t="shared" si="6"/>
        <v>0</v>
      </c>
      <c r="AC42" s="19"/>
      <c r="AD42" s="14"/>
      <c r="AE42" s="19"/>
      <c r="AF42" s="19">
        <f t="shared" si="7"/>
        <v>0</v>
      </c>
      <c r="AG42" s="19"/>
      <c r="AH42" s="19">
        <f t="shared" si="8"/>
        <v>0</v>
      </c>
      <c r="AI42" s="20">
        <f t="shared" si="9"/>
        <v>0</v>
      </c>
      <c r="AJ42" s="21">
        <f t="shared" si="2"/>
        <v>172.36753730415049</v>
      </c>
      <c r="AK42" s="19"/>
    </row>
    <row r="43" spans="1:37" ht="14.25" x14ac:dyDescent="0.2">
      <c r="A43" s="14">
        <v>23</v>
      </c>
      <c r="B43" s="15" t="s">
        <v>59</v>
      </c>
      <c r="C43" s="16" t="s">
        <v>145</v>
      </c>
      <c r="D43" s="16" t="s">
        <v>146</v>
      </c>
      <c r="E43" s="14" t="str">
        <f>VLOOKUP($D$3:$D$194,[1]职称信息表!$B$2:$D$160,3,FALSE)</f>
        <v>副教授</v>
      </c>
      <c r="F43" s="14" t="str">
        <f>VLOOKUP($D$3:$D$194,[1]职称信息表!$B$1:$E$160,4,FALSE)</f>
        <v>专任教师</v>
      </c>
      <c r="G43" s="14" t="str">
        <f>VLOOKUP($D$3:$D$194,[1]职称信息表!$B$2:$F$160,5,FALSE)</f>
        <v>副高</v>
      </c>
      <c r="H43" s="17">
        <f>VLOOKUP(D43:D235,[1]工作量!C25:K245,7,FALSE)</f>
        <v>418.32</v>
      </c>
      <c r="I43" s="18">
        <f>VLOOKUP(D43:D235,[1]工作量!C25:K245,9,FALSE)</f>
        <v>63.414414997397273</v>
      </c>
      <c r="J43" s="14">
        <f>VLOOKUP($D$3:$D$195,'[1]学评教17-18-02'!$C$3:$E$131,3,FALSE)</f>
        <v>92.507000000000005</v>
      </c>
      <c r="K43" s="14" t="e">
        <f>VLOOKUP($D$3:$D$195,'[1]学评教18-19-01'!$C$3:$E$125,3,FALSE)</f>
        <v>#N/A</v>
      </c>
      <c r="L43" s="14">
        <v>92.507000000000005</v>
      </c>
      <c r="M43" s="14">
        <v>4</v>
      </c>
      <c r="N43" s="18">
        <f t="shared" si="1"/>
        <v>98.387096774193552</v>
      </c>
      <c r="O43" s="14"/>
      <c r="P43" s="14"/>
      <c r="Q43" s="14">
        <f t="shared" si="3"/>
        <v>0</v>
      </c>
      <c r="R43" s="14"/>
      <c r="S43" s="14"/>
      <c r="T43" s="14"/>
      <c r="U43" s="14"/>
      <c r="V43" s="14"/>
      <c r="W43" s="19">
        <f t="shared" si="4"/>
        <v>0</v>
      </c>
      <c r="X43" s="20">
        <f t="shared" si="5"/>
        <v>0</v>
      </c>
      <c r="Y43" s="19"/>
      <c r="Z43" s="19"/>
      <c r="AA43" s="19"/>
      <c r="AB43" s="19">
        <f t="shared" si="6"/>
        <v>0</v>
      </c>
      <c r="AC43" s="19"/>
      <c r="AD43" s="14"/>
      <c r="AE43" s="19"/>
      <c r="AF43" s="19">
        <f t="shared" si="7"/>
        <v>0</v>
      </c>
      <c r="AG43" s="19"/>
      <c r="AH43" s="19">
        <f t="shared" si="8"/>
        <v>0</v>
      </c>
      <c r="AI43" s="20">
        <f t="shared" si="9"/>
        <v>0</v>
      </c>
      <c r="AJ43" s="21">
        <f t="shared" si="2"/>
        <v>161.80151177159081</v>
      </c>
      <c r="AK43" s="22"/>
    </row>
    <row r="44" spans="1:37" ht="14.25" x14ac:dyDescent="0.2">
      <c r="A44" s="14">
        <v>37</v>
      </c>
      <c r="B44" s="15" t="s">
        <v>69</v>
      </c>
      <c r="C44" s="16" t="s">
        <v>147</v>
      </c>
      <c r="D44" s="16" t="s">
        <v>148</v>
      </c>
      <c r="E44" s="14" t="str">
        <f>VLOOKUP($D$3:$D$194,[1]职称信息表!$B$2:$D$160,3,FALSE)</f>
        <v>讲师（高校）</v>
      </c>
      <c r="F44" s="14" t="str">
        <f>VLOOKUP($D$3:$D$194,[1]职称信息表!$B$1:$E$160,4,FALSE)</f>
        <v>专任教师</v>
      </c>
      <c r="G44" s="14" t="str">
        <f>VLOOKUP($D$3:$D$194,[1]职称信息表!$B$2:$F$160,5,FALSE)</f>
        <v>中级</v>
      </c>
      <c r="H44" s="17">
        <f>VLOOKUP(D44:D236,[1]工作量!C39:K259,7,FALSE)</f>
        <v>375</v>
      </c>
      <c r="I44" s="18">
        <f>VLOOKUP(D44:D236,[1]工作量!C39:K259,9,FALSE)</f>
        <v>56.847403002543459</v>
      </c>
      <c r="J44" s="14">
        <f>VLOOKUP($D$3:$D$195,'[1]学评教17-18-02'!$C$3:$E$131,3,FALSE)</f>
        <v>92.122</v>
      </c>
      <c r="K44" s="14">
        <f>VLOOKUP($D$3:$D$195,'[1]学评教18-19-01'!$C$3:$E$125,3,FALSE)</f>
        <v>92.781999999999996</v>
      </c>
      <c r="L44" s="14">
        <f>AVERAGE(J44,K44)</f>
        <v>92.451999999999998</v>
      </c>
      <c r="M44" s="14">
        <v>5</v>
      </c>
      <c r="N44" s="18">
        <f t="shared" si="1"/>
        <v>97.983870967741936</v>
      </c>
      <c r="O44" s="14"/>
      <c r="P44" s="14"/>
      <c r="Q44" s="14">
        <f t="shared" si="3"/>
        <v>0</v>
      </c>
      <c r="R44" s="14"/>
      <c r="S44" s="14"/>
      <c r="T44" s="14"/>
      <c r="U44" s="14"/>
      <c r="V44" s="14"/>
      <c r="W44" s="19">
        <f t="shared" si="4"/>
        <v>0</v>
      </c>
      <c r="X44" s="20">
        <f t="shared" si="5"/>
        <v>0</v>
      </c>
      <c r="Y44" s="19"/>
      <c r="Z44" s="19"/>
      <c r="AA44" s="19"/>
      <c r="AB44" s="19">
        <f t="shared" si="6"/>
        <v>0</v>
      </c>
      <c r="AC44" s="19"/>
      <c r="AD44" s="14"/>
      <c r="AE44" s="19"/>
      <c r="AF44" s="19">
        <f t="shared" si="7"/>
        <v>0</v>
      </c>
      <c r="AG44" s="19"/>
      <c r="AH44" s="19">
        <f t="shared" si="8"/>
        <v>0</v>
      </c>
      <c r="AI44" s="20">
        <f t="shared" si="9"/>
        <v>0</v>
      </c>
      <c r="AJ44" s="21">
        <f t="shared" si="2"/>
        <v>154.83127397028539</v>
      </c>
      <c r="AK44" s="19"/>
    </row>
    <row r="45" spans="1:37" ht="14.25" x14ac:dyDescent="0.2">
      <c r="A45" s="14">
        <v>117</v>
      </c>
      <c r="B45" s="15" t="s">
        <v>107</v>
      </c>
      <c r="C45" s="16" t="s">
        <v>149</v>
      </c>
      <c r="D45" s="16" t="s">
        <v>150</v>
      </c>
      <c r="E45" s="14" t="str">
        <f>VLOOKUP($D$3:$D$194,[1]职称信息表!$B$2:$D$160,3,FALSE)</f>
        <v>讲师（高校）</v>
      </c>
      <c r="F45" s="14" t="str">
        <f>VLOOKUP($D$3:$D$194,[1]职称信息表!$B$1:$E$160,4,FALSE)</f>
        <v>专任教师</v>
      </c>
      <c r="G45" s="14" t="str">
        <f>VLOOKUP($D$3:$D$194,[1]职称信息表!$B$2:$F$160,5,FALSE)</f>
        <v>中级</v>
      </c>
      <c r="H45" s="17">
        <f>VLOOKUP(D45:D237,[1]工作量!C119:K339,7,FALSE)</f>
        <v>375</v>
      </c>
      <c r="I45" s="18">
        <f>VLOOKUP(D45:D237,[1]工作量!C119:K339,9,FALSE)</f>
        <v>56.847403002543459</v>
      </c>
      <c r="J45" s="14">
        <f>VLOOKUP($D$3:$D$195,'[1]学评教17-18-02'!$C$3:$E$131,3,FALSE)</f>
        <v>92.397999999999996</v>
      </c>
      <c r="K45" s="14">
        <f>VLOOKUP($D$3:$D$195,'[1]学评教18-19-01'!$C$3:$E$125,3,FALSE)</f>
        <v>92.328000000000003</v>
      </c>
      <c r="L45" s="14">
        <f>AVERAGE(J45,K45)</f>
        <v>92.363</v>
      </c>
      <c r="M45" s="14">
        <v>6</v>
      </c>
      <c r="N45" s="18">
        <f t="shared" si="1"/>
        <v>97.58064516129032</v>
      </c>
      <c r="O45" s="14"/>
      <c r="P45" s="14"/>
      <c r="Q45" s="14">
        <f t="shared" si="3"/>
        <v>0</v>
      </c>
      <c r="R45" s="14"/>
      <c r="S45" s="14"/>
      <c r="T45" s="14"/>
      <c r="U45" s="14"/>
      <c r="V45" s="14"/>
      <c r="W45" s="19">
        <f t="shared" si="4"/>
        <v>0</v>
      </c>
      <c r="X45" s="20">
        <f t="shared" si="5"/>
        <v>0</v>
      </c>
      <c r="Y45" s="19"/>
      <c r="Z45" s="19"/>
      <c r="AA45" s="19"/>
      <c r="AB45" s="19">
        <f t="shared" si="6"/>
        <v>0</v>
      </c>
      <c r="AC45" s="19"/>
      <c r="AD45" s="14"/>
      <c r="AE45" s="19"/>
      <c r="AF45" s="19">
        <f t="shared" si="7"/>
        <v>0</v>
      </c>
      <c r="AG45" s="19"/>
      <c r="AH45" s="19">
        <f t="shared" si="8"/>
        <v>0</v>
      </c>
      <c r="AI45" s="20">
        <f t="shared" si="9"/>
        <v>0</v>
      </c>
      <c r="AJ45" s="21">
        <f t="shared" si="2"/>
        <v>154.42804816383378</v>
      </c>
      <c r="AK45" s="22"/>
    </row>
    <row r="46" spans="1:37" ht="14.25" x14ac:dyDescent="0.2">
      <c r="A46" s="14">
        <v>29</v>
      </c>
      <c r="B46" s="15" t="s">
        <v>59</v>
      </c>
      <c r="C46" s="16" t="s">
        <v>151</v>
      </c>
      <c r="D46" s="16" t="s">
        <v>152</v>
      </c>
      <c r="E46" s="14" t="str">
        <f>VLOOKUP($D$3:$D$194,[1]职称信息表!$B$2:$D$160,3,FALSE)</f>
        <v>讲师（高校）</v>
      </c>
      <c r="F46" s="14" t="s">
        <v>80</v>
      </c>
      <c r="G46" s="14" t="str">
        <f>VLOOKUP($D$3:$D$194,[1]职称信息表!$B$2:$F$160,5,FALSE)</f>
        <v>中级</v>
      </c>
      <c r="H46" s="17">
        <f>VLOOKUP(D46:D238,[1]工作量!C31:K251,7,FALSE)</f>
        <v>89</v>
      </c>
      <c r="I46" s="18">
        <f>VLOOKUP(D46:D238,[1]工作量!C31:K251,9,FALSE)</f>
        <v>13.49178364593698</v>
      </c>
      <c r="J46" s="14">
        <f>VLOOKUP($D$3:$D$195,'[1]学评教17-18-02'!$C$3:$E$131,3,FALSE)</f>
        <v>92.293999999999997</v>
      </c>
      <c r="K46" s="14" t="e">
        <f>VLOOKUP($D$3:$D$195,'[1]学评教18-19-01'!$C$3:$E$125,3,FALSE)</f>
        <v>#N/A</v>
      </c>
      <c r="L46" s="14">
        <v>92.293999999999997</v>
      </c>
      <c r="M46" s="14">
        <v>7</v>
      </c>
      <c r="N46" s="18">
        <f t="shared" si="1"/>
        <v>97.177419354838719</v>
      </c>
      <c r="O46" s="14"/>
      <c r="P46" s="14"/>
      <c r="Q46" s="14">
        <f t="shared" si="3"/>
        <v>0</v>
      </c>
      <c r="R46" s="14"/>
      <c r="S46" s="14"/>
      <c r="T46" s="14"/>
      <c r="U46" s="14"/>
      <c r="V46" s="14"/>
      <c r="W46" s="19">
        <f t="shared" si="4"/>
        <v>0</v>
      </c>
      <c r="X46" s="20">
        <f t="shared" si="5"/>
        <v>0</v>
      </c>
      <c r="Y46" s="19"/>
      <c r="Z46" s="19"/>
      <c r="AA46" s="19"/>
      <c r="AB46" s="19">
        <f t="shared" si="6"/>
        <v>0</v>
      </c>
      <c r="AC46" s="19"/>
      <c r="AD46" s="14"/>
      <c r="AE46" s="19"/>
      <c r="AF46" s="19">
        <f t="shared" si="7"/>
        <v>0</v>
      </c>
      <c r="AG46" s="19"/>
      <c r="AH46" s="19">
        <f t="shared" si="8"/>
        <v>0</v>
      </c>
      <c r="AI46" s="20">
        <f t="shared" si="9"/>
        <v>0</v>
      </c>
      <c r="AJ46" s="21">
        <f t="shared" si="2"/>
        <v>110.6692030007757</v>
      </c>
      <c r="AK46" s="22"/>
    </row>
    <row r="47" spans="1:37" ht="14.25" x14ac:dyDescent="0.2">
      <c r="A47" s="14">
        <v>181</v>
      </c>
      <c r="B47" s="15" t="s">
        <v>127</v>
      </c>
      <c r="C47" s="16" t="s">
        <v>153</v>
      </c>
      <c r="D47" s="16" t="s">
        <v>154</v>
      </c>
      <c r="E47" s="14" t="str">
        <f>VLOOKUP($D$3:$D$194,[1]职称信息表!$B$2:$D$198,3,FALSE)</f>
        <v>教授</v>
      </c>
      <c r="F47" s="14" t="str">
        <f>VLOOKUP($D$3:$D$194,[1]职称信息表!$B$1:$E$198,4,FALSE)</f>
        <v>专任教师</v>
      </c>
      <c r="G47" s="14" t="str">
        <f>VLOOKUP($D$3:$D$194,[1]职称信息表!$B$2:$F$198,5,FALSE)</f>
        <v>正高</v>
      </c>
      <c r="H47" s="17">
        <f>VLOOKUP(D47:D239,[1]工作量!C183:K403,7,FALSE)</f>
        <v>813.30799999999999</v>
      </c>
      <c r="I47" s="18">
        <f>VLOOKUP(D47:D239,[1]工作量!C183:K403,9,FALSE)</f>
        <v>100</v>
      </c>
      <c r="J47" s="14" t="e">
        <f>VLOOKUP($D$3:$D$195,'[1]学评教17-18-02'!$C$3:$E$131,3,FALSE)</f>
        <v>#N/A</v>
      </c>
      <c r="K47" s="14">
        <f>VLOOKUP($D$3:$D$195,'[1]学评教18-19-01'!$C$3:$E$125,3,FALSE)</f>
        <v>92.265000000000001</v>
      </c>
      <c r="L47" s="14">
        <v>92.265000000000001</v>
      </c>
      <c r="M47" s="14">
        <v>8</v>
      </c>
      <c r="N47" s="18">
        <f t="shared" si="1"/>
        <v>96.774193548387103</v>
      </c>
      <c r="O47" s="14"/>
      <c r="P47" s="14"/>
      <c r="Q47" s="14">
        <f t="shared" si="3"/>
        <v>0</v>
      </c>
      <c r="R47" s="14">
        <v>2</v>
      </c>
      <c r="S47" s="14"/>
      <c r="T47" s="14"/>
      <c r="U47" s="14"/>
      <c r="V47" s="14"/>
      <c r="W47" s="19">
        <f t="shared" si="4"/>
        <v>2</v>
      </c>
      <c r="X47" s="20">
        <f t="shared" si="5"/>
        <v>2</v>
      </c>
      <c r="Y47" s="19"/>
      <c r="Z47" s="19"/>
      <c r="AA47" s="19"/>
      <c r="AB47" s="19">
        <f t="shared" si="6"/>
        <v>0</v>
      </c>
      <c r="AC47" s="19">
        <v>25</v>
      </c>
      <c r="AD47" s="14">
        <v>6</v>
      </c>
      <c r="AE47" s="19"/>
      <c r="AF47" s="19">
        <f t="shared" si="7"/>
        <v>31</v>
      </c>
      <c r="AG47" s="19"/>
      <c r="AH47" s="19">
        <f t="shared" si="8"/>
        <v>0</v>
      </c>
      <c r="AI47" s="20">
        <f t="shared" si="9"/>
        <v>31</v>
      </c>
      <c r="AJ47" s="21">
        <f t="shared" si="2"/>
        <v>229.7741935483871</v>
      </c>
      <c r="AK47" s="22"/>
    </row>
    <row r="48" spans="1:37" ht="14.25" x14ac:dyDescent="0.2">
      <c r="A48" s="14">
        <v>42</v>
      </c>
      <c r="B48" s="15" t="s">
        <v>69</v>
      </c>
      <c r="C48" s="16" t="s">
        <v>155</v>
      </c>
      <c r="D48" s="16" t="s">
        <v>156</v>
      </c>
      <c r="E48" s="14" t="str">
        <f>VLOOKUP($D$3:$D$194,[1]职称信息表!$B$2:$D$160,3,FALSE)</f>
        <v>副教授</v>
      </c>
      <c r="F48" s="14" t="str">
        <f>VLOOKUP($D$3:$D$194,[1]职称信息表!$B$1:$E$160,4,FALSE)</f>
        <v>专任教师</v>
      </c>
      <c r="G48" s="14" t="str">
        <f>VLOOKUP($D$3:$D$194,[1]职称信息表!$B$2:$F$160,5,FALSE)</f>
        <v>副高</v>
      </c>
      <c r="H48" s="17">
        <f>VLOOKUP(D48:D240,[1]工作量!C44:K264,7,FALSE)</f>
        <v>559</v>
      </c>
      <c r="I48" s="18">
        <f>VLOOKUP(D48:D240,[1]工作量!C44:K264,9,FALSE)</f>
        <v>84.74052874245811</v>
      </c>
      <c r="J48" s="14">
        <f>VLOOKUP($D$3:$D$195,'[1]学评教17-18-02'!$C$3:$E$131,3,FALSE)</f>
        <v>92.116</v>
      </c>
      <c r="K48" s="14">
        <f>VLOOKUP($D$3:$D$195,'[1]学评教18-19-01'!$C$3:$E$125,3,FALSE)</f>
        <v>92.370999999999995</v>
      </c>
      <c r="L48" s="14">
        <f>AVERAGE(J48,K48)</f>
        <v>92.243499999999997</v>
      </c>
      <c r="M48" s="14">
        <v>9</v>
      </c>
      <c r="N48" s="18">
        <f t="shared" si="1"/>
        <v>96.370967741935488</v>
      </c>
      <c r="O48" s="14">
        <v>13</v>
      </c>
      <c r="P48" s="14"/>
      <c r="Q48" s="14">
        <f t="shared" si="3"/>
        <v>13</v>
      </c>
      <c r="R48" s="14">
        <v>2</v>
      </c>
      <c r="S48" s="14"/>
      <c r="T48" s="14">
        <v>7</v>
      </c>
      <c r="U48" s="14"/>
      <c r="V48" s="14"/>
      <c r="W48" s="19">
        <f t="shared" si="4"/>
        <v>9</v>
      </c>
      <c r="X48" s="20">
        <f t="shared" si="5"/>
        <v>22</v>
      </c>
      <c r="Y48" s="19"/>
      <c r="Z48" s="19"/>
      <c r="AA48" s="19"/>
      <c r="AB48" s="19">
        <f t="shared" si="6"/>
        <v>0</v>
      </c>
      <c r="AC48" s="19">
        <v>10</v>
      </c>
      <c r="AD48" s="14">
        <v>10</v>
      </c>
      <c r="AE48" s="19"/>
      <c r="AF48" s="19">
        <f t="shared" si="7"/>
        <v>20</v>
      </c>
      <c r="AG48" s="19"/>
      <c r="AH48" s="19">
        <f t="shared" si="8"/>
        <v>0</v>
      </c>
      <c r="AI48" s="20">
        <f t="shared" si="9"/>
        <v>20</v>
      </c>
      <c r="AJ48" s="21">
        <f t="shared" si="2"/>
        <v>223.1114964843936</v>
      </c>
      <c r="AK48" s="19"/>
    </row>
    <row r="49" spans="1:37" ht="14.25" x14ac:dyDescent="0.2">
      <c r="A49" s="14">
        <v>66</v>
      </c>
      <c r="B49" s="15" t="s">
        <v>77</v>
      </c>
      <c r="C49" s="16" t="s">
        <v>157</v>
      </c>
      <c r="D49" s="16" t="s">
        <v>158</v>
      </c>
      <c r="E49" s="14" t="str">
        <f>VLOOKUP($D$3:$D$194,[1]职称信息表!$B$2:$D$160,3,FALSE)</f>
        <v>副教授</v>
      </c>
      <c r="F49" s="14" t="str">
        <f>VLOOKUP($D$3:$D$194,[1]职称信息表!$B$1:$E$160,4,FALSE)</f>
        <v>专任教师</v>
      </c>
      <c r="G49" s="14" t="str">
        <f>VLOOKUP($D$3:$D$194,[1]职称信息表!$B$2:$F$160,5,FALSE)</f>
        <v>副高</v>
      </c>
      <c r="H49" s="17">
        <f>VLOOKUP(D49:D241,[1]工作量!C68:K288,7,FALSE)</f>
        <v>240</v>
      </c>
      <c r="I49" s="18">
        <f>VLOOKUP(D49:D241,[1]工作量!C68:K288,9,FALSE)</f>
        <v>36.382337921627808</v>
      </c>
      <c r="J49" s="14" t="e">
        <f>VLOOKUP($D$3:$D$195,'[1]学评教17-18-02'!$C$3:$E$131,3,FALSE)</f>
        <v>#N/A</v>
      </c>
      <c r="K49" s="14">
        <f>VLOOKUP($D$3:$D$195,'[1]学评教18-19-01'!$C$3:$E$125,3,FALSE)</f>
        <v>92.218000000000004</v>
      </c>
      <c r="L49" s="14">
        <v>92.218000000000004</v>
      </c>
      <c r="M49" s="14">
        <v>10</v>
      </c>
      <c r="N49" s="18">
        <f t="shared" si="1"/>
        <v>95.967741935483886</v>
      </c>
      <c r="O49" s="14"/>
      <c r="P49" s="14"/>
      <c r="Q49" s="14">
        <f t="shared" si="3"/>
        <v>0</v>
      </c>
      <c r="R49" s="14"/>
      <c r="S49" s="14"/>
      <c r="T49" s="14"/>
      <c r="U49" s="14"/>
      <c r="V49" s="14"/>
      <c r="W49" s="19">
        <f t="shared" si="4"/>
        <v>0</v>
      </c>
      <c r="X49" s="20">
        <f t="shared" si="5"/>
        <v>0</v>
      </c>
      <c r="Y49" s="19"/>
      <c r="Z49" s="19"/>
      <c r="AA49" s="19"/>
      <c r="AB49" s="19">
        <f t="shared" si="6"/>
        <v>0</v>
      </c>
      <c r="AC49" s="19"/>
      <c r="AD49" s="14"/>
      <c r="AE49" s="19"/>
      <c r="AF49" s="19">
        <f t="shared" si="7"/>
        <v>0</v>
      </c>
      <c r="AG49" s="19"/>
      <c r="AH49" s="19">
        <f t="shared" si="8"/>
        <v>0</v>
      </c>
      <c r="AI49" s="20">
        <f t="shared" si="9"/>
        <v>0</v>
      </c>
      <c r="AJ49" s="21">
        <f t="shared" si="2"/>
        <v>132.35007985711169</v>
      </c>
      <c r="AK49" s="19"/>
    </row>
    <row r="50" spans="1:37" s="34" customFormat="1" ht="14.25" x14ac:dyDescent="0.2">
      <c r="A50" s="14">
        <v>45</v>
      </c>
      <c r="B50" s="15" t="s">
        <v>69</v>
      </c>
      <c r="C50" s="16" t="s">
        <v>159</v>
      </c>
      <c r="D50" s="16" t="s">
        <v>160</v>
      </c>
      <c r="E50" s="14" t="str">
        <f>VLOOKUP($D$3:$D$194,[1]职称信息表!$B$2:$D$160,3,FALSE)</f>
        <v>讲师（高校）</v>
      </c>
      <c r="F50" s="14" t="str">
        <f>VLOOKUP($D$3:$D$194,[1]职称信息表!$B$1:$E$160,4,FALSE)</f>
        <v>专任教师</v>
      </c>
      <c r="G50" s="14" t="str">
        <f>VLOOKUP($D$3:$D$194,[1]职称信息表!$B$2:$F$160,5,FALSE)</f>
        <v>中级</v>
      </c>
      <c r="H50" s="17">
        <f>VLOOKUP(D50:D242,[1]工作量!C47:K267,7,FALSE)</f>
        <v>481.95600000000002</v>
      </c>
      <c r="I50" s="18">
        <f>VLOOKUP(D50:D242,[1]工作量!C47:K267,9,FALSE)</f>
        <v>73.061191897316903</v>
      </c>
      <c r="J50" s="14">
        <f>VLOOKUP($D$3:$D$195,'[1]学评教17-18-02'!$C$3:$E$131,3,FALSE)</f>
        <v>91.408000000000001</v>
      </c>
      <c r="K50" s="14">
        <f>VLOOKUP($D$3:$D$195,'[1]学评教18-19-01'!$C$3:$E$125,3,FALSE)</f>
        <v>92.924999999999997</v>
      </c>
      <c r="L50" s="14">
        <f>AVERAGE(J50,K50)</f>
        <v>92.166499999999999</v>
      </c>
      <c r="M50" s="14">
        <v>11</v>
      </c>
      <c r="N50" s="18">
        <f t="shared" si="1"/>
        <v>95.564516129032256</v>
      </c>
      <c r="O50" s="14"/>
      <c r="P50" s="14"/>
      <c r="Q50" s="14">
        <f t="shared" si="3"/>
        <v>0</v>
      </c>
      <c r="R50" s="14"/>
      <c r="S50" s="14"/>
      <c r="T50" s="14"/>
      <c r="U50" s="14">
        <v>7</v>
      </c>
      <c r="V50" s="14"/>
      <c r="W50" s="19">
        <f t="shared" si="4"/>
        <v>7</v>
      </c>
      <c r="X50" s="20">
        <f t="shared" si="5"/>
        <v>7</v>
      </c>
      <c r="Y50" s="19">
        <v>15</v>
      </c>
      <c r="Z50" s="19"/>
      <c r="AA50" s="19"/>
      <c r="AB50" s="19">
        <f t="shared" si="6"/>
        <v>15</v>
      </c>
      <c r="AC50" s="19"/>
      <c r="AD50" s="14"/>
      <c r="AE50" s="19"/>
      <c r="AF50" s="19">
        <f t="shared" si="7"/>
        <v>0</v>
      </c>
      <c r="AG50" s="19"/>
      <c r="AH50" s="19">
        <f t="shared" si="8"/>
        <v>0</v>
      </c>
      <c r="AI50" s="20">
        <f t="shared" si="9"/>
        <v>15</v>
      </c>
      <c r="AJ50" s="21">
        <f t="shared" si="2"/>
        <v>190.62570802634917</v>
      </c>
      <c r="AK50" s="19"/>
    </row>
    <row r="51" spans="1:37" ht="14.25" x14ac:dyDescent="0.2">
      <c r="A51" s="14">
        <v>120</v>
      </c>
      <c r="B51" s="15" t="s">
        <v>107</v>
      </c>
      <c r="C51" s="16" t="s">
        <v>161</v>
      </c>
      <c r="D51" s="16" t="s">
        <v>162</v>
      </c>
      <c r="E51" s="14" t="str">
        <f>VLOOKUP($D$3:$D$194,[1]职称信息表!$B$2:$D$160,3,FALSE)</f>
        <v>副教授</v>
      </c>
      <c r="F51" s="14" t="str">
        <f>VLOOKUP($D$3:$D$194,[1]职称信息表!$B$1:$E$160,4,FALSE)</f>
        <v>专任教师</v>
      </c>
      <c r="G51" s="14" t="str">
        <f>VLOOKUP($D$3:$D$194,[1]职称信息表!$B$2:$F$160,5,FALSE)</f>
        <v>副高</v>
      </c>
      <c r="H51" s="17">
        <f>VLOOKUP(D51:D243,[1]工作量!C122:K342,7,FALSE)</f>
        <v>375</v>
      </c>
      <c r="I51" s="18">
        <f>VLOOKUP(D51:D243,[1]工作量!C122:K342,9,FALSE)</f>
        <v>56.847403002543459</v>
      </c>
      <c r="J51" s="14">
        <f>VLOOKUP($D$3:$D$195,'[1]学评教17-18-02'!$C$3:$E$131,3,FALSE)</f>
        <v>91.995000000000005</v>
      </c>
      <c r="K51" s="14">
        <f>VLOOKUP($D$3:$D$195,'[1]学评教18-19-01'!$C$3:$E$125,3,FALSE)</f>
        <v>92.284999999999997</v>
      </c>
      <c r="L51" s="14">
        <f>AVERAGE(J51,K51)</f>
        <v>92.14</v>
      </c>
      <c r="M51" s="14">
        <v>12</v>
      </c>
      <c r="N51" s="18">
        <f t="shared" si="1"/>
        <v>95.161290322580655</v>
      </c>
      <c r="O51" s="14"/>
      <c r="P51" s="14"/>
      <c r="Q51" s="14">
        <f t="shared" si="3"/>
        <v>0</v>
      </c>
      <c r="R51" s="14"/>
      <c r="S51" s="14"/>
      <c r="T51" s="14">
        <v>7</v>
      </c>
      <c r="U51" s="14"/>
      <c r="V51" s="14"/>
      <c r="W51" s="19">
        <f t="shared" si="4"/>
        <v>7</v>
      </c>
      <c r="X51" s="20">
        <f t="shared" si="5"/>
        <v>7</v>
      </c>
      <c r="Y51" s="19"/>
      <c r="Z51" s="19"/>
      <c r="AA51" s="19"/>
      <c r="AB51" s="19">
        <f t="shared" si="6"/>
        <v>0</v>
      </c>
      <c r="AC51" s="19"/>
      <c r="AD51" s="14"/>
      <c r="AE51" s="19"/>
      <c r="AF51" s="19">
        <f t="shared" si="7"/>
        <v>0</v>
      </c>
      <c r="AG51" s="19"/>
      <c r="AH51" s="19">
        <f t="shared" si="8"/>
        <v>0</v>
      </c>
      <c r="AI51" s="20">
        <f t="shared" si="9"/>
        <v>0</v>
      </c>
      <c r="AJ51" s="21">
        <f t="shared" si="2"/>
        <v>159.00869332512411</v>
      </c>
      <c r="AK51" s="46"/>
    </row>
    <row r="52" spans="1:37" s="34" customFormat="1" ht="14.25" x14ac:dyDescent="0.2">
      <c r="A52" s="14">
        <v>41</v>
      </c>
      <c r="B52" s="15" t="s">
        <v>69</v>
      </c>
      <c r="C52" s="16" t="s">
        <v>163</v>
      </c>
      <c r="D52" s="16" t="s">
        <v>164</v>
      </c>
      <c r="E52" s="14" t="str">
        <f>VLOOKUP($D$3:$D$194,[1]职称信息表!$B$2:$D$160,3,FALSE)</f>
        <v>讲师（高校）</v>
      </c>
      <c r="F52" s="14" t="str">
        <f>VLOOKUP($D$3:$D$194,[1]职称信息表!$B$1:$E$160,4,FALSE)</f>
        <v>专任教师</v>
      </c>
      <c r="G52" s="14" t="str">
        <f>VLOOKUP($D$3:$D$194,[1]职称信息表!$B$2:$F$160,5,FALSE)</f>
        <v>中级</v>
      </c>
      <c r="H52" s="17">
        <f>VLOOKUP(D52:D244,[1]工作量!C43:K263,7,FALSE)</f>
        <v>136</v>
      </c>
      <c r="I52" s="18">
        <f>VLOOKUP(D52:D244,[1]工作量!C43:K263,9,FALSE)</f>
        <v>20.616658155589093</v>
      </c>
      <c r="J52" s="14">
        <f>VLOOKUP($D$3:$D$195,'[1]学评教17-18-02'!$C$3:$E$131,3,FALSE)</f>
        <v>92.123999999999995</v>
      </c>
      <c r="K52" s="14" t="e">
        <f>VLOOKUP($D$3:$D$195,'[1]学评教18-19-01'!$C$3:$E$125,3,FALSE)</f>
        <v>#N/A</v>
      </c>
      <c r="L52" s="14">
        <v>92.123999999999995</v>
      </c>
      <c r="M52" s="14">
        <v>13</v>
      </c>
      <c r="N52" s="18">
        <f t="shared" si="1"/>
        <v>94.758064516129025</v>
      </c>
      <c r="O52" s="14"/>
      <c r="P52" s="14"/>
      <c r="Q52" s="14">
        <f t="shared" si="3"/>
        <v>0</v>
      </c>
      <c r="R52" s="14"/>
      <c r="S52" s="14"/>
      <c r="T52" s="14"/>
      <c r="U52" s="14"/>
      <c r="V52" s="14"/>
      <c r="W52" s="19">
        <f t="shared" si="4"/>
        <v>0</v>
      </c>
      <c r="X52" s="20">
        <f t="shared" si="5"/>
        <v>0</v>
      </c>
      <c r="Y52" s="19"/>
      <c r="Z52" s="19"/>
      <c r="AA52" s="19"/>
      <c r="AB52" s="19">
        <f t="shared" si="6"/>
        <v>0</v>
      </c>
      <c r="AC52" s="19"/>
      <c r="AD52" s="14"/>
      <c r="AE52" s="19"/>
      <c r="AF52" s="19">
        <f t="shared" si="7"/>
        <v>0</v>
      </c>
      <c r="AG52" s="19"/>
      <c r="AH52" s="19">
        <f t="shared" si="8"/>
        <v>0</v>
      </c>
      <c r="AI52" s="20">
        <f t="shared" si="9"/>
        <v>0</v>
      </c>
      <c r="AJ52" s="21">
        <f t="shared" si="2"/>
        <v>115.37472267171812</v>
      </c>
      <c r="AK52" s="19"/>
    </row>
    <row r="53" spans="1:37" ht="14.25" x14ac:dyDescent="0.2">
      <c r="A53" s="14">
        <v>126</v>
      </c>
      <c r="B53" s="15" t="s">
        <v>107</v>
      </c>
      <c r="C53" s="16" t="s">
        <v>165</v>
      </c>
      <c r="D53" s="16" t="s">
        <v>166</v>
      </c>
      <c r="E53" s="14" t="str">
        <f>VLOOKUP($D$3:$D$194,[1]职称信息表!$B$2:$D$160,3,FALSE)</f>
        <v>讲师（高校）</v>
      </c>
      <c r="F53" s="14" t="str">
        <f>VLOOKUP($D$3:$D$194,[1]职称信息表!$B$1:$E$160,4,FALSE)</f>
        <v>专任教师</v>
      </c>
      <c r="G53" s="14" t="str">
        <f>VLOOKUP($D$3:$D$194,[1]职称信息表!$B$2:$F$160,5,FALSE)</f>
        <v>中级</v>
      </c>
      <c r="H53" s="17">
        <f>VLOOKUP(D53:D245,[1]工作量!C128:K348,7,FALSE)</f>
        <v>425.88</v>
      </c>
      <c r="I53" s="18">
        <f>VLOOKUP(D53:D245,[1]工作量!C128:K348,9,FALSE)</f>
        <v>64.560458641928562</v>
      </c>
      <c r="J53" s="14">
        <f>VLOOKUP($D$3:$D$195,'[1]学评教17-18-02'!$C$3:$E$131,3,FALSE)</f>
        <v>92.102000000000004</v>
      </c>
      <c r="K53" s="14">
        <f>VLOOKUP($D$3:$D$195,'[1]学评教18-19-01'!$C$3:$E$125,3,FALSE)</f>
        <v>92.034000000000006</v>
      </c>
      <c r="L53" s="14">
        <f>AVERAGE(J53,K53)</f>
        <v>92.068000000000012</v>
      </c>
      <c r="M53" s="14">
        <v>14</v>
      </c>
      <c r="N53" s="18">
        <f t="shared" si="1"/>
        <v>94.354838709677423</v>
      </c>
      <c r="O53" s="14"/>
      <c r="P53" s="14"/>
      <c r="Q53" s="14">
        <f t="shared" si="3"/>
        <v>0</v>
      </c>
      <c r="R53" s="14"/>
      <c r="S53" s="14"/>
      <c r="T53" s="14"/>
      <c r="U53" s="14"/>
      <c r="V53" s="14"/>
      <c r="W53" s="19">
        <f t="shared" si="4"/>
        <v>0</v>
      </c>
      <c r="X53" s="20">
        <f t="shared" si="5"/>
        <v>0</v>
      </c>
      <c r="Y53" s="19"/>
      <c r="Z53" s="19"/>
      <c r="AA53" s="19"/>
      <c r="AB53" s="19">
        <f t="shared" si="6"/>
        <v>0</v>
      </c>
      <c r="AC53" s="19"/>
      <c r="AD53" s="14"/>
      <c r="AE53" s="19"/>
      <c r="AF53" s="19">
        <f t="shared" si="7"/>
        <v>0</v>
      </c>
      <c r="AG53" s="19"/>
      <c r="AH53" s="19">
        <f t="shared" si="8"/>
        <v>0</v>
      </c>
      <c r="AI53" s="20">
        <f t="shared" si="9"/>
        <v>0</v>
      </c>
      <c r="AJ53" s="21">
        <f t="shared" si="2"/>
        <v>158.915297351606</v>
      </c>
      <c r="AK53" s="22"/>
    </row>
    <row r="54" spans="1:37" ht="14.25" x14ac:dyDescent="0.2">
      <c r="A54" s="14">
        <v>125</v>
      </c>
      <c r="B54" s="15" t="s">
        <v>107</v>
      </c>
      <c r="C54" s="16" t="s">
        <v>167</v>
      </c>
      <c r="D54" s="16" t="s">
        <v>168</v>
      </c>
      <c r="E54" s="14" t="str">
        <f>VLOOKUP($D$3:$D$194,[1]职称信息表!$B$2:$D$160,3,FALSE)</f>
        <v>讲师（高校）</v>
      </c>
      <c r="F54" s="14" t="str">
        <f>VLOOKUP($D$3:$D$194,[1]职称信息表!$B$1:$E$160,4,FALSE)</f>
        <v>专任教师</v>
      </c>
      <c r="G54" s="14" t="str">
        <f>VLOOKUP($D$3:$D$194,[1]职称信息表!$B$2:$F$160,5,FALSE)</f>
        <v>中级</v>
      </c>
      <c r="H54" s="17">
        <f>VLOOKUP(D54:D246,[1]工作量!C127:K347,7,FALSE)</f>
        <v>139</v>
      </c>
      <c r="I54" s="18">
        <f>VLOOKUP(D54:D246,[1]工作量!C127:K347,9,FALSE)</f>
        <v>21.071437379609442</v>
      </c>
      <c r="J54" s="14" t="e">
        <f>VLOOKUP($D$3:$D$195,'[1]学评教17-18-02'!$C$3:$E$131,3,FALSE)</f>
        <v>#N/A</v>
      </c>
      <c r="K54" s="14">
        <f>VLOOKUP($D$3:$D$195,'[1]学评教18-19-01'!$C$3:$E$125,3,FALSE)</f>
        <v>92.013000000000005</v>
      </c>
      <c r="L54" s="14">
        <v>92.013000000000005</v>
      </c>
      <c r="M54" s="14">
        <v>15</v>
      </c>
      <c r="N54" s="18">
        <f t="shared" si="1"/>
        <v>93.951612903225822</v>
      </c>
      <c r="O54" s="14"/>
      <c r="P54" s="14"/>
      <c r="Q54" s="14">
        <f t="shared" si="3"/>
        <v>0</v>
      </c>
      <c r="R54" s="14"/>
      <c r="S54" s="14"/>
      <c r="T54" s="14"/>
      <c r="U54" s="14"/>
      <c r="V54" s="14"/>
      <c r="W54" s="19">
        <f t="shared" si="4"/>
        <v>0</v>
      </c>
      <c r="X54" s="20">
        <f t="shared" si="5"/>
        <v>0</v>
      </c>
      <c r="Y54" s="19"/>
      <c r="Z54" s="19"/>
      <c r="AA54" s="19"/>
      <c r="AB54" s="19">
        <f t="shared" si="6"/>
        <v>0</v>
      </c>
      <c r="AC54" s="19"/>
      <c r="AD54" s="14"/>
      <c r="AE54" s="19"/>
      <c r="AF54" s="19">
        <f t="shared" si="7"/>
        <v>0</v>
      </c>
      <c r="AG54" s="19"/>
      <c r="AH54" s="19">
        <f t="shared" si="8"/>
        <v>0</v>
      </c>
      <c r="AI54" s="20">
        <f t="shared" si="9"/>
        <v>0</v>
      </c>
      <c r="AJ54" s="21">
        <f t="shared" si="2"/>
        <v>115.02305028283527</v>
      </c>
      <c r="AK54" s="22"/>
    </row>
    <row r="55" spans="1:37" s="34" customFormat="1" ht="14.25" x14ac:dyDescent="0.2">
      <c r="A55" s="14">
        <v>55</v>
      </c>
      <c r="B55" s="15" t="s">
        <v>77</v>
      </c>
      <c r="C55" s="16" t="s">
        <v>169</v>
      </c>
      <c r="D55" s="16" t="s">
        <v>170</v>
      </c>
      <c r="E55" s="14" t="str">
        <f>VLOOKUP($D$3:$D$194,[1]职称信息表!$B$2:$D$160,3,FALSE)</f>
        <v>教授</v>
      </c>
      <c r="F55" s="14" t="str">
        <f>VLOOKUP($D$3:$D$194,[1]职称信息表!$B$1:$E$160,4,FALSE)</f>
        <v>专任教师</v>
      </c>
      <c r="G55" s="14" t="str">
        <f>VLOOKUP($D$3:$D$194,[1]职称信息表!$B$2:$F$160,5,FALSE)</f>
        <v>正高</v>
      </c>
      <c r="H55" s="17">
        <f>VLOOKUP(D55:D247,[1]工作量!C57:K277,7,FALSE)</f>
        <v>814</v>
      </c>
      <c r="I55" s="18">
        <f>VLOOKUP(D55:D247,[1]工作量!C57:K277,9,FALSE)</f>
        <v>100</v>
      </c>
      <c r="J55" s="14" t="e">
        <f>VLOOKUP($D$3:$D$195,'[1]学评教17-18-02'!$C$3:$E$131,3,FALSE)</f>
        <v>#N/A</v>
      </c>
      <c r="K55" s="14">
        <f>VLOOKUP($D$3:$D$195,'[1]学评教18-19-01'!$C$3:$E$125,3,FALSE)</f>
        <v>91.977000000000004</v>
      </c>
      <c r="L55" s="14">
        <v>91.977000000000004</v>
      </c>
      <c r="M55" s="14">
        <v>16</v>
      </c>
      <c r="N55" s="18">
        <f t="shared" si="1"/>
        <v>93.548387096774192</v>
      </c>
      <c r="O55" s="14"/>
      <c r="P55" s="14"/>
      <c r="Q55" s="14">
        <f t="shared" si="3"/>
        <v>0</v>
      </c>
      <c r="R55" s="14">
        <v>5</v>
      </c>
      <c r="S55" s="14"/>
      <c r="T55" s="14"/>
      <c r="U55" s="14"/>
      <c r="V55" s="14"/>
      <c r="W55" s="19">
        <f t="shared" si="4"/>
        <v>5</v>
      </c>
      <c r="X55" s="20">
        <f t="shared" si="5"/>
        <v>5</v>
      </c>
      <c r="Y55" s="19"/>
      <c r="Z55" s="19"/>
      <c r="AA55" s="19"/>
      <c r="AB55" s="19">
        <f t="shared" si="6"/>
        <v>0</v>
      </c>
      <c r="AC55" s="19">
        <v>31</v>
      </c>
      <c r="AD55" s="14">
        <v>8</v>
      </c>
      <c r="AE55" s="19"/>
      <c r="AF55" s="19">
        <f t="shared" si="7"/>
        <v>39</v>
      </c>
      <c r="AG55" s="19"/>
      <c r="AH55" s="19">
        <f t="shared" si="8"/>
        <v>0</v>
      </c>
      <c r="AI55" s="20">
        <f t="shared" si="9"/>
        <v>39</v>
      </c>
      <c r="AJ55" s="21">
        <f t="shared" si="2"/>
        <v>237.54838709677421</v>
      </c>
      <c r="AK55" s="22"/>
    </row>
    <row r="56" spans="1:37" ht="14.25" x14ac:dyDescent="0.2">
      <c r="A56" s="14">
        <v>185</v>
      </c>
      <c r="B56" s="15" t="s">
        <v>127</v>
      </c>
      <c r="C56" s="16" t="s">
        <v>171</v>
      </c>
      <c r="D56" s="16" t="s">
        <v>172</v>
      </c>
      <c r="E56" s="14" t="str">
        <f>VLOOKUP($D$3:$D$194,[1]职称信息表!$B$2:$D$198,3,FALSE)</f>
        <v>副教授</v>
      </c>
      <c r="F56" s="14" t="str">
        <f>VLOOKUP($D$3:$D$194,[1]职称信息表!$B$1:$E$198,4,FALSE)</f>
        <v>实验</v>
      </c>
      <c r="G56" s="14" t="str">
        <f>VLOOKUP($D$3:$D$194,[1]职称信息表!$B$2:$F$198,5,FALSE)</f>
        <v>副高</v>
      </c>
      <c r="H56" s="17">
        <f>VLOOKUP(D56:D248,[1]工作量!C187:K407,7,FALSE)</f>
        <v>445</v>
      </c>
      <c r="I56" s="18">
        <f>VLOOKUP(D56:D248,[1]工作量!C187:K407,9,FALSE)</f>
        <v>67.458918229684912</v>
      </c>
      <c r="J56" s="14">
        <f>VLOOKUP($D$3:$D$195,'[1]学评教17-18-02'!$C$3:$E$131,3,FALSE)</f>
        <v>91.798000000000002</v>
      </c>
      <c r="K56" s="14">
        <f>VLOOKUP($D$3:$D$195,'[1]学评教18-19-01'!$C$3:$E$125,3,FALSE)</f>
        <v>92.126999999999995</v>
      </c>
      <c r="L56" s="14">
        <f>AVERAGE(J56,K56)</f>
        <v>91.962500000000006</v>
      </c>
      <c r="M56" s="14">
        <v>17</v>
      </c>
      <c r="N56" s="18">
        <f t="shared" si="1"/>
        <v>93.145161290322591</v>
      </c>
      <c r="O56" s="14"/>
      <c r="P56" s="14"/>
      <c r="Q56" s="14">
        <f t="shared" si="3"/>
        <v>0</v>
      </c>
      <c r="R56" s="14"/>
      <c r="S56" s="14"/>
      <c r="T56" s="14"/>
      <c r="U56" s="14"/>
      <c r="V56" s="14"/>
      <c r="W56" s="19">
        <f t="shared" si="4"/>
        <v>0</v>
      </c>
      <c r="X56" s="20">
        <f t="shared" si="5"/>
        <v>0</v>
      </c>
      <c r="Y56" s="19"/>
      <c r="Z56" s="19"/>
      <c r="AA56" s="19"/>
      <c r="AB56" s="19">
        <f t="shared" si="6"/>
        <v>0</v>
      </c>
      <c r="AC56" s="19"/>
      <c r="AD56" s="14"/>
      <c r="AE56" s="19"/>
      <c r="AF56" s="19">
        <f t="shared" si="7"/>
        <v>0</v>
      </c>
      <c r="AG56" s="19"/>
      <c r="AH56" s="19">
        <f t="shared" si="8"/>
        <v>0</v>
      </c>
      <c r="AI56" s="20">
        <f t="shared" si="9"/>
        <v>0</v>
      </c>
      <c r="AJ56" s="21">
        <f t="shared" si="2"/>
        <v>160.6040795200075</v>
      </c>
      <c r="AK56" s="22"/>
    </row>
    <row r="57" spans="1:37" ht="14.25" x14ac:dyDescent="0.2">
      <c r="A57" s="14">
        <v>40</v>
      </c>
      <c r="B57" s="15" t="s">
        <v>69</v>
      </c>
      <c r="C57" s="16" t="s">
        <v>173</v>
      </c>
      <c r="D57" s="16" t="s">
        <v>174</v>
      </c>
      <c r="E57" s="14" t="str">
        <f>VLOOKUP($D$3:$D$194,[1]职称信息表!$B$2:$D$160,3,FALSE)</f>
        <v>副教授</v>
      </c>
      <c r="F57" s="14" t="str">
        <f>VLOOKUP($D$3:$D$194,[1]职称信息表!$B$1:$E$160,4,FALSE)</f>
        <v>专任教师</v>
      </c>
      <c r="G57" s="14" t="str">
        <f>VLOOKUP($D$3:$D$194,[1]职称信息表!$B$2:$F$160,5,FALSE)</f>
        <v>副高</v>
      </c>
      <c r="H57" s="17">
        <f>VLOOKUP(D57:D249,[1]工作量!C42:K262,7,FALSE)</f>
        <v>375.97800000000001</v>
      </c>
      <c r="I57" s="18">
        <f>VLOOKUP(D57:D249,[1]工作量!C42:K262,9,FALSE)</f>
        <v>56.995661029574087</v>
      </c>
      <c r="J57" s="14">
        <f>VLOOKUP($D$3:$D$195,'[1]学评教17-18-02'!$C$3:$E$131,3,FALSE)</f>
        <v>92.201999999999998</v>
      </c>
      <c r="K57" s="14">
        <f>VLOOKUP($D$3:$D$195,'[1]学评教18-19-01'!$C$3:$E$125,3,FALSE)</f>
        <v>91.683000000000007</v>
      </c>
      <c r="L57" s="14">
        <f>AVERAGE(J57,K57)</f>
        <v>91.942499999999995</v>
      </c>
      <c r="M57" s="14">
        <v>18</v>
      </c>
      <c r="N57" s="18">
        <f t="shared" si="1"/>
        <v>92.741935483870975</v>
      </c>
      <c r="O57" s="14"/>
      <c r="P57" s="14"/>
      <c r="Q57" s="14">
        <f t="shared" si="3"/>
        <v>0</v>
      </c>
      <c r="R57" s="14"/>
      <c r="S57" s="14"/>
      <c r="T57" s="14"/>
      <c r="U57" s="14"/>
      <c r="V57" s="14"/>
      <c r="W57" s="19">
        <f t="shared" si="4"/>
        <v>0</v>
      </c>
      <c r="X57" s="20">
        <f t="shared" si="5"/>
        <v>0</v>
      </c>
      <c r="Y57" s="19"/>
      <c r="Z57" s="19"/>
      <c r="AA57" s="19"/>
      <c r="AB57" s="19">
        <f t="shared" si="6"/>
        <v>0</v>
      </c>
      <c r="AC57" s="19"/>
      <c r="AD57" s="14"/>
      <c r="AE57" s="19"/>
      <c r="AF57" s="19">
        <f t="shared" si="7"/>
        <v>0</v>
      </c>
      <c r="AG57" s="19"/>
      <c r="AH57" s="19">
        <f t="shared" si="8"/>
        <v>0</v>
      </c>
      <c r="AI57" s="20">
        <f t="shared" si="9"/>
        <v>0</v>
      </c>
      <c r="AJ57" s="21">
        <f t="shared" si="2"/>
        <v>149.73759651344506</v>
      </c>
      <c r="AK57" s="19"/>
    </row>
    <row r="58" spans="1:37" ht="14.25" x14ac:dyDescent="0.2">
      <c r="A58" s="14">
        <v>20</v>
      </c>
      <c r="B58" s="15" t="s">
        <v>59</v>
      </c>
      <c r="C58" s="16" t="s">
        <v>175</v>
      </c>
      <c r="D58" s="16" t="s">
        <v>176</v>
      </c>
      <c r="E58" s="14" t="str">
        <f>VLOOKUP($D$3:$D$194,[1]职称信息表!$B$2:$D$160,3,FALSE)</f>
        <v>讲师（高校）</v>
      </c>
      <c r="F58" s="14" t="str">
        <f>VLOOKUP($D$3:$D$194,[1]职称信息表!$B$1:$E$160,4,FALSE)</f>
        <v>专任教师</v>
      </c>
      <c r="G58" s="14" t="str">
        <f>VLOOKUP($D$3:$D$194,[1]职称信息表!$B$2:$F$160,5,FALSE)</f>
        <v>中级</v>
      </c>
      <c r="H58" s="17">
        <f>VLOOKUP(D58:D250,[1]工作量!C22:K242,7,FALSE)</f>
        <v>521</v>
      </c>
      <c r="I58" s="18">
        <f>VLOOKUP(D58:D250,[1]工作量!C22:K242,9,FALSE)</f>
        <v>78.979991904867035</v>
      </c>
      <c r="J58" s="14">
        <f>VLOOKUP($D$3:$D$195,'[1]学评教17-18-02'!$C$3:$E$131,3,FALSE)</f>
        <v>92.272999999999996</v>
      </c>
      <c r="K58" s="14">
        <f>VLOOKUP($D$3:$D$195,'[1]学评教18-19-01'!$C$3:$E$125,3,FALSE)</f>
        <v>91.516999999999996</v>
      </c>
      <c r="L58" s="14">
        <f>AVERAGE(J58,K58)</f>
        <v>91.894999999999996</v>
      </c>
      <c r="M58" s="14">
        <v>19</v>
      </c>
      <c r="N58" s="18">
        <f t="shared" si="1"/>
        <v>92.338709677419359</v>
      </c>
      <c r="O58" s="14"/>
      <c r="P58" s="14"/>
      <c r="Q58" s="14">
        <f t="shared" si="3"/>
        <v>0</v>
      </c>
      <c r="R58" s="14"/>
      <c r="S58" s="14"/>
      <c r="T58" s="14"/>
      <c r="U58" s="14"/>
      <c r="V58" s="14"/>
      <c r="W58" s="19">
        <f t="shared" si="4"/>
        <v>0</v>
      </c>
      <c r="X58" s="20">
        <f t="shared" si="5"/>
        <v>0</v>
      </c>
      <c r="Y58" s="19"/>
      <c r="Z58" s="19"/>
      <c r="AA58" s="19"/>
      <c r="AB58" s="19">
        <f t="shared" si="6"/>
        <v>0</v>
      </c>
      <c r="AC58" s="19"/>
      <c r="AD58" s="14"/>
      <c r="AE58" s="19"/>
      <c r="AF58" s="19">
        <f t="shared" si="7"/>
        <v>0</v>
      </c>
      <c r="AG58" s="19"/>
      <c r="AH58" s="19">
        <f t="shared" si="8"/>
        <v>0</v>
      </c>
      <c r="AI58" s="20">
        <f t="shared" si="9"/>
        <v>0</v>
      </c>
      <c r="AJ58" s="21">
        <f t="shared" si="2"/>
        <v>171.31870158228639</v>
      </c>
      <c r="AK58" s="22"/>
    </row>
    <row r="59" spans="1:37" ht="14.25" x14ac:dyDescent="0.2">
      <c r="A59" s="14">
        <v>160</v>
      </c>
      <c r="B59" s="15" t="s">
        <v>115</v>
      </c>
      <c r="C59" s="16" t="s">
        <v>177</v>
      </c>
      <c r="D59" s="16" t="s">
        <v>178</v>
      </c>
      <c r="E59" s="14" t="s">
        <v>179</v>
      </c>
      <c r="F59" s="14" t="s">
        <v>137</v>
      </c>
      <c r="G59" s="14" t="s">
        <v>180</v>
      </c>
      <c r="H59" s="17">
        <f>VLOOKUP(D59:D251,[1]工作量!C162:K382,7,FALSE)</f>
        <v>563.56320000000005</v>
      </c>
      <c r="I59" s="18">
        <f>VLOOKUP(D59:D251,[1]工作量!C162:K382,9,FALSE)</f>
        <v>85.432278260808005</v>
      </c>
      <c r="J59" s="14">
        <f>VLOOKUP($D$3:$D$195,'[1]学评教17-18-02'!$C$3:$E$131,3,FALSE)</f>
        <v>91.834000000000003</v>
      </c>
      <c r="K59" s="14" t="e">
        <f>VLOOKUP($D$3:$D$195,'[1]学评教18-19-01'!$C$3:$E$125,3,FALSE)</f>
        <v>#N/A</v>
      </c>
      <c r="L59" s="14">
        <v>91.834000000000003</v>
      </c>
      <c r="M59" s="14">
        <v>20</v>
      </c>
      <c r="N59" s="18">
        <f t="shared" si="1"/>
        <v>91.935483870967758</v>
      </c>
      <c r="O59" s="14"/>
      <c r="P59" s="14"/>
      <c r="Q59" s="14">
        <f t="shared" si="3"/>
        <v>0</v>
      </c>
      <c r="R59" s="14"/>
      <c r="S59" s="14"/>
      <c r="T59" s="14"/>
      <c r="U59" s="14"/>
      <c r="V59" s="14"/>
      <c r="W59" s="19">
        <f t="shared" si="4"/>
        <v>0</v>
      </c>
      <c r="X59" s="20">
        <f t="shared" si="5"/>
        <v>0</v>
      </c>
      <c r="Y59" s="19"/>
      <c r="Z59" s="19"/>
      <c r="AA59" s="19"/>
      <c r="AB59" s="19">
        <f t="shared" si="6"/>
        <v>0</v>
      </c>
      <c r="AC59" s="19"/>
      <c r="AD59" s="14">
        <v>20</v>
      </c>
      <c r="AE59" s="19"/>
      <c r="AF59" s="19">
        <f t="shared" si="7"/>
        <v>20</v>
      </c>
      <c r="AG59" s="19"/>
      <c r="AH59" s="19">
        <f t="shared" si="8"/>
        <v>0</v>
      </c>
      <c r="AI59" s="20">
        <f t="shared" si="9"/>
        <v>20</v>
      </c>
      <c r="AJ59" s="21">
        <f t="shared" si="2"/>
        <v>197.36776213177575</v>
      </c>
      <c r="AK59" s="46"/>
    </row>
    <row r="60" spans="1:37" ht="14.25" x14ac:dyDescent="0.2">
      <c r="A60" s="14">
        <v>43</v>
      </c>
      <c r="B60" s="15" t="s">
        <v>69</v>
      </c>
      <c r="C60" s="16" t="s">
        <v>181</v>
      </c>
      <c r="D60" s="16" t="s">
        <v>182</v>
      </c>
      <c r="E60" s="14" t="str">
        <f>VLOOKUP($D$3:$D$194,[1]职称信息表!$B$2:$D$160,3,FALSE)</f>
        <v>讲师（高校）</v>
      </c>
      <c r="F60" s="14" t="str">
        <f>VLOOKUP($D$3:$D$194,[1]职称信息表!$B$1:$E$160,4,FALSE)</f>
        <v>专任教师</v>
      </c>
      <c r="G60" s="14" t="str">
        <f>VLOOKUP($D$3:$D$194,[1]职称信息表!$B$2:$F$160,5,FALSE)</f>
        <v>中级</v>
      </c>
      <c r="H60" s="17">
        <f>VLOOKUP(D60:D252,[1]工作量!C45:K265,7,FALSE)</f>
        <v>323</v>
      </c>
      <c r="I60" s="18">
        <f>VLOOKUP(D60:D252,[1]工作量!C45:K265,9,FALSE)</f>
        <v>48.964563119524101</v>
      </c>
      <c r="J60" s="14">
        <f>VLOOKUP($D$3:$D$195,'[1]学评教17-18-02'!$C$3:$E$131,3,FALSE)</f>
        <v>91.227999999999994</v>
      </c>
      <c r="K60" s="14">
        <f>VLOOKUP($D$3:$D$195,'[1]学评教18-19-01'!$C$3:$E$125,3,FALSE)</f>
        <v>92.436000000000007</v>
      </c>
      <c r="L60" s="14">
        <f>AVERAGE(J60,K60)</f>
        <v>91.831999999999994</v>
      </c>
      <c r="M60" s="14">
        <v>21</v>
      </c>
      <c r="N60" s="18">
        <f t="shared" si="1"/>
        <v>91.532258064516128</v>
      </c>
      <c r="O60" s="14"/>
      <c r="P60" s="14"/>
      <c r="Q60" s="14">
        <f t="shared" si="3"/>
        <v>0</v>
      </c>
      <c r="R60" s="14"/>
      <c r="S60" s="14"/>
      <c r="T60" s="14"/>
      <c r="U60" s="14"/>
      <c r="V60" s="14"/>
      <c r="W60" s="19">
        <f t="shared" si="4"/>
        <v>0</v>
      </c>
      <c r="X60" s="20">
        <f t="shared" si="5"/>
        <v>0</v>
      </c>
      <c r="Y60" s="19"/>
      <c r="Z60" s="19"/>
      <c r="AA60" s="19"/>
      <c r="AB60" s="19">
        <f t="shared" si="6"/>
        <v>0</v>
      </c>
      <c r="AC60" s="19"/>
      <c r="AD60" s="14">
        <v>15</v>
      </c>
      <c r="AE60" s="19"/>
      <c r="AF60" s="19">
        <f t="shared" si="7"/>
        <v>15</v>
      </c>
      <c r="AG60" s="19"/>
      <c r="AH60" s="19">
        <f t="shared" si="8"/>
        <v>0</v>
      </c>
      <c r="AI60" s="20">
        <f t="shared" si="9"/>
        <v>15</v>
      </c>
      <c r="AJ60" s="21">
        <f t="shared" si="2"/>
        <v>155.49682118404024</v>
      </c>
      <c r="AK60" s="19"/>
    </row>
    <row r="61" spans="1:37" s="29" customFormat="1" ht="14.25" x14ac:dyDescent="0.2">
      <c r="A61" s="14">
        <v>69</v>
      </c>
      <c r="B61" s="15" t="s">
        <v>77</v>
      </c>
      <c r="C61" s="16" t="s">
        <v>183</v>
      </c>
      <c r="D61" s="16" t="s">
        <v>184</v>
      </c>
      <c r="E61" s="14" t="str">
        <f>VLOOKUP($D$3:$D$194,[1]职称信息表!$B$2:$D$160,3,FALSE)</f>
        <v>副教授</v>
      </c>
      <c r="F61" s="14" t="str">
        <f>VLOOKUP($D$3:$D$194,[1]职称信息表!$B$1:$E$160,4,FALSE)</f>
        <v>专任教师</v>
      </c>
      <c r="G61" s="14" t="str">
        <f>VLOOKUP($D$3:$D$194,[1]职称信息表!$B$2:$F$160,5,FALSE)</f>
        <v>副高</v>
      </c>
      <c r="H61" s="17">
        <f>VLOOKUP(D61:D253,[1]工作量!C71:K291,7,FALSE)</f>
        <v>130</v>
      </c>
      <c r="I61" s="18">
        <f>VLOOKUP(D61:D253,[1]工作量!C71:K291,9,FALSE)</f>
        <v>19.707099707548398</v>
      </c>
      <c r="J61" s="14" t="e">
        <f>VLOOKUP($D$3:$D$195,'[1]学评教17-18-02'!$C$3:$E$131,3,FALSE)</f>
        <v>#N/A</v>
      </c>
      <c r="K61" s="14">
        <f>VLOOKUP($D$3:$D$195,'[1]学评教18-19-01'!$C$3:$E$125,3,FALSE)</f>
        <v>91.814999999999998</v>
      </c>
      <c r="L61" s="14">
        <v>91.814999999999998</v>
      </c>
      <c r="M61" s="14">
        <v>22</v>
      </c>
      <c r="N61" s="18">
        <f t="shared" si="1"/>
        <v>91.129032258064527</v>
      </c>
      <c r="O61" s="14"/>
      <c r="P61" s="14"/>
      <c r="Q61" s="14">
        <f t="shared" si="3"/>
        <v>0</v>
      </c>
      <c r="R61" s="14"/>
      <c r="S61" s="14"/>
      <c r="T61" s="14"/>
      <c r="U61" s="14"/>
      <c r="V61" s="14"/>
      <c r="W61" s="19">
        <f t="shared" si="4"/>
        <v>0</v>
      </c>
      <c r="X61" s="20">
        <f t="shared" si="5"/>
        <v>0</v>
      </c>
      <c r="Y61" s="19"/>
      <c r="Z61" s="19"/>
      <c r="AA61" s="19"/>
      <c r="AB61" s="19">
        <f t="shared" si="6"/>
        <v>0</v>
      </c>
      <c r="AC61" s="19"/>
      <c r="AD61" s="14"/>
      <c r="AE61" s="19"/>
      <c r="AF61" s="19">
        <f t="shared" si="7"/>
        <v>0</v>
      </c>
      <c r="AG61" s="19"/>
      <c r="AH61" s="19">
        <f t="shared" si="8"/>
        <v>0</v>
      </c>
      <c r="AI61" s="20">
        <f t="shared" si="9"/>
        <v>0</v>
      </c>
      <c r="AJ61" s="21">
        <f t="shared" si="2"/>
        <v>110.83613196561292</v>
      </c>
      <c r="AK61" s="19"/>
    </row>
    <row r="62" spans="1:37" ht="14.25" x14ac:dyDescent="0.2">
      <c r="A62" s="14">
        <v>22</v>
      </c>
      <c r="B62" s="15" t="s">
        <v>59</v>
      </c>
      <c r="C62" s="16" t="s">
        <v>185</v>
      </c>
      <c r="D62" s="16" t="s">
        <v>186</v>
      </c>
      <c r="E62" s="14" t="str">
        <f>VLOOKUP($D$3:$D$194,[1]职称信息表!$B$2:$D$160,3,FALSE)</f>
        <v>副教授</v>
      </c>
      <c r="F62" s="14" t="str">
        <f>VLOOKUP($D$3:$D$194,[1]职称信息表!$B$1:$E$160,4,FALSE)</f>
        <v>专任教师</v>
      </c>
      <c r="G62" s="14" t="str">
        <f>VLOOKUP($D$3:$D$194,[1]职称信息表!$B$2:$F$160,5,FALSE)</f>
        <v>副高</v>
      </c>
      <c r="H62" s="17">
        <f>VLOOKUP(D62:D254,[1]工作量!C24:K244,7,FALSE)</f>
        <v>313</v>
      </c>
      <c r="I62" s="18">
        <f>VLOOKUP(D62:D254,[1]工作量!C24:K244,9,FALSE)</f>
        <v>47.448632372789604</v>
      </c>
      <c r="J62" s="14">
        <f>VLOOKUP($D$3:$D$195,'[1]学评教17-18-02'!$C$3:$E$131,3,FALSE)</f>
        <v>92.024000000000001</v>
      </c>
      <c r="K62" s="14">
        <f>VLOOKUP($D$3:$D$195,'[1]学评教18-19-01'!$C$3:$E$125,3,FALSE)</f>
        <v>91.441000000000003</v>
      </c>
      <c r="L62" s="14">
        <f>AVERAGE(J62,K62)</f>
        <v>91.732500000000002</v>
      </c>
      <c r="M62" s="14">
        <v>23</v>
      </c>
      <c r="N62" s="18">
        <f t="shared" si="1"/>
        <v>90.725806451612911</v>
      </c>
      <c r="O62" s="14"/>
      <c r="P62" s="14"/>
      <c r="Q62" s="14">
        <f t="shared" si="3"/>
        <v>0</v>
      </c>
      <c r="R62" s="14"/>
      <c r="S62" s="14"/>
      <c r="T62" s="14"/>
      <c r="U62" s="14"/>
      <c r="V62" s="14"/>
      <c r="W62" s="19">
        <f t="shared" si="4"/>
        <v>0</v>
      </c>
      <c r="X62" s="20">
        <f t="shared" si="5"/>
        <v>0</v>
      </c>
      <c r="Y62" s="19"/>
      <c r="Z62" s="19"/>
      <c r="AA62" s="19"/>
      <c r="AB62" s="19">
        <f t="shared" si="6"/>
        <v>0</v>
      </c>
      <c r="AC62" s="19"/>
      <c r="AD62" s="14"/>
      <c r="AE62" s="19"/>
      <c r="AF62" s="19">
        <f t="shared" si="7"/>
        <v>0</v>
      </c>
      <c r="AG62" s="19"/>
      <c r="AH62" s="19">
        <f t="shared" si="8"/>
        <v>0</v>
      </c>
      <c r="AI62" s="20">
        <f t="shared" si="9"/>
        <v>0</v>
      </c>
      <c r="AJ62" s="21">
        <f t="shared" si="2"/>
        <v>138.1744388244025</v>
      </c>
      <c r="AK62" s="22"/>
    </row>
    <row r="63" spans="1:37" ht="14.25" x14ac:dyDescent="0.2">
      <c r="A63" s="14">
        <v>105</v>
      </c>
      <c r="B63" s="15" t="s">
        <v>104</v>
      </c>
      <c r="C63" s="16" t="s">
        <v>187</v>
      </c>
      <c r="D63" s="16" t="s">
        <v>188</v>
      </c>
      <c r="E63" s="14" t="str">
        <f>VLOOKUP($D$3:$D$194,[1]职称信息表!$B$2:$D$160,3,FALSE)</f>
        <v>讲师（高校）</v>
      </c>
      <c r="F63" s="14" t="str">
        <f>VLOOKUP($D$3:$D$194,[1]职称信息表!$B$1:$E$160,4,FALSE)</f>
        <v>专任教师</v>
      </c>
      <c r="G63" s="14" t="str">
        <f>VLOOKUP($D$3:$D$194,[1]职称信息表!$B$2:$F$160,5,FALSE)</f>
        <v>中级</v>
      </c>
      <c r="H63" s="17">
        <f>VLOOKUP(D63:D255,[1]工作量!C107:K327,7,FALSE)</f>
        <v>501.99999999999994</v>
      </c>
      <c r="I63" s="18">
        <f>VLOOKUP(D63:D255,[1]工作量!C107:K327,9,FALSE)</f>
        <v>76.099723486071497</v>
      </c>
      <c r="J63" s="14">
        <f>VLOOKUP($D$3:$D$195,'[1]学评教17-18-02'!$C$3:$E$131,3,FALSE)</f>
        <v>91.442999999999998</v>
      </c>
      <c r="K63" s="14">
        <f>VLOOKUP($D$3:$D$195,'[1]学评教18-19-01'!$C$3:$E$125,3,FALSE)</f>
        <v>91.953000000000003</v>
      </c>
      <c r="L63" s="14">
        <f>AVERAGE(J63,K63)</f>
        <v>91.698000000000008</v>
      </c>
      <c r="M63" s="14">
        <v>24</v>
      </c>
      <c r="N63" s="18">
        <f t="shared" si="1"/>
        <v>90.322580645161295</v>
      </c>
      <c r="O63" s="14"/>
      <c r="P63" s="14"/>
      <c r="Q63" s="14">
        <f t="shared" si="3"/>
        <v>0</v>
      </c>
      <c r="R63" s="14"/>
      <c r="S63" s="14"/>
      <c r="T63" s="14"/>
      <c r="U63" s="14"/>
      <c r="V63" s="14"/>
      <c r="W63" s="19">
        <f t="shared" si="4"/>
        <v>0</v>
      </c>
      <c r="X63" s="20">
        <f t="shared" si="5"/>
        <v>0</v>
      </c>
      <c r="Y63" s="19">
        <v>15</v>
      </c>
      <c r="Z63" s="19"/>
      <c r="AA63" s="19"/>
      <c r="AB63" s="19">
        <f t="shared" si="6"/>
        <v>15</v>
      </c>
      <c r="AC63" s="19"/>
      <c r="AD63" s="14">
        <v>15</v>
      </c>
      <c r="AE63" s="19"/>
      <c r="AF63" s="19">
        <f t="shared" si="7"/>
        <v>15</v>
      </c>
      <c r="AG63" s="19"/>
      <c r="AH63" s="19">
        <f t="shared" si="8"/>
        <v>0</v>
      </c>
      <c r="AI63" s="20">
        <f t="shared" si="9"/>
        <v>30</v>
      </c>
      <c r="AJ63" s="21">
        <f t="shared" si="2"/>
        <v>196.42230413123281</v>
      </c>
      <c r="AK63" s="22"/>
    </row>
    <row r="64" spans="1:37" ht="14.25" x14ac:dyDescent="0.2">
      <c r="A64" s="14">
        <v>34</v>
      </c>
      <c r="B64" s="15" t="s">
        <v>69</v>
      </c>
      <c r="C64" s="16" t="s">
        <v>189</v>
      </c>
      <c r="D64" s="16" t="s">
        <v>190</v>
      </c>
      <c r="E64" s="14" t="str">
        <f>VLOOKUP($D$3:$D$194,[1]职称信息表!$B$2:$D$160,3,FALSE)</f>
        <v>副教授</v>
      </c>
      <c r="F64" s="14" t="str">
        <f>VLOOKUP($D$3:$D$194,[1]职称信息表!$B$1:$E$160,4,FALSE)</f>
        <v>专任教师</v>
      </c>
      <c r="G64" s="14" t="str">
        <f>VLOOKUP($D$3:$D$194,[1]职称信息表!$B$2:$F$160,5,FALSE)</f>
        <v>副高</v>
      </c>
      <c r="H64" s="17">
        <f>VLOOKUP(D64:D256,[1]工作量!C36:K256,7,FALSE)</f>
        <v>441</v>
      </c>
      <c r="I64" s="18">
        <f>VLOOKUP(D64:D256,[1]工作量!C36:K256,9,FALSE)</f>
        <v>66.852545930991113</v>
      </c>
      <c r="J64" s="14">
        <f>VLOOKUP($D$3:$D$195,'[1]学评教17-18-02'!$C$3:$E$131,3,FALSE)</f>
        <v>92.32</v>
      </c>
      <c r="K64" s="14">
        <f>VLOOKUP($D$3:$D$195,'[1]学评教18-19-01'!$C$3:$E$125,3,FALSE)</f>
        <v>90.953000000000003</v>
      </c>
      <c r="L64" s="14">
        <f>AVERAGE(J64,K64)</f>
        <v>91.636499999999998</v>
      </c>
      <c r="M64" s="14">
        <v>25</v>
      </c>
      <c r="N64" s="18">
        <f t="shared" si="1"/>
        <v>89.91935483870968</v>
      </c>
      <c r="O64" s="14"/>
      <c r="P64" s="14"/>
      <c r="Q64" s="14">
        <f t="shared" si="3"/>
        <v>0</v>
      </c>
      <c r="R64" s="14">
        <v>1</v>
      </c>
      <c r="S64" s="14"/>
      <c r="T64" s="14"/>
      <c r="U64" s="14"/>
      <c r="V64" s="14"/>
      <c r="W64" s="19">
        <f t="shared" si="4"/>
        <v>1</v>
      </c>
      <c r="X64" s="20">
        <f t="shared" si="5"/>
        <v>1</v>
      </c>
      <c r="Y64" s="19"/>
      <c r="Z64" s="19"/>
      <c r="AA64" s="19"/>
      <c r="AB64" s="19">
        <f t="shared" si="6"/>
        <v>0</v>
      </c>
      <c r="AC64" s="19">
        <v>6</v>
      </c>
      <c r="AD64" s="14"/>
      <c r="AE64" s="19"/>
      <c r="AF64" s="19">
        <f t="shared" si="7"/>
        <v>6</v>
      </c>
      <c r="AG64" s="19"/>
      <c r="AH64" s="19">
        <f t="shared" si="8"/>
        <v>0</v>
      </c>
      <c r="AI64" s="20">
        <f t="shared" si="9"/>
        <v>6</v>
      </c>
      <c r="AJ64" s="21">
        <f t="shared" si="2"/>
        <v>163.77190076970078</v>
      </c>
      <c r="AK64" s="19"/>
    </row>
    <row r="65" spans="1:37" ht="14.25" x14ac:dyDescent="0.2">
      <c r="A65" s="14">
        <v>154</v>
      </c>
      <c r="B65" s="15" t="s">
        <v>115</v>
      </c>
      <c r="C65" s="16" t="s">
        <v>191</v>
      </c>
      <c r="D65" s="16" t="s">
        <v>192</v>
      </c>
      <c r="E65" s="14" t="str">
        <f>VLOOKUP($D$3:$D$194,[1]职称信息表!$B$2:$D$160,3,FALSE)</f>
        <v>教授</v>
      </c>
      <c r="F65" s="14" t="str">
        <f>VLOOKUP($D$3:$D$194,[1]职称信息表!$B$1:$E$160,4,FALSE)</f>
        <v>专任教师</v>
      </c>
      <c r="G65" s="14" t="str">
        <f>VLOOKUP($D$3:$D$194,[1]职称信息表!$B$2:$F$160,5,FALSE)</f>
        <v>正高</v>
      </c>
      <c r="H65" s="17">
        <f>VLOOKUP(D65:D257,[1]工作量!C156:K376,7,FALSE)</f>
        <v>788.58999999999992</v>
      </c>
      <c r="I65" s="18">
        <f>VLOOKUP(D65:D257,[1]工作量!C156:K376,9,FALSE)</f>
        <v>100</v>
      </c>
      <c r="J65" s="14">
        <f>VLOOKUP($D$3:$D$195,'[1]学评教17-18-02'!$C$3:$E$131,3,FALSE)</f>
        <v>91.606999999999999</v>
      </c>
      <c r="K65" s="14" t="e">
        <f>VLOOKUP($D$3:$D$195,'[1]学评教18-19-01'!$C$3:$E$125,3,FALSE)</f>
        <v>#N/A</v>
      </c>
      <c r="L65" s="14">
        <v>91.606999999999999</v>
      </c>
      <c r="M65" s="14">
        <v>26</v>
      </c>
      <c r="N65" s="18">
        <f t="shared" si="1"/>
        <v>89.516129032258064</v>
      </c>
      <c r="O65" s="14"/>
      <c r="P65" s="14"/>
      <c r="Q65" s="14">
        <f t="shared" si="3"/>
        <v>0</v>
      </c>
      <c r="R65" s="14">
        <v>5</v>
      </c>
      <c r="S65" s="14"/>
      <c r="T65" s="14"/>
      <c r="U65" s="14"/>
      <c r="V65" s="14"/>
      <c r="W65" s="19">
        <f t="shared" si="4"/>
        <v>5</v>
      </c>
      <c r="X65" s="20">
        <f t="shared" si="5"/>
        <v>5</v>
      </c>
      <c r="Y65" s="19">
        <v>30</v>
      </c>
      <c r="Z65" s="19">
        <v>10</v>
      </c>
      <c r="AA65" s="19"/>
      <c r="AB65" s="19">
        <f t="shared" si="6"/>
        <v>40</v>
      </c>
      <c r="AC65" s="19">
        <v>20</v>
      </c>
      <c r="AD65" s="14">
        <v>20</v>
      </c>
      <c r="AE65" s="19"/>
      <c r="AF65" s="19">
        <f t="shared" si="7"/>
        <v>40</v>
      </c>
      <c r="AG65" s="19">
        <v>20</v>
      </c>
      <c r="AH65" s="19">
        <f t="shared" si="8"/>
        <v>20</v>
      </c>
      <c r="AI65" s="20">
        <f t="shared" si="9"/>
        <v>100</v>
      </c>
      <c r="AJ65" s="21">
        <f t="shared" si="2"/>
        <v>294.51612903225805</v>
      </c>
      <c r="AK65" s="22"/>
    </row>
    <row r="66" spans="1:37" ht="14.25" x14ac:dyDescent="0.2">
      <c r="A66" s="14">
        <v>132</v>
      </c>
      <c r="B66" s="15" t="s">
        <v>110</v>
      </c>
      <c r="C66" s="16" t="s">
        <v>193</v>
      </c>
      <c r="D66" s="16" t="s">
        <v>194</v>
      </c>
      <c r="E66" s="14" t="s">
        <v>195</v>
      </c>
      <c r="F66" s="14" t="e">
        <f>VLOOKUP($D$3:$D$194,[1]职称信息表!$B$1:$E$160,4,FALSE)</f>
        <v>#N/A</v>
      </c>
      <c r="G66" s="14" t="s">
        <v>196</v>
      </c>
      <c r="H66" s="17">
        <f>VLOOKUP(D66:D258,[1]工作量!C134:K354,7,FALSE)</f>
        <v>577.18079999999998</v>
      </c>
      <c r="I66" s="18">
        <f>VLOOKUP(D66:D258,[1]工作量!C134:K354,9,FALSE)</f>
        <v>87.496612114481152</v>
      </c>
      <c r="J66" s="14">
        <f>VLOOKUP($D$3:$D$195,'[1]学评教17-18-02'!$C$3:$E$131,3,FALSE)</f>
        <v>92.652000000000001</v>
      </c>
      <c r="K66" s="14">
        <f>VLOOKUP($D$3:$D$195,'[1]学评教18-19-01'!$C$3:$E$125,3,FALSE)</f>
        <v>90.555000000000007</v>
      </c>
      <c r="L66" s="14">
        <f>AVERAGE(J66,K66)</f>
        <v>91.603499999999997</v>
      </c>
      <c r="M66" s="14">
        <v>27</v>
      </c>
      <c r="N66" s="18">
        <f t="shared" si="1"/>
        <v>89.112903225806448</v>
      </c>
      <c r="O66" s="14"/>
      <c r="P66" s="14"/>
      <c r="Q66" s="14">
        <f t="shared" si="3"/>
        <v>0</v>
      </c>
      <c r="R66" s="14"/>
      <c r="S66" s="14"/>
      <c r="T66" s="14"/>
      <c r="U66" s="14"/>
      <c r="V66" s="14"/>
      <c r="W66" s="19">
        <f t="shared" si="4"/>
        <v>0</v>
      </c>
      <c r="X66" s="20">
        <f t="shared" si="5"/>
        <v>0</v>
      </c>
      <c r="Y66" s="19"/>
      <c r="Z66" s="19"/>
      <c r="AA66" s="19"/>
      <c r="AB66" s="19">
        <f t="shared" si="6"/>
        <v>0</v>
      </c>
      <c r="AC66" s="19"/>
      <c r="AD66" s="14"/>
      <c r="AE66" s="19"/>
      <c r="AF66" s="19">
        <f t="shared" si="7"/>
        <v>0</v>
      </c>
      <c r="AG66" s="19"/>
      <c r="AH66" s="19">
        <f t="shared" si="8"/>
        <v>0</v>
      </c>
      <c r="AI66" s="20">
        <f t="shared" si="9"/>
        <v>0</v>
      </c>
      <c r="AJ66" s="21">
        <f t="shared" si="2"/>
        <v>176.6095153402876</v>
      </c>
      <c r="AK66" s="22"/>
    </row>
    <row r="67" spans="1:37" ht="14.25" x14ac:dyDescent="0.2">
      <c r="A67" s="14">
        <v>177</v>
      </c>
      <c r="B67" s="15" t="s">
        <v>122</v>
      </c>
      <c r="C67" s="16" t="s">
        <v>197</v>
      </c>
      <c r="D67" s="16" t="s">
        <v>198</v>
      </c>
      <c r="E67" s="14" t="str">
        <f>VLOOKUP($D$3:$D$194,[1]职称信息表!$B$2:$D$198,3,FALSE)</f>
        <v>副教授</v>
      </c>
      <c r="F67" s="14" t="str">
        <f>VLOOKUP($D$3:$D$194,[1]职称信息表!$B$1:$E$198,4,FALSE)</f>
        <v>专任教师</v>
      </c>
      <c r="G67" s="14" t="str">
        <f>VLOOKUP($D$3:$D$194,[1]职称信息表!$B$2:$F$198,5,FALSE)</f>
        <v>副高</v>
      </c>
      <c r="H67" s="17">
        <f>VLOOKUP(D67:D259,[1]工作量!C179:K399,7,FALSE)</f>
        <v>484.50000000000006</v>
      </c>
      <c r="I67" s="18">
        <f>VLOOKUP(D67:D259,[1]工作量!C179:K399,9,FALSE)</f>
        <v>73.446844679286158</v>
      </c>
      <c r="J67" s="14">
        <f>VLOOKUP($D$3:$D$195,'[1]学评教17-18-02'!$C$3:$E$131,3,FALSE)</f>
        <v>91.266999999999996</v>
      </c>
      <c r="K67" s="14">
        <f>VLOOKUP($D$3:$D$195,'[1]学评教18-19-01'!$C$3:$E$125,3,FALSE)</f>
        <v>91.897999999999996</v>
      </c>
      <c r="L67" s="14">
        <f>AVERAGE(J67,K67)</f>
        <v>91.582499999999996</v>
      </c>
      <c r="M67" s="14">
        <v>28</v>
      </c>
      <c r="N67" s="18">
        <f t="shared" ref="N67:N130" si="10">(1.6-M67/155)*62.5</f>
        <v>88.709677419354847</v>
      </c>
      <c r="O67" s="14">
        <v>131</v>
      </c>
      <c r="P67" s="14"/>
      <c r="Q67" s="14">
        <f t="shared" si="3"/>
        <v>131</v>
      </c>
      <c r="R67" s="14">
        <v>3</v>
      </c>
      <c r="S67" s="14"/>
      <c r="T67" s="14"/>
      <c r="U67" s="14"/>
      <c r="V67" s="14"/>
      <c r="W67" s="19">
        <f t="shared" si="4"/>
        <v>3</v>
      </c>
      <c r="X67" s="20">
        <f t="shared" si="5"/>
        <v>134</v>
      </c>
      <c r="Y67" s="19">
        <v>130</v>
      </c>
      <c r="Z67" s="19"/>
      <c r="AA67" s="19"/>
      <c r="AB67" s="19">
        <f t="shared" si="6"/>
        <v>130</v>
      </c>
      <c r="AC67" s="19">
        <v>10</v>
      </c>
      <c r="AD67" s="14"/>
      <c r="AE67" s="19"/>
      <c r="AF67" s="19">
        <f t="shared" si="7"/>
        <v>10</v>
      </c>
      <c r="AG67" s="19"/>
      <c r="AH67" s="19">
        <f t="shared" si="8"/>
        <v>0</v>
      </c>
      <c r="AI67" s="20">
        <f t="shared" si="9"/>
        <v>140</v>
      </c>
      <c r="AJ67" s="21">
        <f t="shared" ref="AJ67:AJ130" si="11">I67+N67+X67+AI67</f>
        <v>436.15652209864101</v>
      </c>
      <c r="AK67" s="47"/>
    </row>
    <row r="68" spans="1:37" ht="14.25" x14ac:dyDescent="0.2">
      <c r="A68" s="14">
        <v>150</v>
      </c>
      <c r="B68" s="15" t="s">
        <v>199</v>
      </c>
      <c r="C68" s="16" t="s">
        <v>200</v>
      </c>
      <c r="D68" s="16" t="s">
        <v>201</v>
      </c>
      <c r="E68" s="14" t="str">
        <f>VLOOKUP($D$3:$D$194,[1]职称信息表!$B$2:$D$197,3,FALSE)</f>
        <v>实验师</v>
      </c>
      <c r="F68" s="14" t="str">
        <f>VLOOKUP($D$3:$D$194,[1]职称信息表!$B$1:$E$197,4,FALSE)</f>
        <v>实验管理</v>
      </c>
      <c r="G68" s="14" t="str">
        <f>VLOOKUP($D$3:$D$194,[1]职称信息表!$B$2:$F$197,5,FALSE)</f>
        <v>中级</v>
      </c>
      <c r="H68" s="17">
        <f>VLOOKUP(D68:D260,[1]工作量!C152:K372,7,FALSE)</f>
        <v>420</v>
      </c>
      <c r="I68" s="18">
        <f>VLOOKUP(D68:D260,[1]工作量!C152:K372,9,FALSE)</f>
        <v>63.669091362848675</v>
      </c>
      <c r="J68" s="14">
        <f>VLOOKUP($D$3:$D$195,'[1]学评教17-18-02'!$C$3:$E$131,3,FALSE)</f>
        <v>91.295000000000002</v>
      </c>
      <c r="K68" s="14">
        <f>VLOOKUP($D$3:$D$195,'[1]学评教18-19-01'!$C$3:$E$125,3,FALSE)</f>
        <v>91.852999999999994</v>
      </c>
      <c r="L68" s="14">
        <f>AVERAGE(J68,K68)</f>
        <v>91.573999999999998</v>
      </c>
      <c r="M68" s="14">
        <v>29</v>
      </c>
      <c r="N68" s="18">
        <f t="shared" si="10"/>
        <v>88.306451612903231</v>
      </c>
      <c r="O68" s="14"/>
      <c r="P68" s="14"/>
      <c r="Q68" s="14">
        <f t="shared" si="3"/>
        <v>0</v>
      </c>
      <c r="R68" s="14">
        <v>5</v>
      </c>
      <c r="S68" s="14"/>
      <c r="T68" s="14"/>
      <c r="U68" s="14"/>
      <c r="V68" s="14"/>
      <c r="W68" s="19">
        <f t="shared" si="4"/>
        <v>5</v>
      </c>
      <c r="X68" s="20">
        <f t="shared" si="5"/>
        <v>5</v>
      </c>
      <c r="Y68" s="19">
        <v>15</v>
      </c>
      <c r="Z68" s="19"/>
      <c r="AA68" s="19"/>
      <c r="AB68" s="19">
        <f t="shared" si="6"/>
        <v>15</v>
      </c>
      <c r="AC68" s="19"/>
      <c r="AD68" s="14">
        <v>25</v>
      </c>
      <c r="AE68" s="19"/>
      <c r="AF68" s="19">
        <f t="shared" si="7"/>
        <v>25</v>
      </c>
      <c r="AG68" s="19">
        <v>10</v>
      </c>
      <c r="AH68" s="19">
        <f t="shared" si="8"/>
        <v>10</v>
      </c>
      <c r="AI68" s="20">
        <f t="shared" si="9"/>
        <v>50</v>
      </c>
      <c r="AJ68" s="21">
        <f t="shared" si="11"/>
        <v>206.97554297575192</v>
      </c>
      <c r="AK68" s="22"/>
    </row>
    <row r="69" spans="1:37" ht="14.25" x14ac:dyDescent="0.2">
      <c r="A69" s="14">
        <v>184</v>
      </c>
      <c r="B69" s="15" t="s">
        <v>127</v>
      </c>
      <c r="C69" s="16" t="s">
        <v>202</v>
      </c>
      <c r="D69" s="16" t="s">
        <v>203</v>
      </c>
      <c r="E69" s="14" t="str">
        <f>VLOOKUP($D$3:$D$194,[1]职称信息表!$B$2:$D$198,3,FALSE)</f>
        <v>副教授</v>
      </c>
      <c r="F69" s="14" t="str">
        <f>VLOOKUP($D$3:$D$194,[1]职称信息表!$B$1:$E$198,4,FALSE)</f>
        <v>专任教师</v>
      </c>
      <c r="G69" s="14" t="str">
        <f>VLOOKUP($D$3:$D$194,[1]职称信息表!$B$2:$F$198,5,FALSE)</f>
        <v>副高</v>
      </c>
      <c r="H69" s="17">
        <f>VLOOKUP(D69:D261,[1]工作量!C186:K406,7,FALSE)</f>
        <v>458</v>
      </c>
      <c r="I69" s="18">
        <f>VLOOKUP(D69:D261,[1]工作量!C186:K406,9,FALSE)</f>
        <v>69.429628200439737</v>
      </c>
      <c r="J69" s="14">
        <f>VLOOKUP($D$3:$D$195,'[1]学评教17-18-02'!$C$3:$E$131,3,FALSE)</f>
        <v>91.951999999999998</v>
      </c>
      <c r="K69" s="14">
        <f>VLOOKUP($D$3:$D$195,'[1]学评教18-19-01'!$C$3:$E$125,3,FALSE)</f>
        <v>91.155000000000001</v>
      </c>
      <c r="L69" s="14">
        <f>AVERAGE(J69,K69)</f>
        <v>91.5535</v>
      </c>
      <c r="M69" s="14">
        <v>30</v>
      </c>
      <c r="N69" s="18">
        <f t="shared" si="10"/>
        <v>87.903225806451616</v>
      </c>
      <c r="O69" s="14"/>
      <c r="P69" s="14"/>
      <c r="Q69" s="14">
        <f t="shared" si="3"/>
        <v>0</v>
      </c>
      <c r="R69" s="14"/>
      <c r="S69" s="14"/>
      <c r="T69" s="14"/>
      <c r="U69" s="14"/>
      <c r="V69" s="14"/>
      <c r="W69" s="19">
        <f t="shared" si="4"/>
        <v>0</v>
      </c>
      <c r="X69" s="20">
        <f t="shared" si="5"/>
        <v>0</v>
      </c>
      <c r="Y69" s="19"/>
      <c r="Z69" s="19"/>
      <c r="AA69" s="19"/>
      <c r="AB69" s="19">
        <f t="shared" si="6"/>
        <v>0</v>
      </c>
      <c r="AC69" s="19"/>
      <c r="AD69" s="14"/>
      <c r="AE69" s="19"/>
      <c r="AF69" s="19">
        <f t="shared" si="7"/>
        <v>0</v>
      </c>
      <c r="AG69" s="19"/>
      <c r="AH69" s="19">
        <f t="shared" si="8"/>
        <v>0</v>
      </c>
      <c r="AI69" s="20">
        <f t="shared" si="9"/>
        <v>0</v>
      </c>
      <c r="AJ69" s="21">
        <f t="shared" si="11"/>
        <v>157.33285400689135</v>
      </c>
      <c r="AK69" s="22"/>
    </row>
    <row r="70" spans="1:37" ht="14.25" x14ac:dyDescent="0.2">
      <c r="A70" s="14">
        <v>88</v>
      </c>
      <c r="B70" s="15" t="s">
        <v>99</v>
      </c>
      <c r="C70" s="16" t="s">
        <v>204</v>
      </c>
      <c r="D70" s="16" t="s">
        <v>205</v>
      </c>
      <c r="E70" s="14" t="str">
        <f>VLOOKUP($D$3:$D$194,[1]职称信息表!$B$2:$D$160,3,FALSE)</f>
        <v>副教授</v>
      </c>
      <c r="F70" s="14" t="str">
        <f>VLOOKUP($D$3:$D$194,[1]职称信息表!$B$1:$E$160,4,FALSE)</f>
        <v>专任教师</v>
      </c>
      <c r="G70" s="14" t="str">
        <f>VLOOKUP($D$3:$D$194,[1]职称信息表!$B$2:$F$160,5,FALSE)</f>
        <v>副高</v>
      </c>
      <c r="H70" s="17">
        <f>VLOOKUP(D70:D262,[1]工作量!C90:K310,7,FALSE)</f>
        <v>407.21</v>
      </c>
      <c r="I70" s="18">
        <f>VLOOKUP(D70:D262,[1]工作量!C90:K310,9,FALSE)</f>
        <v>61.730215937775256</v>
      </c>
      <c r="J70" s="14" t="e">
        <f>VLOOKUP($D$3:$D$195,'[1]学评教17-18-02'!$C$3:$E$131,3,FALSE)</f>
        <v>#N/A</v>
      </c>
      <c r="K70" s="14">
        <f>VLOOKUP($D$3:$D$195,'[1]学评教18-19-01'!$C$3:$E$125,3,FALSE)</f>
        <v>91.528000000000006</v>
      </c>
      <c r="L70" s="14">
        <v>91.528000000000006</v>
      </c>
      <c r="M70" s="14">
        <v>31</v>
      </c>
      <c r="N70" s="18">
        <f t="shared" si="10"/>
        <v>87.500000000000014</v>
      </c>
      <c r="O70" s="14"/>
      <c r="P70" s="14"/>
      <c r="Q70" s="14">
        <f t="shared" si="3"/>
        <v>0</v>
      </c>
      <c r="R70" s="14"/>
      <c r="S70" s="14"/>
      <c r="T70" s="14"/>
      <c r="U70" s="14"/>
      <c r="V70" s="14"/>
      <c r="W70" s="19">
        <f t="shared" si="4"/>
        <v>0</v>
      </c>
      <c r="X70" s="20">
        <f t="shared" si="5"/>
        <v>0</v>
      </c>
      <c r="Y70" s="19"/>
      <c r="Z70" s="19"/>
      <c r="AA70" s="19"/>
      <c r="AB70" s="19">
        <f t="shared" si="6"/>
        <v>0</v>
      </c>
      <c r="AC70" s="19">
        <v>10</v>
      </c>
      <c r="AD70" s="14"/>
      <c r="AE70" s="19"/>
      <c r="AF70" s="19">
        <f t="shared" si="7"/>
        <v>10</v>
      </c>
      <c r="AG70" s="19"/>
      <c r="AH70" s="19">
        <f t="shared" si="8"/>
        <v>0</v>
      </c>
      <c r="AI70" s="20">
        <f t="shared" si="9"/>
        <v>10</v>
      </c>
      <c r="AJ70" s="21">
        <f t="shared" si="11"/>
        <v>159.23021593777526</v>
      </c>
      <c r="AK70" s="22"/>
    </row>
    <row r="71" spans="1:37" ht="14.25" x14ac:dyDescent="0.2">
      <c r="A71" s="14">
        <v>17</v>
      </c>
      <c r="B71" s="15" t="s">
        <v>59</v>
      </c>
      <c r="C71" s="16" t="s">
        <v>206</v>
      </c>
      <c r="D71" s="16" t="s">
        <v>207</v>
      </c>
      <c r="E71" s="14" t="str">
        <f>VLOOKUP($D$3:$D$194,[1]职称信息表!$B$2:$D$160,3,FALSE)</f>
        <v>副教授</v>
      </c>
      <c r="F71" s="14" t="str">
        <f>VLOOKUP($D$3:$D$194,[1]职称信息表!$B$1:$E$160,4,FALSE)</f>
        <v>专任教师</v>
      </c>
      <c r="G71" s="14" t="str">
        <f>VLOOKUP($D$3:$D$194,[1]职称信息表!$B$2:$F$160,5,FALSE)</f>
        <v>副高</v>
      </c>
      <c r="H71" s="17">
        <f>VLOOKUP(D71:D263,[1]工作量!C19:K239,7,FALSE)</f>
        <v>325</v>
      </c>
      <c r="I71" s="18">
        <f>VLOOKUP(D71:D263,[1]工作量!C19:K239,9,FALSE)</f>
        <v>49.267749268871</v>
      </c>
      <c r="J71" s="14">
        <f>VLOOKUP($D$3:$D$195,'[1]学评教17-18-02'!$C$3:$E$131,3,FALSE)</f>
        <v>91.414000000000001</v>
      </c>
      <c r="K71" s="14">
        <f>VLOOKUP($D$3:$D$195,'[1]学评教18-19-01'!$C$3:$E$125,3,FALSE)</f>
        <v>91.637</v>
      </c>
      <c r="L71" s="14">
        <f>AVERAGE(J71,K71)</f>
        <v>91.525499999999994</v>
      </c>
      <c r="M71" s="14">
        <v>32</v>
      </c>
      <c r="N71" s="18">
        <f t="shared" si="10"/>
        <v>87.096774193548384</v>
      </c>
      <c r="O71" s="14"/>
      <c r="P71" s="14"/>
      <c r="Q71" s="14">
        <f t="shared" si="3"/>
        <v>0</v>
      </c>
      <c r="R71" s="14"/>
      <c r="S71" s="14"/>
      <c r="T71" s="14"/>
      <c r="U71" s="14"/>
      <c r="V71" s="14"/>
      <c r="W71" s="19">
        <f t="shared" si="4"/>
        <v>0</v>
      </c>
      <c r="X71" s="20">
        <f t="shared" si="5"/>
        <v>0</v>
      </c>
      <c r="Y71" s="19"/>
      <c r="Z71" s="19"/>
      <c r="AA71" s="19"/>
      <c r="AB71" s="19">
        <f t="shared" si="6"/>
        <v>0</v>
      </c>
      <c r="AC71" s="19"/>
      <c r="AD71" s="14"/>
      <c r="AE71" s="19"/>
      <c r="AF71" s="19">
        <f t="shared" si="7"/>
        <v>0</v>
      </c>
      <c r="AG71" s="19"/>
      <c r="AH71" s="19">
        <f t="shared" si="8"/>
        <v>0</v>
      </c>
      <c r="AI71" s="20">
        <f t="shared" si="9"/>
        <v>0</v>
      </c>
      <c r="AJ71" s="21">
        <f t="shared" si="11"/>
        <v>136.36452346241938</v>
      </c>
      <c r="AK71" s="22"/>
    </row>
    <row r="72" spans="1:37" ht="14.25" x14ac:dyDescent="0.2">
      <c r="A72" s="14">
        <v>190</v>
      </c>
      <c r="B72" s="15" t="s">
        <v>208</v>
      </c>
      <c r="C72" s="16" t="s">
        <v>209</v>
      </c>
      <c r="D72" s="16" t="s">
        <v>210</v>
      </c>
      <c r="E72" s="14" t="s">
        <v>44</v>
      </c>
      <c r="F72" s="14" t="s">
        <v>80</v>
      </c>
      <c r="G72" s="14" t="s">
        <v>45</v>
      </c>
      <c r="H72" s="17">
        <f>VLOOKUP(D72:D264,[1]工作量!C192:K412,7,FALSE)</f>
        <v>543.80399999999997</v>
      </c>
      <c r="I72" s="18">
        <f>VLOOKUP(D72:D264,[1]工作量!C192:K412,9,FALSE)</f>
        <v>82.436920379720377</v>
      </c>
      <c r="J72" s="14">
        <f>VLOOKUP($D$3:$D$195,'[1]学评教17-18-02'!$C$3:$E$131,3,FALSE)</f>
        <v>90.5</v>
      </c>
      <c r="K72" s="14">
        <f>VLOOKUP($D$3:$D$195,'[1]学评教18-19-01'!$C$3:$E$125,3,FALSE)</f>
        <v>92.527000000000001</v>
      </c>
      <c r="L72" s="14">
        <f>AVERAGE(J72,K72)</f>
        <v>91.513499999999993</v>
      </c>
      <c r="M72" s="14">
        <v>33</v>
      </c>
      <c r="N72" s="18">
        <f t="shared" si="10"/>
        <v>86.693548387096783</v>
      </c>
      <c r="O72" s="14"/>
      <c r="P72" s="14"/>
      <c r="Q72" s="14">
        <f t="shared" si="3"/>
        <v>0</v>
      </c>
      <c r="R72" s="14">
        <v>10</v>
      </c>
      <c r="S72" s="14"/>
      <c r="T72" s="14"/>
      <c r="U72" s="14"/>
      <c r="V72" s="14"/>
      <c r="W72" s="19">
        <f t="shared" si="4"/>
        <v>10</v>
      </c>
      <c r="X72" s="20">
        <f t="shared" si="5"/>
        <v>10</v>
      </c>
      <c r="Y72" s="19"/>
      <c r="Z72" s="19"/>
      <c r="AA72" s="19"/>
      <c r="AB72" s="19">
        <f t="shared" si="6"/>
        <v>0</v>
      </c>
      <c r="AC72" s="19"/>
      <c r="AD72" s="14"/>
      <c r="AE72" s="19"/>
      <c r="AF72" s="19">
        <f t="shared" si="7"/>
        <v>0</v>
      </c>
      <c r="AG72" s="19"/>
      <c r="AH72" s="19">
        <f t="shared" si="8"/>
        <v>0</v>
      </c>
      <c r="AI72" s="20">
        <f t="shared" si="9"/>
        <v>0</v>
      </c>
      <c r="AJ72" s="21">
        <f t="shared" si="11"/>
        <v>179.13046876681716</v>
      </c>
      <c r="AK72" s="22"/>
    </row>
    <row r="73" spans="1:37" ht="14.25" x14ac:dyDescent="0.2">
      <c r="A73" s="14">
        <v>91</v>
      </c>
      <c r="B73" s="15" t="s">
        <v>99</v>
      </c>
      <c r="C73" s="16" t="s">
        <v>211</v>
      </c>
      <c r="D73" s="16" t="s">
        <v>212</v>
      </c>
      <c r="E73" s="14" t="str">
        <f>VLOOKUP($D$3:$D$194,[1]职称信息表!$B$2:$D$160,3,FALSE)</f>
        <v>讲师（高校）</v>
      </c>
      <c r="F73" s="14" t="str">
        <f>VLOOKUP($D$3:$D$194,[1]职称信息表!$B$1:$E$160,4,FALSE)</f>
        <v>专任教师</v>
      </c>
      <c r="G73" s="14" t="str">
        <f>VLOOKUP($D$3:$D$194,[1]职称信息表!$B$2:$F$160,5,FALSE)</f>
        <v>中级</v>
      </c>
      <c r="H73" s="17">
        <f>VLOOKUP(D73:D265,[1]工作量!C93:K313,7,FALSE)</f>
        <v>319</v>
      </c>
      <c r="I73" s="18">
        <f>VLOOKUP(D73:D265,[1]工作量!C93:K313,9,FALSE)</f>
        <v>48.358190820830302</v>
      </c>
      <c r="J73" s="14">
        <f>VLOOKUP($D$3:$D$195,'[1]学评教17-18-02'!$C$3:$E$131,3,FALSE)</f>
        <v>90.774000000000001</v>
      </c>
      <c r="K73" s="14">
        <f>VLOOKUP($D$3:$D$195,'[1]学评教18-19-01'!$C$3:$E$125,3,FALSE)</f>
        <v>92.248000000000005</v>
      </c>
      <c r="L73" s="14">
        <f>AVERAGE(J73,K73)</f>
        <v>91.510999999999996</v>
      </c>
      <c r="M73" s="14">
        <v>34</v>
      </c>
      <c r="N73" s="18">
        <f t="shared" si="10"/>
        <v>86.290322580645167</v>
      </c>
      <c r="O73" s="14"/>
      <c r="P73" s="14"/>
      <c r="Q73" s="14">
        <f t="shared" si="3"/>
        <v>0</v>
      </c>
      <c r="R73" s="14"/>
      <c r="S73" s="14"/>
      <c r="T73" s="14"/>
      <c r="U73" s="14"/>
      <c r="V73" s="14"/>
      <c r="W73" s="19">
        <f t="shared" si="4"/>
        <v>0</v>
      </c>
      <c r="X73" s="20">
        <f t="shared" si="5"/>
        <v>0</v>
      </c>
      <c r="Y73" s="19">
        <v>15</v>
      </c>
      <c r="Z73" s="19"/>
      <c r="AA73" s="19"/>
      <c r="AB73" s="19">
        <f t="shared" si="6"/>
        <v>15</v>
      </c>
      <c r="AC73" s="19"/>
      <c r="AD73" s="14"/>
      <c r="AE73" s="19"/>
      <c r="AF73" s="19">
        <f t="shared" si="7"/>
        <v>0</v>
      </c>
      <c r="AG73" s="19"/>
      <c r="AH73" s="19">
        <f t="shared" si="8"/>
        <v>0</v>
      </c>
      <c r="AI73" s="20">
        <f t="shared" si="9"/>
        <v>15</v>
      </c>
      <c r="AJ73" s="21">
        <f t="shared" si="11"/>
        <v>149.64851340147547</v>
      </c>
      <c r="AK73" s="46"/>
    </row>
    <row r="74" spans="1:37" ht="14.25" x14ac:dyDescent="0.2">
      <c r="A74" s="14">
        <v>186</v>
      </c>
      <c r="B74" s="15" t="s">
        <v>127</v>
      </c>
      <c r="C74" s="16" t="s">
        <v>213</v>
      </c>
      <c r="D74" s="16" t="s">
        <v>214</v>
      </c>
      <c r="E74" s="14" t="str">
        <f>VLOOKUP($D$3:$D$194,[1]职称信息表!$B$2:$D$198,3,FALSE)</f>
        <v>高级实验师</v>
      </c>
      <c r="F74" s="14" t="str">
        <f>VLOOKUP($D$3:$D$194,[1]职称信息表!$B$1:$E$198,4,FALSE)</f>
        <v>实验</v>
      </c>
      <c r="G74" s="14" t="str">
        <f>VLOOKUP($D$3:$D$194,[1]职称信息表!$B$2:$F$198,5,FALSE)</f>
        <v>副高</v>
      </c>
      <c r="H74" s="17">
        <f>VLOOKUP(D74:D266,[1]工作量!C188:K408,7,FALSE)</f>
        <v>475</v>
      </c>
      <c r="I74" s="18">
        <f>VLOOKUP(D74:D266,[1]工作量!C188:K408,9,FALSE)</f>
        <v>72.00671046988839</v>
      </c>
      <c r="J74" s="14" t="e">
        <f>VLOOKUP($D$3:$D$195,'[1]学评教17-18-02'!$C$3:$E$131,3,FALSE)</f>
        <v>#N/A</v>
      </c>
      <c r="K74" s="14">
        <f>VLOOKUP($D$3:$D$195,'[1]学评教18-19-01'!$C$3:$E$125,3,FALSE)</f>
        <v>91.492999999999995</v>
      </c>
      <c r="L74" s="14">
        <v>91.492999999999995</v>
      </c>
      <c r="M74" s="14">
        <v>35</v>
      </c>
      <c r="N74" s="18">
        <f t="shared" si="10"/>
        <v>85.887096774193552</v>
      </c>
      <c r="O74" s="14"/>
      <c r="P74" s="14"/>
      <c r="Q74" s="14">
        <f t="shared" si="3"/>
        <v>0</v>
      </c>
      <c r="R74" s="14"/>
      <c r="S74" s="14"/>
      <c r="T74" s="14"/>
      <c r="U74" s="14"/>
      <c r="V74" s="14"/>
      <c r="W74" s="19">
        <f t="shared" si="4"/>
        <v>0</v>
      </c>
      <c r="X74" s="20">
        <f t="shared" si="5"/>
        <v>0</v>
      </c>
      <c r="Y74" s="19"/>
      <c r="Z74" s="19"/>
      <c r="AA74" s="19"/>
      <c r="AB74" s="19">
        <f t="shared" si="6"/>
        <v>0</v>
      </c>
      <c r="AC74" s="19"/>
      <c r="AD74" s="14"/>
      <c r="AE74" s="19"/>
      <c r="AF74" s="19">
        <f t="shared" si="7"/>
        <v>0</v>
      </c>
      <c r="AG74" s="19"/>
      <c r="AH74" s="19">
        <f t="shared" si="8"/>
        <v>0</v>
      </c>
      <c r="AI74" s="20">
        <f t="shared" si="9"/>
        <v>0</v>
      </c>
      <c r="AJ74" s="21">
        <f t="shared" si="11"/>
        <v>157.89380724408193</v>
      </c>
      <c r="AK74" s="22"/>
    </row>
    <row r="75" spans="1:37" ht="14.25" x14ac:dyDescent="0.2">
      <c r="A75" s="14">
        <v>35</v>
      </c>
      <c r="B75" s="15" t="s">
        <v>69</v>
      </c>
      <c r="C75" s="16" t="s">
        <v>215</v>
      </c>
      <c r="D75" s="16" t="s">
        <v>216</v>
      </c>
      <c r="E75" s="14" t="str">
        <f>VLOOKUP($D$3:$D$194,[1]职称信息表!$B$2:$D$160,3,FALSE)</f>
        <v>副教授</v>
      </c>
      <c r="F75" s="14" t="str">
        <f>VLOOKUP($D$3:$D$194,[1]职称信息表!$B$1:$E$160,4,FALSE)</f>
        <v>专任教师</v>
      </c>
      <c r="G75" s="14" t="str">
        <f>VLOOKUP($D$3:$D$194,[1]职称信息表!$B$2:$F$160,5,FALSE)</f>
        <v>副高</v>
      </c>
      <c r="H75" s="17">
        <f>VLOOKUP(D75:D267,[1]工作量!C37:K257,7,FALSE)</f>
        <v>305.97800000000001</v>
      </c>
      <c r="I75" s="18">
        <f>VLOOKUP(D75:D267,[1]工作量!C37:K257,9,FALSE)</f>
        <v>46.384145802432649</v>
      </c>
      <c r="J75" s="14">
        <f>VLOOKUP($D$3:$D$195,'[1]学评教17-18-02'!$C$3:$E$131,3,FALSE)</f>
        <v>91.105999999999995</v>
      </c>
      <c r="K75" s="14">
        <f>VLOOKUP($D$3:$D$195,'[1]学评教18-19-01'!$C$3:$E$125,3,FALSE)</f>
        <v>91.781999999999996</v>
      </c>
      <c r="L75" s="14">
        <f>AVERAGE(J75,K75)</f>
        <v>91.443999999999988</v>
      </c>
      <c r="M75" s="14">
        <v>36</v>
      </c>
      <c r="N75" s="18">
        <f t="shared" si="10"/>
        <v>85.48387096774195</v>
      </c>
      <c r="O75" s="14"/>
      <c r="P75" s="14"/>
      <c r="Q75" s="14">
        <f t="shared" si="3"/>
        <v>0</v>
      </c>
      <c r="R75" s="14"/>
      <c r="S75" s="14"/>
      <c r="T75" s="14"/>
      <c r="U75" s="14"/>
      <c r="V75" s="14"/>
      <c r="W75" s="19">
        <f t="shared" si="4"/>
        <v>0</v>
      </c>
      <c r="X75" s="20">
        <f t="shared" si="5"/>
        <v>0</v>
      </c>
      <c r="Y75" s="19"/>
      <c r="Z75" s="19"/>
      <c r="AA75" s="19"/>
      <c r="AB75" s="19">
        <f t="shared" si="6"/>
        <v>0</v>
      </c>
      <c r="AC75" s="19">
        <v>25</v>
      </c>
      <c r="AD75" s="14"/>
      <c r="AE75" s="19"/>
      <c r="AF75" s="19">
        <f t="shared" si="7"/>
        <v>25</v>
      </c>
      <c r="AG75" s="19"/>
      <c r="AH75" s="19">
        <f t="shared" si="8"/>
        <v>0</v>
      </c>
      <c r="AI75" s="20">
        <f t="shared" si="9"/>
        <v>25</v>
      </c>
      <c r="AJ75" s="21">
        <f t="shared" si="11"/>
        <v>156.86801677017459</v>
      </c>
      <c r="AK75" s="19"/>
    </row>
    <row r="76" spans="1:37" ht="14.25" x14ac:dyDescent="0.2">
      <c r="A76" s="14">
        <v>176</v>
      </c>
      <c r="B76" s="15" t="s">
        <v>122</v>
      </c>
      <c r="C76" s="16" t="s">
        <v>217</v>
      </c>
      <c r="D76" s="16" t="s">
        <v>218</v>
      </c>
      <c r="E76" s="14" t="str">
        <f>VLOOKUP($D$3:$D$194,[1]职称信息表!$B$2:$D$198,3,FALSE)</f>
        <v>讲师（高校）</v>
      </c>
      <c r="F76" s="14" t="str">
        <f>VLOOKUP($D$3:$D$194,[1]职称信息表!$B$1:$E$198,4,FALSE)</f>
        <v>专任教师</v>
      </c>
      <c r="G76" s="14" t="str">
        <f>VLOOKUP($D$3:$D$194,[1]职称信息表!$B$2:$F$198,5,FALSE)</f>
        <v>中级</v>
      </c>
      <c r="H76" s="17">
        <f>VLOOKUP(D76:D268,[1]工作量!C178:K398,7,FALSE)</f>
        <v>385</v>
      </c>
      <c r="I76" s="18">
        <f>VLOOKUP(D76:D268,[1]工作量!C178:K398,9,FALSE)</f>
        <v>58.363333749277949</v>
      </c>
      <c r="J76" s="14">
        <f>VLOOKUP($D$3:$D$195,'[1]学评教17-18-02'!$C$3:$E$131,3,FALSE)</f>
        <v>91.817999999999998</v>
      </c>
      <c r="K76" s="14">
        <f>VLOOKUP($D$3:$D$195,'[1]学评教18-19-01'!$C$3:$E$125,3,FALSE)</f>
        <v>91.069000000000003</v>
      </c>
      <c r="L76" s="14">
        <f>AVERAGE(J76,K76)</f>
        <v>91.4435</v>
      </c>
      <c r="M76" s="14">
        <v>37</v>
      </c>
      <c r="N76" s="18">
        <f t="shared" si="10"/>
        <v>85.08064516129032</v>
      </c>
      <c r="O76" s="14"/>
      <c r="P76" s="14"/>
      <c r="Q76" s="14">
        <f t="shared" si="3"/>
        <v>0</v>
      </c>
      <c r="R76" s="14"/>
      <c r="S76" s="14"/>
      <c r="T76" s="14"/>
      <c r="U76" s="14"/>
      <c r="V76" s="14"/>
      <c r="W76" s="19">
        <f t="shared" si="4"/>
        <v>0</v>
      </c>
      <c r="X76" s="20">
        <f t="shared" si="5"/>
        <v>0</v>
      </c>
      <c r="Y76" s="19"/>
      <c r="Z76" s="19"/>
      <c r="AA76" s="19"/>
      <c r="AB76" s="19">
        <f t="shared" si="6"/>
        <v>0</v>
      </c>
      <c r="AC76" s="19"/>
      <c r="AD76" s="14"/>
      <c r="AE76" s="19"/>
      <c r="AF76" s="19">
        <f t="shared" si="7"/>
        <v>0</v>
      </c>
      <c r="AG76" s="19"/>
      <c r="AH76" s="19">
        <f t="shared" si="8"/>
        <v>0</v>
      </c>
      <c r="AI76" s="20">
        <f t="shared" si="9"/>
        <v>0</v>
      </c>
      <c r="AJ76" s="21">
        <f t="shared" si="11"/>
        <v>143.44397891056826</v>
      </c>
      <c r="AK76" s="22"/>
    </row>
    <row r="77" spans="1:37" ht="14.25" x14ac:dyDescent="0.2">
      <c r="A77" s="14">
        <v>143</v>
      </c>
      <c r="B77" s="15" t="s">
        <v>199</v>
      </c>
      <c r="C77" s="16" t="s">
        <v>219</v>
      </c>
      <c r="D77" s="16" t="s">
        <v>220</v>
      </c>
      <c r="E77" s="14" t="str">
        <f>VLOOKUP($D$3:$D$194,[1]职称信息表!$B$2:$D$160,3,FALSE)</f>
        <v>讲师（高校）</v>
      </c>
      <c r="F77" s="14" t="str">
        <f>VLOOKUP($D$3:$D$194,[1]职称信息表!$B$1:$E$160,4,FALSE)</f>
        <v>专任教师</v>
      </c>
      <c r="G77" s="14" t="str">
        <f>VLOOKUP($D$3:$D$194,[1]职称信息表!$B$2:$F$160,5,FALSE)</f>
        <v>中级</v>
      </c>
      <c r="H77" s="17">
        <f>VLOOKUP(D77:D269,[1]工作量!C145:K365,7,FALSE)</f>
        <v>375</v>
      </c>
      <c r="I77" s="18">
        <f>VLOOKUP(D77:D269,[1]工作量!C145:K365,9,FALSE)</f>
        <v>56.847403002543459</v>
      </c>
      <c r="J77" s="14">
        <f>VLOOKUP($D$3:$D$195,'[1]学评教17-18-02'!$C$3:$E$131,3,FALSE)</f>
        <v>92.075999999999993</v>
      </c>
      <c r="K77" s="14">
        <f>VLOOKUP($D$3:$D$195,'[1]学评教18-19-01'!$C$3:$E$125,3,FALSE)</f>
        <v>90.804000000000002</v>
      </c>
      <c r="L77" s="14">
        <f>AVERAGE(J77,K77)</f>
        <v>91.44</v>
      </c>
      <c r="M77" s="14">
        <v>38</v>
      </c>
      <c r="N77" s="18">
        <f t="shared" si="10"/>
        <v>84.677419354838719</v>
      </c>
      <c r="O77" s="14"/>
      <c r="P77" s="14"/>
      <c r="Q77" s="14">
        <f t="shared" si="3"/>
        <v>0</v>
      </c>
      <c r="R77" s="14"/>
      <c r="S77" s="14"/>
      <c r="T77" s="14"/>
      <c r="U77" s="14"/>
      <c r="V77" s="14"/>
      <c r="W77" s="19">
        <f t="shared" si="4"/>
        <v>0</v>
      </c>
      <c r="X77" s="20">
        <f t="shared" si="5"/>
        <v>0</v>
      </c>
      <c r="Y77" s="19"/>
      <c r="Z77" s="19"/>
      <c r="AA77" s="19"/>
      <c r="AB77" s="19">
        <f t="shared" si="6"/>
        <v>0</v>
      </c>
      <c r="AC77" s="19">
        <v>2</v>
      </c>
      <c r="AD77" s="14"/>
      <c r="AE77" s="19"/>
      <c r="AF77" s="19">
        <f t="shared" si="7"/>
        <v>2</v>
      </c>
      <c r="AG77" s="19"/>
      <c r="AH77" s="19">
        <f t="shared" si="8"/>
        <v>0</v>
      </c>
      <c r="AI77" s="20">
        <f t="shared" si="9"/>
        <v>2</v>
      </c>
      <c r="AJ77" s="21">
        <f t="shared" si="11"/>
        <v>143.52482235738216</v>
      </c>
      <c r="AK77" s="22"/>
    </row>
    <row r="78" spans="1:37" ht="14.25" x14ac:dyDescent="0.2">
      <c r="A78" s="23">
        <v>53</v>
      </c>
      <c r="B78" s="24" t="s">
        <v>77</v>
      </c>
      <c r="C78" s="25" t="s">
        <v>221</v>
      </c>
      <c r="D78" s="25" t="s">
        <v>222</v>
      </c>
      <c r="E78" s="23" t="str">
        <f>VLOOKUP($D$3:$D$194,[1]职称信息表!$B$2:$D$160,3,FALSE)</f>
        <v>研究员（自然科学）</v>
      </c>
      <c r="F78" s="23" t="str">
        <f>VLOOKUP($D$3:$D$194,[1]职称信息表!$B$1:$E$160,4,FALSE)</f>
        <v>专任教师</v>
      </c>
      <c r="G78" s="23" t="str">
        <f>VLOOKUP($D$3:$D$194,[1]职称信息表!$B$2:$F$160,5,FALSE)</f>
        <v>正高</v>
      </c>
      <c r="H78" s="26">
        <f>VLOOKUP(D78:D270,[1]工作量!C55:K275,7,FALSE)</f>
        <v>267.33640000000003</v>
      </c>
      <c r="I78" s="26">
        <f>VLOOKUP(D78:D270,[1]工作量!C55:K275,9,FALSE)</f>
        <v>40.526346848131098</v>
      </c>
      <c r="J78" s="23" t="e">
        <f>VLOOKUP($D$3:$D$195,'[1]学评教17-18-02'!$C$3:$E$131,3,FALSE)</f>
        <v>#N/A</v>
      </c>
      <c r="K78" s="23">
        <f>VLOOKUP($D$3:$D$195,'[1]学评教18-19-01'!$C$3:$E$125,3,FALSE)</f>
        <v>91.433000000000007</v>
      </c>
      <c r="L78" s="23">
        <v>91.433000000000007</v>
      </c>
      <c r="M78" s="14">
        <v>39</v>
      </c>
      <c r="N78" s="26">
        <f t="shared" si="10"/>
        <v>84.274193548387117</v>
      </c>
      <c r="O78" s="23"/>
      <c r="P78" s="23"/>
      <c r="Q78" s="23"/>
      <c r="R78" s="23"/>
      <c r="S78" s="23"/>
      <c r="T78" s="23"/>
      <c r="U78" s="23"/>
      <c r="V78" s="23"/>
      <c r="W78" s="27"/>
      <c r="X78" s="23"/>
      <c r="Y78" s="27"/>
      <c r="Z78" s="27"/>
      <c r="AA78" s="27"/>
      <c r="AB78" s="27"/>
      <c r="AC78" s="27"/>
      <c r="AD78" s="23"/>
      <c r="AE78" s="27"/>
      <c r="AF78" s="27"/>
      <c r="AG78" s="27"/>
      <c r="AH78" s="27"/>
      <c r="AI78" s="23"/>
      <c r="AJ78" s="21">
        <f t="shared" si="11"/>
        <v>124.80054039651822</v>
      </c>
      <c r="AK78" s="33" t="s">
        <v>62</v>
      </c>
    </row>
    <row r="79" spans="1:37" s="29" customFormat="1" ht="14.25" x14ac:dyDescent="0.2">
      <c r="A79" s="14">
        <v>116</v>
      </c>
      <c r="B79" s="15" t="s">
        <v>107</v>
      </c>
      <c r="C79" s="16" t="s">
        <v>223</v>
      </c>
      <c r="D79" s="16" t="s">
        <v>224</v>
      </c>
      <c r="E79" s="14" t="str">
        <f>VLOOKUP($D$3:$D$194,[1]职称信息表!$B$2:$D$160,3,FALSE)</f>
        <v>副教授</v>
      </c>
      <c r="F79" s="14" t="str">
        <f>VLOOKUP($D$3:$D$194,[1]职称信息表!$B$1:$E$160,4,FALSE)</f>
        <v>专任教师</v>
      </c>
      <c r="G79" s="14" t="str">
        <f>VLOOKUP($D$3:$D$194,[1]职称信息表!$B$2:$F$160,5,FALSE)</f>
        <v>副高</v>
      </c>
      <c r="H79" s="17">
        <f>VLOOKUP(D79:D271,[1]工作量!C118:K338,7,FALSE)</f>
        <v>169.89375000000001</v>
      </c>
      <c r="I79" s="18">
        <f>VLOOKUP(D79:D271,[1]工作量!C118:K338,9,FALSE)</f>
        <v>25.754715930302318</v>
      </c>
      <c r="J79" s="14">
        <f>VLOOKUP($D$3:$D$195,'[1]学评教17-18-02'!$C$3:$E$131,3,FALSE)</f>
        <v>91.418999999999997</v>
      </c>
      <c r="K79" s="14" t="e">
        <f>VLOOKUP($D$3:$D$195,'[1]学评教18-19-01'!$C$3:$E$125,3,FALSE)</f>
        <v>#N/A</v>
      </c>
      <c r="L79" s="14">
        <v>91.418999999999997</v>
      </c>
      <c r="M79" s="14">
        <v>40</v>
      </c>
      <c r="N79" s="18">
        <f t="shared" si="10"/>
        <v>83.870967741935488</v>
      </c>
      <c r="O79" s="14"/>
      <c r="P79" s="14"/>
      <c r="Q79" s="14">
        <f t="shared" ref="Q79:Q85" si="12">SUM(O79:P79)</f>
        <v>0</v>
      </c>
      <c r="R79" s="14"/>
      <c r="S79" s="14"/>
      <c r="T79" s="14"/>
      <c r="U79" s="14"/>
      <c r="V79" s="14"/>
      <c r="W79" s="19">
        <f t="shared" ref="W79:W85" si="13">SUM(R79:V79)</f>
        <v>0</v>
      </c>
      <c r="X79" s="20">
        <f t="shared" ref="X79:X85" si="14">Q79+W79</f>
        <v>0</v>
      </c>
      <c r="Y79" s="19"/>
      <c r="Z79" s="19"/>
      <c r="AA79" s="19"/>
      <c r="AB79" s="19">
        <f t="shared" ref="AB79:AB85" si="15">SUM(Y79:AA79)</f>
        <v>0</v>
      </c>
      <c r="AC79" s="19"/>
      <c r="AD79" s="14"/>
      <c r="AE79" s="19"/>
      <c r="AF79" s="19">
        <f t="shared" ref="AF79:AF85" si="16">SUM(AC79:AE79)</f>
        <v>0</v>
      </c>
      <c r="AG79" s="19"/>
      <c r="AH79" s="19">
        <f t="shared" ref="AH79:AH85" si="17">AG79</f>
        <v>0</v>
      </c>
      <c r="AI79" s="20">
        <f t="shared" ref="AI79:AI85" si="18">AB79+AF79+AH79</f>
        <v>0</v>
      </c>
      <c r="AJ79" s="21">
        <f t="shared" si="11"/>
        <v>109.62568367223781</v>
      </c>
      <c r="AK79" s="22"/>
    </row>
    <row r="80" spans="1:37" ht="14.25" x14ac:dyDescent="0.2">
      <c r="A80" s="14">
        <v>98</v>
      </c>
      <c r="B80" s="15" t="s">
        <v>104</v>
      </c>
      <c r="C80" s="16" t="s">
        <v>225</v>
      </c>
      <c r="D80" s="16" t="s">
        <v>226</v>
      </c>
      <c r="E80" s="14" t="str">
        <f>VLOOKUP($D$3:$D$194,[1]职称信息表!$B$2:$D$160,3,FALSE)</f>
        <v>教授</v>
      </c>
      <c r="F80" s="14" t="str">
        <f>VLOOKUP($D$3:$D$194,[1]职称信息表!$B$1:$E$160,4,FALSE)</f>
        <v>专任教师</v>
      </c>
      <c r="G80" s="14" t="str">
        <f>VLOOKUP($D$3:$D$194,[1]职称信息表!$B$2:$F$160,5,FALSE)</f>
        <v>正高</v>
      </c>
      <c r="H80" s="17">
        <f>VLOOKUP(D80:D272,[1]工作量!C100:K320,7,FALSE)</f>
        <v>295.5856</v>
      </c>
      <c r="I80" s="18">
        <f>VLOOKUP(D80:D272,[1]工作量!C100:K320,9,FALSE)</f>
        <v>44.808729933196297</v>
      </c>
      <c r="J80" s="14">
        <f>VLOOKUP($D$3:$D$195,'[1]学评教17-18-02'!$C$3:$E$131,3,FALSE)</f>
        <v>91.415000000000006</v>
      </c>
      <c r="K80" s="14" t="e">
        <f>VLOOKUP($D$3:$D$195,'[1]学评教18-19-01'!$C$3:$E$125,3,FALSE)</f>
        <v>#N/A</v>
      </c>
      <c r="L80" s="14">
        <v>91.415000000000006</v>
      </c>
      <c r="M80" s="14">
        <v>41</v>
      </c>
      <c r="N80" s="18">
        <f t="shared" si="10"/>
        <v>83.467741935483872</v>
      </c>
      <c r="O80" s="14"/>
      <c r="P80" s="14"/>
      <c r="Q80" s="14">
        <f t="shared" si="12"/>
        <v>0</v>
      </c>
      <c r="R80" s="14"/>
      <c r="S80" s="14"/>
      <c r="T80" s="14"/>
      <c r="U80" s="14"/>
      <c r="V80" s="14"/>
      <c r="W80" s="19">
        <f t="shared" si="13"/>
        <v>0</v>
      </c>
      <c r="X80" s="20">
        <f t="shared" si="14"/>
        <v>0</v>
      </c>
      <c r="Y80" s="19"/>
      <c r="Z80" s="19"/>
      <c r="AA80" s="19"/>
      <c r="AB80" s="19">
        <f t="shared" si="15"/>
        <v>0</v>
      </c>
      <c r="AC80" s="19"/>
      <c r="AD80" s="14"/>
      <c r="AE80" s="19"/>
      <c r="AF80" s="19">
        <f t="shared" si="16"/>
        <v>0</v>
      </c>
      <c r="AG80" s="19"/>
      <c r="AH80" s="19">
        <f t="shared" si="17"/>
        <v>0</v>
      </c>
      <c r="AI80" s="20">
        <f t="shared" si="18"/>
        <v>0</v>
      </c>
      <c r="AJ80" s="21">
        <f t="shared" si="11"/>
        <v>128.27647186868018</v>
      </c>
      <c r="AK80" s="22"/>
    </row>
    <row r="81" spans="1:37" s="34" customFormat="1" ht="14.25" x14ac:dyDescent="0.2">
      <c r="A81" s="14">
        <v>188</v>
      </c>
      <c r="B81" s="15" t="s">
        <v>127</v>
      </c>
      <c r="C81" s="16" t="s">
        <v>227</v>
      </c>
      <c r="D81" s="16" t="s">
        <v>228</v>
      </c>
      <c r="E81" s="14" t="str">
        <f>VLOOKUP($D$3:$D$194,[1]职称信息表!$B$2:$D$198,3,FALSE)</f>
        <v>副教授</v>
      </c>
      <c r="F81" s="14" t="str">
        <f>VLOOKUP($D$3:$D$194,[1]职称信息表!$B$1:$E$198,4,FALSE)</f>
        <v>专任教师</v>
      </c>
      <c r="G81" s="14" t="str">
        <f>VLOOKUP($D$3:$D$194,[1]职称信息表!$B$2:$F$198,5,FALSE)</f>
        <v>副高</v>
      </c>
      <c r="H81" s="17">
        <f>VLOOKUP(D81:D273,[1]工作量!C190:K410,7,FALSE)</f>
        <v>204</v>
      </c>
      <c r="I81" s="18">
        <f>VLOOKUP(D81:D273,[1]工作量!C190:K410,9,FALSE)</f>
        <v>30.924987233383639</v>
      </c>
      <c r="J81" s="14" t="e">
        <f>VLOOKUP($D$3:$D$195,'[1]学评教17-18-02'!$C$3:$E$131,3,FALSE)</f>
        <v>#N/A</v>
      </c>
      <c r="K81" s="14">
        <f>VLOOKUP($D$3:$D$195,'[1]学评教18-19-01'!$C$3:$E$125,3,FALSE)</f>
        <v>91.384</v>
      </c>
      <c r="L81" s="14">
        <v>91.384</v>
      </c>
      <c r="M81" s="14">
        <v>42</v>
      </c>
      <c r="N81" s="18">
        <f t="shared" si="10"/>
        <v>83.064516129032256</v>
      </c>
      <c r="O81" s="14"/>
      <c r="P81" s="14"/>
      <c r="Q81" s="14">
        <f t="shared" si="12"/>
        <v>0</v>
      </c>
      <c r="R81" s="14"/>
      <c r="S81" s="14"/>
      <c r="T81" s="14"/>
      <c r="U81" s="14"/>
      <c r="V81" s="14"/>
      <c r="W81" s="19">
        <f t="shared" si="13"/>
        <v>0</v>
      </c>
      <c r="X81" s="20">
        <f t="shared" si="14"/>
        <v>0</v>
      </c>
      <c r="Y81" s="19"/>
      <c r="Z81" s="19"/>
      <c r="AA81" s="19"/>
      <c r="AB81" s="19">
        <f t="shared" si="15"/>
        <v>0</v>
      </c>
      <c r="AC81" s="19"/>
      <c r="AD81" s="14"/>
      <c r="AE81" s="19"/>
      <c r="AF81" s="19">
        <f t="shared" si="16"/>
        <v>0</v>
      </c>
      <c r="AG81" s="19"/>
      <c r="AH81" s="19">
        <f t="shared" si="17"/>
        <v>0</v>
      </c>
      <c r="AI81" s="20">
        <f t="shared" si="18"/>
        <v>0</v>
      </c>
      <c r="AJ81" s="21">
        <f t="shared" si="11"/>
        <v>113.98950336241589</v>
      </c>
      <c r="AK81" s="22"/>
    </row>
    <row r="82" spans="1:37" s="34" customFormat="1" ht="14.25" x14ac:dyDescent="0.2">
      <c r="A82" s="14">
        <v>155</v>
      </c>
      <c r="B82" s="15" t="s">
        <v>115</v>
      </c>
      <c r="C82" s="16" t="s">
        <v>229</v>
      </c>
      <c r="D82" s="16" t="s">
        <v>230</v>
      </c>
      <c r="E82" s="14" t="str">
        <f>VLOOKUP($D$3:$D$194,[1]职称信息表!$B$2:$D$198,3,FALSE)</f>
        <v>副教授</v>
      </c>
      <c r="F82" s="14" t="str">
        <f>VLOOKUP($D$3:$D$194,[1]职称信息表!$B$1:$E$198,4,FALSE)</f>
        <v>专任教师</v>
      </c>
      <c r="G82" s="14" t="str">
        <f>VLOOKUP($D$3:$D$194,[1]职称信息表!$B$2:$F$198,5,FALSE)</f>
        <v>副高</v>
      </c>
      <c r="H82" s="17">
        <f>VLOOKUP(D82:D274,[1]工作量!C157:K377,7,FALSE)</f>
        <v>1266</v>
      </c>
      <c r="I82" s="18">
        <f>VLOOKUP(D82:D274,[1]工作量!C157:K377,9,FALSE)</f>
        <v>100</v>
      </c>
      <c r="J82" s="14">
        <f>VLOOKUP($D$3:$D$195,'[1]学评教17-18-02'!$C$3:$E$131,3,FALSE)</f>
        <v>91.376999999999995</v>
      </c>
      <c r="K82" s="14" t="e">
        <f>VLOOKUP($D$3:$D$195,'[1]学评教18-19-01'!$C$3:$E$125,3,FALSE)</f>
        <v>#N/A</v>
      </c>
      <c r="L82" s="14">
        <v>91.376999999999995</v>
      </c>
      <c r="M82" s="14">
        <v>43</v>
      </c>
      <c r="N82" s="18">
        <f t="shared" si="10"/>
        <v>82.661290322580655</v>
      </c>
      <c r="O82" s="14"/>
      <c r="P82" s="14"/>
      <c r="Q82" s="14">
        <f t="shared" si="12"/>
        <v>0</v>
      </c>
      <c r="R82" s="14">
        <v>3</v>
      </c>
      <c r="S82" s="14"/>
      <c r="T82" s="14"/>
      <c r="U82" s="14"/>
      <c r="V82" s="14"/>
      <c r="W82" s="19">
        <f t="shared" si="13"/>
        <v>3</v>
      </c>
      <c r="X82" s="20">
        <f t="shared" si="14"/>
        <v>3</v>
      </c>
      <c r="Y82" s="19">
        <v>4</v>
      </c>
      <c r="Z82" s="19"/>
      <c r="AA82" s="19"/>
      <c r="AB82" s="19">
        <f t="shared" si="15"/>
        <v>4</v>
      </c>
      <c r="AC82" s="19">
        <v>24</v>
      </c>
      <c r="AD82" s="14">
        <v>100</v>
      </c>
      <c r="AE82" s="19">
        <v>25</v>
      </c>
      <c r="AF82" s="19">
        <f t="shared" si="16"/>
        <v>149</v>
      </c>
      <c r="AG82" s="19">
        <v>20</v>
      </c>
      <c r="AH82" s="19">
        <f t="shared" si="17"/>
        <v>20</v>
      </c>
      <c r="AI82" s="20">
        <f t="shared" si="18"/>
        <v>173</v>
      </c>
      <c r="AJ82" s="21">
        <f t="shared" si="11"/>
        <v>358.66129032258067</v>
      </c>
      <c r="AK82" s="22"/>
    </row>
    <row r="83" spans="1:37" s="34" customFormat="1" ht="14.25" x14ac:dyDescent="0.2">
      <c r="A83" s="14">
        <v>104</v>
      </c>
      <c r="B83" s="15" t="s">
        <v>104</v>
      </c>
      <c r="C83" s="16" t="s">
        <v>231</v>
      </c>
      <c r="D83" s="16" t="s">
        <v>232</v>
      </c>
      <c r="E83" s="14" t="str">
        <f>VLOOKUP($D$3:$D$194,[1]职称信息表!$B$2:$D$160,3,FALSE)</f>
        <v>副教授</v>
      </c>
      <c r="F83" s="14" t="str">
        <f>VLOOKUP($D$3:$D$194,[1]职称信息表!$B$1:$E$160,4,FALSE)</f>
        <v>专任教师</v>
      </c>
      <c r="G83" s="14" t="str">
        <f>VLOOKUP($D$3:$D$194,[1]职称信息表!$B$2:$F$160,5,FALSE)</f>
        <v>副高</v>
      </c>
      <c r="H83" s="17">
        <f>VLOOKUP(D83:D275,[1]工作量!C106:K326,7,FALSE)</f>
        <v>252</v>
      </c>
      <c r="I83" s="18">
        <f>VLOOKUP(D83:D275,[1]工作量!C106:K326,9,FALSE)</f>
        <v>38.201454817709205</v>
      </c>
      <c r="J83" s="14">
        <f>VLOOKUP($D$3:$D$195,'[1]学评教17-18-02'!$C$3:$E$131,3,FALSE)</f>
        <v>91.567999999999998</v>
      </c>
      <c r="K83" s="14">
        <f>VLOOKUP($D$3:$D$195,'[1]学评教18-19-01'!$C$3:$E$125,3,FALSE)</f>
        <v>91.168000000000006</v>
      </c>
      <c r="L83" s="14">
        <f>AVERAGE(J83,K83)</f>
        <v>91.367999999999995</v>
      </c>
      <c r="M83" s="14">
        <v>44</v>
      </c>
      <c r="N83" s="18">
        <f t="shared" si="10"/>
        <v>82.258064516129039</v>
      </c>
      <c r="O83" s="14"/>
      <c r="P83" s="14"/>
      <c r="Q83" s="14">
        <f t="shared" si="12"/>
        <v>0</v>
      </c>
      <c r="R83" s="14"/>
      <c r="S83" s="14"/>
      <c r="T83" s="14"/>
      <c r="U83" s="14"/>
      <c r="V83" s="14"/>
      <c r="W83" s="19">
        <f t="shared" si="13"/>
        <v>0</v>
      </c>
      <c r="X83" s="20">
        <f t="shared" si="14"/>
        <v>0</v>
      </c>
      <c r="Y83" s="19"/>
      <c r="Z83" s="19"/>
      <c r="AA83" s="19"/>
      <c r="AB83" s="19">
        <f t="shared" si="15"/>
        <v>0</v>
      </c>
      <c r="AC83" s="19"/>
      <c r="AD83" s="14"/>
      <c r="AE83" s="19"/>
      <c r="AF83" s="19">
        <f t="shared" si="16"/>
        <v>0</v>
      </c>
      <c r="AG83" s="19"/>
      <c r="AH83" s="19">
        <f t="shared" si="17"/>
        <v>0</v>
      </c>
      <c r="AI83" s="20">
        <f t="shared" si="18"/>
        <v>0</v>
      </c>
      <c r="AJ83" s="21">
        <f t="shared" si="11"/>
        <v>120.45951933383824</v>
      </c>
      <c r="AK83" s="46"/>
    </row>
    <row r="84" spans="1:37" s="34" customFormat="1" ht="14.25" x14ac:dyDescent="0.2">
      <c r="A84" s="14">
        <v>145</v>
      </c>
      <c r="B84" s="15" t="s">
        <v>199</v>
      </c>
      <c r="C84" s="16" t="s">
        <v>233</v>
      </c>
      <c r="D84" s="16" t="s">
        <v>234</v>
      </c>
      <c r="E84" s="14" t="str">
        <f>VLOOKUP($D$3:$D$194,[1]职称信息表!$B$2:$D$197,3,FALSE)</f>
        <v>助理实验师</v>
      </c>
      <c r="F84" s="14" t="str">
        <f>VLOOKUP($D$3:$D$194,[1]职称信息表!$B$1:$E$197,4,FALSE)</f>
        <v>实验管理</v>
      </c>
      <c r="G84" s="14" t="str">
        <f>VLOOKUP($D$3:$D$194,[1]职称信息表!$B$2:$F$197,5,FALSE)</f>
        <v>初级</v>
      </c>
      <c r="H84" s="17">
        <f>VLOOKUP(D84:D276,[1]工作量!C147:K367,7,FALSE)</f>
        <v>220.00000000000003</v>
      </c>
      <c r="I84" s="18">
        <f>VLOOKUP(D84:D276,[1]工作量!C147:K367,9,FALSE)</f>
        <v>33.350476428158835</v>
      </c>
      <c r="J84" s="14">
        <f>VLOOKUP($D$3:$D$195,'[1]学评教17-18-02'!$C$3:$E$131,3,FALSE)</f>
        <v>90.97</v>
      </c>
      <c r="K84" s="14">
        <f>VLOOKUP($D$3:$D$195,'[1]学评教18-19-01'!$C$3:$E$125,3,FALSE)</f>
        <v>91.754999999999995</v>
      </c>
      <c r="L84" s="14">
        <f>AVERAGE(J84,K84)</f>
        <v>91.362499999999997</v>
      </c>
      <c r="M84" s="14">
        <v>45</v>
      </c>
      <c r="N84" s="18">
        <f t="shared" si="10"/>
        <v>81.854838709677423</v>
      </c>
      <c r="O84" s="14"/>
      <c r="P84" s="14"/>
      <c r="Q84" s="14">
        <f t="shared" si="12"/>
        <v>0</v>
      </c>
      <c r="R84" s="14"/>
      <c r="S84" s="14"/>
      <c r="T84" s="14"/>
      <c r="U84" s="14"/>
      <c r="V84" s="14"/>
      <c r="W84" s="19">
        <f t="shared" si="13"/>
        <v>0</v>
      </c>
      <c r="X84" s="20">
        <f t="shared" si="14"/>
        <v>0</v>
      </c>
      <c r="Y84" s="19"/>
      <c r="Z84" s="19"/>
      <c r="AA84" s="19"/>
      <c r="AB84" s="19">
        <f t="shared" si="15"/>
        <v>0</v>
      </c>
      <c r="AC84" s="19"/>
      <c r="AD84" s="14"/>
      <c r="AE84" s="19"/>
      <c r="AF84" s="19">
        <f t="shared" si="16"/>
        <v>0</v>
      </c>
      <c r="AG84" s="19"/>
      <c r="AH84" s="19">
        <f t="shared" si="17"/>
        <v>0</v>
      </c>
      <c r="AI84" s="20">
        <f t="shared" si="18"/>
        <v>0</v>
      </c>
      <c r="AJ84" s="21">
        <f t="shared" si="11"/>
        <v>115.20531513783627</v>
      </c>
      <c r="AK84" s="22"/>
    </row>
    <row r="85" spans="1:37" s="34" customFormat="1" ht="14.25" x14ac:dyDescent="0.2">
      <c r="A85" s="14">
        <v>28</v>
      </c>
      <c r="B85" s="15" t="s">
        <v>59</v>
      </c>
      <c r="C85" s="16" t="s">
        <v>235</v>
      </c>
      <c r="D85" s="16" t="s">
        <v>236</v>
      </c>
      <c r="E85" s="14" t="str">
        <f>VLOOKUP($D$3:$D$194,[1]职称信息表!$B$2:$D$160,3,FALSE)</f>
        <v>讲师（高校）</v>
      </c>
      <c r="F85" s="14" t="s">
        <v>80</v>
      </c>
      <c r="G85" s="14" t="str">
        <f>VLOOKUP($D$3:$D$194,[1]职称信息表!$B$2:$F$160,5,FALSE)</f>
        <v>中级</v>
      </c>
      <c r="H85" s="17">
        <f>VLOOKUP(D85:D277,[1]工作量!C30:K250,7,FALSE)</f>
        <v>155</v>
      </c>
      <c r="I85" s="18">
        <f>VLOOKUP(D85:D277,[1]工作量!C30:K250,9,FALSE)</f>
        <v>23.496926574384631</v>
      </c>
      <c r="J85" s="14">
        <f>VLOOKUP($D$3:$D$195,'[1]学评教17-18-02'!$C$3:$E$131,3,FALSE)</f>
        <v>91.344999999999999</v>
      </c>
      <c r="K85" s="14" t="e">
        <f>VLOOKUP($D$3:$D$195,'[1]学评教18-19-01'!$C$3:$E$125,3,FALSE)</f>
        <v>#N/A</v>
      </c>
      <c r="L85" s="14">
        <v>91.344999999999999</v>
      </c>
      <c r="M85" s="14">
        <v>46</v>
      </c>
      <c r="N85" s="18">
        <f t="shared" si="10"/>
        <v>81.451612903225808</v>
      </c>
      <c r="O85" s="14"/>
      <c r="P85" s="14"/>
      <c r="Q85" s="14">
        <f t="shared" si="12"/>
        <v>0</v>
      </c>
      <c r="R85" s="14"/>
      <c r="S85" s="14"/>
      <c r="T85" s="14"/>
      <c r="U85" s="14"/>
      <c r="V85" s="14"/>
      <c r="W85" s="19">
        <f t="shared" si="13"/>
        <v>0</v>
      </c>
      <c r="X85" s="20">
        <f t="shared" si="14"/>
        <v>0</v>
      </c>
      <c r="Y85" s="19"/>
      <c r="Z85" s="19"/>
      <c r="AA85" s="19"/>
      <c r="AB85" s="19">
        <f t="shared" si="15"/>
        <v>0</v>
      </c>
      <c r="AC85" s="19"/>
      <c r="AD85" s="14"/>
      <c r="AE85" s="19"/>
      <c r="AF85" s="19">
        <f t="shared" si="16"/>
        <v>0</v>
      </c>
      <c r="AG85" s="19"/>
      <c r="AH85" s="19">
        <f t="shared" si="17"/>
        <v>0</v>
      </c>
      <c r="AI85" s="20">
        <f t="shared" si="18"/>
        <v>0</v>
      </c>
      <c r="AJ85" s="21">
        <f t="shared" si="11"/>
        <v>104.94853947761044</v>
      </c>
      <c r="AK85" s="22"/>
    </row>
    <row r="86" spans="1:37" s="34" customFormat="1" ht="14.25" x14ac:dyDescent="0.2">
      <c r="A86" s="23">
        <v>130</v>
      </c>
      <c r="B86" s="24" t="s">
        <v>110</v>
      </c>
      <c r="C86" s="25" t="s">
        <v>237</v>
      </c>
      <c r="D86" s="25" t="s">
        <v>238</v>
      </c>
      <c r="E86" s="23" t="str">
        <f>VLOOKUP($D$3:$D$194,[1]职称信息表!$B$2:$D$160,3,FALSE)</f>
        <v>副教授</v>
      </c>
      <c r="F86" s="23" t="str">
        <f>VLOOKUP($D$3:$D$194,[1]职称信息表!$B$1:$E$160,4,FALSE)</f>
        <v>专任教师</v>
      </c>
      <c r="G86" s="23" t="str">
        <f>VLOOKUP($D$3:$D$194,[1]职称信息表!$B$2:$F$160,5,FALSE)</f>
        <v>副高</v>
      </c>
      <c r="H86" s="26">
        <f>VLOOKUP(D86:D278,[1]工作量!C132:K352,7,FALSE)</f>
        <v>275.57291666666669</v>
      </c>
      <c r="I86" s="26">
        <f>VLOOKUP(D86:D278,[1]工作量!C132:K352,9,FALSE)</f>
        <v>41.774945734230201</v>
      </c>
      <c r="J86" s="23">
        <f>VLOOKUP($D$3:$D$195,'[1]学评教17-18-02'!$C$3:$E$131,3,FALSE)</f>
        <v>91.305999999999997</v>
      </c>
      <c r="K86" s="23" t="e">
        <f>VLOOKUP($D$3:$D$195,'[1]学评教18-19-01'!$C$3:$E$125,3,FALSE)</f>
        <v>#N/A</v>
      </c>
      <c r="L86" s="23">
        <v>91.305999999999997</v>
      </c>
      <c r="M86" s="14">
        <v>47</v>
      </c>
      <c r="N86" s="26">
        <f t="shared" si="10"/>
        <v>81.048387096774206</v>
      </c>
      <c r="O86" s="23"/>
      <c r="P86" s="23"/>
      <c r="Q86" s="23"/>
      <c r="R86" s="23"/>
      <c r="S86" s="23"/>
      <c r="T86" s="23"/>
      <c r="U86" s="23"/>
      <c r="V86" s="23"/>
      <c r="W86" s="27"/>
      <c r="X86" s="23"/>
      <c r="Y86" s="27"/>
      <c r="Z86" s="27"/>
      <c r="AA86" s="27"/>
      <c r="AB86" s="27"/>
      <c r="AC86" s="27"/>
      <c r="AD86" s="23"/>
      <c r="AE86" s="27"/>
      <c r="AF86" s="27"/>
      <c r="AG86" s="27"/>
      <c r="AH86" s="27"/>
      <c r="AI86" s="23"/>
      <c r="AJ86" s="21">
        <f t="shared" si="11"/>
        <v>122.82333283100441</v>
      </c>
      <c r="AK86" s="32" t="s">
        <v>55</v>
      </c>
    </row>
    <row r="87" spans="1:37" s="29" customFormat="1" ht="14.25" x14ac:dyDescent="0.2">
      <c r="A87" s="14">
        <v>70</v>
      </c>
      <c r="B87" s="15" t="s">
        <v>77</v>
      </c>
      <c r="C87" s="16" t="s">
        <v>239</v>
      </c>
      <c r="D87" s="16" t="s">
        <v>240</v>
      </c>
      <c r="E87" s="14" t="str">
        <f>VLOOKUP($D$3:$D$194,[1]职称信息表!$B$2:$D$160,3,FALSE)</f>
        <v>讲师（高校）</v>
      </c>
      <c r="F87" s="14" t="str">
        <f>VLOOKUP($D$3:$D$194,[1]职称信息表!$B$1:$E$160,4,FALSE)</f>
        <v>专任教师</v>
      </c>
      <c r="G87" s="14" t="str">
        <f>VLOOKUP($D$3:$D$194,[1]职称信息表!$B$2:$F$160,5,FALSE)</f>
        <v>中级</v>
      </c>
      <c r="H87" s="17">
        <f>VLOOKUP(D87:D279,[1]工作量!C72:K292,7,FALSE)</f>
        <v>425</v>
      </c>
      <c r="I87" s="18">
        <f>VLOOKUP(D87:D279,[1]工作量!C72:K292,9,FALSE)</f>
        <v>64.427056736215917</v>
      </c>
      <c r="J87" s="14">
        <f>VLOOKUP($D$3:$D$195,'[1]学评教17-18-02'!$C$3:$E$131,3,FALSE)</f>
        <v>91.304000000000002</v>
      </c>
      <c r="K87" s="14">
        <f>VLOOKUP($D$3:$D$195,'[1]学评教18-19-01'!$C$3:$E$125,3,FALSE)</f>
        <v>91.188000000000002</v>
      </c>
      <c r="L87" s="14">
        <f>AVERAGE(J87,K87)</f>
        <v>91.246000000000009</v>
      </c>
      <c r="M87" s="14">
        <v>48</v>
      </c>
      <c r="N87" s="18">
        <f t="shared" si="10"/>
        <v>80.645161290322591</v>
      </c>
      <c r="O87" s="14"/>
      <c r="P87" s="14"/>
      <c r="Q87" s="14">
        <f t="shared" ref="Q87:Q92" si="19">SUM(O87:P87)</f>
        <v>0</v>
      </c>
      <c r="R87" s="14"/>
      <c r="S87" s="14"/>
      <c r="T87" s="14"/>
      <c r="U87" s="14"/>
      <c r="V87" s="14"/>
      <c r="W87" s="19">
        <f t="shared" ref="W87:W92" si="20">SUM(R87:V87)</f>
        <v>0</v>
      </c>
      <c r="X87" s="20">
        <f t="shared" ref="X87:X92" si="21">Q87+W87</f>
        <v>0</v>
      </c>
      <c r="Y87" s="19"/>
      <c r="Z87" s="19"/>
      <c r="AA87" s="19"/>
      <c r="AB87" s="19">
        <f t="shared" ref="AB87:AB92" si="22">SUM(Y87:AA87)</f>
        <v>0</v>
      </c>
      <c r="AC87" s="19"/>
      <c r="AD87" s="14"/>
      <c r="AE87" s="19"/>
      <c r="AF87" s="19">
        <f t="shared" ref="AF87:AF92" si="23">SUM(AC87:AE87)</f>
        <v>0</v>
      </c>
      <c r="AG87" s="19"/>
      <c r="AH87" s="19">
        <f t="shared" ref="AH87:AH92" si="24">AG87</f>
        <v>0</v>
      </c>
      <c r="AI87" s="20">
        <f t="shared" ref="AI87:AI92" si="25">AB87+AF87+AH87</f>
        <v>0</v>
      </c>
      <c r="AJ87" s="21">
        <f t="shared" si="11"/>
        <v>145.07221802653851</v>
      </c>
      <c r="AK87" s="19"/>
    </row>
    <row r="88" spans="1:37" ht="14.25" x14ac:dyDescent="0.2">
      <c r="A88" s="14">
        <v>135</v>
      </c>
      <c r="B88" s="15" t="s">
        <v>110</v>
      </c>
      <c r="C88" s="16" t="s">
        <v>241</v>
      </c>
      <c r="D88" s="16" t="s">
        <v>242</v>
      </c>
      <c r="E88" s="14" t="str">
        <f>VLOOKUP($D$3:$D$194,[1]职称信息表!$B$2:$D$160,3,FALSE)</f>
        <v>讲师（高校）</v>
      </c>
      <c r="F88" s="14" t="str">
        <f>VLOOKUP($D$3:$D$194,[1]职称信息表!$B$1:$E$160,4,FALSE)</f>
        <v>专任教师</v>
      </c>
      <c r="G88" s="14" t="str">
        <f>VLOOKUP($D$3:$D$194,[1]职称信息表!$B$2:$F$160,5,FALSE)</f>
        <v>中级</v>
      </c>
      <c r="H88" s="17">
        <f>VLOOKUP(D88:D280,[1]工作量!C137:K357,7,FALSE)</f>
        <v>327</v>
      </c>
      <c r="I88" s="18">
        <f>VLOOKUP(D88:D280,[1]工作量!C137:K357,9,FALSE)</f>
        <v>49.570935418217893</v>
      </c>
      <c r="J88" s="14" t="e">
        <f>VLOOKUP($D$3:$D$195,'[1]学评教17-18-02'!$C$3:$E$131,3,FALSE)</f>
        <v>#N/A</v>
      </c>
      <c r="K88" s="14">
        <f>VLOOKUP($D$3:$D$195,'[1]学评教18-19-01'!$C$3:$E$125,3,FALSE)</f>
        <v>91.233999999999995</v>
      </c>
      <c r="L88" s="14">
        <v>91.233999999999995</v>
      </c>
      <c r="M88" s="14">
        <v>49</v>
      </c>
      <c r="N88" s="18">
        <f t="shared" si="10"/>
        <v>80.241935483870975</v>
      </c>
      <c r="O88" s="14"/>
      <c r="P88" s="14"/>
      <c r="Q88" s="14">
        <f t="shared" si="19"/>
        <v>0</v>
      </c>
      <c r="R88" s="14"/>
      <c r="S88" s="14"/>
      <c r="T88" s="14"/>
      <c r="U88" s="14"/>
      <c r="V88" s="14"/>
      <c r="W88" s="19">
        <f t="shared" si="20"/>
        <v>0</v>
      </c>
      <c r="X88" s="20">
        <f t="shared" si="21"/>
        <v>0</v>
      </c>
      <c r="Y88" s="19"/>
      <c r="Z88" s="19"/>
      <c r="AA88" s="19"/>
      <c r="AB88" s="19">
        <f t="shared" si="22"/>
        <v>0</v>
      </c>
      <c r="AC88" s="19">
        <v>10</v>
      </c>
      <c r="AD88" s="14"/>
      <c r="AE88" s="19"/>
      <c r="AF88" s="19">
        <f t="shared" si="23"/>
        <v>10</v>
      </c>
      <c r="AG88" s="19">
        <v>80</v>
      </c>
      <c r="AH88" s="19">
        <f t="shared" si="24"/>
        <v>80</v>
      </c>
      <c r="AI88" s="20">
        <f t="shared" si="25"/>
        <v>90</v>
      </c>
      <c r="AJ88" s="21">
        <f t="shared" si="11"/>
        <v>219.81287090208886</v>
      </c>
      <c r="AK88" s="22"/>
    </row>
    <row r="89" spans="1:37" ht="14.25" x14ac:dyDescent="0.2">
      <c r="A89" s="14">
        <v>39</v>
      </c>
      <c r="B89" s="15" t="s">
        <v>69</v>
      </c>
      <c r="C89" s="16" t="s">
        <v>243</v>
      </c>
      <c r="D89" s="16" t="s">
        <v>244</v>
      </c>
      <c r="E89" s="14" t="str">
        <f>VLOOKUP($D$3:$D$194,[1]职称信息表!$B$2:$D$160,3,FALSE)</f>
        <v>副教授</v>
      </c>
      <c r="F89" s="14" t="str">
        <f>VLOOKUP($D$3:$D$194,[1]职称信息表!$B$1:$E$160,4,FALSE)</f>
        <v>专任教师</v>
      </c>
      <c r="G89" s="14" t="str">
        <f>VLOOKUP($D$3:$D$194,[1]职称信息表!$B$2:$F$160,5,FALSE)</f>
        <v>副高</v>
      </c>
      <c r="H89" s="17">
        <f>VLOOKUP(D89:D281,[1]工作量!C41:K261,7,FALSE)</f>
        <v>1142</v>
      </c>
      <c r="I89" s="18">
        <f>VLOOKUP(D89:D281,[1]工作量!C41:K261,9,FALSE)</f>
        <v>100</v>
      </c>
      <c r="J89" s="14">
        <f>VLOOKUP($D$3:$D$195,'[1]学评教17-18-02'!$C$3:$E$131,3,FALSE)</f>
        <v>91.46</v>
      </c>
      <c r="K89" s="14">
        <f>VLOOKUP($D$3:$D$195,'[1]学评教18-19-01'!$C$3:$E$125,3,FALSE)</f>
        <v>90.909000000000006</v>
      </c>
      <c r="L89" s="14">
        <f>AVERAGE(J89,K89)</f>
        <v>91.1845</v>
      </c>
      <c r="M89" s="14">
        <v>50</v>
      </c>
      <c r="N89" s="18">
        <f t="shared" si="10"/>
        <v>79.838709677419359</v>
      </c>
      <c r="O89" s="14">
        <v>92.5</v>
      </c>
      <c r="P89" s="14"/>
      <c r="Q89" s="14">
        <f t="shared" si="19"/>
        <v>92.5</v>
      </c>
      <c r="R89" s="14">
        <v>2</v>
      </c>
      <c r="S89" s="14"/>
      <c r="T89" s="14"/>
      <c r="U89" s="14"/>
      <c r="V89" s="14"/>
      <c r="W89" s="19">
        <f t="shared" si="20"/>
        <v>2</v>
      </c>
      <c r="X89" s="20">
        <f t="shared" si="21"/>
        <v>94.5</v>
      </c>
      <c r="Y89" s="19"/>
      <c r="Z89" s="19"/>
      <c r="AA89" s="19"/>
      <c r="AB89" s="19">
        <f t="shared" si="22"/>
        <v>0</v>
      </c>
      <c r="AC89" s="19">
        <v>2</v>
      </c>
      <c r="AD89" s="14"/>
      <c r="AE89" s="19"/>
      <c r="AF89" s="19">
        <f t="shared" si="23"/>
        <v>2</v>
      </c>
      <c r="AG89" s="19"/>
      <c r="AH89" s="19">
        <f t="shared" si="24"/>
        <v>0</v>
      </c>
      <c r="AI89" s="20">
        <f t="shared" si="25"/>
        <v>2</v>
      </c>
      <c r="AJ89" s="21">
        <f t="shared" si="11"/>
        <v>276.33870967741939</v>
      </c>
      <c r="AK89" s="19"/>
    </row>
    <row r="90" spans="1:37" ht="14.25" x14ac:dyDescent="0.2">
      <c r="A90" s="14">
        <v>148</v>
      </c>
      <c r="B90" s="15" t="s">
        <v>199</v>
      </c>
      <c r="C90" s="16" t="s">
        <v>245</v>
      </c>
      <c r="D90" s="16" t="s">
        <v>246</v>
      </c>
      <c r="E90" s="14" t="str">
        <f>VLOOKUP($D$3:$D$194,[1]职称信息表!$B$2:$D$197,3,FALSE)</f>
        <v>实验师</v>
      </c>
      <c r="F90" s="14" t="str">
        <f>VLOOKUP($D$3:$D$194,[1]职称信息表!$B$1:$E$197,4,FALSE)</f>
        <v>实验</v>
      </c>
      <c r="G90" s="14" t="str">
        <f>VLOOKUP($D$3:$D$194,[1]职称信息表!$B$2:$F$197,5,FALSE)</f>
        <v>中级</v>
      </c>
      <c r="H90" s="17">
        <f>VLOOKUP(D90:D282,[1]工作量!C150:K370,7,FALSE)</f>
        <v>220.00000000000003</v>
      </c>
      <c r="I90" s="18">
        <f>VLOOKUP(D90:D282,[1]工作量!C150:K370,9,FALSE)</f>
        <v>33.350476428158835</v>
      </c>
      <c r="J90" s="14">
        <f>VLOOKUP($D$3:$D$195,'[1]学评教17-18-02'!$C$3:$E$131,3,FALSE)</f>
        <v>91.335999999999999</v>
      </c>
      <c r="K90" s="14">
        <f>VLOOKUP($D$3:$D$195,'[1]学评教18-19-01'!$C$3:$E$125,3,FALSE)</f>
        <v>91.004999999999995</v>
      </c>
      <c r="L90" s="14">
        <f>AVERAGE(J90,K90)</f>
        <v>91.170500000000004</v>
      </c>
      <c r="M90" s="14">
        <v>51</v>
      </c>
      <c r="N90" s="18">
        <f t="shared" si="10"/>
        <v>79.435483870967744</v>
      </c>
      <c r="O90" s="14"/>
      <c r="P90" s="14"/>
      <c r="Q90" s="14">
        <f t="shared" si="19"/>
        <v>0</v>
      </c>
      <c r="R90" s="14"/>
      <c r="S90" s="14"/>
      <c r="T90" s="14"/>
      <c r="U90" s="14"/>
      <c r="V90" s="14"/>
      <c r="W90" s="19">
        <f t="shared" si="20"/>
        <v>0</v>
      </c>
      <c r="X90" s="20">
        <f t="shared" si="21"/>
        <v>0</v>
      </c>
      <c r="Y90" s="19"/>
      <c r="Z90" s="19"/>
      <c r="AA90" s="19"/>
      <c r="AB90" s="19">
        <f t="shared" si="22"/>
        <v>0</v>
      </c>
      <c r="AC90" s="19"/>
      <c r="AD90" s="14"/>
      <c r="AE90" s="19"/>
      <c r="AF90" s="19">
        <f t="shared" si="23"/>
        <v>0</v>
      </c>
      <c r="AG90" s="19"/>
      <c r="AH90" s="19">
        <f t="shared" si="24"/>
        <v>0</v>
      </c>
      <c r="AI90" s="20">
        <f t="shared" si="25"/>
        <v>0</v>
      </c>
      <c r="AJ90" s="21">
        <f t="shared" si="11"/>
        <v>112.78596029912657</v>
      </c>
      <c r="AK90" s="46"/>
    </row>
    <row r="91" spans="1:37" ht="14.25" x14ac:dyDescent="0.2">
      <c r="A91" s="14">
        <v>2</v>
      </c>
      <c r="B91" s="15" t="s">
        <v>39</v>
      </c>
      <c r="C91" s="16" t="s">
        <v>247</v>
      </c>
      <c r="D91" s="16" t="s">
        <v>248</v>
      </c>
      <c r="E91" s="14" t="str">
        <f>VLOOKUP($D$3:$D$194,[1]职称信息表!$B$2:$D$160,3,FALSE)</f>
        <v>副研究员（自然科学）</v>
      </c>
      <c r="F91" s="14" t="str">
        <f>VLOOKUP($D$3:$D$194,[1]职称信息表!$B$1:$E$160,4,FALSE)</f>
        <v>专任教师</v>
      </c>
      <c r="G91" s="14" t="str">
        <f>VLOOKUP($D$3:$D$194,[1]职称信息表!$B$2:$F$160,5,FALSE)</f>
        <v>副高</v>
      </c>
      <c r="H91" s="17">
        <f>VLOOKUP(D91:D283,[1]工作量!C4:K224,7,FALSE)</f>
        <v>245.00000000000003</v>
      </c>
      <c r="I91" s="18">
        <f>VLOOKUP(D91:D283,[1]工作量!C4:K224,9,FALSE)</f>
        <v>37.140303294995064</v>
      </c>
      <c r="J91" s="14">
        <f>VLOOKUP($D$3:$D$195,'[1]学评教17-18-02'!$C$3:$E$131,3,FALSE)</f>
        <v>90.650999999999996</v>
      </c>
      <c r="K91" s="14">
        <f>VLOOKUP($D$3:$D$195,'[1]学评教18-19-01'!$C$3:$E$125,3,FALSE)</f>
        <v>91.662000000000006</v>
      </c>
      <c r="L91" s="14">
        <f>AVERAGE(J91,K91)</f>
        <v>91.156499999999994</v>
      </c>
      <c r="M91" s="14">
        <v>52</v>
      </c>
      <c r="N91" s="18">
        <f t="shared" si="10"/>
        <v>79.032258064516142</v>
      </c>
      <c r="O91" s="14"/>
      <c r="P91" s="14"/>
      <c r="Q91" s="14">
        <f t="shared" si="19"/>
        <v>0</v>
      </c>
      <c r="R91" s="14"/>
      <c r="S91" s="14"/>
      <c r="T91" s="14"/>
      <c r="U91" s="14"/>
      <c r="V91" s="14"/>
      <c r="W91" s="19">
        <f t="shared" si="20"/>
        <v>0</v>
      </c>
      <c r="X91" s="20">
        <f t="shared" si="21"/>
        <v>0</v>
      </c>
      <c r="Y91" s="19"/>
      <c r="Z91" s="19"/>
      <c r="AA91" s="19"/>
      <c r="AB91" s="19">
        <f t="shared" si="22"/>
        <v>0</v>
      </c>
      <c r="AC91" s="19"/>
      <c r="AD91" s="14"/>
      <c r="AE91" s="19"/>
      <c r="AF91" s="19">
        <f t="shared" si="23"/>
        <v>0</v>
      </c>
      <c r="AG91" s="19"/>
      <c r="AH91" s="19">
        <f t="shared" si="24"/>
        <v>0</v>
      </c>
      <c r="AI91" s="20">
        <f t="shared" si="25"/>
        <v>0</v>
      </c>
      <c r="AJ91" s="21">
        <f t="shared" si="11"/>
        <v>116.17256135951121</v>
      </c>
      <c r="AK91" s="22"/>
    </row>
    <row r="92" spans="1:37" ht="14.25" x14ac:dyDescent="0.2">
      <c r="A92" s="14">
        <v>175</v>
      </c>
      <c r="B92" s="15" t="s">
        <v>122</v>
      </c>
      <c r="C92" s="16" t="s">
        <v>249</v>
      </c>
      <c r="D92" s="16" t="s">
        <v>250</v>
      </c>
      <c r="E92" s="14" t="str">
        <f>VLOOKUP($D$3:$D$194,[1]职称信息表!$B$2:$D$198,3,FALSE)</f>
        <v>副教授</v>
      </c>
      <c r="F92" s="14" t="str">
        <f>VLOOKUP($D$3:$D$194,[1]职称信息表!$B$1:$E$198,4,FALSE)</f>
        <v>专任教师</v>
      </c>
      <c r="G92" s="14" t="str">
        <f>VLOOKUP($D$3:$D$194,[1]职称信息表!$B$2:$F$198,5,FALSE)</f>
        <v>副高</v>
      </c>
      <c r="H92" s="17">
        <f>VLOOKUP(D92:D284,[1]工作量!C177:K397,7,FALSE)</f>
        <v>325</v>
      </c>
      <c r="I92" s="18">
        <f>VLOOKUP(D92:D284,[1]工作量!C177:K397,9,FALSE)</f>
        <v>49.267749268871</v>
      </c>
      <c r="J92" s="14">
        <f>VLOOKUP($D$3:$D$195,'[1]学评教17-18-02'!$C$3:$E$131,3,FALSE)</f>
        <v>92.236999999999995</v>
      </c>
      <c r="K92" s="14">
        <f>VLOOKUP($D$3:$D$195,'[1]学评教18-19-01'!$C$3:$E$125,3,FALSE)</f>
        <v>90.066999999999993</v>
      </c>
      <c r="L92" s="14">
        <f>AVERAGE(J92,K92)</f>
        <v>91.151999999999987</v>
      </c>
      <c r="M92" s="14">
        <v>53</v>
      </c>
      <c r="N92" s="18">
        <f t="shared" si="10"/>
        <v>78.629032258064527</v>
      </c>
      <c r="O92" s="14"/>
      <c r="P92" s="14"/>
      <c r="Q92" s="14">
        <f t="shared" si="19"/>
        <v>0</v>
      </c>
      <c r="R92" s="14">
        <v>15</v>
      </c>
      <c r="S92" s="14"/>
      <c r="T92" s="14"/>
      <c r="U92" s="14"/>
      <c r="V92" s="14"/>
      <c r="W92" s="19">
        <f t="shared" si="20"/>
        <v>15</v>
      </c>
      <c r="X92" s="20">
        <f t="shared" si="21"/>
        <v>15</v>
      </c>
      <c r="Y92" s="19">
        <v>4</v>
      </c>
      <c r="Z92" s="19"/>
      <c r="AA92" s="19"/>
      <c r="AB92" s="19">
        <f t="shared" si="22"/>
        <v>4</v>
      </c>
      <c r="AC92" s="19"/>
      <c r="AD92" s="14"/>
      <c r="AE92" s="19"/>
      <c r="AF92" s="19">
        <f t="shared" si="23"/>
        <v>0</v>
      </c>
      <c r="AG92" s="19">
        <v>10</v>
      </c>
      <c r="AH92" s="19">
        <f t="shared" si="24"/>
        <v>10</v>
      </c>
      <c r="AI92" s="20">
        <f t="shared" si="25"/>
        <v>14</v>
      </c>
      <c r="AJ92" s="21">
        <f t="shared" si="11"/>
        <v>156.89678152693551</v>
      </c>
      <c r="AK92" s="22"/>
    </row>
    <row r="93" spans="1:37" ht="14.25" x14ac:dyDescent="0.2">
      <c r="A93" s="23">
        <v>95</v>
      </c>
      <c r="B93" s="24" t="s">
        <v>99</v>
      </c>
      <c r="C93" s="25" t="s">
        <v>251</v>
      </c>
      <c r="D93" s="25" t="s">
        <v>252</v>
      </c>
      <c r="E93" s="23" t="str">
        <f>VLOOKUP($D$3:$D$194,[1]职称信息表!$B$2:$D$160,3,FALSE)</f>
        <v>副研究员（自然科学）</v>
      </c>
      <c r="F93" s="23" t="str">
        <f>VLOOKUP($D$3:$D$194,[1]职称信息表!$B$1:$E$160,4,FALSE)</f>
        <v>专任教师</v>
      </c>
      <c r="G93" s="23" t="str">
        <f>VLOOKUP($D$3:$D$194,[1]职称信息表!$B$2:$F$160,5,FALSE)</f>
        <v>副高</v>
      </c>
      <c r="H93" s="26">
        <f>VLOOKUP(D93:D285,[1]工作量!C97:K317,7,FALSE)</f>
        <v>204</v>
      </c>
      <c r="I93" s="26">
        <f>VLOOKUP(D93:D285,[1]工作量!C97:K317,9,FALSE)</f>
        <v>30.924987233383639</v>
      </c>
      <c r="J93" s="23" t="e">
        <f>VLOOKUP($D$3:$D$195,'[1]学评教17-18-02'!$C$3:$E$131,3,FALSE)</f>
        <v>#N/A</v>
      </c>
      <c r="K93" s="23">
        <f>VLOOKUP($D$3:$D$195,'[1]学评教18-19-01'!$C$3:$E$125,3,FALSE)</f>
        <v>91.143000000000001</v>
      </c>
      <c r="L93" s="23">
        <v>91.143000000000001</v>
      </c>
      <c r="M93" s="14">
        <v>54</v>
      </c>
      <c r="N93" s="26">
        <f t="shared" si="10"/>
        <v>78.225806451612911</v>
      </c>
      <c r="O93" s="23"/>
      <c r="P93" s="23"/>
      <c r="Q93" s="23"/>
      <c r="R93" s="23"/>
      <c r="S93" s="23"/>
      <c r="T93" s="23"/>
      <c r="U93" s="23"/>
      <c r="V93" s="23"/>
      <c r="W93" s="27"/>
      <c r="X93" s="23"/>
      <c r="Y93" s="27"/>
      <c r="Z93" s="27"/>
      <c r="AA93" s="27"/>
      <c r="AB93" s="27"/>
      <c r="AC93" s="27"/>
      <c r="AD93" s="23"/>
      <c r="AE93" s="27"/>
      <c r="AF93" s="27"/>
      <c r="AG93" s="27"/>
      <c r="AH93" s="27"/>
      <c r="AI93" s="23"/>
      <c r="AJ93" s="21">
        <f t="shared" si="11"/>
        <v>109.15079368499656</v>
      </c>
      <c r="AK93" s="30" t="s">
        <v>49</v>
      </c>
    </row>
    <row r="94" spans="1:37" s="29" customFormat="1" ht="14.25" x14ac:dyDescent="0.2">
      <c r="A94" s="14">
        <v>72</v>
      </c>
      <c r="B94" s="15" t="s">
        <v>77</v>
      </c>
      <c r="C94" s="16" t="s">
        <v>253</v>
      </c>
      <c r="D94" s="16" t="s">
        <v>254</v>
      </c>
      <c r="E94" s="14" t="str">
        <f>VLOOKUP($D$3:$D$194,[1]职称信息表!$B$2:$D$160,3,FALSE)</f>
        <v>讲师（高校）</v>
      </c>
      <c r="F94" s="14" t="str">
        <f>VLOOKUP($D$3:$D$194,[1]职称信息表!$B$1:$E$160,4,FALSE)</f>
        <v>专任教师</v>
      </c>
      <c r="G94" s="14" t="str">
        <f>VLOOKUP($D$3:$D$194,[1]职称信息表!$B$2:$F$160,5,FALSE)</f>
        <v>中级</v>
      </c>
      <c r="H94" s="17">
        <f>VLOOKUP(D94:D286,[1]工作量!C74:K294,7,FALSE)</f>
        <v>168</v>
      </c>
      <c r="I94" s="18">
        <f>VLOOKUP(D94:D286,[1]工作量!C74:K294,9,FALSE)</f>
        <v>25.467636545139467</v>
      </c>
      <c r="J94" s="14" t="e">
        <f>VLOOKUP($D$3:$D$195,'[1]学评教17-18-02'!$C$3:$E$131,3,FALSE)</f>
        <v>#N/A</v>
      </c>
      <c r="K94" s="14">
        <f>VLOOKUP($D$3:$D$195,'[1]学评教18-19-01'!$C$3:$E$125,3,FALSE)</f>
        <v>91.141000000000005</v>
      </c>
      <c r="L94" s="14">
        <v>91.141000000000005</v>
      </c>
      <c r="M94" s="14">
        <v>55</v>
      </c>
      <c r="N94" s="18">
        <f t="shared" si="10"/>
        <v>77.822580645161281</v>
      </c>
      <c r="O94" s="14"/>
      <c r="P94" s="14"/>
      <c r="Q94" s="14">
        <f t="shared" ref="Q94:Q104" si="26">SUM(O94:P94)</f>
        <v>0</v>
      </c>
      <c r="R94" s="14"/>
      <c r="S94" s="14"/>
      <c r="T94" s="14"/>
      <c r="U94" s="14"/>
      <c r="V94" s="14"/>
      <c r="W94" s="19">
        <f t="shared" ref="W94:W104" si="27">SUM(R94:V94)</f>
        <v>0</v>
      </c>
      <c r="X94" s="20">
        <f t="shared" ref="X94:X104" si="28">Q94+W94</f>
        <v>0</v>
      </c>
      <c r="Y94" s="19"/>
      <c r="Z94" s="19"/>
      <c r="AA94" s="19"/>
      <c r="AB94" s="19">
        <f t="shared" ref="AB94:AB104" si="29">SUM(Y94:AA94)</f>
        <v>0</v>
      </c>
      <c r="AC94" s="19"/>
      <c r="AD94" s="14"/>
      <c r="AE94" s="19"/>
      <c r="AF94" s="19">
        <f t="shared" ref="AF94:AF104" si="30">SUM(AC94:AE94)</f>
        <v>0</v>
      </c>
      <c r="AG94" s="19"/>
      <c r="AH94" s="19">
        <f t="shared" ref="AH94:AH104" si="31">AG94</f>
        <v>0</v>
      </c>
      <c r="AI94" s="20">
        <f t="shared" ref="AI94:AI104" si="32">AB94+AF94+AH94</f>
        <v>0</v>
      </c>
      <c r="AJ94" s="21">
        <f t="shared" si="11"/>
        <v>103.29021719030075</v>
      </c>
      <c r="AK94" s="19"/>
    </row>
    <row r="95" spans="1:37" ht="14.25" x14ac:dyDescent="0.2">
      <c r="A95" s="14">
        <v>141</v>
      </c>
      <c r="B95" s="15" t="s">
        <v>199</v>
      </c>
      <c r="C95" s="16" t="s">
        <v>255</v>
      </c>
      <c r="D95" s="16" t="s">
        <v>256</v>
      </c>
      <c r="E95" s="14" t="str">
        <f>VLOOKUP($D$3:$D$194,[1]职称信息表!$B$2:$D$160,3,FALSE)</f>
        <v>副教授</v>
      </c>
      <c r="F95" s="14" t="str">
        <f>VLOOKUP($D$3:$D$194,[1]职称信息表!$B$1:$E$160,4,FALSE)</f>
        <v>专任教师</v>
      </c>
      <c r="G95" s="14" t="str">
        <f>VLOOKUP($D$3:$D$194,[1]职称信息表!$B$2:$F$160,5,FALSE)</f>
        <v>副高</v>
      </c>
      <c r="H95" s="17">
        <f>VLOOKUP(D95:D287,[1]工作量!C143:K363,7,FALSE)</f>
        <v>478.5</v>
      </c>
      <c r="I95" s="18">
        <f>VLOOKUP(D95:D287,[1]工作量!C143:K363,9,FALSE)</f>
        <v>72.537286231245446</v>
      </c>
      <c r="J95" s="14" t="e">
        <f>VLOOKUP($D$3:$D$195,'[1]学评教17-18-02'!$C$3:$E$131,3,FALSE)</f>
        <v>#N/A</v>
      </c>
      <c r="K95" s="14">
        <f>VLOOKUP($D$3:$D$195,'[1]学评教18-19-01'!$C$3:$E$125,3,FALSE)</f>
        <v>91.135999999999996</v>
      </c>
      <c r="L95" s="14">
        <v>91.135999999999996</v>
      </c>
      <c r="M95" s="14">
        <v>56</v>
      </c>
      <c r="N95" s="18">
        <f t="shared" si="10"/>
        <v>77.41935483870968</v>
      </c>
      <c r="O95" s="14"/>
      <c r="P95" s="14"/>
      <c r="Q95" s="14">
        <f t="shared" si="26"/>
        <v>0</v>
      </c>
      <c r="R95" s="14">
        <v>10</v>
      </c>
      <c r="S95" s="14"/>
      <c r="T95" s="14">
        <v>7</v>
      </c>
      <c r="U95" s="14"/>
      <c r="V95" s="14"/>
      <c r="W95" s="19">
        <f t="shared" si="27"/>
        <v>17</v>
      </c>
      <c r="X95" s="20">
        <f t="shared" si="28"/>
        <v>17</v>
      </c>
      <c r="Y95" s="19">
        <v>15</v>
      </c>
      <c r="Z95" s="19"/>
      <c r="AA95" s="19"/>
      <c r="AB95" s="19">
        <f t="shared" si="29"/>
        <v>15</v>
      </c>
      <c r="AC95" s="19"/>
      <c r="AD95" s="14">
        <v>20</v>
      </c>
      <c r="AE95" s="19"/>
      <c r="AF95" s="19">
        <f t="shared" si="30"/>
        <v>20</v>
      </c>
      <c r="AG95" s="19">
        <v>20</v>
      </c>
      <c r="AH95" s="19">
        <f t="shared" si="31"/>
        <v>20</v>
      </c>
      <c r="AI95" s="20">
        <f t="shared" si="32"/>
        <v>55</v>
      </c>
      <c r="AJ95" s="21">
        <f t="shared" si="11"/>
        <v>221.95664106995514</v>
      </c>
      <c r="AK95" s="22"/>
    </row>
    <row r="96" spans="1:37" ht="14.25" x14ac:dyDescent="0.2">
      <c r="A96" s="14">
        <v>165</v>
      </c>
      <c r="B96" s="15" t="s">
        <v>115</v>
      </c>
      <c r="C96" s="16" t="s">
        <v>257</v>
      </c>
      <c r="D96" s="16" t="s">
        <v>258</v>
      </c>
      <c r="E96" s="14" t="str">
        <f>VLOOKUP($D$3:$D$194,[1]职称信息表!$B$2:$D$197,3,FALSE)</f>
        <v>实验师</v>
      </c>
      <c r="F96" s="14" t="str">
        <f>VLOOKUP($D$3:$D$194,[1]职称信息表!$B$1:$E$197,4,FALSE)</f>
        <v>实验</v>
      </c>
      <c r="G96" s="14" t="str">
        <f>VLOOKUP($D$3:$D$194,[1]职称信息表!$B$2:$F$197,5,FALSE)</f>
        <v>中级</v>
      </c>
      <c r="H96" s="17">
        <f>VLOOKUP(D96:D288,[1]工作量!C167:K387,7,FALSE)</f>
        <v>320</v>
      </c>
      <c r="I96" s="18">
        <f>VLOOKUP(D96:D288,[1]工作量!C167:K387,9,FALSE)</f>
        <v>48.509783895503752</v>
      </c>
      <c r="J96" s="14">
        <f>VLOOKUP($D$3:$D$195,'[1]学评教17-18-02'!$C$3:$E$131,3,FALSE)</f>
        <v>91.671999999999997</v>
      </c>
      <c r="K96" s="14">
        <f>VLOOKUP($D$3:$D$195,'[1]学评教18-19-01'!$C$3:$E$125,3,FALSE)</f>
        <v>90.599000000000004</v>
      </c>
      <c r="L96" s="14">
        <f>AVERAGE(J96,K96)</f>
        <v>91.135500000000008</v>
      </c>
      <c r="M96" s="14">
        <v>57</v>
      </c>
      <c r="N96" s="18">
        <f t="shared" si="10"/>
        <v>77.016129032258078</v>
      </c>
      <c r="O96" s="14"/>
      <c r="P96" s="14"/>
      <c r="Q96" s="14">
        <f t="shared" si="26"/>
        <v>0</v>
      </c>
      <c r="R96" s="14">
        <v>2</v>
      </c>
      <c r="S96" s="14"/>
      <c r="T96" s="14"/>
      <c r="U96" s="14"/>
      <c r="V96" s="14"/>
      <c r="W96" s="19">
        <f t="shared" si="27"/>
        <v>2</v>
      </c>
      <c r="X96" s="20">
        <f t="shared" si="28"/>
        <v>2</v>
      </c>
      <c r="Y96" s="19">
        <v>15</v>
      </c>
      <c r="Z96" s="19"/>
      <c r="AA96" s="19"/>
      <c r="AB96" s="19">
        <f t="shared" si="29"/>
        <v>15</v>
      </c>
      <c r="AC96" s="19">
        <v>2</v>
      </c>
      <c r="AD96" s="14">
        <v>14</v>
      </c>
      <c r="AE96" s="19"/>
      <c r="AF96" s="19">
        <f t="shared" si="30"/>
        <v>16</v>
      </c>
      <c r="AG96" s="19"/>
      <c r="AH96" s="19">
        <f t="shared" si="31"/>
        <v>0</v>
      </c>
      <c r="AI96" s="20">
        <f t="shared" si="32"/>
        <v>31</v>
      </c>
      <c r="AJ96" s="21">
        <f t="shared" si="11"/>
        <v>158.52591292776182</v>
      </c>
      <c r="AK96" s="22"/>
    </row>
    <row r="97" spans="1:37" s="34" customFormat="1" ht="14.25" x14ac:dyDescent="0.2">
      <c r="A97" s="14">
        <v>129</v>
      </c>
      <c r="B97" s="15" t="s">
        <v>110</v>
      </c>
      <c r="C97" s="16" t="s">
        <v>259</v>
      </c>
      <c r="D97" s="16" t="s">
        <v>260</v>
      </c>
      <c r="E97" s="14" t="str">
        <f>VLOOKUP($D$3:$D$194,[1]职称信息表!$B$2:$D$160,3,FALSE)</f>
        <v>副教授</v>
      </c>
      <c r="F97" s="14" t="str">
        <f>VLOOKUP($D$3:$D$194,[1]职称信息表!$B$1:$E$160,4,FALSE)</f>
        <v>专任教师</v>
      </c>
      <c r="G97" s="14" t="str">
        <f>VLOOKUP($D$3:$D$194,[1]职称信息表!$B$2:$F$160,5,FALSE)</f>
        <v>副高</v>
      </c>
      <c r="H97" s="17">
        <f>VLOOKUP(D97:D289,[1]工作量!C131:K351,7,FALSE)</f>
        <v>453.72</v>
      </c>
      <c r="I97" s="18">
        <f>VLOOKUP(D97:D289,[1]工作量!C131:K351,9,FALSE)</f>
        <v>68.780809840837378</v>
      </c>
      <c r="J97" s="14">
        <f>VLOOKUP($D$3:$D$195,'[1]学评教17-18-02'!$C$3:$E$131,3,FALSE)</f>
        <v>91.394999999999996</v>
      </c>
      <c r="K97" s="14">
        <f>VLOOKUP($D$3:$D$195,'[1]学评教18-19-01'!$C$3:$E$125,3,FALSE)</f>
        <v>90.852999999999994</v>
      </c>
      <c r="L97" s="14">
        <f>AVERAGE(J97,K97)</f>
        <v>91.123999999999995</v>
      </c>
      <c r="M97" s="14">
        <v>58</v>
      </c>
      <c r="N97" s="18">
        <f t="shared" si="10"/>
        <v>76.612903225806448</v>
      </c>
      <c r="O97" s="14"/>
      <c r="P97" s="14"/>
      <c r="Q97" s="14">
        <f t="shared" si="26"/>
        <v>0</v>
      </c>
      <c r="R97" s="14"/>
      <c r="S97" s="14"/>
      <c r="T97" s="14"/>
      <c r="U97" s="14"/>
      <c r="V97" s="14"/>
      <c r="W97" s="19">
        <f t="shared" si="27"/>
        <v>0</v>
      </c>
      <c r="X97" s="20">
        <f t="shared" si="28"/>
        <v>0</v>
      </c>
      <c r="Y97" s="19"/>
      <c r="Z97" s="19"/>
      <c r="AA97" s="19"/>
      <c r="AB97" s="19">
        <f t="shared" si="29"/>
        <v>0</v>
      </c>
      <c r="AC97" s="19">
        <v>10</v>
      </c>
      <c r="AD97" s="14"/>
      <c r="AE97" s="19"/>
      <c r="AF97" s="19">
        <f t="shared" si="30"/>
        <v>10</v>
      </c>
      <c r="AG97" s="19"/>
      <c r="AH97" s="19">
        <f t="shared" si="31"/>
        <v>0</v>
      </c>
      <c r="AI97" s="20">
        <f t="shared" si="32"/>
        <v>10</v>
      </c>
      <c r="AJ97" s="21">
        <f t="shared" si="11"/>
        <v>155.39371306664384</v>
      </c>
      <c r="AK97" s="22"/>
    </row>
    <row r="98" spans="1:37" s="34" customFormat="1" ht="14.25" x14ac:dyDescent="0.2">
      <c r="A98" s="14">
        <v>19</v>
      </c>
      <c r="B98" s="15" t="s">
        <v>59</v>
      </c>
      <c r="C98" s="16" t="s">
        <v>261</v>
      </c>
      <c r="D98" s="16" t="s">
        <v>262</v>
      </c>
      <c r="E98" s="14" t="str">
        <f>VLOOKUP($D$3:$D$194,[1]职称信息表!$B$2:$D$160,3,FALSE)</f>
        <v>副研究员（自然科学）</v>
      </c>
      <c r="F98" s="14" t="str">
        <f>VLOOKUP($D$3:$D$194,[1]职称信息表!$B$1:$E$160,4,FALSE)</f>
        <v>专任教师</v>
      </c>
      <c r="G98" s="14" t="str">
        <f>VLOOKUP($D$3:$D$194,[1]职称信息表!$B$2:$F$160,5,FALSE)</f>
        <v>副高</v>
      </c>
      <c r="H98" s="17">
        <f>VLOOKUP(D98:D290,[1]工作量!C21:K241,7,FALSE)</f>
        <v>195</v>
      </c>
      <c r="I98" s="18">
        <f>VLOOKUP(D98:D290,[1]工作量!C21:K241,9,FALSE)</f>
        <v>29.560649561322599</v>
      </c>
      <c r="J98" s="14">
        <f>VLOOKUP($D$3:$D$195,'[1]学评教17-18-02'!$C$3:$E$131,3,FALSE)</f>
        <v>91.120999999999995</v>
      </c>
      <c r="K98" s="14" t="e">
        <f>VLOOKUP($D$3:$D$195,'[1]学评教18-19-01'!$C$3:$E$125,3,FALSE)</f>
        <v>#N/A</v>
      </c>
      <c r="L98" s="14">
        <v>91.120999999999995</v>
      </c>
      <c r="M98" s="14">
        <v>59</v>
      </c>
      <c r="N98" s="18">
        <f t="shared" si="10"/>
        <v>76.209677419354847</v>
      </c>
      <c r="O98" s="14"/>
      <c r="P98" s="14"/>
      <c r="Q98" s="14">
        <f t="shared" si="26"/>
        <v>0</v>
      </c>
      <c r="R98" s="14"/>
      <c r="S98" s="14"/>
      <c r="T98" s="14"/>
      <c r="U98" s="14"/>
      <c r="V98" s="14"/>
      <c r="W98" s="19">
        <f t="shared" si="27"/>
        <v>0</v>
      </c>
      <c r="X98" s="20">
        <f t="shared" si="28"/>
        <v>0</v>
      </c>
      <c r="Y98" s="19"/>
      <c r="Z98" s="19"/>
      <c r="AA98" s="19"/>
      <c r="AB98" s="19">
        <f t="shared" si="29"/>
        <v>0</v>
      </c>
      <c r="AC98" s="19"/>
      <c r="AD98" s="14"/>
      <c r="AE98" s="19"/>
      <c r="AF98" s="19">
        <f t="shared" si="30"/>
        <v>0</v>
      </c>
      <c r="AG98" s="19"/>
      <c r="AH98" s="19">
        <f t="shared" si="31"/>
        <v>0</v>
      </c>
      <c r="AI98" s="20">
        <f t="shared" si="32"/>
        <v>0</v>
      </c>
      <c r="AJ98" s="21">
        <f t="shared" si="11"/>
        <v>105.77032698067745</v>
      </c>
      <c r="AK98" s="22"/>
    </row>
    <row r="99" spans="1:37" s="34" customFormat="1" ht="14.25" x14ac:dyDescent="0.2">
      <c r="A99" s="14">
        <v>74</v>
      </c>
      <c r="B99" s="15" t="s">
        <v>77</v>
      </c>
      <c r="C99" s="16" t="s">
        <v>263</v>
      </c>
      <c r="D99" s="16" t="s">
        <v>264</v>
      </c>
      <c r="E99" s="14" t="str">
        <f>VLOOKUP($D$3:$D$194,[1]职称信息表!$B$2:$D$197,3,FALSE)</f>
        <v>讲师</v>
      </c>
      <c r="F99" s="14" t="s">
        <v>80</v>
      </c>
      <c r="G99" s="14" t="str">
        <f>VLOOKUP($D$3:$D$194,[1]职称信息表!$B$2:$F$197,5,FALSE)</f>
        <v>初级</v>
      </c>
      <c r="H99" s="17">
        <f>VLOOKUP(D99:D291,[1]工作量!C76:K296,7,FALSE)</f>
        <v>220.00000000000003</v>
      </c>
      <c r="I99" s="18">
        <f>VLOOKUP(D99:D291,[1]工作量!C76:K296,9,FALSE)</f>
        <v>33.350476428158835</v>
      </c>
      <c r="J99" s="14">
        <f>VLOOKUP($D$3:$D$195,'[1]学评教17-18-02'!$C$3:$E$131,3,FALSE)</f>
        <v>90.528000000000006</v>
      </c>
      <c r="K99" s="14">
        <f>VLOOKUP($D$3:$D$195,'[1]学评教18-19-01'!$C$3:$E$125,3,FALSE)</f>
        <v>91.497</v>
      </c>
      <c r="L99" s="14">
        <f>AVERAGE(J99,K99)</f>
        <v>91.012500000000003</v>
      </c>
      <c r="M99" s="14">
        <v>60</v>
      </c>
      <c r="N99" s="18">
        <f t="shared" si="10"/>
        <v>75.806451612903231</v>
      </c>
      <c r="O99" s="14"/>
      <c r="P99" s="14"/>
      <c r="Q99" s="14">
        <f t="shared" si="26"/>
        <v>0</v>
      </c>
      <c r="R99" s="14"/>
      <c r="S99" s="14"/>
      <c r="T99" s="14"/>
      <c r="U99" s="14"/>
      <c r="V99" s="14"/>
      <c r="W99" s="19">
        <f t="shared" si="27"/>
        <v>0</v>
      </c>
      <c r="X99" s="20">
        <f t="shared" si="28"/>
        <v>0</v>
      </c>
      <c r="Y99" s="19"/>
      <c r="Z99" s="19"/>
      <c r="AA99" s="19"/>
      <c r="AB99" s="19">
        <f t="shared" si="29"/>
        <v>0</v>
      </c>
      <c r="AC99" s="19"/>
      <c r="AD99" s="14"/>
      <c r="AE99" s="19"/>
      <c r="AF99" s="19">
        <f t="shared" si="30"/>
        <v>0</v>
      </c>
      <c r="AG99" s="19"/>
      <c r="AH99" s="19">
        <f t="shared" si="31"/>
        <v>0</v>
      </c>
      <c r="AI99" s="20">
        <f t="shared" si="32"/>
        <v>0</v>
      </c>
      <c r="AJ99" s="21">
        <f t="shared" si="11"/>
        <v>109.15692804106206</v>
      </c>
      <c r="AK99" s="19"/>
    </row>
    <row r="100" spans="1:37" ht="14.25" x14ac:dyDescent="0.2">
      <c r="A100" s="14">
        <v>63</v>
      </c>
      <c r="B100" s="15" t="s">
        <v>77</v>
      </c>
      <c r="C100" s="16" t="s">
        <v>265</v>
      </c>
      <c r="D100" s="16" t="s">
        <v>266</v>
      </c>
      <c r="E100" s="14" t="str">
        <f>VLOOKUP($D$3:$D$194,[1]职称信息表!$B$2:$D$160,3,FALSE)</f>
        <v>副教授</v>
      </c>
      <c r="F100" s="14" t="str">
        <f>VLOOKUP($D$3:$D$194,[1]职称信息表!$B$1:$E$160,4,FALSE)</f>
        <v>专任教师</v>
      </c>
      <c r="G100" s="14" t="str">
        <f>VLOOKUP($D$3:$D$194,[1]职称信息表!$B$2:$F$160,5,FALSE)</f>
        <v>副高</v>
      </c>
      <c r="H100" s="17">
        <f>VLOOKUP(D100:D292,[1]工作量!C65:K285,7,FALSE)</f>
        <v>325</v>
      </c>
      <c r="I100" s="18">
        <f>VLOOKUP(D100:D292,[1]工作量!C65:K285,9,FALSE)</f>
        <v>49.267749268871</v>
      </c>
      <c r="J100" s="14">
        <f>VLOOKUP($D$3:$D$195,'[1]学评教17-18-02'!$C$3:$E$131,3,FALSE)</f>
        <v>91.093999999999994</v>
      </c>
      <c r="K100" s="14">
        <f>VLOOKUP($D$3:$D$195,'[1]学评教18-19-01'!$C$3:$E$125,3,FALSE)</f>
        <v>90.918999999999997</v>
      </c>
      <c r="L100" s="14">
        <f>AVERAGE(J100,K100)</f>
        <v>91.006499999999988</v>
      </c>
      <c r="M100" s="14">
        <v>61</v>
      </c>
      <c r="N100" s="18">
        <f t="shared" si="10"/>
        <v>75.403225806451616</v>
      </c>
      <c r="O100" s="14"/>
      <c r="P100" s="14"/>
      <c r="Q100" s="14">
        <f t="shared" si="26"/>
        <v>0</v>
      </c>
      <c r="R100" s="14"/>
      <c r="S100" s="14"/>
      <c r="T100" s="14"/>
      <c r="U100" s="14"/>
      <c r="V100" s="14"/>
      <c r="W100" s="19">
        <f t="shared" si="27"/>
        <v>0</v>
      </c>
      <c r="X100" s="20">
        <f t="shared" si="28"/>
        <v>0</v>
      </c>
      <c r="Y100" s="19"/>
      <c r="Z100" s="19"/>
      <c r="AA100" s="19"/>
      <c r="AB100" s="19">
        <f t="shared" si="29"/>
        <v>0</v>
      </c>
      <c r="AC100" s="19"/>
      <c r="AD100" s="14"/>
      <c r="AE100" s="19"/>
      <c r="AF100" s="19">
        <f t="shared" si="30"/>
        <v>0</v>
      </c>
      <c r="AG100" s="19"/>
      <c r="AH100" s="19">
        <f t="shared" si="31"/>
        <v>0</v>
      </c>
      <c r="AI100" s="20">
        <f t="shared" si="32"/>
        <v>0</v>
      </c>
      <c r="AJ100" s="21">
        <f t="shared" si="11"/>
        <v>124.67097507532262</v>
      </c>
      <c r="AK100" s="19"/>
    </row>
    <row r="101" spans="1:37" ht="14.25" x14ac:dyDescent="0.2">
      <c r="A101" s="14">
        <v>138</v>
      </c>
      <c r="B101" s="15" t="s">
        <v>199</v>
      </c>
      <c r="C101" s="16" t="s">
        <v>267</v>
      </c>
      <c r="D101" s="16" t="s">
        <v>268</v>
      </c>
      <c r="E101" s="14" t="str">
        <f>VLOOKUP($D$3:$D$194,[1]职称信息表!$B$2:$D$160,3,FALSE)</f>
        <v>教授</v>
      </c>
      <c r="F101" s="14" t="str">
        <f>VLOOKUP($D$3:$D$194,[1]职称信息表!$B$1:$E$160,4,FALSE)</f>
        <v>专任教师</v>
      </c>
      <c r="G101" s="14" t="str">
        <f>VLOOKUP($D$3:$D$194,[1]职称信息表!$B$2:$F$160,5,FALSE)</f>
        <v>正高</v>
      </c>
      <c r="H101" s="17">
        <f>VLOOKUP(D101:D293,[1]工作量!C140:K360,7,FALSE)</f>
        <v>1581.1200000000001</v>
      </c>
      <c r="I101" s="18">
        <f>VLOOKUP(D101:D293,[1]工作量!C140:K360,9,FALSE)</f>
        <v>100</v>
      </c>
      <c r="J101" s="14" t="e">
        <f>VLOOKUP($D$3:$D$195,'[1]学评教17-18-02'!$C$3:$E$131,3,FALSE)</f>
        <v>#N/A</v>
      </c>
      <c r="K101" s="14">
        <f>VLOOKUP($D$3:$D$195,'[1]学评教18-19-01'!$C$3:$E$125,3,FALSE)</f>
        <v>90.992999999999995</v>
      </c>
      <c r="L101" s="14">
        <v>90.992999999999995</v>
      </c>
      <c r="M101" s="14">
        <v>62</v>
      </c>
      <c r="N101" s="18">
        <f t="shared" si="10"/>
        <v>75.000000000000014</v>
      </c>
      <c r="O101" s="14"/>
      <c r="P101" s="14"/>
      <c r="Q101" s="14">
        <f t="shared" si="26"/>
        <v>0</v>
      </c>
      <c r="R101" s="14">
        <v>40</v>
      </c>
      <c r="S101" s="14"/>
      <c r="T101" s="14"/>
      <c r="U101" s="14"/>
      <c r="V101" s="14"/>
      <c r="W101" s="19">
        <f t="shared" si="27"/>
        <v>40</v>
      </c>
      <c r="X101" s="20">
        <f t="shared" si="28"/>
        <v>40</v>
      </c>
      <c r="Y101" s="19"/>
      <c r="Z101" s="19"/>
      <c r="AA101" s="19"/>
      <c r="AB101" s="19">
        <f t="shared" si="29"/>
        <v>0</v>
      </c>
      <c r="AC101" s="19">
        <v>10</v>
      </c>
      <c r="AD101" s="14"/>
      <c r="AE101" s="19"/>
      <c r="AF101" s="19">
        <f t="shared" si="30"/>
        <v>10</v>
      </c>
      <c r="AG101" s="19"/>
      <c r="AH101" s="19">
        <f t="shared" si="31"/>
        <v>0</v>
      </c>
      <c r="AI101" s="20">
        <f t="shared" si="32"/>
        <v>10</v>
      </c>
      <c r="AJ101" s="21">
        <f t="shared" si="11"/>
        <v>225</v>
      </c>
      <c r="AK101" s="22"/>
    </row>
    <row r="102" spans="1:37" ht="14.25" x14ac:dyDescent="0.2">
      <c r="A102" s="14">
        <v>179</v>
      </c>
      <c r="B102" s="15" t="s">
        <v>122</v>
      </c>
      <c r="C102" s="16" t="s">
        <v>269</v>
      </c>
      <c r="D102" s="16" t="s">
        <v>270</v>
      </c>
      <c r="E102" s="14" t="str">
        <f>VLOOKUP($D$3:$D$194,[1]职称信息表!$B$2:$D$198,3,FALSE)</f>
        <v>讲师（高校）</v>
      </c>
      <c r="F102" s="14" t="str">
        <f>VLOOKUP($D$3:$D$194,[1]职称信息表!$B$1:$E$198,4,FALSE)</f>
        <v>专任教师</v>
      </c>
      <c r="G102" s="14" t="str">
        <f>VLOOKUP($D$3:$D$194,[1]职称信息表!$B$2:$F$198,5,FALSE)</f>
        <v>中级</v>
      </c>
      <c r="H102" s="17">
        <f>VLOOKUP(D102:D294,[1]工作量!C181:K401,7,FALSE)</f>
        <v>332</v>
      </c>
      <c r="I102" s="18">
        <f>VLOOKUP(D102:D294,[1]工作量!C181:K401,9,FALSE)</f>
        <v>50.328900791585141</v>
      </c>
      <c r="J102" s="14">
        <f>VLOOKUP($D$3:$D$195,'[1]学评教17-18-02'!$C$3:$E$131,3,FALSE)</f>
        <v>90.984999999999999</v>
      </c>
      <c r="K102" s="14" t="e">
        <f>VLOOKUP($D$3:$D$195,'[1]学评教18-19-01'!$C$3:$E$125,3,FALSE)</f>
        <v>#N/A</v>
      </c>
      <c r="L102" s="14">
        <v>90.984999999999999</v>
      </c>
      <c r="M102" s="14">
        <v>63</v>
      </c>
      <c r="N102" s="18">
        <f t="shared" si="10"/>
        <v>74.596774193548384</v>
      </c>
      <c r="O102" s="14"/>
      <c r="P102" s="14"/>
      <c r="Q102" s="14">
        <f t="shared" si="26"/>
        <v>0</v>
      </c>
      <c r="R102" s="14"/>
      <c r="S102" s="14"/>
      <c r="T102" s="14"/>
      <c r="U102" s="14"/>
      <c r="V102" s="14"/>
      <c r="W102" s="19">
        <f t="shared" si="27"/>
        <v>0</v>
      </c>
      <c r="X102" s="20">
        <f t="shared" si="28"/>
        <v>0</v>
      </c>
      <c r="Y102" s="19"/>
      <c r="Z102" s="19"/>
      <c r="AA102" s="19"/>
      <c r="AB102" s="19">
        <f t="shared" si="29"/>
        <v>0</v>
      </c>
      <c r="AC102" s="19">
        <v>10</v>
      </c>
      <c r="AD102" s="14"/>
      <c r="AE102" s="19"/>
      <c r="AF102" s="19">
        <f t="shared" si="30"/>
        <v>10</v>
      </c>
      <c r="AG102" s="19"/>
      <c r="AH102" s="19">
        <f t="shared" si="31"/>
        <v>0</v>
      </c>
      <c r="AI102" s="20">
        <f t="shared" si="32"/>
        <v>10</v>
      </c>
      <c r="AJ102" s="21">
        <f t="shared" si="11"/>
        <v>134.92567498513353</v>
      </c>
      <c r="AK102" s="22"/>
    </row>
    <row r="103" spans="1:37" ht="14.25" x14ac:dyDescent="0.2">
      <c r="A103" s="14">
        <v>73</v>
      </c>
      <c r="B103" s="15" t="s">
        <v>77</v>
      </c>
      <c r="C103" s="16" t="s">
        <v>271</v>
      </c>
      <c r="D103" s="16" t="s">
        <v>272</v>
      </c>
      <c r="E103" s="14" t="str">
        <f>VLOOKUP($D$3:$D$194,[1]职称信息表!$B$2:$D$160,3,FALSE)</f>
        <v>讲师（高校）</v>
      </c>
      <c r="F103" s="14" t="str">
        <f>VLOOKUP($D$3:$D$194,[1]职称信息表!$B$1:$E$160,4,FALSE)</f>
        <v>专任教师</v>
      </c>
      <c r="G103" s="14" t="str">
        <f>VLOOKUP($D$3:$D$194,[1]职称信息表!$B$2:$F$160,5,FALSE)</f>
        <v>中级</v>
      </c>
      <c r="H103" s="17">
        <f>VLOOKUP(D103:D295,[1]工作量!C75:K295,7,FALSE)</f>
        <v>188</v>
      </c>
      <c r="I103" s="18">
        <f>VLOOKUP(D103:D295,[1]工作量!C75:K295,9,FALSE)</f>
        <v>28.499498038608454</v>
      </c>
      <c r="J103" s="14">
        <f>VLOOKUP($D$3:$D$195,'[1]学评教17-18-02'!$C$3:$E$131,3,FALSE)</f>
        <v>91.162999999999997</v>
      </c>
      <c r="K103" s="14">
        <f>VLOOKUP($D$3:$D$195,'[1]学评教18-19-01'!$C$3:$E$125,3,FALSE)</f>
        <v>90.744</v>
      </c>
      <c r="L103" s="14">
        <f>AVERAGE(J103,K103)</f>
        <v>90.953499999999991</v>
      </c>
      <c r="M103" s="14">
        <v>64</v>
      </c>
      <c r="N103" s="18">
        <f t="shared" si="10"/>
        <v>74.193548387096783</v>
      </c>
      <c r="O103" s="14"/>
      <c r="P103" s="14"/>
      <c r="Q103" s="14">
        <f t="shared" si="26"/>
        <v>0</v>
      </c>
      <c r="R103" s="14"/>
      <c r="S103" s="14"/>
      <c r="T103" s="14"/>
      <c r="U103" s="14"/>
      <c r="V103" s="14"/>
      <c r="W103" s="19">
        <f t="shared" si="27"/>
        <v>0</v>
      </c>
      <c r="X103" s="20">
        <f t="shared" si="28"/>
        <v>0</v>
      </c>
      <c r="Y103" s="19"/>
      <c r="Z103" s="19"/>
      <c r="AA103" s="19"/>
      <c r="AB103" s="19">
        <f t="shared" si="29"/>
        <v>0</v>
      </c>
      <c r="AC103" s="19"/>
      <c r="AD103" s="14"/>
      <c r="AE103" s="19"/>
      <c r="AF103" s="19">
        <f t="shared" si="30"/>
        <v>0</v>
      </c>
      <c r="AG103" s="19"/>
      <c r="AH103" s="19">
        <f t="shared" si="31"/>
        <v>0</v>
      </c>
      <c r="AI103" s="20">
        <f t="shared" si="32"/>
        <v>0</v>
      </c>
      <c r="AJ103" s="21">
        <f t="shared" si="11"/>
        <v>102.69304642570523</v>
      </c>
      <c r="AK103" s="19"/>
    </row>
    <row r="104" spans="1:37" ht="14.25" x14ac:dyDescent="0.2">
      <c r="A104" s="14">
        <v>30</v>
      </c>
      <c r="B104" s="15" t="s">
        <v>59</v>
      </c>
      <c r="C104" s="16" t="s">
        <v>273</v>
      </c>
      <c r="D104" s="16" t="s">
        <v>274</v>
      </c>
      <c r="E104" s="14" t="str">
        <f>VLOOKUP($D$3:$D$194,[1]职称信息表!$B$2:$D$160,3,FALSE)</f>
        <v>讲师（高校）</v>
      </c>
      <c r="F104" s="14" t="str">
        <f>VLOOKUP($D$3:$D$194,[1]职称信息表!$B$1:$E$160,4,FALSE)</f>
        <v>专任教师</v>
      </c>
      <c r="G104" s="14" t="str">
        <f>VLOOKUP($D$3:$D$194,[1]职称信息表!$B$2:$F$160,5,FALSE)</f>
        <v>中级</v>
      </c>
      <c r="H104" s="17">
        <f>VLOOKUP(D104:D296,[1]工作量!C32:K252,7,FALSE)</f>
        <v>501</v>
      </c>
      <c r="I104" s="18">
        <f>VLOOKUP(D104:D296,[1]工作量!C32:K252,9,FALSE)</f>
        <v>75.948130411398054</v>
      </c>
      <c r="J104" s="14">
        <f>VLOOKUP($D$3:$D$195,'[1]学评教17-18-02'!$C$3:$E$131,3,FALSE)</f>
        <v>92</v>
      </c>
      <c r="K104" s="14">
        <f>VLOOKUP($D$3:$D$195,'[1]学评教18-19-01'!$C$3:$E$125,3,FALSE)</f>
        <v>89.902000000000001</v>
      </c>
      <c r="L104" s="14">
        <f>AVERAGE(J104,K104)</f>
        <v>90.950999999999993</v>
      </c>
      <c r="M104" s="14">
        <v>65</v>
      </c>
      <c r="N104" s="18">
        <f t="shared" si="10"/>
        <v>73.790322580645167</v>
      </c>
      <c r="O104" s="14">
        <v>20</v>
      </c>
      <c r="P104" s="14"/>
      <c r="Q104" s="14">
        <f t="shared" si="26"/>
        <v>20</v>
      </c>
      <c r="R104" s="14"/>
      <c r="S104" s="14"/>
      <c r="T104" s="14"/>
      <c r="U104" s="14"/>
      <c r="V104" s="14"/>
      <c r="W104" s="19">
        <f t="shared" si="27"/>
        <v>0</v>
      </c>
      <c r="X104" s="20">
        <f t="shared" si="28"/>
        <v>20</v>
      </c>
      <c r="Y104" s="19">
        <v>6</v>
      </c>
      <c r="Z104" s="19"/>
      <c r="AA104" s="19"/>
      <c r="AB104" s="19">
        <f t="shared" si="29"/>
        <v>6</v>
      </c>
      <c r="AC104" s="19"/>
      <c r="AD104" s="14"/>
      <c r="AE104" s="19"/>
      <c r="AF104" s="19">
        <f t="shared" si="30"/>
        <v>0</v>
      </c>
      <c r="AG104" s="19">
        <v>20</v>
      </c>
      <c r="AH104" s="19">
        <f t="shared" si="31"/>
        <v>20</v>
      </c>
      <c r="AI104" s="20">
        <f t="shared" si="32"/>
        <v>26</v>
      </c>
      <c r="AJ104" s="21">
        <f t="shared" si="11"/>
        <v>195.73845299204322</v>
      </c>
      <c r="AK104" s="22"/>
    </row>
    <row r="105" spans="1:37" ht="14.25" x14ac:dyDescent="0.2">
      <c r="A105" s="23">
        <v>170</v>
      </c>
      <c r="B105" s="24" t="s">
        <v>115</v>
      </c>
      <c r="C105" s="25" t="s">
        <v>275</v>
      </c>
      <c r="D105" s="25" t="s">
        <v>276</v>
      </c>
      <c r="E105" s="23">
        <f>VLOOKUP($D$3:$D$194,[1]职称信息表!$B$2:$D$198,3,FALSE)</f>
        <v>0</v>
      </c>
      <c r="F105" s="23" t="str">
        <f>VLOOKUP($D$3:$D$194,[1]职称信息表!$B$1:$E$198,4,FALSE)</f>
        <v>专任教师</v>
      </c>
      <c r="G105" s="23" t="s">
        <v>277</v>
      </c>
      <c r="H105" s="26">
        <f>VLOOKUP(D105:D297,[1]工作量!C172:K392,7,FALSE)</f>
        <v>355</v>
      </c>
      <c r="I105" s="26">
        <f>VLOOKUP(D105:D297,[1]工作量!C172:K392,9,FALSE)</f>
        <v>53.815541509074478</v>
      </c>
      <c r="J105" s="23">
        <f>VLOOKUP($D$3:$D$195,'[1]学评教17-18-02'!$C$3:$E$131,3,FALSE)</f>
        <v>90.173000000000002</v>
      </c>
      <c r="K105" s="23">
        <f>VLOOKUP($D$3:$D$195,'[1]学评教18-19-01'!$C$3:$E$125,3,FALSE)</f>
        <v>91.712000000000003</v>
      </c>
      <c r="L105" s="23">
        <f>AVERAGE(J105,K105)</f>
        <v>90.942499999999995</v>
      </c>
      <c r="M105" s="14">
        <v>66</v>
      </c>
      <c r="N105" s="26">
        <f t="shared" si="10"/>
        <v>73.387096774193552</v>
      </c>
      <c r="O105" s="23"/>
      <c r="P105" s="23"/>
      <c r="Q105" s="23"/>
      <c r="R105" s="23"/>
      <c r="S105" s="23"/>
      <c r="T105" s="23"/>
      <c r="U105" s="23"/>
      <c r="V105" s="23"/>
      <c r="W105" s="27"/>
      <c r="X105" s="23"/>
      <c r="Y105" s="27"/>
      <c r="Z105" s="27"/>
      <c r="AA105" s="27"/>
      <c r="AB105" s="27"/>
      <c r="AC105" s="27"/>
      <c r="AD105" s="23"/>
      <c r="AE105" s="27"/>
      <c r="AF105" s="27"/>
      <c r="AG105" s="27"/>
      <c r="AH105" s="27"/>
      <c r="AI105" s="23"/>
      <c r="AJ105" s="21">
        <f t="shared" si="11"/>
        <v>127.20263828326803</v>
      </c>
      <c r="AK105" s="30" t="s">
        <v>49</v>
      </c>
    </row>
    <row r="106" spans="1:37" s="29" customFormat="1" ht="14.25" x14ac:dyDescent="0.2">
      <c r="A106" s="14">
        <v>113</v>
      </c>
      <c r="B106" s="15" t="s">
        <v>107</v>
      </c>
      <c r="C106" s="16" t="s">
        <v>278</v>
      </c>
      <c r="D106" s="16" t="s">
        <v>279</v>
      </c>
      <c r="E106" s="14" t="str">
        <f>VLOOKUP($D$3:$D$194,[1]职称信息表!$B$2:$D$160,3,FALSE)</f>
        <v>副教授</v>
      </c>
      <c r="F106" s="14" t="str">
        <f>VLOOKUP($D$3:$D$194,[1]职称信息表!$B$1:$E$160,4,FALSE)</f>
        <v>专任教师</v>
      </c>
      <c r="G106" s="14" t="str">
        <f>VLOOKUP($D$3:$D$194,[1]职称信息表!$B$2:$F$160,5,FALSE)</f>
        <v>副高</v>
      </c>
      <c r="H106" s="17">
        <f>VLOOKUP(D106:D298,[1]工作量!C115:K335,7,FALSE)</f>
        <v>425</v>
      </c>
      <c r="I106" s="18">
        <f>VLOOKUP(D106:D298,[1]工作量!C115:K335,9,FALSE)</f>
        <v>64.427056736215917</v>
      </c>
      <c r="J106" s="14" t="e">
        <f>VLOOKUP($D$3:$D$195,'[1]学评教17-18-02'!$C$3:$E$131,3,FALSE)</f>
        <v>#N/A</v>
      </c>
      <c r="K106" s="14">
        <f>VLOOKUP($D$3:$D$195,'[1]学评教18-19-01'!$C$3:$E$125,3,FALSE)</f>
        <v>90.933999999999997</v>
      </c>
      <c r="L106" s="14">
        <v>90.933999999999997</v>
      </c>
      <c r="M106" s="14">
        <v>67</v>
      </c>
      <c r="N106" s="18">
        <f t="shared" si="10"/>
        <v>72.98387096774195</v>
      </c>
      <c r="O106" s="14"/>
      <c r="P106" s="14"/>
      <c r="Q106" s="14">
        <f t="shared" ref="Q106:Q130" si="33">SUM(O106:P106)</f>
        <v>0</v>
      </c>
      <c r="R106" s="14"/>
      <c r="S106" s="14"/>
      <c r="T106" s="14"/>
      <c r="U106" s="14"/>
      <c r="V106" s="14"/>
      <c r="W106" s="19">
        <f t="shared" ref="W106:W130" si="34">SUM(R106:V106)</f>
        <v>0</v>
      </c>
      <c r="X106" s="20">
        <f t="shared" ref="X106:X130" si="35">Q106+W106</f>
        <v>0</v>
      </c>
      <c r="Y106" s="19"/>
      <c r="Z106" s="19"/>
      <c r="AA106" s="19"/>
      <c r="AB106" s="19">
        <f t="shared" ref="AB106:AB130" si="36">SUM(Y106:AA106)</f>
        <v>0</v>
      </c>
      <c r="AC106" s="19"/>
      <c r="AD106" s="14"/>
      <c r="AE106" s="19"/>
      <c r="AF106" s="19">
        <f t="shared" ref="AF106:AF130" si="37">SUM(AC106:AE106)</f>
        <v>0</v>
      </c>
      <c r="AG106" s="19">
        <v>20</v>
      </c>
      <c r="AH106" s="19">
        <f t="shared" ref="AH106:AH130" si="38">AG106</f>
        <v>20</v>
      </c>
      <c r="AI106" s="20">
        <f t="shared" ref="AI106:AI130" si="39">AB106+AF106+AH106</f>
        <v>20</v>
      </c>
      <c r="AJ106" s="21">
        <f t="shared" si="11"/>
        <v>157.41092770395787</v>
      </c>
      <c r="AK106" s="22"/>
    </row>
    <row r="107" spans="1:37" ht="14.25" x14ac:dyDescent="0.2">
      <c r="A107" s="14">
        <v>169</v>
      </c>
      <c r="B107" s="15" t="s">
        <v>115</v>
      </c>
      <c r="C107" s="16" t="s">
        <v>280</v>
      </c>
      <c r="D107" s="16" t="s">
        <v>281</v>
      </c>
      <c r="E107" s="14">
        <f>VLOOKUP($D$3:$D$194,[1]职称信息表!$B$2:$D$197,3,FALSE)</f>
        <v>0</v>
      </c>
      <c r="F107" s="14" t="e">
        <f>VLOOKUP($D$3:$D$194,[1]职称信息表!$B$1:$E$160,4,FALSE)</f>
        <v>#N/A</v>
      </c>
      <c r="G107" s="14" t="s">
        <v>277</v>
      </c>
      <c r="H107" s="17">
        <f>VLOOKUP(D107:D299,[1]工作量!C171:K391,7,FALSE)</f>
        <v>246.99999999999997</v>
      </c>
      <c r="I107" s="18">
        <f>VLOOKUP(D107:D299,[1]工作量!C171:K391,9,FALSE)</f>
        <v>37.443489444341957</v>
      </c>
      <c r="J107" s="14">
        <f>VLOOKUP($D$3:$D$195,'[1]学评教17-18-02'!$C$3:$E$131,3,FALSE)</f>
        <v>90.914000000000001</v>
      </c>
      <c r="K107" s="14" t="e">
        <f>VLOOKUP($D$3:$D$195,'[1]学评教18-19-01'!$C$3:$E$125,3,FALSE)</f>
        <v>#N/A</v>
      </c>
      <c r="L107" s="14">
        <v>90.914000000000001</v>
      </c>
      <c r="M107" s="14">
        <v>68</v>
      </c>
      <c r="N107" s="18">
        <f t="shared" si="10"/>
        <v>72.580645161290334</v>
      </c>
      <c r="O107" s="14"/>
      <c r="P107" s="14"/>
      <c r="Q107" s="14">
        <f t="shared" si="33"/>
        <v>0</v>
      </c>
      <c r="R107" s="14"/>
      <c r="S107" s="14"/>
      <c r="T107" s="14"/>
      <c r="U107" s="14"/>
      <c r="V107" s="14"/>
      <c r="W107" s="19">
        <f t="shared" si="34"/>
        <v>0</v>
      </c>
      <c r="X107" s="20">
        <f t="shared" si="35"/>
        <v>0</v>
      </c>
      <c r="Y107" s="19"/>
      <c r="Z107" s="19"/>
      <c r="AA107" s="19"/>
      <c r="AB107" s="19">
        <f t="shared" si="36"/>
        <v>0</v>
      </c>
      <c r="AC107" s="19"/>
      <c r="AD107" s="14"/>
      <c r="AE107" s="19"/>
      <c r="AF107" s="19">
        <f t="shared" si="37"/>
        <v>0</v>
      </c>
      <c r="AG107" s="19"/>
      <c r="AH107" s="19">
        <f t="shared" si="38"/>
        <v>0</v>
      </c>
      <c r="AI107" s="20">
        <f t="shared" si="39"/>
        <v>0</v>
      </c>
      <c r="AJ107" s="21">
        <f t="shared" si="11"/>
        <v>110.0241346056323</v>
      </c>
      <c r="AK107" s="22"/>
    </row>
    <row r="108" spans="1:37" ht="14.25" x14ac:dyDescent="0.2">
      <c r="A108" s="14">
        <v>166</v>
      </c>
      <c r="B108" s="15" t="s">
        <v>115</v>
      </c>
      <c r="C108" s="16" t="s">
        <v>282</v>
      </c>
      <c r="D108" s="16" t="s">
        <v>283</v>
      </c>
      <c r="E108" s="14" t="e">
        <f>VLOOKUP($D$3:$D$194,[1]职称信息表!$B$2:$D$197,3,FALSE)</f>
        <v>#N/A</v>
      </c>
      <c r="F108" s="14" t="e">
        <f>VLOOKUP($D$3:$D$194,[1]职称信息表!$B$1:$E$197,4,FALSE)</f>
        <v>#N/A</v>
      </c>
      <c r="G108" s="14" t="s">
        <v>277</v>
      </c>
      <c r="H108" s="17">
        <f>VLOOKUP(D108:D300,[1]工作量!C168:K388,7,FALSE)</f>
        <v>220.00000000000003</v>
      </c>
      <c r="I108" s="18">
        <f>VLOOKUP(D108:D300,[1]工作量!C168:K388,9,FALSE)</f>
        <v>33.350476428158835</v>
      </c>
      <c r="J108" s="14">
        <f>VLOOKUP($D$3:$D$195,'[1]学评教17-18-02'!$C$3:$E$131,3,FALSE)</f>
        <v>91.263999999999996</v>
      </c>
      <c r="K108" s="14">
        <f>VLOOKUP($D$3:$D$195,'[1]学评教18-19-01'!$C$3:$E$125,3,FALSE)</f>
        <v>90.558000000000007</v>
      </c>
      <c r="L108" s="14">
        <f>AVERAGE(J108,K108)</f>
        <v>90.911000000000001</v>
      </c>
      <c r="M108" s="14">
        <v>69</v>
      </c>
      <c r="N108" s="18">
        <f t="shared" si="10"/>
        <v>72.177419354838705</v>
      </c>
      <c r="O108" s="14"/>
      <c r="P108" s="14"/>
      <c r="Q108" s="14">
        <f t="shared" si="33"/>
        <v>0</v>
      </c>
      <c r="R108" s="14"/>
      <c r="S108" s="14"/>
      <c r="T108" s="14"/>
      <c r="U108" s="14"/>
      <c r="V108" s="14"/>
      <c r="W108" s="19">
        <f t="shared" si="34"/>
        <v>0</v>
      </c>
      <c r="X108" s="20">
        <f t="shared" si="35"/>
        <v>0</v>
      </c>
      <c r="Y108" s="19"/>
      <c r="Z108" s="19"/>
      <c r="AA108" s="19"/>
      <c r="AB108" s="19">
        <f t="shared" si="36"/>
        <v>0</v>
      </c>
      <c r="AC108" s="19"/>
      <c r="AD108" s="14"/>
      <c r="AE108" s="19"/>
      <c r="AF108" s="19">
        <f t="shared" si="37"/>
        <v>0</v>
      </c>
      <c r="AG108" s="19"/>
      <c r="AH108" s="19">
        <f t="shared" si="38"/>
        <v>0</v>
      </c>
      <c r="AI108" s="20">
        <f t="shared" si="39"/>
        <v>0</v>
      </c>
      <c r="AJ108" s="21">
        <f t="shared" si="11"/>
        <v>105.52789578299755</v>
      </c>
      <c r="AK108" s="46"/>
    </row>
    <row r="109" spans="1:37" ht="14.25" x14ac:dyDescent="0.2">
      <c r="A109" s="14">
        <v>14</v>
      </c>
      <c r="B109" s="15" t="s">
        <v>52</v>
      </c>
      <c r="C109" s="16" t="s">
        <v>284</v>
      </c>
      <c r="D109" s="16" t="s">
        <v>285</v>
      </c>
      <c r="E109" s="14" t="str">
        <f>VLOOKUP($D$3:$D$194,[1]职称信息表!$B$2:$D$160,3,FALSE)</f>
        <v>副教授</v>
      </c>
      <c r="F109" s="14" t="str">
        <f>VLOOKUP($D$3:$D$194,[1]职称信息表!$B$1:$E$160,4,FALSE)</f>
        <v>专任教师</v>
      </c>
      <c r="G109" s="14" t="str">
        <f>VLOOKUP($D$3:$D$194,[1]职称信息表!$B$2:$F$160,5,FALSE)</f>
        <v>副高</v>
      </c>
      <c r="H109" s="17">
        <f>VLOOKUP(D109:D301,[1]工作量!C16:K236,7,FALSE)</f>
        <v>455</v>
      </c>
      <c r="I109" s="18">
        <f>VLOOKUP(D109:D301,[1]工作量!C16:K236,9,FALSE)</f>
        <v>68.974848976419395</v>
      </c>
      <c r="J109" s="14">
        <f>VLOOKUP($D$3:$D$195,'[1]学评教17-18-02'!$C$3:$E$131,3,FALSE)</f>
        <v>90.507000000000005</v>
      </c>
      <c r="K109" s="14">
        <f>VLOOKUP($D$3:$D$195,'[1]学评教18-19-01'!$C$3:$E$125,3,FALSE)</f>
        <v>91.296999999999997</v>
      </c>
      <c r="L109" s="14">
        <f>AVERAGE(J109,K109)</f>
        <v>90.902000000000001</v>
      </c>
      <c r="M109" s="14">
        <v>70</v>
      </c>
      <c r="N109" s="18">
        <f t="shared" si="10"/>
        <v>71.774193548387103</v>
      </c>
      <c r="O109" s="14"/>
      <c r="P109" s="14"/>
      <c r="Q109" s="14">
        <f t="shared" si="33"/>
        <v>0</v>
      </c>
      <c r="R109" s="14">
        <v>15</v>
      </c>
      <c r="S109" s="14"/>
      <c r="T109" s="14"/>
      <c r="U109" s="14">
        <v>2</v>
      </c>
      <c r="V109" s="14"/>
      <c r="W109" s="19">
        <f t="shared" si="34"/>
        <v>17</v>
      </c>
      <c r="X109" s="20">
        <f t="shared" si="35"/>
        <v>17</v>
      </c>
      <c r="Y109" s="19"/>
      <c r="Z109" s="19"/>
      <c r="AA109" s="19"/>
      <c r="AB109" s="19">
        <f t="shared" si="36"/>
        <v>0</v>
      </c>
      <c r="AC109" s="19"/>
      <c r="AD109" s="14">
        <v>4</v>
      </c>
      <c r="AE109" s="19">
        <v>30</v>
      </c>
      <c r="AF109" s="19">
        <f t="shared" si="37"/>
        <v>34</v>
      </c>
      <c r="AG109" s="19"/>
      <c r="AH109" s="19">
        <f t="shared" si="38"/>
        <v>0</v>
      </c>
      <c r="AI109" s="20">
        <f t="shared" si="39"/>
        <v>34</v>
      </c>
      <c r="AJ109" s="21">
        <f t="shared" si="11"/>
        <v>191.7490425248065</v>
      </c>
      <c r="AK109" s="22"/>
    </row>
    <row r="110" spans="1:37" ht="14.25" x14ac:dyDescent="0.2">
      <c r="A110" s="14">
        <v>149</v>
      </c>
      <c r="B110" s="15" t="s">
        <v>199</v>
      </c>
      <c r="C110" s="16" t="s">
        <v>286</v>
      </c>
      <c r="D110" s="16" t="s">
        <v>287</v>
      </c>
      <c r="E110" s="14" t="str">
        <f>VLOOKUP($D$3:$D$194,[1]职称信息表!$B$2:$D$197,3,FALSE)</f>
        <v>讲师</v>
      </c>
      <c r="F110" s="14" t="str">
        <f>VLOOKUP($D$3:$D$194,[1]职称信息表!$B$1:$E$197,4,FALSE)</f>
        <v>实验</v>
      </c>
      <c r="G110" s="14" t="str">
        <f>VLOOKUP($D$3:$D$194,[1]职称信息表!$B$2:$F$197,5,FALSE)</f>
        <v>中级</v>
      </c>
      <c r="H110" s="17">
        <f>VLOOKUP(D110:D302,[1]工作量!C151:K371,7,FALSE)</f>
        <v>220.00000000000003</v>
      </c>
      <c r="I110" s="18">
        <f>VLOOKUP(D110:D302,[1]工作量!C151:K371,9,FALSE)</f>
        <v>33.350476428158835</v>
      </c>
      <c r="J110" s="14">
        <f>VLOOKUP($D$3:$D$195,'[1]学评教17-18-02'!$C$3:$E$131,3,FALSE)</f>
        <v>91.406000000000006</v>
      </c>
      <c r="K110" s="14">
        <f>VLOOKUP($D$3:$D$195,'[1]学评教18-19-01'!$C$3:$E$125,3,FALSE)</f>
        <v>90.296999999999997</v>
      </c>
      <c r="L110" s="14">
        <f>AVERAGE(J110,K110)</f>
        <v>90.851500000000001</v>
      </c>
      <c r="M110" s="14">
        <v>71</v>
      </c>
      <c r="N110" s="18">
        <f t="shared" si="10"/>
        <v>71.370967741935488</v>
      </c>
      <c r="O110" s="14"/>
      <c r="P110" s="14"/>
      <c r="Q110" s="14">
        <f t="shared" si="33"/>
        <v>0</v>
      </c>
      <c r="R110" s="14"/>
      <c r="S110" s="14"/>
      <c r="T110" s="14"/>
      <c r="U110" s="14"/>
      <c r="V110" s="14"/>
      <c r="W110" s="19">
        <f t="shared" si="34"/>
        <v>0</v>
      </c>
      <c r="X110" s="20">
        <f t="shared" si="35"/>
        <v>0</v>
      </c>
      <c r="Y110" s="19"/>
      <c r="Z110" s="19"/>
      <c r="AA110" s="19"/>
      <c r="AB110" s="19">
        <f t="shared" si="36"/>
        <v>0</v>
      </c>
      <c r="AC110" s="19"/>
      <c r="AD110" s="14"/>
      <c r="AE110" s="19"/>
      <c r="AF110" s="19">
        <f t="shared" si="37"/>
        <v>0</v>
      </c>
      <c r="AG110" s="19"/>
      <c r="AH110" s="19">
        <f t="shared" si="38"/>
        <v>0</v>
      </c>
      <c r="AI110" s="20">
        <f t="shared" si="39"/>
        <v>0</v>
      </c>
      <c r="AJ110" s="21">
        <f t="shared" si="11"/>
        <v>104.72144417009432</v>
      </c>
      <c r="AK110" s="46"/>
    </row>
    <row r="111" spans="1:37" ht="14.25" x14ac:dyDescent="0.2">
      <c r="A111" s="14">
        <v>100</v>
      </c>
      <c r="B111" s="15" t="s">
        <v>104</v>
      </c>
      <c r="C111" s="16" t="s">
        <v>288</v>
      </c>
      <c r="D111" s="16" t="s">
        <v>289</v>
      </c>
      <c r="E111" s="14" t="str">
        <f>VLOOKUP($D$3:$D$194,[1]职称信息表!$B$2:$D$160,3,FALSE)</f>
        <v>副教授</v>
      </c>
      <c r="F111" s="14" t="str">
        <f>VLOOKUP($D$3:$D$194,[1]职称信息表!$B$1:$E$160,4,FALSE)</f>
        <v>专任教师</v>
      </c>
      <c r="G111" s="14" t="str">
        <f>VLOOKUP($D$3:$D$194,[1]职称信息表!$B$2:$F$160,5,FALSE)</f>
        <v>副高</v>
      </c>
      <c r="H111" s="17">
        <f>VLOOKUP(D111:D303,[1]工作量!C102:K322,7,FALSE)</f>
        <v>505.64319999999998</v>
      </c>
      <c r="I111" s="18">
        <f>VLOOKUP(D111:D303,[1]工作量!C102:K322,9,FALSE)</f>
        <v>76.652007375721809</v>
      </c>
      <c r="J111" s="14">
        <f>VLOOKUP($D$3:$D$195,'[1]学评教17-18-02'!$C$3:$E$131,3,FALSE)</f>
        <v>90.85</v>
      </c>
      <c r="K111" s="14" t="e">
        <f>VLOOKUP($D$3:$D$195,'[1]学评教18-19-01'!$C$3:$E$125,3,FALSE)</f>
        <v>#N/A</v>
      </c>
      <c r="L111" s="14">
        <v>90.85</v>
      </c>
      <c r="M111" s="14">
        <v>72</v>
      </c>
      <c r="N111" s="18">
        <f t="shared" si="10"/>
        <v>70.967741935483872</v>
      </c>
      <c r="O111" s="14"/>
      <c r="P111" s="14"/>
      <c r="Q111" s="14">
        <f t="shared" si="33"/>
        <v>0</v>
      </c>
      <c r="R111" s="14"/>
      <c r="S111" s="14"/>
      <c r="T111" s="14"/>
      <c r="U111" s="14"/>
      <c r="V111" s="14"/>
      <c r="W111" s="19">
        <f t="shared" si="34"/>
        <v>0</v>
      </c>
      <c r="X111" s="20">
        <f t="shared" si="35"/>
        <v>0</v>
      </c>
      <c r="Y111" s="19"/>
      <c r="Z111" s="19"/>
      <c r="AA111" s="19"/>
      <c r="AB111" s="19">
        <f t="shared" si="36"/>
        <v>0</v>
      </c>
      <c r="AC111" s="19"/>
      <c r="AD111" s="14"/>
      <c r="AE111" s="19"/>
      <c r="AF111" s="19">
        <f t="shared" si="37"/>
        <v>0</v>
      </c>
      <c r="AG111" s="19"/>
      <c r="AH111" s="19">
        <f t="shared" si="38"/>
        <v>0</v>
      </c>
      <c r="AI111" s="20">
        <f t="shared" si="39"/>
        <v>0</v>
      </c>
      <c r="AJ111" s="21">
        <f t="shared" si="11"/>
        <v>147.61974931120568</v>
      </c>
      <c r="AK111" s="22"/>
    </row>
    <row r="112" spans="1:37" ht="14.25" x14ac:dyDescent="0.2">
      <c r="A112" s="14">
        <v>140</v>
      </c>
      <c r="B112" s="15" t="s">
        <v>199</v>
      </c>
      <c r="C112" s="16" t="s">
        <v>290</v>
      </c>
      <c r="D112" s="16" t="s">
        <v>291</v>
      </c>
      <c r="E112" s="14" t="str">
        <f>VLOOKUP($D$3:$D$194,[1]职称信息表!$B$2:$D$160,3,FALSE)</f>
        <v>副教授</v>
      </c>
      <c r="F112" s="14" t="str">
        <f>VLOOKUP($D$3:$D$194,[1]职称信息表!$B$1:$E$160,4,FALSE)</f>
        <v>专任教师</v>
      </c>
      <c r="G112" s="14" t="str">
        <f>VLOOKUP($D$3:$D$194,[1]职称信息表!$B$2:$F$160,5,FALSE)</f>
        <v>副高</v>
      </c>
      <c r="H112" s="17">
        <f>VLOOKUP(D112:D304,[1]工作量!C142:K362,7,FALSE)</f>
        <v>337.16</v>
      </c>
      <c r="I112" s="18">
        <f>VLOOKUP(D112:D304,[1]工作量!C142:K362,9,FALSE)</f>
        <v>51.111121056900146</v>
      </c>
      <c r="J112" s="14">
        <f>VLOOKUP($D$3:$D$195,'[1]学评教17-18-02'!$C$3:$E$131,3,FALSE)</f>
        <v>90.847999999999999</v>
      </c>
      <c r="K112" s="14" t="e">
        <f>VLOOKUP($D$3:$D$195,'[1]学评教18-19-01'!$C$3:$E$125,3,FALSE)</f>
        <v>#N/A</v>
      </c>
      <c r="L112" s="14">
        <v>90.847999999999999</v>
      </c>
      <c r="M112" s="14">
        <v>73</v>
      </c>
      <c r="N112" s="18">
        <f t="shared" si="10"/>
        <v>70.56451612903227</v>
      </c>
      <c r="O112" s="14"/>
      <c r="P112" s="14"/>
      <c r="Q112" s="14">
        <f t="shared" si="33"/>
        <v>0</v>
      </c>
      <c r="R112" s="14"/>
      <c r="S112" s="14"/>
      <c r="T112" s="14"/>
      <c r="U112" s="14"/>
      <c r="V112" s="14"/>
      <c r="W112" s="19">
        <f t="shared" si="34"/>
        <v>0</v>
      </c>
      <c r="X112" s="20">
        <f t="shared" si="35"/>
        <v>0</v>
      </c>
      <c r="Y112" s="19"/>
      <c r="Z112" s="19"/>
      <c r="AA112" s="19"/>
      <c r="AB112" s="19">
        <f t="shared" si="36"/>
        <v>0</v>
      </c>
      <c r="AC112" s="19"/>
      <c r="AD112" s="14"/>
      <c r="AE112" s="19"/>
      <c r="AF112" s="19">
        <f t="shared" si="37"/>
        <v>0</v>
      </c>
      <c r="AG112" s="19"/>
      <c r="AH112" s="19">
        <f t="shared" si="38"/>
        <v>0</v>
      </c>
      <c r="AI112" s="20">
        <f t="shared" si="39"/>
        <v>0</v>
      </c>
      <c r="AJ112" s="21">
        <f t="shared" si="11"/>
        <v>121.67563718593242</v>
      </c>
      <c r="AK112" s="22"/>
    </row>
    <row r="113" spans="1:37" ht="14.25" x14ac:dyDescent="0.2">
      <c r="A113" s="14">
        <v>89</v>
      </c>
      <c r="B113" s="15" t="s">
        <v>99</v>
      </c>
      <c r="C113" s="16" t="s">
        <v>292</v>
      </c>
      <c r="D113" s="16" t="s">
        <v>293</v>
      </c>
      <c r="E113" s="14" t="str">
        <f>VLOOKUP($D$3:$D$194,[1]职称信息表!$B$2:$D$160,3,FALSE)</f>
        <v>讲师（高校）</v>
      </c>
      <c r="F113" s="14" t="str">
        <f>VLOOKUP($D$3:$D$194,[1]职称信息表!$B$1:$E$160,4,FALSE)</f>
        <v>专任教师</v>
      </c>
      <c r="G113" s="14" t="str">
        <f>VLOOKUP($D$3:$D$194,[1]职称信息表!$B$2:$F$160,5,FALSE)</f>
        <v>中级</v>
      </c>
      <c r="H113" s="17">
        <f>VLOOKUP(D113:D305,[1]工作量!C91:K311,7,FALSE)</f>
        <v>153</v>
      </c>
      <c r="I113" s="18">
        <f>VLOOKUP(D113:D305,[1]工作量!C91:K311,9,FALSE)</f>
        <v>23.193740425037731</v>
      </c>
      <c r="J113" s="14">
        <f>VLOOKUP($D$3:$D$195,'[1]学评教17-18-02'!$C$3:$E$131,3,FALSE)</f>
        <v>89.835999999999999</v>
      </c>
      <c r="K113" s="14">
        <f>VLOOKUP($D$3:$D$195,'[1]学评教18-19-01'!$C$3:$E$125,3,FALSE)</f>
        <v>91.813999999999993</v>
      </c>
      <c r="L113" s="14">
        <f>AVERAGE(J113,K113)</f>
        <v>90.824999999999989</v>
      </c>
      <c r="M113" s="14">
        <v>74</v>
      </c>
      <c r="N113" s="18">
        <f t="shared" si="10"/>
        <v>70.161290322580641</v>
      </c>
      <c r="O113" s="14"/>
      <c r="P113" s="14"/>
      <c r="Q113" s="14">
        <f t="shared" si="33"/>
        <v>0</v>
      </c>
      <c r="R113" s="14"/>
      <c r="S113" s="14"/>
      <c r="T113" s="14"/>
      <c r="U113" s="14"/>
      <c r="V113" s="14"/>
      <c r="W113" s="19">
        <f t="shared" si="34"/>
        <v>0</v>
      </c>
      <c r="X113" s="20">
        <f t="shared" si="35"/>
        <v>0</v>
      </c>
      <c r="Y113" s="19">
        <v>15</v>
      </c>
      <c r="Z113" s="19"/>
      <c r="AA113" s="19"/>
      <c r="AB113" s="19">
        <f t="shared" si="36"/>
        <v>15</v>
      </c>
      <c r="AC113" s="19"/>
      <c r="AD113" s="14"/>
      <c r="AE113" s="19"/>
      <c r="AF113" s="19">
        <f t="shared" si="37"/>
        <v>0</v>
      </c>
      <c r="AG113" s="19">
        <v>20</v>
      </c>
      <c r="AH113" s="19">
        <f t="shared" si="38"/>
        <v>20</v>
      </c>
      <c r="AI113" s="20">
        <f t="shared" si="39"/>
        <v>35</v>
      </c>
      <c r="AJ113" s="21">
        <f t="shared" si="11"/>
        <v>128.35503074761837</v>
      </c>
      <c r="AK113" s="46"/>
    </row>
    <row r="114" spans="1:37" ht="14.25" x14ac:dyDescent="0.2">
      <c r="A114" s="14">
        <v>60</v>
      </c>
      <c r="B114" s="15" t="s">
        <v>77</v>
      </c>
      <c r="C114" s="16" t="s">
        <v>294</v>
      </c>
      <c r="D114" s="16" t="s">
        <v>295</v>
      </c>
      <c r="E114" s="14" t="str">
        <f>VLOOKUP($D$3:$D$194,[1]职称信息表!$B$2:$D$160,3,FALSE)</f>
        <v>教授</v>
      </c>
      <c r="F114" s="14" t="str">
        <f>VLOOKUP($D$3:$D$194,[1]职称信息表!$B$1:$E$160,4,FALSE)</f>
        <v>专任教师</v>
      </c>
      <c r="G114" s="14" t="str">
        <f>VLOOKUP($D$3:$D$194,[1]职称信息表!$B$2:$F$160,5,FALSE)</f>
        <v>正高</v>
      </c>
      <c r="H114" s="17">
        <f>VLOOKUP(D114:D306,[1]工作量!C62:K282,7,FALSE)</f>
        <v>435</v>
      </c>
      <c r="I114" s="18">
        <f>VLOOKUP(D114:D306,[1]工作量!C62:K282,9,FALSE)</f>
        <v>65.942987482950414</v>
      </c>
      <c r="J114" s="14">
        <f>VLOOKUP($D$3:$D$195,'[1]学评教17-18-02'!$C$3:$E$131,3,FALSE)</f>
        <v>90.819000000000003</v>
      </c>
      <c r="K114" s="14" t="e">
        <f>VLOOKUP($D$3:$D$195,'[1]学评教18-19-01'!$C$3:$E$125,3,FALSE)</f>
        <v>#N/A</v>
      </c>
      <c r="L114" s="14">
        <v>90.819000000000003</v>
      </c>
      <c r="M114" s="14">
        <v>75</v>
      </c>
      <c r="N114" s="18">
        <f t="shared" si="10"/>
        <v>69.758064516129039</v>
      </c>
      <c r="O114" s="14"/>
      <c r="P114" s="14"/>
      <c r="Q114" s="14">
        <f t="shared" si="33"/>
        <v>0</v>
      </c>
      <c r="R114" s="14"/>
      <c r="S114" s="14"/>
      <c r="T114" s="14"/>
      <c r="U114" s="14"/>
      <c r="V114" s="14"/>
      <c r="W114" s="19">
        <f t="shared" si="34"/>
        <v>0</v>
      </c>
      <c r="X114" s="20">
        <f t="shared" si="35"/>
        <v>0</v>
      </c>
      <c r="Y114" s="19"/>
      <c r="Z114" s="19"/>
      <c r="AA114" s="19"/>
      <c r="AB114" s="19">
        <f t="shared" si="36"/>
        <v>0</v>
      </c>
      <c r="AC114" s="19">
        <v>20</v>
      </c>
      <c r="AD114" s="14"/>
      <c r="AE114" s="19"/>
      <c r="AF114" s="19">
        <f t="shared" si="37"/>
        <v>20</v>
      </c>
      <c r="AG114" s="19"/>
      <c r="AH114" s="19">
        <f t="shared" si="38"/>
        <v>0</v>
      </c>
      <c r="AI114" s="20">
        <f t="shared" si="39"/>
        <v>20</v>
      </c>
      <c r="AJ114" s="21">
        <f t="shared" si="11"/>
        <v>155.70105199907945</v>
      </c>
      <c r="AK114" s="19"/>
    </row>
    <row r="115" spans="1:37" ht="14.25" x14ac:dyDescent="0.2">
      <c r="A115" s="14">
        <v>86</v>
      </c>
      <c r="B115" s="15" t="s">
        <v>99</v>
      </c>
      <c r="C115" s="16" t="s">
        <v>296</v>
      </c>
      <c r="D115" s="16" t="s">
        <v>297</v>
      </c>
      <c r="E115" s="14" t="str">
        <f>VLOOKUP($D$3:$D$194,[1]职称信息表!$B$2:$D$160,3,FALSE)</f>
        <v>讲师（高校）</v>
      </c>
      <c r="F115" s="14" t="str">
        <f>VLOOKUP($D$3:$D$194,[1]职称信息表!$B$1:$E$160,4,FALSE)</f>
        <v>专任教师</v>
      </c>
      <c r="G115" s="14" t="str">
        <f>VLOOKUP($D$3:$D$194,[1]职称信息表!$B$2:$F$160,5,FALSE)</f>
        <v>中级</v>
      </c>
      <c r="H115" s="17">
        <f>VLOOKUP(D115:D307,[1]工作量!C88:K308,7,FALSE)</f>
        <v>222.00000000000003</v>
      </c>
      <c r="I115" s="18">
        <f>VLOOKUP(D115:D307,[1]工作量!C88:K308,9,FALSE)</f>
        <v>33.653662577505735</v>
      </c>
      <c r="J115" s="14">
        <f>VLOOKUP($D$3:$D$195,'[1]学评教17-18-02'!$C$3:$E$131,3,FALSE)</f>
        <v>90.052999999999997</v>
      </c>
      <c r="K115" s="14">
        <f>VLOOKUP($D$3:$D$195,'[1]学评教18-19-01'!$C$3:$E$125,3,FALSE)</f>
        <v>91.42</v>
      </c>
      <c r="L115" s="14">
        <f>AVERAGE(J115,K115)</f>
        <v>90.736500000000007</v>
      </c>
      <c r="M115" s="14">
        <v>76</v>
      </c>
      <c r="N115" s="18">
        <f t="shared" si="10"/>
        <v>69.354838709677423</v>
      </c>
      <c r="O115" s="14"/>
      <c r="P115" s="14"/>
      <c r="Q115" s="14">
        <f t="shared" si="33"/>
        <v>0</v>
      </c>
      <c r="R115" s="14"/>
      <c r="S115" s="14"/>
      <c r="T115" s="14">
        <v>7</v>
      </c>
      <c r="U115" s="14"/>
      <c r="V115" s="14"/>
      <c r="W115" s="19">
        <f t="shared" si="34"/>
        <v>7</v>
      </c>
      <c r="X115" s="20">
        <f t="shared" si="35"/>
        <v>7</v>
      </c>
      <c r="Y115" s="19"/>
      <c r="Z115" s="19"/>
      <c r="AA115" s="19"/>
      <c r="AB115" s="19">
        <f t="shared" si="36"/>
        <v>0</v>
      </c>
      <c r="AC115" s="19"/>
      <c r="AD115" s="14"/>
      <c r="AE115" s="19"/>
      <c r="AF115" s="19">
        <f t="shared" si="37"/>
        <v>0</v>
      </c>
      <c r="AG115" s="19">
        <v>10</v>
      </c>
      <c r="AH115" s="19">
        <f t="shared" si="38"/>
        <v>10</v>
      </c>
      <c r="AI115" s="20">
        <f t="shared" si="39"/>
        <v>10</v>
      </c>
      <c r="AJ115" s="21">
        <f t="shared" si="11"/>
        <v>120.00850128718315</v>
      </c>
      <c r="AK115" s="22"/>
    </row>
    <row r="116" spans="1:37" ht="14.25" x14ac:dyDescent="0.2">
      <c r="A116" s="14">
        <v>5</v>
      </c>
      <c r="B116" s="15" t="s">
        <v>39</v>
      </c>
      <c r="C116" s="16" t="s">
        <v>298</v>
      </c>
      <c r="D116" s="16" t="s">
        <v>299</v>
      </c>
      <c r="E116" s="14" t="str">
        <f>VLOOKUP($D$3:$D$194,[1]职称信息表!$B$2:$D$160,3,FALSE)</f>
        <v>讲师（高校）</v>
      </c>
      <c r="F116" s="14" t="s">
        <v>80</v>
      </c>
      <c r="G116" s="14" t="str">
        <f>VLOOKUP($D$3:$D$194,[1]职称信息表!$B$2:$F$160,5,FALSE)</f>
        <v>中级</v>
      </c>
      <c r="H116" s="17">
        <f>VLOOKUP(D116:D308,[1]工作量!C7:K227,7,FALSE)</f>
        <v>343.75</v>
      </c>
      <c r="I116" s="18">
        <f>VLOOKUP(D116:D308,[1]工作量!C7:K227,9,FALSE)</f>
        <v>52.110119418998167</v>
      </c>
      <c r="J116" s="14">
        <f>VLOOKUP($D$3:$D$195,'[1]学评教17-18-02'!$C$3:$E$131,3,FALSE)</f>
        <v>90.974999999999994</v>
      </c>
      <c r="K116" s="14">
        <f>VLOOKUP($D$3:$D$195,'[1]学评教18-19-01'!$C$3:$E$125,3,FALSE)</f>
        <v>90.488</v>
      </c>
      <c r="L116" s="14">
        <f>AVERAGE(J116,K116)</f>
        <v>90.731499999999997</v>
      </c>
      <c r="M116" s="14">
        <v>77</v>
      </c>
      <c r="N116" s="18">
        <f t="shared" si="10"/>
        <v>68.951612903225808</v>
      </c>
      <c r="O116" s="14"/>
      <c r="P116" s="14"/>
      <c r="Q116" s="14">
        <f t="shared" si="33"/>
        <v>0</v>
      </c>
      <c r="R116" s="14"/>
      <c r="S116" s="14"/>
      <c r="T116" s="14"/>
      <c r="U116" s="14"/>
      <c r="V116" s="14"/>
      <c r="W116" s="19">
        <f t="shared" si="34"/>
        <v>0</v>
      </c>
      <c r="X116" s="20">
        <f t="shared" si="35"/>
        <v>0</v>
      </c>
      <c r="Y116" s="19">
        <v>15</v>
      </c>
      <c r="Z116" s="19"/>
      <c r="AA116" s="19"/>
      <c r="AB116" s="19">
        <f t="shared" si="36"/>
        <v>15</v>
      </c>
      <c r="AC116" s="19"/>
      <c r="AD116" s="14"/>
      <c r="AE116" s="19"/>
      <c r="AF116" s="19">
        <f t="shared" si="37"/>
        <v>0</v>
      </c>
      <c r="AG116" s="19"/>
      <c r="AH116" s="19">
        <f t="shared" si="38"/>
        <v>0</v>
      </c>
      <c r="AI116" s="20">
        <f t="shared" si="39"/>
        <v>15</v>
      </c>
      <c r="AJ116" s="21">
        <f t="shared" si="11"/>
        <v>136.06173232222397</v>
      </c>
      <c r="AK116" s="22"/>
    </row>
    <row r="117" spans="1:37" ht="14.25" x14ac:dyDescent="0.2">
      <c r="A117" s="14">
        <v>147</v>
      </c>
      <c r="B117" s="15" t="s">
        <v>199</v>
      </c>
      <c r="C117" s="16" t="s">
        <v>300</v>
      </c>
      <c r="D117" s="16" t="s">
        <v>301</v>
      </c>
      <c r="E117" s="14" t="str">
        <f>VLOOKUP($D$3:$D$194,[1]职称信息表!$B$2:$D$160,3,FALSE)</f>
        <v>讲师（高校）</v>
      </c>
      <c r="F117" s="14" t="str">
        <f>VLOOKUP($D$3:$D$194,[1]职称信息表!$B$1:$E$160,4,FALSE)</f>
        <v>专任教师</v>
      </c>
      <c r="G117" s="14" t="str">
        <f>VLOOKUP($D$3:$D$194,[1]职称信息表!$B$2:$F$160,5,FALSE)</f>
        <v>中级</v>
      </c>
      <c r="H117" s="17">
        <f>VLOOKUP(D117:D309,[1]工作量!C149:K369,7,FALSE)</f>
        <v>375</v>
      </c>
      <c r="I117" s="18">
        <f>VLOOKUP(D117:D309,[1]工作量!C149:K369,9,FALSE)</f>
        <v>56.847403002543459</v>
      </c>
      <c r="J117" s="14">
        <f>VLOOKUP($D$3:$D$195,'[1]学评教17-18-02'!$C$3:$E$131,3,FALSE)</f>
        <v>90.212999999999994</v>
      </c>
      <c r="K117" s="14">
        <f>VLOOKUP($D$3:$D$195,'[1]学评教18-19-01'!$C$3:$E$125,3,FALSE)</f>
        <v>91.233999999999995</v>
      </c>
      <c r="L117" s="14">
        <f>AVERAGE(J117,K117)</f>
        <v>90.723500000000001</v>
      </c>
      <c r="M117" s="14">
        <v>78</v>
      </c>
      <c r="N117" s="18">
        <f t="shared" si="10"/>
        <v>68.548387096774206</v>
      </c>
      <c r="O117" s="14"/>
      <c r="P117" s="14"/>
      <c r="Q117" s="14">
        <f t="shared" si="33"/>
        <v>0</v>
      </c>
      <c r="R117" s="14"/>
      <c r="S117" s="14"/>
      <c r="T117" s="14"/>
      <c r="U117" s="14"/>
      <c r="V117" s="14"/>
      <c r="W117" s="19">
        <f t="shared" si="34"/>
        <v>0</v>
      </c>
      <c r="X117" s="20">
        <f t="shared" si="35"/>
        <v>0</v>
      </c>
      <c r="Y117" s="19"/>
      <c r="Z117" s="19"/>
      <c r="AA117" s="19"/>
      <c r="AB117" s="19">
        <f t="shared" si="36"/>
        <v>0</v>
      </c>
      <c r="AC117" s="19"/>
      <c r="AD117" s="14"/>
      <c r="AE117" s="19"/>
      <c r="AF117" s="19">
        <f t="shared" si="37"/>
        <v>0</v>
      </c>
      <c r="AG117" s="19"/>
      <c r="AH117" s="19">
        <f t="shared" si="38"/>
        <v>0</v>
      </c>
      <c r="AI117" s="20">
        <f t="shared" si="39"/>
        <v>0</v>
      </c>
      <c r="AJ117" s="21">
        <f t="shared" si="11"/>
        <v>125.39579009931767</v>
      </c>
      <c r="AK117" s="22"/>
    </row>
    <row r="118" spans="1:37" ht="14.25" x14ac:dyDescent="0.2">
      <c r="A118" s="14">
        <v>133</v>
      </c>
      <c r="B118" s="15" t="s">
        <v>110</v>
      </c>
      <c r="C118" s="16" t="s">
        <v>302</v>
      </c>
      <c r="D118" s="16" t="s">
        <v>303</v>
      </c>
      <c r="E118" s="14" t="str">
        <f>VLOOKUP($D$3:$D$194,[1]职称信息表!$B$2:$D$160,3,FALSE)</f>
        <v>讲师（高校）</v>
      </c>
      <c r="F118" s="14" t="s">
        <v>80</v>
      </c>
      <c r="G118" s="14" t="str">
        <f>VLOOKUP($D$3:$D$194,[1]职称信息表!$B$2:$F$160,5,FALSE)</f>
        <v>中级</v>
      </c>
      <c r="H118" s="17">
        <f>VLOOKUP(D118:D310,[1]工作量!C135:K355,7,FALSE)</f>
        <v>337</v>
      </c>
      <c r="I118" s="18">
        <f>VLOOKUP(D118:D310,[1]工作量!C135:K355,9,FALSE)</f>
        <v>51.086866164952383</v>
      </c>
      <c r="J118" s="14">
        <f>VLOOKUP($D$3:$D$195,'[1]学评教17-18-02'!$C$3:$E$131,3,FALSE)</f>
        <v>90.061000000000007</v>
      </c>
      <c r="K118" s="14">
        <f>VLOOKUP($D$3:$D$195,'[1]学评教18-19-01'!$C$3:$E$125,3,FALSE)</f>
        <v>91.347999999999999</v>
      </c>
      <c r="L118" s="14">
        <f>AVERAGE(J118,K118)</f>
        <v>90.704499999999996</v>
      </c>
      <c r="M118" s="14">
        <v>79</v>
      </c>
      <c r="N118" s="18">
        <f t="shared" si="10"/>
        <v>68.145161290322577</v>
      </c>
      <c r="O118" s="14"/>
      <c r="P118" s="14"/>
      <c r="Q118" s="14">
        <f t="shared" si="33"/>
        <v>0</v>
      </c>
      <c r="R118" s="14"/>
      <c r="S118" s="14"/>
      <c r="T118" s="14"/>
      <c r="U118" s="14"/>
      <c r="V118" s="14"/>
      <c r="W118" s="19">
        <f t="shared" si="34"/>
        <v>0</v>
      </c>
      <c r="X118" s="20">
        <f t="shared" si="35"/>
        <v>0</v>
      </c>
      <c r="Y118" s="19"/>
      <c r="Z118" s="19"/>
      <c r="AA118" s="19"/>
      <c r="AB118" s="19">
        <f t="shared" si="36"/>
        <v>0</v>
      </c>
      <c r="AC118" s="19"/>
      <c r="AD118" s="14"/>
      <c r="AE118" s="19"/>
      <c r="AF118" s="19">
        <f t="shared" si="37"/>
        <v>0</v>
      </c>
      <c r="AG118" s="19"/>
      <c r="AH118" s="19">
        <f t="shared" si="38"/>
        <v>0</v>
      </c>
      <c r="AI118" s="20">
        <f t="shared" si="39"/>
        <v>0</v>
      </c>
      <c r="AJ118" s="21">
        <f t="shared" si="11"/>
        <v>119.23202745527496</v>
      </c>
      <c r="AK118" s="46"/>
    </row>
    <row r="119" spans="1:37" ht="14.25" x14ac:dyDescent="0.2">
      <c r="A119" s="14">
        <v>56</v>
      </c>
      <c r="B119" s="15" t="s">
        <v>77</v>
      </c>
      <c r="C119" s="16">
        <v>40311</v>
      </c>
      <c r="D119" s="16" t="s">
        <v>304</v>
      </c>
      <c r="E119" s="14" t="str">
        <f>VLOOKUP($D$3:$D$194,[1]职称信息表!$B$2:$D$160,3,FALSE)</f>
        <v>副教授</v>
      </c>
      <c r="F119" s="14" t="str">
        <f>VLOOKUP($D$3:$D$194,[1]职称信息表!$B$1:$E$160,4,FALSE)</f>
        <v>专任教师</v>
      </c>
      <c r="G119" s="14" t="str">
        <f>VLOOKUP($D$3:$D$194,[1]职称信息表!$B$2:$F$160,5,FALSE)</f>
        <v>副高</v>
      </c>
      <c r="H119" s="17">
        <f>VLOOKUP(D119:D311,[1]工作量!C58:K278,7,FALSE)</f>
        <v>338</v>
      </c>
      <c r="I119" s="18">
        <f>VLOOKUP(D119:D311,[1]工作量!C58:K278,9,FALSE)</f>
        <v>51.23845923962584</v>
      </c>
      <c r="J119" s="14">
        <f>VLOOKUP($D$3:$D$195,'[1]学评教17-18-02'!$C$3:$E$131,3,FALSE)</f>
        <v>90.7</v>
      </c>
      <c r="K119" s="14" t="e">
        <f>VLOOKUP($D$3:$D$195,'[1]学评教18-19-01'!$C$3:$E$125,3,FALSE)</f>
        <v>#N/A</v>
      </c>
      <c r="L119" s="14">
        <v>90.7</v>
      </c>
      <c r="M119" s="14">
        <v>80</v>
      </c>
      <c r="N119" s="18">
        <f t="shared" si="10"/>
        <v>67.741935483870975</v>
      </c>
      <c r="O119" s="14"/>
      <c r="P119" s="14"/>
      <c r="Q119" s="14">
        <f t="shared" si="33"/>
        <v>0</v>
      </c>
      <c r="R119" s="14"/>
      <c r="S119" s="14"/>
      <c r="T119" s="14"/>
      <c r="U119" s="14"/>
      <c r="V119" s="14"/>
      <c r="W119" s="19">
        <f t="shared" si="34"/>
        <v>0</v>
      </c>
      <c r="X119" s="20">
        <f t="shared" si="35"/>
        <v>0</v>
      </c>
      <c r="Y119" s="19"/>
      <c r="Z119" s="19"/>
      <c r="AA119" s="19"/>
      <c r="AB119" s="19">
        <f t="shared" si="36"/>
        <v>0</v>
      </c>
      <c r="AC119" s="19"/>
      <c r="AD119" s="14"/>
      <c r="AE119" s="19"/>
      <c r="AF119" s="19">
        <f t="shared" si="37"/>
        <v>0</v>
      </c>
      <c r="AG119" s="19"/>
      <c r="AH119" s="19">
        <f t="shared" si="38"/>
        <v>0</v>
      </c>
      <c r="AI119" s="20">
        <f t="shared" si="39"/>
        <v>0</v>
      </c>
      <c r="AJ119" s="21">
        <f t="shared" si="11"/>
        <v>118.98039472349681</v>
      </c>
      <c r="AK119" s="22"/>
    </row>
    <row r="120" spans="1:37" ht="14.25" x14ac:dyDescent="0.2">
      <c r="A120" s="14">
        <v>142</v>
      </c>
      <c r="B120" s="15" t="s">
        <v>199</v>
      </c>
      <c r="C120" s="16" t="s">
        <v>305</v>
      </c>
      <c r="D120" s="16" t="s">
        <v>306</v>
      </c>
      <c r="E120" s="14" t="str">
        <f>VLOOKUP($D$3:$D$194,[1]职称信息表!$B$2:$D$160,3,FALSE)</f>
        <v>高级实验师</v>
      </c>
      <c r="F120" s="14" t="str">
        <f>VLOOKUP($D$3:$D$194,[1]职称信息表!$B$1:$E$160,4,FALSE)</f>
        <v>专任教师</v>
      </c>
      <c r="G120" s="14" t="str">
        <f>VLOOKUP($D$3:$D$194,[1]职称信息表!$B$2:$F$160,5,FALSE)</f>
        <v>副高</v>
      </c>
      <c r="H120" s="17">
        <f>VLOOKUP(D120:D312,[1]工作量!C144:K364,7,FALSE)</f>
        <v>711</v>
      </c>
      <c r="I120" s="18">
        <f>VLOOKUP(D120:D312,[1]工作量!C144:K364,9,FALSE)</f>
        <v>100</v>
      </c>
      <c r="J120" s="14" t="e">
        <f>VLOOKUP($D$3:$D$195,'[1]学评教17-18-02'!$C$3:$E$131,3,FALSE)</f>
        <v>#N/A</v>
      </c>
      <c r="K120" s="14">
        <f>VLOOKUP($D$3:$D$195,'[1]学评教18-19-01'!$C$3:$E$125,3,FALSE)</f>
        <v>90.664000000000001</v>
      </c>
      <c r="L120" s="14">
        <v>90.664000000000001</v>
      </c>
      <c r="M120" s="14">
        <v>81</v>
      </c>
      <c r="N120" s="18">
        <f t="shared" si="10"/>
        <v>67.338709677419374</v>
      </c>
      <c r="O120" s="14"/>
      <c r="P120" s="14"/>
      <c r="Q120" s="14">
        <f t="shared" si="33"/>
        <v>0</v>
      </c>
      <c r="R120" s="14">
        <v>2</v>
      </c>
      <c r="S120" s="14"/>
      <c r="T120" s="14"/>
      <c r="U120" s="14"/>
      <c r="V120" s="14"/>
      <c r="W120" s="19">
        <f t="shared" si="34"/>
        <v>2</v>
      </c>
      <c r="X120" s="20">
        <f t="shared" si="35"/>
        <v>2</v>
      </c>
      <c r="Y120" s="19"/>
      <c r="Z120" s="19"/>
      <c r="AA120" s="19"/>
      <c r="AB120" s="19">
        <f t="shared" si="36"/>
        <v>0</v>
      </c>
      <c r="AC120" s="19"/>
      <c r="AD120" s="14"/>
      <c r="AE120" s="19"/>
      <c r="AF120" s="19">
        <f t="shared" si="37"/>
        <v>0</v>
      </c>
      <c r="AG120" s="19"/>
      <c r="AH120" s="19">
        <f t="shared" si="38"/>
        <v>0</v>
      </c>
      <c r="AI120" s="20">
        <f t="shared" si="39"/>
        <v>0</v>
      </c>
      <c r="AJ120" s="21">
        <f t="shared" si="11"/>
        <v>169.33870967741939</v>
      </c>
      <c r="AK120" s="22"/>
    </row>
    <row r="121" spans="1:37" s="29" customFormat="1" ht="14.25" x14ac:dyDescent="0.2">
      <c r="A121" s="14">
        <v>167</v>
      </c>
      <c r="B121" s="15" t="s">
        <v>115</v>
      </c>
      <c r="C121" s="16" t="s">
        <v>307</v>
      </c>
      <c r="D121" s="16" t="s">
        <v>308</v>
      </c>
      <c r="E121" s="14" t="e">
        <f>VLOOKUP($D$3:$D$194,[1]职称信息表!$B$2:$D$197,3,FALSE)</f>
        <v>#N/A</v>
      </c>
      <c r="F121" s="14" t="e">
        <f>VLOOKUP($D$3:$D$194,[1]职称信息表!$B$1:$E$197,4,FALSE)</f>
        <v>#N/A</v>
      </c>
      <c r="G121" s="14" t="s">
        <v>277</v>
      </c>
      <c r="H121" s="17">
        <f>VLOOKUP(D121:D313,[1]工作量!C169:K389,7,FALSE)</f>
        <v>409.99999999999994</v>
      </c>
      <c r="I121" s="18">
        <f>VLOOKUP(D121:D313,[1]工作量!C169:K389,9,FALSE)</f>
        <v>62.153160616114178</v>
      </c>
      <c r="J121" s="14">
        <f>VLOOKUP($D$3:$D$195,'[1]学评教17-18-02'!$C$3:$E$131,3,FALSE)</f>
        <v>91.210999999999999</v>
      </c>
      <c r="K121" s="14">
        <f>VLOOKUP($D$3:$D$195,'[1]学评教18-19-01'!$C$3:$E$125,3,FALSE)</f>
        <v>90.084000000000003</v>
      </c>
      <c r="L121" s="14">
        <f>AVERAGE(J121,K121)</f>
        <v>90.647500000000008</v>
      </c>
      <c r="M121" s="14">
        <v>82</v>
      </c>
      <c r="N121" s="18">
        <f t="shared" si="10"/>
        <v>66.935483870967744</v>
      </c>
      <c r="O121" s="14">
        <v>13</v>
      </c>
      <c r="P121" s="14"/>
      <c r="Q121" s="14">
        <f t="shared" si="33"/>
        <v>13</v>
      </c>
      <c r="R121" s="14"/>
      <c r="S121" s="14"/>
      <c r="T121" s="14"/>
      <c r="U121" s="14"/>
      <c r="V121" s="14"/>
      <c r="W121" s="19">
        <f t="shared" si="34"/>
        <v>0</v>
      </c>
      <c r="X121" s="20">
        <f t="shared" si="35"/>
        <v>13</v>
      </c>
      <c r="Y121" s="19">
        <v>15</v>
      </c>
      <c r="Z121" s="19"/>
      <c r="AA121" s="19"/>
      <c r="AB121" s="19">
        <f t="shared" si="36"/>
        <v>15</v>
      </c>
      <c r="AC121" s="19"/>
      <c r="AD121" s="14"/>
      <c r="AE121" s="19"/>
      <c r="AF121" s="19">
        <f t="shared" si="37"/>
        <v>0</v>
      </c>
      <c r="AG121" s="19">
        <v>20</v>
      </c>
      <c r="AH121" s="19">
        <f t="shared" si="38"/>
        <v>20</v>
      </c>
      <c r="AI121" s="20">
        <f t="shared" si="39"/>
        <v>35</v>
      </c>
      <c r="AJ121" s="21">
        <f t="shared" si="11"/>
        <v>177.08864448708192</v>
      </c>
      <c r="AK121" s="22"/>
    </row>
    <row r="122" spans="1:37" ht="14.25" x14ac:dyDescent="0.2">
      <c r="A122" s="14">
        <v>26</v>
      </c>
      <c r="B122" s="15" t="s">
        <v>59</v>
      </c>
      <c r="C122" s="16" t="s">
        <v>309</v>
      </c>
      <c r="D122" s="16" t="s">
        <v>310</v>
      </c>
      <c r="E122" s="14" t="str">
        <f>VLOOKUP($D$3:$D$194,[1]职称信息表!$B$2:$D$160,3,FALSE)</f>
        <v>讲师（高校）</v>
      </c>
      <c r="F122" s="14" t="str">
        <f>VLOOKUP($D$3:$D$194,[1]职称信息表!$B$1:$E$160,4,FALSE)</f>
        <v>专任教师</v>
      </c>
      <c r="G122" s="14" t="str">
        <f>VLOOKUP($D$3:$D$194,[1]职称信息表!$B$2:$F$160,5,FALSE)</f>
        <v>中级</v>
      </c>
      <c r="H122" s="17">
        <f>VLOOKUP(D122:D314,[1]工作量!C28:K248,7,FALSE)</f>
        <v>283</v>
      </c>
      <c r="I122" s="18">
        <f>VLOOKUP(D122:D314,[1]工作量!C28:K248,9,FALSE)</f>
        <v>42.900840132586133</v>
      </c>
      <c r="J122" s="14">
        <f>VLOOKUP($D$3:$D$195,'[1]学评教17-18-02'!$C$3:$E$131,3,FALSE)</f>
        <v>91.182000000000002</v>
      </c>
      <c r="K122" s="14">
        <f>VLOOKUP($D$3:$D$195,'[1]学评教18-19-01'!$C$3:$E$125,3,FALSE)</f>
        <v>90.103999999999999</v>
      </c>
      <c r="L122" s="14">
        <f>AVERAGE(J122,K122)</f>
        <v>90.643000000000001</v>
      </c>
      <c r="M122" s="14">
        <v>83</v>
      </c>
      <c r="N122" s="18">
        <f t="shared" si="10"/>
        <v>66.532258064516128</v>
      </c>
      <c r="O122" s="14"/>
      <c r="P122" s="14"/>
      <c r="Q122" s="14">
        <f t="shared" si="33"/>
        <v>0</v>
      </c>
      <c r="R122" s="14"/>
      <c r="S122" s="14"/>
      <c r="T122" s="14"/>
      <c r="U122" s="14"/>
      <c r="V122" s="14"/>
      <c r="W122" s="19">
        <f t="shared" si="34"/>
        <v>0</v>
      </c>
      <c r="X122" s="20">
        <f t="shared" si="35"/>
        <v>0</v>
      </c>
      <c r="Y122" s="19">
        <v>30</v>
      </c>
      <c r="Z122" s="19"/>
      <c r="AA122" s="19"/>
      <c r="AB122" s="19">
        <f t="shared" si="36"/>
        <v>30</v>
      </c>
      <c r="AC122" s="19"/>
      <c r="AD122" s="14"/>
      <c r="AE122" s="19"/>
      <c r="AF122" s="19">
        <f t="shared" si="37"/>
        <v>0</v>
      </c>
      <c r="AG122" s="19"/>
      <c r="AH122" s="19">
        <f t="shared" si="38"/>
        <v>0</v>
      </c>
      <c r="AI122" s="20">
        <f t="shared" si="39"/>
        <v>30</v>
      </c>
      <c r="AJ122" s="21">
        <f t="shared" si="11"/>
        <v>139.43309819710225</v>
      </c>
      <c r="AK122" s="46"/>
    </row>
    <row r="123" spans="1:37" ht="14.25" x14ac:dyDescent="0.2">
      <c r="A123" s="14">
        <v>12</v>
      </c>
      <c r="B123" s="15" t="s">
        <v>52</v>
      </c>
      <c r="C123" s="16" t="s">
        <v>311</v>
      </c>
      <c r="D123" s="16" t="s">
        <v>312</v>
      </c>
      <c r="E123" s="14" t="str">
        <f>VLOOKUP($D$3:$D$194,[1]职称信息表!$B$2:$D$160,3,FALSE)</f>
        <v>教授</v>
      </c>
      <c r="F123" s="14" t="str">
        <f>VLOOKUP($D$3:$D$194,[1]职称信息表!$B$1:$E$160,4,FALSE)</f>
        <v>专任教师</v>
      </c>
      <c r="G123" s="14" t="str">
        <f>VLOOKUP($D$3:$D$194,[1]职称信息表!$B$2:$F$160,5,FALSE)</f>
        <v>正高</v>
      </c>
      <c r="H123" s="17">
        <f>VLOOKUP(D123:D315,[1]工作量!C14:K234,7,FALSE)</f>
        <v>287</v>
      </c>
      <c r="I123" s="18">
        <f>VLOOKUP(D123:D315,[1]工作量!C14:K234,9,FALSE)</f>
        <v>43.507212431279925</v>
      </c>
      <c r="J123" s="14">
        <f>VLOOKUP($D$3:$D$195,'[1]学评教17-18-02'!$C$3:$E$131,3,FALSE)</f>
        <v>90.813999999999993</v>
      </c>
      <c r="K123" s="14">
        <f>VLOOKUP($D$3:$D$195,'[1]学评教18-19-01'!$C$3:$E$125,3,FALSE)</f>
        <v>90.424999999999997</v>
      </c>
      <c r="L123" s="14">
        <f>AVERAGE(J123,K123)</f>
        <v>90.619499999999988</v>
      </c>
      <c r="M123" s="14">
        <v>84</v>
      </c>
      <c r="N123" s="18">
        <f t="shared" si="10"/>
        <v>66.129032258064512</v>
      </c>
      <c r="O123" s="14"/>
      <c r="P123" s="14"/>
      <c r="Q123" s="14">
        <f t="shared" si="33"/>
        <v>0</v>
      </c>
      <c r="R123" s="14"/>
      <c r="S123" s="14"/>
      <c r="T123" s="14"/>
      <c r="U123" s="14"/>
      <c r="V123" s="14"/>
      <c r="W123" s="19">
        <f t="shared" si="34"/>
        <v>0</v>
      </c>
      <c r="X123" s="20">
        <f t="shared" si="35"/>
        <v>0</v>
      </c>
      <c r="Y123" s="19"/>
      <c r="Z123" s="19"/>
      <c r="AA123" s="19"/>
      <c r="AB123" s="19">
        <f t="shared" si="36"/>
        <v>0</v>
      </c>
      <c r="AC123" s="19"/>
      <c r="AD123" s="14"/>
      <c r="AE123" s="19"/>
      <c r="AF123" s="19">
        <f t="shared" si="37"/>
        <v>0</v>
      </c>
      <c r="AG123" s="19"/>
      <c r="AH123" s="19">
        <f t="shared" si="38"/>
        <v>0</v>
      </c>
      <c r="AI123" s="20">
        <f t="shared" si="39"/>
        <v>0</v>
      </c>
      <c r="AJ123" s="21">
        <f t="shared" si="11"/>
        <v>109.63624468934444</v>
      </c>
      <c r="AK123" s="46"/>
    </row>
    <row r="124" spans="1:37" s="29" customFormat="1" ht="14.25" x14ac:dyDescent="0.2">
      <c r="A124" s="14">
        <v>21</v>
      </c>
      <c r="B124" s="15" t="s">
        <v>59</v>
      </c>
      <c r="C124" s="16" t="s">
        <v>313</v>
      </c>
      <c r="D124" s="16" t="s">
        <v>314</v>
      </c>
      <c r="E124" s="14" t="str">
        <f>VLOOKUP($D$3:$D$194,[1]职称信息表!$B$2:$D$160,3,FALSE)</f>
        <v>副教授</v>
      </c>
      <c r="F124" s="14" t="str">
        <f>VLOOKUP($D$3:$D$194,[1]职称信息表!$B$1:$E$160,4,FALSE)</f>
        <v>专任教师</v>
      </c>
      <c r="G124" s="14" t="str">
        <f>VLOOKUP($D$3:$D$194,[1]职称信息表!$B$2:$F$160,5,FALSE)</f>
        <v>副高</v>
      </c>
      <c r="H124" s="17">
        <f>VLOOKUP(D124:D316,[1]工作量!C23:K243,7,FALSE)</f>
        <v>297</v>
      </c>
      <c r="I124" s="18">
        <f>VLOOKUP(D124:D316,[1]工作量!C23:K243,9,FALSE)</f>
        <v>45.023143178014415</v>
      </c>
      <c r="J124" s="14">
        <f>VLOOKUP($D$3:$D$195,'[1]学评教17-18-02'!$C$3:$E$131,3,FALSE)</f>
        <v>90.602000000000004</v>
      </c>
      <c r="K124" s="14" t="e">
        <f>VLOOKUP($D$3:$D$195,'[1]学评教18-19-01'!$C$3:$E$125,3,FALSE)</f>
        <v>#N/A</v>
      </c>
      <c r="L124" s="14">
        <v>90.602000000000004</v>
      </c>
      <c r="M124" s="14">
        <v>85</v>
      </c>
      <c r="N124" s="18">
        <f t="shared" si="10"/>
        <v>65.725806451612911</v>
      </c>
      <c r="O124" s="14"/>
      <c r="P124" s="14"/>
      <c r="Q124" s="14">
        <f t="shared" si="33"/>
        <v>0</v>
      </c>
      <c r="R124" s="14"/>
      <c r="S124" s="14"/>
      <c r="T124" s="14"/>
      <c r="U124" s="14"/>
      <c r="V124" s="14"/>
      <c r="W124" s="19">
        <f t="shared" si="34"/>
        <v>0</v>
      </c>
      <c r="X124" s="20">
        <f t="shared" si="35"/>
        <v>0</v>
      </c>
      <c r="Y124" s="19"/>
      <c r="Z124" s="19"/>
      <c r="AA124" s="19"/>
      <c r="AB124" s="19">
        <f t="shared" si="36"/>
        <v>0</v>
      </c>
      <c r="AC124" s="19"/>
      <c r="AD124" s="14"/>
      <c r="AE124" s="19"/>
      <c r="AF124" s="19">
        <f t="shared" si="37"/>
        <v>0</v>
      </c>
      <c r="AG124" s="19"/>
      <c r="AH124" s="19">
        <f t="shared" si="38"/>
        <v>0</v>
      </c>
      <c r="AI124" s="20">
        <f t="shared" si="39"/>
        <v>0</v>
      </c>
      <c r="AJ124" s="21">
        <f t="shared" si="11"/>
        <v>110.74894962962733</v>
      </c>
      <c r="AK124" s="22"/>
    </row>
    <row r="125" spans="1:37" ht="14.25" x14ac:dyDescent="0.2">
      <c r="A125" s="14">
        <v>103</v>
      </c>
      <c r="B125" s="15" t="s">
        <v>104</v>
      </c>
      <c r="C125" s="16" t="s">
        <v>315</v>
      </c>
      <c r="D125" s="16" t="s">
        <v>316</v>
      </c>
      <c r="E125" s="14" t="str">
        <f>VLOOKUP($D$3:$D$194,[1]职称信息表!$B$2:$D$160,3,FALSE)</f>
        <v>讲师（高校）</v>
      </c>
      <c r="F125" s="14" t="str">
        <f>VLOOKUP($D$3:$D$194,[1]职称信息表!$B$1:$E$160,4,FALSE)</f>
        <v>专任教师</v>
      </c>
      <c r="G125" s="14" t="str">
        <f>VLOOKUP($D$3:$D$194,[1]职称信息表!$B$2:$F$160,5,FALSE)</f>
        <v>中级</v>
      </c>
      <c r="H125" s="17">
        <f>VLOOKUP(D125:D317,[1]工作量!C105:K325,7,FALSE)</f>
        <v>508</v>
      </c>
      <c r="I125" s="18">
        <f>VLOOKUP(D125:D317,[1]工作量!C105:K325,9,FALSE)</f>
        <v>77.009281934112195</v>
      </c>
      <c r="J125" s="14">
        <f>VLOOKUP($D$3:$D$195,'[1]学评教17-18-02'!$C$3:$E$131,3,FALSE)</f>
        <v>91.453000000000003</v>
      </c>
      <c r="K125" s="14">
        <f>VLOOKUP($D$3:$D$195,'[1]学评教18-19-01'!$C$3:$E$125,3,FALSE)</f>
        <v>89.727000000000004</v>
      </c>
      <c r="L125" s="14">
        <f>AVERAGE(J125,K125)</f>
        <v>90.59</v>
      </c>
      <c r="M125" s="14">
        <v>86</v>
      </c>
      <c r="N125" s="18">
        <f t="shared" si="10"/>
        <v>65.32258064516131</v>
      </c>
      <c r="O125" s="14">
        <v>41</v>
      </c>
      <c r="P125" s="14"/>
      <c r="Q125" s="14">
        <f t="shared" si="33"/>
        <v>41</v>
      </c>
      <c r="R125" s="14"/>
      <c r="S125" s="14"/>
      <c r="T125" s="14"/>
      <c r="U125" s="14"/>
      <c r="V125" s="14"/>
      <c r="W125" s="19">
        <f t="shared" si="34"/>
        <v>0</v>
      </c>
      <c r="X125" s="20">
        <f t="shared" si="35"/>
        <v>41</v>
      </c>
      <c r="Y125" s="19"/>
      <c r="Z125" s="19"/>
      <c r="AA125" s="19"/>
      <c r="AB125" s="19">
        <f t="shared" si="36"/>
        <v>0</v>
      </c>
      <c r="AC125" s="19"/>
      <c r="AD125" s="14">
        <v>20</v>
      </c>
      <c r="AE125" s="19"/>
      <c r="AF125" s="19">
        <f t="shared" si="37"/>
        <v>20</v>
      </c>
      <c r="AG125" s="19"/>
      <c r="AH125" s="19">
        <f t="shared" si="38"/>
        <v>0</v>
      </c>
      <c r="AI125" s="20">
        <f t="shared" si="39"/>
        <v>20</v>
      </c>
      <c r="AJ125" s="21">
        <f t="shared" si="11"/>
        <v>203.33186257927349</v>
      </c>
      <c r="AK125" s="22"/>
    </row>
    <row r="126" spans="1:37" ht="14.25" x14ac:dyDescent="0.2">
      <c r="A126" s="14">
        <v>71</v>
      </c>
      <c r="B126" s="15" t="s">
        <v>77</v>
      </c>
      <c r="C126" s="16" t="s">
        <v>317</v>
      </c>
      <c r="D126" s="16" t="s">
        <v>318</v>
      </c>
      <c r="E126" s="14">
        <f>VLOOKUP($D$3:$D$194,[1]职称信息表!$B$2:$D$160,3,FALSE)</f>
        <v>0</v>
      </c>
      <c r="F126" s="14" t="str">
        <f>VLOOKUP($D$3:$D$194,[1]职称信息表!$B$1:$E$160,4,FALSE)</f>
        <v>专任教师</v>
      </c>
      <c r="G126" s="14" t="s">
        <v>277</v>
      </c>
      <c r="H126" s="17">
        <f>VLOOKUP(D126:D318,[1]工作量!C73:K293,7,FALSE)</f>
        <v>336</v>
      </c>
      <c r="I126" s="18">
        <f>VLOOKUP(D126:D318,[1]工作量!C73:K293,9,FALSE)</f>
        <v>50.935273090278933</v>
      </c>
      <c r="J126" s="14">
        <f>VLOOKUP($D$3:$D$195,'[1]学评教17-18-02'!$C$3:$E$131,3,FALSE)</f>
        <v>90.03</v>
      </c>
      <c r="K126" s="14">
        <f>VLOOKUP($D$3:$D$195,'[1]学评教18-19-01'!$C$3:$E$125,3,FALSE)</f>
        <v>91.06</v>
      </c>
      <c r="L126" s="14">
        <f>AVERAGE(J126,K126)</f>
        <v>90.545000000000002</v>
      </c>
      <c r="M126" s="14">
        <v>87</v>
      </c>
      <c r="N126" s="18">
        <f t="shared" si="10"/>
        <v>64.91935483870968</v>
      </c>
      <c r="O126" s="14"/>
      <c r="P126" s="14"/>
      <c r="Q126" s="14">
        <f t="shared" si="33"/>
        <v>0</v>
      </c>
      <c r="R126" s="14"/>
      <c r="S126" s="14"/>
      <c r="T126" s="14"/>
      <c r="U126" s="14"/>
      <c r="V126" s="14"/>
      <c r="W126" s="19">
        <f t="shared" si="34"/>
        <v>0</v>
      </c>
      <c r="X126" s="20">
        <f t="shared" si="35"/>
        <v>0</v>
      </c>
      <c r="Y126" s="19">
        <v>15</v>
      </c>
      <c r="Z126" s="19"/>
      <c r="AA126" s="19"/>
      <c r="AB126" s="19">
        <f t="shared" si="36"/>
        <v>15</v>
      </c>
      <c r="AC126" s="19"/>
      <c r="AD126" s="14"/>
      <c r="AE126" s="19"/>
      <c r="AF126" s="19">
        <f t="shared" si="37"/>
        <v>0</v>
      </c>
      <c r="AG126" s="19"/>
      <c r="AH126" s="19">
        <f t="shared" si="38"/>
        <v>0</v>
      </c>
      <c r="AI126" s="20">
        <f t="shared" si="39"/>
        <v>15</v>
      </c>
      <c r="AJ126" s="21">
        <f t="shared" si="11"/>
        <v>130.85462792898861</v>
      </c>
      <c r="AK126" s="19"/>
    </row>
    <row r="127" spans="1:37" ht="14.25" x14ac:dyDescent="0.2">
      <c r="A127" s="14">
        <v>158</v>
      </c>
      <c r="B127" s="15" t="s">
        <v>115</v>
      </c>
      <c r="C127" s="16" t="s">
        <v>319</v>
      </c>
      <c r="D127" s="16" t="s">
        <v>320</v>
      </c>
      <c r="E127" s="14" t="s">
        <v>179</v>
      </c>
      <c r="F127" s="14" t="s">
        <v>137</v>
      </c>
      <c r="G127" s="14" t="s">
        <v>180</v>
      </c>
      <c r="H127" s="17">
        <f>VLOOKUP(D127:D319,[1]工作量!C160:K380,7,FALSE)</f>
        <v>425.62</v>
      </c>
      <c r="I127" s="18">
        <f>VLOOKUP(D127:D319,[1]工作量!C160:K380,9,FALSE)</f>
        <v>64.521044442513457</v>
      </c>
      <c r="J127" s="14">
        <f>VLOOKUP($D$3:$D$195,'[1]学评教17-18-02'!$C$3:$E$131,3,FALSE)</f>
        <v>90.537000000000006</v>
      </c>
      <c r="K127" s="14" t="e">
        <f>VLOOKUP($D$3:$D$195,'[1]学评教18-19-01'!$C$3:$E$125,3,FALSE)</f>
        <v>#N/A</v>
      </c>
      <c r="L127" s="14">
        <v>90.537000000000006</v>
      </c>
      <c r="M127" s="14">
        <v>88</v>
      </c>
      <c r="N127" s="18">
        <f t="shared" si="10"/>
        <v>64.516129032258064</v>
      </c>
      <c r="O127" s="14"/>
      <c r="P127" s="14"/>
      <c r="Q127" s="14">
        <f t="shared" si="33"/>
        <v>0</v>
      </c>
      <c r="R127" s="14"/>
      <c r="S127" s="14"/>
      <c r="T127" s="14"/>
      <c r="U127" s="14"/>
      <c r="V127" s="14"/>
      <c r="W127" s="19">
        <f t="shared" si="34"/>
        <v>0</v>
      </c>
      <c r="X127" s="20">
        <f t="shared" si="35"/>
        <v>0</v>
      </c>
      <c r="Y127" s="19">
        <v>15</v>
      </c>
      <c r="Z127" s="19"/>
      <c r="AA127" s="19"/>
      <c r="AB127" s="19">
        <f t="shared" si="36"/>
        <v>15</v>
      </c>
      <c r="AC127" s="19">
        <v>2</v>
      </c>
      <c r="AD127" s="14">
        <v>10</v>
      </c>
      <c r="AE127" s="19">
        <v>10</v>
      </c>
      <c r="AF127" s="19">
        <f t="shared" si="37"/>
        <v>22</v>
      </c>
      <c r="AG127" s="19"/>
      <c r="AH127" s="19">
        <f t="shared" si="38"/>
        <v>0</v>
      </c>
      <c r="AI127" s="20">
        <f t="shared" si="39"/>
        <v>37</v>
      </c>
      <c r="AJ127" s="21">
        <f t="shared" si="11"/>
        <v>166.03717347477152</v>
      </c>
      <c r="AK127" s="22"/>
    </row>
    <row r="128" spans="1:37" ht="14.25" x14ac:dyDescent="0.2">
      <c r="A128" s="14">
        <v>85</v>
      </c>
      <c r="B128" s="15" t="s">
        <v>99</v>
      </c>
      <c r="C128" s="16" t="s">
        <v>321</v>
      </c>
      <c r="D128" s="16" t="s">
        <v>322</v>
      </c>
      <c r="E128" s="14" t="str">
        <f>VLOOKUP($D$3:$D$194,[1]职称信息表!$B$2:$D$160,3,FALSE)</f>
        <v>讲师（高校）</v>
      </c>
      <c r="F128" s="14" t="str">
        <f>VLOOKUP($D$3:$D$194,[1]职称信息表!$B$1:$E$160,4,FALSE)</f>
        <v>专任教师</v>
      </c>
      <c r="G128" s="14" t="str">
        <f>VLOOKUP($D$3:$D$194,[1]职称信息表!$B$2:$F$160,5,FALSE)</f>
        <v>中级</v>
      </c>
      <c r="H128" s="17">
        <f>VLOOKUP(D128:D320,[1]工作量!C87:K307,7,FALSE)</f>
        <v>375</v>
      </c>
      <c r="I128" s="18">
        <f>VLOOKUP(D128:D320,[1]工作量!C87:K307,9,FALSE)</f>
        <v>56.847403002543459</v>
      </c>
      <c r="J128" s="14">
        <f>VLOOKUP($D$3:$D$195,'[1]学评教17-18-02'!$C$3:$E$131,3,FALSE)</f>
        <v>90.233000000000004</v>
      </c>
      <c r="K128" s="14">
        <f>VLOOKUP($D$3:$D$195,'[1]学评教18-19-01'!$C$3:$E$125,3,FALSE)</f>
        <v>90.754000000000005</v>
      </c>
      <c r="L128" s="14">
        <f>AVERAGE(J128,K128)</f>
        <v>90.493500000000012</v>
      </c>
      <c r="M128" s="14">
        <v>89</v>
      </c>
      <c r="N128" s="18">
        <f t="shared" si="10"/>
        <v>64.112903225806463</v>
      </c>
      <c r="O128" s="14"/>
      <c r="P128" s="14"/>
      <c r="Q128" s="14">
        <f t="shared" si="33"/>
        <v>0</v>
      </c>
      <c r="R128" s="14"/>
      <c r="S128" s="14"/>
      <c r="T128" s="14"/>
      <c r="U128" s="14"/>
      <c r="V128" s="14"/>
      <c r="W128" s="19">
        <f t="shared" si="34"/>
        <v>0</v>
      </c>
      <c r="X128" s="20">
        <f t="shared" si="35"/>
        <v>0</v>
      </c>
      <c r="Y128" s="19"/>
      <c r="Z128" s="19"/>
      <c r="AA128" s="19"/>
      <c r="AB128" s="19">
        <f t="shared" si="36"/>
        <v>0</v>
      </c>
      <c r="AC128" s="19"/>
      <c r="AD128" s="14"/>
      <c r="AE128" s="19"/>
      <c r="AF128" s="19">
        <f t="shared" si="37"/>
        <v>0</v>
      </c>
      <c r="AG128" s="19"/>
      <c r="AH128" s="19">
        <f t="shared" si="38"/>
        <v>0</v>
      </c>
      <c r="AI128" s="20">
        <f t="shared" si="39"/>
        <v>0</v>
      </c>
      <c r="AJ128" s="21">
        <f t="shared" si="11"/>
        <v>120.96030622834992</v>
      </c>
      <c r="AK128" s="22"/>
    </row>
    <row r="129" spans="1:37" s="29" customFormat="1" ht="14.25" x14ac:dyDescent="0.2">
      <c r="A129" s="14">
        <v>13</v>
      </c>
      <c r="B129" s="15" t="s">
        <v>52</v>
      </c>
      <c r="C129" s="16" t="s">
        <v>323</v>
      </c>
      <c r="D129" s="16" t="s">
        <v>324</v>
      </c>
      <c r="E129" s="14" t="str">
        <f>VLOOKUP($D$3:$D$194,[1]职称信息表!$B$2:$D$160,3,FALSE)</f>
        <v>副教授</v>
      </c>
      <c r="F129" s="14" t="str">
        <f>VLOOKUP($D$3:$D$194,[1]职称信息表!$B$1:$E$160,4,FALSE)</f>
        <v>专任教师</v>
      </c>
      <c r="G129" s="14" t="str">
        <f>VLOOKUP($D$3:$D$194,[1]职称信息表!$B$2:$F$160,5,FALSE)</f>
        <v>副高</v>
      </c>
      <c r="H129" s="17">
        <f>VLOOKUP(D129:D321,[1]工作量!C15:K235,7,FALSE)</f>
        <v>387</v>
      </c>
      <c r="I129" s="18">
        <f>VLOOKUP(D129:D321,[1]工作量!C15:K235,9,FALSE)</f>
        <v>58.666519898624848</v>
      </c>
      <c r="J129" s="14" t="e">
        <f>VLOOKUP($D$3:$D$195,'[1]学评教17-18-02'!$C$3:$E$131,3,FALSE)</f>
        <v>#N/A</v>
      </c>
      <c r="K129" s="14">
        <f>VLOOKUP($D$3:$D$195,'[1]学评教18-19-01'!$C$3:$E$125,3,FALSE)</f>
        <v>90.486000000000004</v>
      </c>
      <c r="L129" s="14">
        <v>90.486000000000004</v>
      </c>
      <c r="M129" s="14">
        <v>90</v>
      </c>
      <c r="N129" s="18">
        <f t="shared" si="10"/>
        <v>63.709677419354847</v>
      </c>
      <c r="O129" s="14"/>
      <c r="P129" s="14"/>
      <c r="Q129" s="14">
        <f t="shared" si="33"/>
        <v>0</v>
      </c>
      <c r="R129" s="14"/>
      <c r="S129" s="14"/>
      <c r="T129" s="14"/>
      <c r="U129" s="14"/>
      <c r="V129" s="14"/>
      <c r="W129" s="19">
        <f t="shared" si="34"/>
        <v>0</v>
      </c>
      <c r="X129" s="20">
        <f t="shared" si="35"/>
        <v>0</v>
      </c>
      <c r="Y129" s="19"/>
      <c r="Z129" s="19"/>
      <c r="AA129" s="19"/>
      <c r="AB129" s="19">
        <f t="shared" si="36"/>
        <v>0</v>
      </c>
      <c r="AC129" s="19"/>
      <c r="AD129" s="14"/>
      <c r="AE129" s="19"/>
      <c r="AF129" s="19">
        <f t="shared" si="37"/>
        <v>0</v>
      </c>
      <c r="AG129" s="19"/>
      <c r="AH129" s="19">
        <f t="shared" si="38"/>
        <v>0</v>
      </c>
      <c r="AI129" s="20">
        <f t="shared" si="39"/>
        <v>0</v>
      </c>
      <c r="AJ129" s="21">
        <f t="shared" si="11"/>
        <v>122.37619731797969</v>
      </c>
      <c r="AK129" s="22"/>
    </row>
    <row r="130" spans="1:37" s="34" customFormat="1" ht="14.25" x14ac:dyDescent="0.2">
      <c r="A130" s="14">
        <v>134</v>
      </c>
      <c r="B130" s="15" t="s">
        <v>110</v>
      </c>
      <c r="C130" s="16" t="s">
        <v>325</v>
      </c>
      <c r="D130" s="16" t="s">
        <v>326</v>
      </c>
      <c r="E130" s="14" t="str">
        <f>VLOOKUP($D$3:$D$194,[1]职称信息表!$B$2:$D$160,3,FALSE)</f>
        <v>讲师（高校）</v>
      </c>
      <c r="F130" s="14" t="str">
        <f>VLOOKUP($D$3:$D$194,[1]职称信息表!$B$1:$E$160,4,FALSE)</f>
        <v>专任教师</v>
      </c>
      <c r="G130" s="14" t="str">
        <f>VLOOKUP($D$3:$D$194,[1]职称信息表!$B$2:$F$160,5,FALSE)</f>
        <v>中级</v>
      </c>
      <c r="H130" s="17">
        <f>VLOOKUP(D130:D322,[1]工作量!C136:K356,7,FALSE)</f>
        <v>375</v>
      </c>
      <c r="I130" s="18">
        <f>VLOOKUP(D130:D322,[1]工作量!C136:K356,9,FALSE)</f>
        <v>56.847403002543459</v>
      </c>
      <c r="J130" s="14">
        <f>VLOOKUP($D$3:$D$195,'[1]学评教17-18-02'!$C$3:$E$131,3,FALSE)</f>
        <v>90.81</v>
      </c>
      <c r="K130" s="14">
        <f>VLOOKUP($D$3:$D$195,'[1]学评教18-19-01'!$C$3:$E$125,3,FALSE)</f>
        <v>90.143000000000001</v>
      </c>
      <c r="L130" s="14">
        <f>AVERAGE(J130,K130)</f>
        <v>90.476500000000001</v>
      </c>
      <c r="M130" s="14">
        <v>91</v>
      </c>
      <c r="N130" s="18">
        <f t="shared" si="10"/>
        <v>63.306451612903238</v>
      </c>
      <c r="O130" s="14"/>
      <c r="P130" s="14"/>
      <c r="Q130" s="14">
        <f t="shared" si="33"/>
        <v>0</v>
      </c>
      <c r="R130" s="14"/>
      <c r="S130" s="14"/>
      <c r="T130" s="14"/>
      <c r="U130" s="14"/>
      <c r="V130" s="14"/>
      <c r="W130" s="19">
        <f t="shared" si="34"/>
        <v>0</v>
      </c>
      <c r="X130" s="20">
        <f t="shared" si="35"/>
        <v>0</v>
      </c>
      <c r="Y130" s="19"/>
      <c r="Z130" s="19"/>
      <c r="AA130" s="19"/>
      <c r="AB130" s="19">
        <f t="shared" si="36"/>
        <v>0</v>
      </c>
      <c r="AC130" s="19"/>
      <c r="AD130" s="14"/>
      <c r="AE130" s="19"/>
      <c r="AF130" s="19">
        <f t="shared" si="37"/>
        <v>0</v>
      </c>
      <c r="AG130" s="19"/>
      <c r="AH130" s="19">
        <f t="shared" si="38"/>
        <v>0</v>
      </c>
      <c r="AI130" s="20">
        <f t="shared" si="39"/>
        <v>0</v>
      </c>
      <c r="AJ130" s="21">
        <f t="shared" si="11"/>
        <v>120.1538546154467</v>
      </c>
      <c r="AK130" s="22"/>
    </row>
    <row r="131" spans="1:37" ht="14.25" x14ac:dyDescent="0.2">
      <c r="A131" s="23">
        <v>4</v>
      </c>
      <c r="B131" s="24" t="s">
        <v>39</v>
      </c>
      <c r="C131" s="25" t="s">
        <v>327</v>
      </c>
      <c r="D131" s="25" t="s">
        <v>328</v>
      </c>
      <c r="E131" s="23" t="e">
        <f>VLOOKUP($D$3:$D$194,[1]职称信息表!$B$2:$D$198,3,FALSE)</f>
        <v>#N/A</v>
      </c>
      <c r="F131" s="23" t="s">
        <v>80</v>
      </c>
      <c r="G131" s="23" t="e">
        <f>VLOOKUP($D$3:$D$194,[1]职称信息表!$B$2:$F$160,5,FALSE)</f>
        <v>#N/A</v>
      </c>
      <c r="H131" s="26">
        <f>VLOOKUP(D131:D323,[1]工作量!C6:K226,7,FALSE)</f>
        <v>281</v>
      </c>
      <c r="I131" s="26">
        <f>VLOOKUP(D131:D323,[1]工作量!C6:K226,9,FALSE)</f>
        <v>42.597653983239233</v>
      </c>
      <c r="J131" s="23" t="e">
        <f>VLOOKUP($D$3:$D$195,'[1]学评教17-18-02'!$C$3:$E$131,3,FALSE)</f>
        <v>#N/A</v>
      </c>
      <c r="K131" s="23">
        <f>VLOOKUP($D$3:$D$195,'[1]学评教18-19-01'!$C$3:$E$125,3,FALSE)</f>
        <v>90.447000000000003</v>
      </c>
      <c r="L131" s="23">
        <v>90.447000000000003</v>
      </c>
      <c r="M131" s="14">
        <v>92</v>
      </c>
      <c r="N131" s="26">
        <f t="shared" ref="N131:N194" si="40">(1.6-M131/155)*62.5</f>
        <v>62.903225806451623</v>
      </c>
      <c r="O131" s="23"/>
      <c r="P131" s="23"/>
      <c r="Q131" s="23"/>
      <c r="R131" s="23"/>
      <c r="S131" s="23"/>
      <c r="T131" s="23"/>
      <c r="U131" s="23"/>
      <c r="V131" s="23"/>
      <c r="W131" s="27"/>
      <c r="X131" s="23"/>
      <c r="Y131" s="27"/>
      <c r="Z131" s="27"/>
      <c r="AA131" s="27"/>
      <c r="AB131" s="27"/>
      <c r="AC131" s="27"/>
      <c r="AD131" s="23"/>
      <c r="AE131" s="27"/>
      <c r="AF131" s="27"/>
      <c r="AG131" s="27"/>
      <c r="AH131" s="27"/>
      <c r="AI131" s="23"/>
      <c r="AJ131" s="21">
        <f t="shared" ref="AJ131:AJ194" si="41">I131+N131+X131+AI131</f>
        <v>105.50087978969086</v>
      </c>
      <c r="AK131" s="31" t="s">
        <v>329</v>
      </c>
    </row>
    <row r="132" spans="1:37" s="29" customFormat="1" ht="14.25" x14ac:dyDescent="0.2">
      <c r="A132" s="14">
        <v>146</v>
      </c>
      <c r="B132" s="15" t="s">
        <v>199</v>
      </c>
      <c r="C132" s="16" t="s">
        <v>330</v>
      </c>
      <c r="D132" s="16" t="s">
        <v>331</v>
      </c>
      <c r="E132" s="14" t="str">
        <f>VLOOKUP($D$3:$D$194,[1]职称信息表!$B$2:$D$160,3,FALSE)</f>
        <v>副研究员（自然科学）</v>
      </c>
      <c r="F132" s="14" t="str">
        <f>VLOOKUP($D$3:$D$194,[1]职称信息表!$B$1:$E$160,4,FALSE)</f>
        <v>专任教师</v>
      </c>
      <c r="G132" s="14" t="str">
        <f>VLOOKUP($D$3:$D$194,[1]职称信息表!$B$2:$F$160,5,FALSE)</f>
        <v>副高</v>
      </c>
      <c r="H132" s="17">
        <f>VLOOKUP(D132:D324,[1]工作量!C148:K368,7,FALSE)</f>
        <v>715</v>
      </c>
      <c r="I132" s="18">
        <f>VLOOKUP(D132:D324,[1]工作量!C148:K368,9,FALSE)</f>
        <v>100</v>
      </c>
      <c r="J132" s="14">
        <f>VLOOKUP($D$3:$D$195,'[1]学评教17-18-02'!$C$3:$E$131,3,FALSE)</f>
        <v>89.989000000000004</v>
      </c>
      <c r="K132" s="14">
        <f>VLOOKUP($D$3:$D$195,'[1]学评教18-19-01'!$C$3:$E$125,3,FALSE)</f>
        <v>90.891999999999996</v>
      </c>
      <c r="L132" s="14">
        <f>AVERAGE(J132,K132)</f>
        <v>90.4405</v>
      </c>
      <c r="M132" s="14">
        <v>93</v>
      </c>
      <c r="N132" s="18">
        <f t="shared" si="40"/>
        <v>62.5</v>
      </c>
      <c r="O132" s="14">
        <v>37.5</v>
      </c>
      <c r="P132" s="14"/>
      <c r="Q132" s="14">
        <f>SUM(O132:P132)</f>
        <v>37.5</v>
      </c>
      <c r="R132" s="14">
        <v>18</v>
      </c>
      <c r="S132" s="14"/>
      <c r="T132" s="14">
        <v>22</v>
      </c>
      <c r="U132" s="14"/>
      <c r="V132" s="14"/>
      <c r="W132" s="19">
        <f>SUM(R132:V132)</f>
        <v>40</v>
      </c>
      <c r="X132" s="20">
        <f>Q132+W132</f>
        <v>77.5</v>
      </c>
      <c r="Y132" s="19"/>
      <c r="Z132" s="19"/>
      <c r="AA132" s="19"/>
      <c r="AB132" s="19">
        <f>SUM(Y132:AA132)</f>
        <v>0</v>
      </c>
      <c r="AC132" s="19"/>
      <c r="AD132" s="14"/>
      <c r="AE132" s="19"/>
      <c r="AF132" s="19">
        <f>SUM(AC132:AE132)</f>
        <v>0</v>
      </c>
      <c r="AG132" s="19"/>
      <c r="AH132" s="19">
        <f>AG132</f>
        <v>0</v>
      </c>
      <c r="AI132" s="20">
        <f>AB132+AF132+AH132</f>
        <v>0</v>
      </c>
      <c r="AJ132" s="21">
        <f t="shared" si="41"/>
        <v>240</v>
      </c>
      <c r="AK132" s="22"/>
    </row>
    <row r="133" spans="1:37" ht="14.25" x14ac:dyDescent="0.2">
      <c r="A133" s="14">
        <v>152</v>
      </c>
      <c r="B133" s="15" t="s">
        <v>199</v>
      </c>
      <c r="C133" s="16" t="s">
        <v>332</v>
      </c>
      <c r="D133" s="16" t="s">
        <v>333</v>
      </c>
      <c r="E133" s="14">
        <f>VLOOKUP($D$3:$D$194,[1]职称信息表!$B$2:$D$197,3,FALSE)</f>
        <v>0</v>
      </c>
      <c r="F133" s="14" t="str">
        <f>VLOOKUP($D$3:$D$194,[1]职称信息表!$B$1:$E$197,4,FALSE)</f>
        <v>专任教师</v>
      </c>
      <c r="G133" s="14" t="s">
        <v>277</v>
      </c>
      <c r="H133" s="17">
        <f>VLOOKUP(D133:D325,[1]工作量!C154:K374,7,FALSE)</f>
        <v>400</v>
      </c>
      <c r="I133" s="18">
        <f>VLOOKUP(D133:D325,[1]工作量!C154:K374,9,FALSE)</f>
        <v>60.637229869379695</v>
      </c>
      <c r="J133" s="14">
        <f>VLOOKUP($D$3:$D$195,'[1]学评教17-18-02'!$C$3:$E$131,3,FALSE)</f>
        <v>90.328999999999994</v>
      </c>
      <c r="K133" s="14">
        <f>VLOOKUP($D$3:$D$195,'[1]学评教18-19-01'!$C$3:$E$125,3,FALSE)</f>
        <v>90.552000000000007</v>
      </c>
      <c r="L133" s="14">
        <f>AVERAGE(J133,K133)</f>
        <v>90.4405</v>
      </c>
      <c r="M133" s="14">
        <v>94</v>
      </c>
      <c r="N133" s="18">
        <f t="shared" si="40"/>
        <v>62.096774193548391</v>
      </c>
      <c r="O133" s="14"/>
      <c r="P133" s="14"/>
      <c r="Q133" s="14">
        <f>SUM(O133:P133)</f>
        <v>0</v>
      </c>
      <c r="R133" s="14"/>
      <c r="S133" s="14"/>
      <c r="T133" s="14"/>
      <c r="U133" s="14">
        <v>2</v>
      </c>
      <c r="V133" s="14"/>
      <c r="W133" s="19">
        <f>SUM(R133:V133)</f>
        <v>2</v>
      </c>
      <c r="X133" s="20">
        <f>Q133+W133</f>
        <v>2</v>
      </c>
      <c r="Y133" s="19">
        <v>19</v>
      </c>
      <c r="Z133" s="19"/>
      <c r="AA133" s="19"/>
      <c r="AB133" s="19">
        <f>SUM(Y133:AA133)</f>
        <v>19</v>
      </c>
      <c r="AC133" s="19"/>
      <c r="AD133" s="14">
        <v>20</v>
      </c>
      <c r="AE133" s="19"/>
      <c r="AF133" s="19">
        <f>SUM(AC133:AE133)</f>
        <v>20</v>
      </c>
      <c r="AG133" s="19"/>
      <c r="AH133" s="19">
        <f>AG133</f>
        <v>0</v>
      </c>
      <c r="AI133" s="20">
        <f>AB133+AF133+AH133</f>
        <v>39</v>
      </c>
      <c r="AJ133" s="21">
        <f t="shared" si="41"/>
        <v>163.73400406292808</v>
      </c>
      <c r="AK133" s="22"/>
    </row>
    <row r="134" spans="1:37" ht="14.25" x14ac:dyDescent="0.2">
      <c r="A134" s="14">
        <v>157</v>
      </c>
      <c r="B134" s="15" t="s">
        <v>115</v>
      </c>
      <c r="C134" s="16" t="s">
        <v>334</v>
      </c>
      <c r="D134" s="16" t="s">
        <v>335</v>
      </c>
      <c r="E134" s="14" t="str">
        <f>VLOOKUP($D$3:$D$194,[1]职称信息表!$B$2:$D$198,3,FALSE)</f>
        <v>副教授</v>
      </c>
      <c r="F134" s="14" t="str">
        <f>VLOOKUP($D$3:$D$194,[1]职称信息表!$B$1:$E$198,4,FALSE)</f>
        <v>专任教师</v>
      </c>
      <c r="G134" s="14" t="str">
        <f>VLOOKUP($D$3:$D$194,[1]职称信息表!$B$2:$F$198,5,FALSE)</f>
        <v>副高</v>
      </c>
      <c r="H134" s="17">
        <f>VLOOKUP(D134:D326,[1]工作量!C159:K379,7,FALSE)</f>
        <v>1551.62</v>
      </c>
      <c r="I134" s="18">
        <f>VLOOKUP(D134:D326,[1]工作量!C159:K379,9,FALSE)</f>
        <v>100</v>
      </c>
      <c r="J134" s="14">
        <f>VLOOKUP($D$3:$D$195,'[1]学评教17-18-02'!$C$3:$E$131,3,FALSE)</f>
        <v>90.438000000000002</v>
      </c>
      <c r="K134" s="14" t="e">
        <f>VLOOKUP($D$3:$D$195,'[1]学评教18-19-01'!$C$3:$E$125,3,FALSE)</f>
        <v>#N/A</v>
      </c>
      <c r="L134" s="14">
        <v>90.438000000000002</v>
      </c>
      <c r="M134" s="14">
        <v>95</v>
      </c>
      <c r="N134" s="18">
        <f t="shared" si="40"/>
        <v>61.693548387096776</v>
      </c>
      <c r="O134" s="14">
        <v>88.5</v>
      </c>
      <c r="P134" s="14"/>
      <c r="Q134" s="14">
        <f>SUM(O134:P134)</f>
        <v>88.5</v>
      </c>
      <c r="R134" s="14">
        <v>5</v>
      </c>
      <c r="S134" s="14"/>
      <c r="T134" s="14">
        <v>37</v>
      </c>
      <c r="U134" s="14"/>
      <c r="V134" s="14"/>
      <c r="W134" s="19">
        <f>SUM(R134:V134)</f>
        <v>42</v>
      </c>
      <c r="X134" s="20">
        <f>Q134+W134</f>
        <v>130.5</v>
      </c>
      <c r="Y134" s="19">
        <v>60</v>
      </c>
      <c r="Z134" s="19"/>
      <c r="AA134" s="19"/>
      <c r="AB134" s="19">
        <f>SUM(Y134:AA134)</f>
        <v>60</v>
      </c>
      <c r="AC134" s="19">
        <v>10</v>
      </c>
      <c r="AD134" s="14"/>
      <c r="AE134" s="19"/>
      <c r="AF134" s="19">
        <f>SUM(AC134:AE134)</f>
        <v>10</v>
      </c>
      <c r="AG134" s="19">
        <v>20</v>
      </c>
      <c r="AH134" s="19">
        <f>AG134</f>
        <v>20</v>
      </c>
      <c r="AI134" s="20">
        <f>AB134+AF134+AH134</f>
        <v>90</v>
      </c>
      <c r="AJ134" s="21">
        <f t="shared" si="41"/>
        <v>382.19354838709677</v>
      </c>
      <c r="AK134" s="22"/>
    </row>
    <row r="135" spans="1:37" ht="14.25" x14ac:dyDescent="0.2">
      <c r="A135" s="14">
        <v>109</v>
      </c>
      <c r="B135" s="15" t="s">
        <v>107</v>
      </c>
      <c r="C135" s="16" t="s">
        <v>336</v>
      </c>
      <c r="D135" s="16" t="s">
        <v>337</v>
      </c>
      <c r="E135" s="14" t="str">
        <f>VLOOKUP($D$3:$D$194,[1]职称信息表!$B$2:$D$160,3,FALSE)</f>
        <v>教授</v>
      </c>
      <c r="F135" s="14" t="str">
        <f>VLOOKUP($D$3:$D$194,[1]职称信息表!$B$1:$E$160,4,FALSE)</f>
        <v>专任教师</v>
      </c>
      <c r="G135" s="14" t="str">
        <f>VLOOKUP($D$3:$D$194,[1]职称信息表!$B$2:$F$160,5,FALSE)</f>
        <v>正高</v>
      </c>
      <c r="H135" s="17">
        <f>VLOOKUP(D135:D327,[1]工作量!C111:K331,7,FALSE)</f>
        <v>0</v>
      </c>
      <c r="I135" s="18">
        <f>VLOOKUP(D135:D327,[1]工作量!C111:K331,9,FALSE)</f>
        <v>0</v>
      </c>
      <c r="J135" s="14" t="e">
        <f>VLOOKUP($D$3:$D$195,'[1]学评教17-18-02'!$C$3:$E$131,3,FALSE)</f>
        <v>#N/A</v>
      </c>
      <c r="K135" s="14">
        <f>VLOOKUP($D$3:$D$195,'[1]学评教18-19-01'!$C$3:$E$125,3,FALSE)</f>
        <v>90.427999999999997</v>
      </c>
      <c r="L135" s="14">
        <v>90.427999999999997</v>
      </c>
      <c r="M135" s="14">
        <v>96</v>
      </c>
      <c r="N135" s="18">
        <f t="shared" si="40"/>
        <v>61.290322580645167</v>
      </c>
      <c r="O135" s="14"/>
      <c r="P135" s="14"/>
      <c r="Q135" s="14">
        <f>SUM(O135:P135)</f>
        <v>0</v>
      </c>
      <c r="R135" s="14"/>
      <c r="S135" s="14"/>
      <c r="T135" s="14"/>
      <c r="U135" s="14"/>
      <c r="V135" s="14"/>
      <c r="W135" s="19">
        <f>SUM(R135:V135)</f>
        <v>0</v>
      </c>
      <c r="X135" s="20">
        <f>Q135+W135</f>
        <v>0</v>
      </c>
      <c r="Y135" s="19"/>
      <c r="Z135" s="19"/>
      <c r="AA135" s="19"/>
      <c r="AB135" s="19">
        <f>SUM(Y135:AA135)</f>
        <v>0</v>
      </c>
      <c r="AC135" s="19"/>
      <c r="AD135" s="14"/>
      <c r="AE135" s="19"/>
      <c r="AF135" s="19">
        <f>SUM(AC135:AE135)</f>
        <v>0</v>
      </c>
      <c r="AG135" s="19"/>
      <c r="AH135" s="19">
        <f>AG135</f>
        <v>0</v>
      </c>
      <c r="AI135" s="20">
        <f>AB135+AF135+AH135</f>
        <v>0</v>
      </c>
      <c r="AJ135" s="21">
        <f t="shared" si="41"/>
        <v>61.290322580645167</v>
      </c>
      <c r="AK135" s="22"/>
    </row>
    <row r="136" spans="1:37" ht="14.25" x14ac:dyDescent="0.2">
      <c r="A136" s="23">
        <v>171</v>
      </c>
      <c r="B136" s="24" t="s">
        <v>115</v>
      </c>
      <c r="C136" s="25" t="s">
        <v>338</v>
      </c>
      <c r="D136" s="25" t="s">
        <v>339</v>
      </c>
      <c r="E136" s="23" t="str">
        <f>VLOOKUP($D$3:$D$194,[1]职称信息表!$B$2:$D$198,3,FALSE)</f>
        <v>高级工程师</v>
      </c>
      <c r="F136" s="23" t="str">
        <f>VLOOKUP($D$3:$D$194,[1]职称信息表!$B$1:$E$198,4,FALSE)</f>
        <v>专任教师</v>
      </c>
      <c r="G136" s="23" t="str">
        <f>VLOOKUP($D$3:$D$194,[1]职称信息表!$B$2:$F$198,5,FALSE)</f>
        <v>副高</v>
      </c>
      <c r="H136" s="26">
        <f>VLOOKUP(D136:D328,[1]工作量!C173:K393,7,FALSE)</f>
        <v>100</v>
      </c>
      <c r="I136" s="26">
        <f>VLOOKUP(D136:D328,[1]工作量!C173:K393,9,FALSE)</f>
        <v>15.159307467344924</v>
      </c>
      <c r="J136" s="23">
        <f>VLOOKUP($D$3:$D$195,'[1]学评教17-18-02'!$C$3:$E$131,3,FALSE)</f>
        <v>90.427999999999997</v>
      </c>
      <c r="K136" s="23" t="e">
        <f>VLOOKUP($D$3:$D$195,'[1]学评教18-19-01'!$C$3:$E$125,3,FALSE)</f>
        <v>#N/A</v>
      </c>
      <c r="L136" s="23">
        <v>90.427999999999997</v>
      </c>
      <c r="M136" s="14">
        <v>97</v>
      </c>
      <c r="N136" s="26">
        <f t="shared" si="40"/>
        <v>60.887096774193552</v>
      </c>
      <c r="O136" s="23"/>
      <c r="P136" s="23"/>
      <c r="Q136" s="23"/>
      <c r="R136" s="23"/>
      <c r="S136" s="23"/>
      <c r="T136" s="23"/>
      <c r="U136" s="23"/>
      <c r="V136" s="23"/>
      <c r="W136" s="27"/>
      <c r="X136" s="23"/>
      <c r="Y136" s="27"/>
      <c r="Z136" s="27"/>
      <c r="AA136" s="27"/>
      <c r="AB136" s="27"/>
      <c r="AC136" s="27"/>
      <c r="AD136" s="23"/>
      <c r="AE136" s="27"/>
      <c r="AF136" s="27"/>
      <c r="AG136" s="27"/>
      <c r="AH136" s="27"/>
      <c r="AI136" s="23"/>
      <c r="AJ136" s="21">
        <f t="shared" si="41"/>
        <v>76.046404241538482</v>
      </c>
      <c r="AK136" s="30" t="s">
        <v>49</v>
      </c>
    </row>
    <row r="137" spans="1:37" s="29" customFormat="1" ht="14.25" x14ac:dyDescent="0.2">
      <c r="A137" s="14">
        <v>153</v>
      </c>
      <c r="B137" s="15" t="s">
        <v>199</v>
      </c>
      <c r="C137" s="16" t="s">
        <v>340</v>
      </c>
      <c r="D137" s="16" t="s">
        <v>341</v>
      </c>
      <c r="E137" s="14" t="e">
        <f>VLOOKUP($D$3:$D$194,[1]职称信息表!$B$2:$D$197,3,FALSE)</f>
        <v>#N/A</v>
      </c>
      <c r="F137" s="14" t="s">
        <v>80</v>
      </c>
      <c r="G137" s="14" t="s">
        <v>277</v>
      </c>
      <c r="H137" s="17">
        <f>VLOOKUP(D137:D329,[1]工作量!C155:K375,7,FALSE)</f>
        <v>270</v>
      </c>
      <c r="I137" s="18">
        <f>VLOOKUP(D137:D329,[1]工作量!C155:K375,9,FALSE)</f>
        <v>40.930130161831286</v>
      </c>
      <c r="J137" s="14">
        <f>VLOOKUP($D$3:$D$195,'[1]学评教17-18-02'!$C$3:$E$131,3,FALSE)</f>
        <v>89.162999999999997</v>
      </c>
      <c r="K137" s="14">
        <f>VLOOKUP($D$3:$D$195,'[1]学评教18-19-01'!$C$3:$E$125,3,FALSE)</f>
        <v>91.634</v>
      </c>
      <c r="L137" s="14">
        <f>AVERAGE(J137,K137)</f>
        <v>90.398499999999999</v>
      </c>
      <c r="M137" s="14">
        <v>98</v>
      </c>
      <c r="N137" s="18">
        <f t="shared" si="40"/>
        <v>60.483870967741943</v>
      </c>
      <c r="O137" s="14"/>
      <c r="P137" s="14"/>
      <c r="Q137" s="14">
        <f t="shared" ref="Q137:Q160" si="42">SUM(O137:P137)</f>
        <v>0</v>
      </c>
      <c r="R137" s="14">
        <v>2</v>
      </c>
      <c r="S137" s="14"/>
      <c r="T137" s="14"/>
      <c r="U137" s="14"/>
      <c r="V137" s="14"/>
      <c r="W137" s="19">
        <f t="shared" ref="W137:W160" si="43">SUM(R137:V137)</f>
        <v>2</v>
      </c>
      <c r="X137" s="20">
        <f t="shared" ref="X137:X160" si="44">Q137+W137</f>
        <v>2</v>
      </c>
      <c r="Y137" s="19">
        <v>19</v>
      </c>
      <c r="Z137" s="19"/>
      <c r="AA137" s="19"/>
      <c r="AB137" s="19">
        <f t="shared" ref="AB137:AB160" si="45">SUM(Y137:AA137)</f>
        <v>19</v>
      </c>
      <c r="AC137" s="19">
        <v>10</v>
      </c>
      <c r="AD137" s="14"/>
      <c r="AE137" s="19"/>
      <c r="AF137" s="19">
        <f t="shared" ref="AF137:AF160" si="46">SUM(AC137:AE137)</f>
        <v>10</v>
      </c>
      <c r="AG137" s="19"/>
      <c r="AH137" s="19">
        <f t="shared" ref="AH137:AH160" si="47">AG137</f>
        <v>0</v>
      </c>
      <c r="AI137" s="20">
        <f t="shared" ref="AI137:AI160" si="48">AB137+AF137+AH137</f>
        <v>29</v>
      </c>
      <c r="AJ137" s="21">
        <f t="shared" si="41"/>
        <v>132.41400112957322</v>
      </c>
      <c r="AK137" s="22"/>
    </row>
    <row r="138" spans="1:37" s="34" customFormat="1" ht="14.25" x14ac:dyDescent="0.2">
      <c r="A138" s="14">
        <v>90</v>
      </c>
      <c r="B138" s="15" t="s">
        <v>99</v>
      </c>
      <c r="C138" s="16" t="s">
        <v>342</v>
      </c>
      <c r="D138" s="16" t="s">
        <v>343</v>
      </c>
      <c r="E138" s="14" t="str">
        <f>VLOOKUP($D$3:$D$194,[1]职称信息表!$B$2:$D$160,3,FALSE)</f>
        <v>讲师（高校）</v>
      </c>
      <c r="F138" s="14" t="str">
        <f>VLOOKUP($D$3:$D$194,[1]职称信息表!$B$1:$E$160,4,FALSE)</f>
        <v>专任教师</v>
      </c>
      <c r="G138" s="14" t="str">
        <f>VLOOKUP($D$3:$D$194,[1]职称信息表!$B$2:$F$160,5,FALSE)</f>
        <v>中级</v>
      </c>
      <c r="H138" s="17">
        <f>VLOOKUP(D138:D330,[1]工作量!C92:K312,7,FALSE)</f>
        <v>216</v>
      </c>
      <c r="I138" s="18">
        <f>VLOOKUP(D138:D330,[1]工作量!C92:K312,9,FALSE)</f>
        <v>32.744104129465036</v>
      </c>
      <c r="J138" s="14">
        <f>VLOOKUP($D$3:$D$195,'[1]学评教17-18-02'!$C$3:$E$131,3,FALSE)</f>
        <v>90.36</v>
      </c>
      <c r="K138" s="14" t="e">
        <f>VLOOKUP($D$3:$D$195,'[1]学评教18-19-01'!$C$3:$E$125,3,FALSE)</f>
        <v>#N/A</v>
      </c>
      <c r="L138" s="14">
        <v>90.36</v>
      </c>
      <c r="M138" s="14">
        <v>99</v>
      </c>
      <c r="N138" s="18">
        <f t="shared" si="40"/>
        <v>60.080645161290327</v>
      </c>
      <c r="O138" s="14"/>
      <c r="P138" s="14"/>
      <c r="Q138" s="14">
        <f t="shared" si="42"/>
        <v>0</v>
      </c>
      <c r="R138" s="14"/>
      <c r="S138" s="14"/>
      <c r="T138" s="14"/>
      <c r="U138" s="14"/>
      <c r="V138" s="14"/>
      <c r="W138" s="19">
        <f t="shared" si="43"/>
        <v>0</v>
      </c>
      <c r="X138" s="20">
        <f t="shared" si="44"/>
        <v>0</v>
      </c>
      <c r="Y138" s="19"/>
      <c r="Z138" s="19"/>
      <c r="AA138" s="19"/>
      <c r="AB138" s="19">
        <f t="shared" si="45"/>
        <v>0</v>
      </c>
      <c r="AC138" s="19"/>
      <c r="AD138" s="14"/>
      <c r="AE138" s="19"/>
      <c r="AF138" s="19">
        <f t="shared" si="46"/>
        <v>0</v>
      </c>
      <c r="AG138" s="19"/>
      <c r="AH138" s="19">
        <f t="shared" si="47"/>
        <v>0</v>
      </c>
      <c r="AI138" s="20">
        <f t="shared" si="48"/>
        <v>0</v>
      </c>
      <c r="AJ138" s="21">
        <f t="shared" si="41"/>
        <v>92.824749290755364</v>
      </c>
      <c r="AK138" s="46"/>
    </row>
    <row r="139" spans="1:37" s="34" customFormat="1" ht="14.25" x14ac:dyDescent="0.2">
      <c r="A139" s="14">
        <v>180</v>
      </c>
      <c r="B139" s="15" t="s">
        <v>127</v>
      </c>
      <c r="C139" s="16" t="s">
        <v>344</v>
      </c>
      <c r="D139" s="16" t="s">
        <v>345</v>
      </c>
      <c r="E139" s="14" t="str">
        <f>VLOOKUP($D$3:$D$194,[1]职称信息表!$B$2:$D$198,3,FALSE)</f>
        <v>教授</v>
      </c>
      <c r="F139" s="14" t="str">
        <f>VLOOKUP($D$3:$D$194,[1]职称信息表!$B$1:$E$198,4,FALSE)</f>
        <v>专任教师</v>
      </c>
      <c r="G139" s="14" t="str">
        <f>VLOOKUP($D$3:$D$194,[1]职称信息表!$B$2:$F$198,5,FALSE)</f>
        <v>正高</v>
      </c>
      <c r="H139" s="17">
        <f>VLOOKUP(D139:D331,[1]工作量!C182:K402,7,FALSE)</f>
        <v>898.51999999999987</v>
      </c>
      <c r="I139" s="18">
        <f>VLOOKUP(D139:D331,[1]工作量!C182:K402,9,FALSE)</f>
        <v>100</v>
      </c>
      <c r="J139" s="14">
        <f>VLOOKUP($D$3:$D$195,'[1]学评教17-18-02'!$C$3:$E$131,3,FALSE)</f>
        <v>90.171999999999997</v>
      </c>
      <c r="K139" s="14">
        <f>VLOOKUP($D$3:$D$195,'[1]学评教18-19-01'!$C$3:$E$125,3,FALSE)</f>
        <v>90.543999999999997</v>
      </c>
      <c r="L139" s="14">
        <f>AVERAGE(J139,K139)</f>
        <v>90.358000000000004</v>
      </c>
      <c r="M139" s="14">
        <v>100</v>
      </c>
      <c r="N139" s="18">
        <f t="shared" si="40"/>
        <v>59.677419354838719</v>
      </c>
      <c r="O139" s="14">
        <v>10</v>
      </c>
      <c r="P139" s="14"/>
      <c r="Q139" s="14">
        <f t="shared" si="42"/>
        <v>10</v>
      </c>
      <c r="R139" s="14"/>
      <c r="S139" s="14"/>
      <c r="T139" s="14"/>
      <c r="U139" s="14"/>
      <c r="V139" s="14"/>
      <c r="W139" s="19">
        <f t="shared" si="43"/>
        <v>0</v>
      </c>
      <c r="X139" s="20">
        <f t="shared" si="44"/>
        <v>10</v>
      </c>
      <c r="Y139" s="19">
        <v>100</v>
      </c>
      <c r="Z139" s="19"/>
      <c r="AA139" s="19"/>
      <c r="AB139" s="19">
        <f t="shared" si="45"/>
        <v>100</v>
      </c>
      <c r="AC139" s="19"/>
      <c r="AD139" s="14"/>
      <c r="AE139" s="19"/>
      <c r="AF139" s="19">
        <f t="shared" si="46"/>
        <v>0</v>
      </c>
      <c r="AG139" s="19"/>
      <c r="AH139" s="19">
        <f t="shared" si="47"/>
        <v>0</v>
      </c>
      <c r="AI139" s="20">
        <f t="shared" si="48"/>
        <v>100</v>
      </c>
      <c r="AJ139" s="21">
        <f t="shared" si="41"/>
        <v>269.67741935483872</v>
      </c>
      <c r="AK139" s="22"/>
    </row>
    <row r="140" spans="1:37" ht="14.25" x14ac:dyDescent="0.2">
      <c r="A140" s="14">
        <v>47</v>
      </c>
      <c r="B140" s="15" t="s">
        <v>69</v>
      </c>
      <c r="C140" s="16" t="s">
        <v>346</v>
      </c>
      <c r="D140" s="16" t="s">
        <v>347</v>
      </c>
      <c r="E140" s="14" t="str">
        <f>VLOOKUP($D$3:$D$194,[1]职称信息表!$B$2:$D$160,3,FALSE)</f>
        <v>高级工程师</v>
      </c>
      <c r="F140" s="14" t="str">
        <f>VLOOKUP($D$3:$D$194,[1]职称信息表!$B$1:$E$160,4,FALSE)</f>
        <v>专任教师</v>
      </c>
      <c r="G140" s="14" t="str">
        <f>VLOOKUP($D$3:$D$194,[1]职称信息表!$B$2:$F$160,5,FALSE)</f>
        <v>副高</v>
      </c>
      <c r="H140" s="17">
        <f>VLOOKUP(D140:D332,[1]工作量!C49:K269,7,FALSE)</f>
        <v>130</v>
      </c>
      <c r="I140" s="18">
        <f>VLOOKUP(D140:D332,[1]工作量!C49:K269,9,FALSE)</f>
        <v>19.707099707548398</v>
      </c>
      <c r="J140" s="14">
        <f>VLOOKUP($D$3:$D$195,'[1]学评教17-18-02'!$C$3:$E$131,3,FALSE)</f>
        <v>90.391000000000005</v>
      </c>
      <c r="K140" s="14">
        <f>VLOOKUP($D$3:$D$195,'[1]学评教18-19-01'!$C$3:$E$125,3,FALSE)</f>
        <v>90.22</v>
      </c>
      <c r="L140" s="14">
        <f>AVERAGE(J140,K140)</f>
        <v>90.305499999999995</v>
      </c>
      <c r="M140" s="14">
        <v>101</v>
      </c>
      <c r="N140" s="18">
        <f t="shared" si="40"/>
        <v>59.274193548387103</v>
      </c>
      <c r="O140" s="14"/>
      <c r="P140" s="14"/>
      <c r="Q140" s="14">
        <f t="shared" si="42"/>
        <v>0</v>
      </c>
      <c r="R140" s="14"/>
      <c r="S140" s="14"/>
      <c r="T140" s="14"/>
      <c r="U140" s="14"/>
      <c r="V140" s="14"/>
      <c r="W140" s="19">
        <f t="shared" si="43"/>
        <v>0</v>
      </c>
      <c r="X140" s="20">
        <f t="shared" si="44"/>
        <v>0</v>
      </c>
      <c r="Y140" s="19"/>
      <c r="Z140" s="19"/>
      <c r="AA140" s="19"/>
      <c r="AB140" s="19">
        <f t="shared" si="45"/>
        <v>0</v>
      </c>
      <c r="AC140" s="19"/>
      <c r="AD140" s="14"/>
      <c r="AE140" s="19"/>
      <c r="AF140" s="19">
        <f t="shared" si="46"/>
        <v>0</v>
      </c>
      <c r="AG140" s="19"/>
      <c r="AH140" s="19">
        <f t="shared" si="47"/>
        <v>0</v>
      </c>
      <c r="AI140" s="20">
        <f t="shared" si="48"/>
        <v>0</v>
      </c>
      <c r="AJ140" s="21">
        <f t="shared" si="41"/>
        <v>78.981293255935498</v>
      </c>
      <c r="AK140" s="22"/>
    </row>
    <row r="141" spans="1:37" ht="14.25" x14ac:dyDescent="0.2">
      <c r="A141" s="14">
        <v>139</v>
      </c>
      <c r="B141" s="15" t="s">
        <v>199</v>
      </c>
      <c r="C141" s="16" t="s">
        <v>348</v>
      </c>
      <c r="D141" s="16" t="s">
        <v>349</v>
      </c>
      <c r="E141" s="14" t="str">
        <f>VLOOKUP($D$3:$D$194,[1]职称信息表!$B$2:$D$160,3,FALSE)</f>
        <v>教授</v>
      </c>
      <c r="F141" s="14" t="str">
        <f>VLOOKUP($D$3:$D$194,[1]职称信息表!$B$1:$E$160,4,FALSE)</f>
        <v>专任教师</v>
      </c>
      <c r="G141" s="14" t="str">
        <f>VLOOKUP($D$3:$D$194,[1]职称信息表!$B$2:$F$160,5,FALSE)</f>
        <v>正高</v>
      </c>
      <c r="H141" s="17">
        <f>VLOOKUP(D141:D333,[1]工作量!C141:K361,7,FALSE)</f>
        <v>575</v>
      </c>
      <c r="I141" s="18">
        <f>VLOOKUP(D141:D333,[1]工作量!C141:K361,9,FALSE)</f>
        <v>87.166017937233306</v>
      </c>
      <c r="J141" s="14">
        <f>VLOOKUP($D$3:$D$195,'[1]学评教17-18-02'!$C$3:$E$131,3,FALSE)</f>
        <v>91.114999999999995</v>
      </c>
      <c r="K141" s="14">
        <f>VLOOKUP($D$3:$D$195,'[1]学评教18-19-01'!$C$3:$E$125,3,FALSE)</f>
        <v>89.414000000000001</v>
      </c>
      <c r="L141" s="14">
        <f>AVERAGE(J141,K141)</f>
        <v>90.264499999999998</v>
      </c>
      <c r="M141" s="14">
        <v>102</v>
      </c>
      <c r="N141" s="18">
        <f t="shared" si="40"/>
        <v>58.870967741935488</v>
      </c>
      <c r="O141" s="14"/>
      <c r="P141" s="14"/>
      <c r="Q141" s="14">
        <f t="shared" si="42"/>
        <v>0</v>
      </c>
      <c r="R141" s="14">
        <v>12</v>
      </c>
      <c r="S141" s="14"/>
      <c r="T141" s="14"/>
      <c r="U141" s="14"/>
      <c r="V141" s="14"/>
      <c r="W141" s="19">
        <f t="shared" si="43"/>
        <v>12</v>
      </c>
      <c r="X141" s="20">
        <f t="shared" si="44"/>
        <v>12</v>
      </c>
      <c r="Y141" s="19"/>
      <c r="Z141" s="19"/>
      <c r="AA141" s="19"/>
      <c r="AB141" s="19">
        <f t="shared" si="45"/>
        <v>0</v>
      </c>
      <c r="AC141" s="19"/>
      <c r="AD141" s="14"/>
      <c r="AE141" s="19"/>
      <c r="AF141" s="19">
        <f t="shared" si="46"/>
        <v>0</v>
      </c>
      <c r="AG141" s="19"/>
      <c r="AH141" s="19">
        <f t="shared" si="47"/>
        <v>0</v>
      </c>
      <c r="AI141" s="20">
        <f t="shared" si="48"/>
        <v>0</v>
      </c>
      <c r="AJ141" s="21">
        <f t="shared" si="41"/>
        <v>158.03698567916879</v>
      </c>
      <c r="AK141" s="22"/>
    </row>
    <row r="142" spans="1:37" ht="14.25" x14ac:dyDescent="0.2">
      <c r="A142" s="14">
        <v>178</v>
      </c>
      <c r="B142" s="15" t="s">
        <v>122</v>
      </c>
      <c r="C142" s="16" t="s">
        <v>350</v>
      </c>
      <c r="D142" s="16" t="s">
        <v>351</v>
      </c>
      <c r="E142" s="14" t="str">
        <f>VLOOKUP($D$3:$D$194,[1]职称信息表!$B$2:$D$198,3,FALSE)</f>
        <v>讲师（高校）</v>
      </c>
      <c r="F142" s="14" t="str">
        <f>VLOOKUP($D$3:$D$194,[1]职称信息表!$B$1:$E$198,4,FALSE)</f>
        <v>专任教师</v>
      </c>
      <c r="G142" s="14" t="str">
        <f>VLOOKUP($D$3:$D$194,[1]职称信息表!$B$2:$F$198,5,FALSE)</f>
        <v>中级</v>
      </c>
      <c r="H142" s="17">
        <f>VLOOKUP(D142:D334,[1]工作量!C180:K400,7,FALSE)</f>
        <v>148</v>
      </c>
      <c r="I142" s="18">
        <f>VLOOKUP(D142:D334,[1]工作量!C180:K400,9,FALSE)</f>
        <v>22.435775051670483</v>
      </c>
      <c r="J142" s="14" t="e">
        <f>VLOOKUP($D$3:$D$195,'[1]学评教17-18-02'!$C$3:$E$131,3,FALSE)</f>
        <v>#N/A</v>
      </c>
      <c r="K142" s="14">
        <f>VLOOKUP($D$3:$D$195,'[1]学评教18-19-01'!$C$3:$E$125,3,FALSE)</f>
        <v>90.245999999999995</v>
      </c>
      <c r="L142" s="14">
        <v>90.245999999999995</v>
      </c>
      <c r="M142" s="14">
        <v>103</v>
      </c>
      <c r="N142" s="18">
        <f t="shared" si="40"/>
        <v>58.467741935483872</v>
      </c>
      <c r="O142" s="14"/>
      <c r="P142" s="14"/>
      <c r="Q142" s="14">
        <f t="shared" si="42"/>
        <v>0</v>
      </c>
      <c r="R142" s="14"/>
      <c r="S142" s="14"/>
      <c r="T142" s="14"/>
      <c r="U142" s="14"/>
      <c r="V142" s="14"/>
      <c r="W142" s="19">
        <f t="shared" si="43"/>
        <v>0</v>
      </c>
      <c r="X142" s="20">
        <f t="shared" si="44"/>
        <v>0</v>
      </c>
      <c r="Y142" s="19"/>
      <c r="Z142" s="19"/>
      <c r="AA142" s="19"/>
      <c r="AB142" s="19">
        <f t="shared" si="45"/>
        <v>0</v>
      </c>
      <c r="AC142" s="19"/>
      <c r="AD142" s="14"/>
      <c r="AE142" s="19"/>
      <c r="AF142" s="19">
        <f t="shared" si="46"/>
        <v>0</v>
      </c>
      <c r="AG142" s="19"/>
      <c r="AH142" s="19">
        <f t="shared" si="47"/>
        <v>0</v>
      </c>
      <c r="AI142" s="20">
        <f t="shared" si="48"/>
        <v>0</v>
      </c>
      <c r="AJ142" s="21">
        <f t="shared" si="41"/>
        <v>80.903516987154347</v>
      </c>
      <c r="AK142" s="22"/>
    </row>
    <row r="143" spans="1:37" ht="14.25" x14ac:dyDescent="0.2">
      <c r="A143" s="14">
        <v>92</v>
      </c>
      <c r="B143" s="15" t="s">
        <v>99</v>
      </c>
      <c r="C143" s="16" t="s">
        <v>352</v>
      </c>
      <c r="D143" s="16" t="s">
        <v>353</v>
      </c>
      <c r="E143" s="14" t="str">
        <f>VLOOKUP($D$3:$D$194,[1]职称信息表!$B$2:$D$160,3,FALSE)</f>
        <v>讲师（高校）</v>
      </c>
      <c r="F143" s="14" t="str">
        <f>VLOOKUP($D$3:$D$194,[1]职称信息表!$B$1:$E$160,4,FALSE)</f>
        <v>专任教师</v>
      </c>
      <c r="G143" s="14" t="str">
        <f>VLOOKUP($D$3:$D$194,[1]职称信息表!$B$2:$F$160,5,FALSE)</f>
        <v>中级</v>
      </c>
      <c r="H143" s="17">
        <f>VLOOKUP(D143:D335,[1]工作量!C94:K314,7,FALSE)</f>
        <v>252</v>
      </c>
      <c r="I143" s="18">
        <f>VLOOKUP(D143:D335,[1]工作量!C94:K314,9,FALSE)</f>
        <v>38.201454817709205</v>
      </c>
      <c r="J143" s="14">
        <f>VLOOKUP($D$3:$D$195,'[1]学评教17-18-02'!$C$3:$E$131,3,FALSE)</f>
        <v>88.465999999999994</v>
      </c>
      <c r="K143" s="14">
        <f>VLOOKUP($D$3:$D$195,'[1]学评教18-19-01'!$C$3:$E$125,3,FALSE)</f>
        <v>91.953999999999994</v>
      </c>
      <c r="L143" s="14">
        <f>AVERAGE(J143,K143)</f>
        <v>90.21</v>
      </c>
      <c r="M143" s="14">
        <v>104</v>
      </c>
      <c r="N143" s="18">
        <f t="shared" si="40"/>
        <v>58.064516129032263</v>
      </c>
      <c r="O143" s="14"/>
      <c r="P143" s="14"/>
      <c r="Q143" s="14">
        <f t="shared" si="42"/>
        <v>0</v>
      </c>
      <c r="R143" s="14"/>
      <c r="S143" s="14"/>
      <c r="T143" s="14"/>
      <c r="U143" s="14"/>
      <c r="V143" s="14"/>
      <c r="W143" s="19">
        <f t="shared" si="43"/>
        <v>0</v>
      </c>
      <c r="X143" s="20">
        <f t="shared" si="44"/>
        <v>0</v>
      </c>
      <c r="Y143" s="19"/>
      <c r="Z143" s="19"/>
      <c r="AA143" s="19"/>
      <c r="AB143" s="19">
        <f t="shared" si="45"/>
        <v>0</v>
      </c>
      <c r="AC143" s="19"/>
      <c r="AD143" s="14"/>
      <c r="AE143" s="19"/>
      <c r="AF143" s="19">
        <f t="shared" si="46"/>
        <v>0</v>
      </c>
      <c r="AG143" s="19"/>
      <c r="AH143" s="19">
        <f t="shared" si="47"/>
        <v>0</v>
      </c>
      <c r="AI143" s="20">
        <f t="shared" si="48"/>
        <v>0</v>
      </c>
      <c r="AJ143" s="21">
        <f t="shared" si="41"/>
        <v>96.265970946741476</v>
      </c>
      <c r="AK143" s="46"/>
    </row>
    <row r="144" spans="1:37" ht="14.25" x14ac:dyDescent="0.2">
      <c r="A144" s="14">
        <v>99</v>
      </c>
      <c r="B144" s="15" t="s">
        <v>104</v>
      </c>
      <c r="C144" s="16" t="s">
        <v>354</v>
      </c>
      <c r="D144" s="16" t="s">
        <v>355</v>
      </c>
      <c r="E144" s="14" t="str">
        <f>VLOOKUP($D$3:$D$194,[1]职称信息表!$B$2:$D$160,3,FALSE)</f>
        <v>教授</v>
      </c>
      <c r="F144" s="14" t="str">
        <f>VLOOKUP($D$3:$D$194,[1]职称信息表!$B$1:$E$160,4,FALSE)</f>
        <v>专任教师</v>
      </c>
      <c r="G144" s="14" t="str">
        <f>VLOOKUP($D$3:$D$194,[1]职称信息表!$B$2:$F$160,5,FALSE)</f>
        <v>正高</v>
      </c>
      <c r="H144" s="17">
        <f>VLOOKUP(D144:D336,[1]工作量!C101:K321,7,FALSE)</f>
        <v>547.47040000000004</v>
      </c>
      <c r="I144" s="18">
        <f>VLOOKUP(D144:D336,[1]工作量!C101:K321,9,FALSE)</f>
        <v>82.992721228703118</v>
      </c>
      <c r="J144" s="14">
        <f>VLOOKUP($D$3:$D$195,'[1]学评教17-18-02'!$C$3:$E$131,3,FALSE)</f>
        <v>90.203000000000003</v>
      </c>
      <c r="K144" s="14" t="e">
        <f>VLOOKUP($D$3:$D$195,'[1]学评教18-19-01'!$C$3:$E$125,3,FALSE)</f>
        <v>#N/A</v>
      </c>
      <c r="L144" s="14">
        <v>90.203000000000003</v>
      </c>
      <c r="M144" s="14">
        <v>105</v>
      </c>
      <c r="N144" s="18">
        <f t="shared" si="40"/>
        <v>57.661290322580655</v>
      </c>
      <c r="O144" s="14"/>
      <c r="P144" s="14"/>
      <c r="Q144" s="14">
        <f t="shared" si="42"/>
        <v>0</v>
      </c>
      <c r="R144" s="14"/>
      <c r="S144" s="14"/>
      <c r="T144" s="14"/>
      <c r="U144" s="14"/>
      <c r="V144" s="14"/>
      <c r="W144" s="19">
        <f t="shared" si="43"/>
        <v>0</v>
      </c>
      <c r="X144" s="20">
        <f t="shared" si="44"/>
        <v>0</v>
      </c>
      <c r="Y144" s="19"/>
      <c r="Z144" s="19"/>
      <c r="AA144" s="19"/>
      <c r="AB144" s="19">
        <f t="shared" si="45"/>
        <v>0</v>
      </c>
      <c r="AC144" s="19"/>
      <c r="AD144" s="14"/>
      <c r="AE144" s="19"/>
      <c r="AF144" s="19">
        <f t="shared" si="46"/>
        <v>0</v>
      </c>
      <c r="AG144" s="19"/>
      <c r="AH144" s="19">
        <f t="shared" si="47"/>
        <v>0</v>
      </c>
      <c r="AI144" s="20">
        <f t="shared" si="48"/>
        <v>0</v>
      </c>
      <c r="AJ144" s="21">
        <f t="shared" si="41"/>
        <v>140.65401155128376</v>
      </c>
      <c r="AK144" s="22"/>
    </row>
    <row r="145" spans="1:37" ht="14.25" x14ac:dyDescent="0.2">
      <c r="A145" s="14">
        <v>163</v>
      </c>
      <c r="B145" s="15" t="s">
        <v>115</v>
      </c>
      <c r="C145" s="16" t="s">
        <v>356</v>
      </c>
      <c r="D145" s="16" t="s">
        <v>357</v>
      </c>
      <c r="E145" s="14" t="str">
        <f>VLOOKUP($D$3:$D$194,[1]职称信息表!$B$2:$D$197,3,FALSE)</f>
        <v>讲师（高校）</v>
      </c>
      <c r="F145" s="14" t="str">
        <f>VLOOKUP($D$3:$D$194,[1]职称信息表!$B$1:$E$197,4,FALSE)</f>
        <v>专任教师</v>
      </c>
      <c r="G145" s="14" t="str">
        <f>VLOOKUP($D$3:$D$194,[1]职称信息表!$B$2:$F$197,5,FALSE)</f>
        <v>中级</v>
      </c>
      <c r="H145" s="17">
        <f>VLOOKUP(D145:D337,[1]工作量!C165:K385,7,FALSE)</f>
        <v>196</v>
      </c>
      <c r="I145" s="18">
        <f>VLOOKUP(D145:D337,[1]工作量!C165:K385,9,FALSE)</f>
        <v>29.712242635996049</v>
      </c>
      <c r="J145" s="14">
        <f>VLOOKUP($D$3:$D$195,'[1]学评教17-18-02'!$C$3:$E$131,3,FALSE)</f>
        <v>90.17</v>
      </c>
      <c r="K145" s="14" t="e">
        <f>VLOOKUP($D$3:$D$195,'[1]学评教18-19-01'!$C$3:$E$125,3,FALSE)</f>
        <v>#N/A</v>
      </c>
      <c r="L145" s="14">
        <v>90.17</v>
      </c>
      <c r="M145" s="14">
        <v>106</v>
      </c>
      <c r="N145" s="18">
        <f t="shared" si="40"/>
        <v>57.258064516129039</v>
      </c>
      <c r="O145" s="14"/>
      <c r="P145" s="14"/>
      <c r="Q145" s="14">
        <f t="shared" si="42"/>
        <v>0</v>
      </c>
      <c r="R145" s="14"/>
      <c r="S145" s="14"/>
      <c r="T145" s="14"/>
      <c r="U145" s="14"/>
      <c r="V145" s="14"/>
      <c r="W145" s="19">
        <f t="shared" si="43"/>
        <v>0</v>
      </c>
      <c r="X145" s="20">
        <f t="shared" si="44"/>
        <v>0</v>
      </c>
      <c r="Y145" s="19"/>
      <c r="Z145" s="19"/>
      <c r="AA145" s="19"/>
      <c r="AB145" s="19">
        <f t="shared" si="45"/>
        <v>0</v>
      </c>
      <c r="AC145" s="19"/>
      <c r="AD145" s="14"/>
      <c r="AE145" s="19"/>
      <c r="AF145" s="19">
        <f t="shared" si="46"/>
        <v>0</v>
      </c>
      <c r="AG145" s="19"/>
      <c r="AH145" s="19">
        <f t="shared" si="47"/>
        <v>0</v>
      </c>
      <c r="AI145" s="20">
        <f t="shared" si="48"/>
        <v>0</v>
      </c>
      <c r="AJ145" s="21">
        <f t="shared" si="41"/>
        <v>86.970307152125088</v>
      </c>
      <c r="AK145" s="46"/>
    </row>
    <row r="146" spans="1:37" ht="14.25" x14ac:dyDescent="0.2">
      <c r="A146" s="14">
        <v>114</v>
      </c>
      <c r="B146" s="15" t="s">
        <v>107</v>
      </c>
      <c r="C146" s="16" t="s">
        <v>358</v>
      </c>
      <c r="D146" s="16" t="s">
        <v>359</v>
      </c>
      <c r="E146" s="14" t="str">
        <f>VLOOKUP($D$3:$D$194,[1]职称信息表!$B$2:$D$160,3,FALSE)</f>
        <v>副教授</v>
      </c>
      <c r="F146" s="14" t="str">
        <f>VLOOKUP($D$3:$D$194,[1]职称信息表!$B$1:$E$160,4,FALSE)</f>
        <v>专任教师</v>
      </c>
      <c r="G146" s="14" t="str">
        <f>VLOOKUP($D$3:$D$194,[1]职称信息表!$B$2:$F$160,5,FALSE)</f>
        <v>副高</v>
      </c>
      <c r="H146" s="17">
        <f>VLOOKUP(D146:D338,[1]工作量!C116:K336,7,FALSE)</f>
        <v>170.72</v>
      </c>
      <c r="I146" s="18">
        <f>VLOOKUP(D146:D338,[1]工作量!C116:K336,9,FALSE)</f>
        <v>25.879969708251252</v>
      </c>
      <c r="J146" s="14" t="e">
        <f>VLOOKUP($D$3:$D$195,'[1]学评教17-18-02'!$C$3:$E$131,3,FALSE)</f>
        <v>#N/A</v>
      </c>
      <c r="K146" s="14">
        <f>VLOOKUP($D$3:$D$195,'[1]学评教18-19-01'!$C$3:$E$125,3,FALSE)</f>
        <v>90.108999999999995</v>
      </c>
      <c r="L146" s="14">
        <v>90.108999999999995</v>
      </c>
      <c r="M146" s="14">
        <v>107</v>
      </c>
      <c r="N146" s="18">
        <f t="shared" si="40"/>
        <v>56.854838709677423</v>
      </c>
      <c r="O146" s="14"/>
      <c r="P146" s="14"/>
      <c r="Q146" s="14">
        <f t="shared" si="42"/>
        <v>0</v>
      </c>
      <c r="R146" s="14"/>
      <c r="S146" s="14"/>
      <c r="T146" s="14"/>
      <c r="U146" s="14"/>
      <c r="V146" s="14"/>
      <c r="W146" s="19">
        <f t="shared" si="43"/>
        <v>0</v>
      </c>
      <c r="X146" s="20">
        <f t="shared" si="44"/>
        <v>0</v>
      </c>
      <c r="Y146" s="19"/>
      <c r="Z146" s="19"/>
      <c r="AA146" s="19"/>
      <c r="AB146" s="19">
        <f t="shared" si="45"/>
        <v>0</v>
      </c>
      <c r="AC146" s="19"/>
      <c r="AD146" s="14"/>
      <c r="AE146" s="19"/>
      <c r="AF146" s="19">
        <f t="shared" si="46"/>
        <v>0</v>
      </c>
      <c r="AG146" s="19"/>
      <c r="AH146" s="19">
        <f t="shared" si="47"/>
        <v>0</v>
      </c>
      <c r="AI146" s="20">
        <f t="shared" si="48"/>
        <v>0</v>
      </c>
      <c r="AJ146" s="21">
        <f t="shared" si="41"/>
        <v>82.734808417928676</v>
      </c>
      <c r="AK146" s="22"/>
    </row>
    <row r="147" spans="1:37" ht="14.25" x14ac:dyDescent="0.2">
      <c r="A147" s="14">
        <v>106</v>
      </c>
      <c r="B147" s="15" t="s">
        <v>104</v>
      </c>
      <c r="C147" s="16" t="s">
        <v>360</v>
      </c>
      <c r="D147" s="16" t="s">
        <v>361</v>
      </c>
      <c r="E147" s="14" t="str">
        <f>VLOOKUP($D$3:$D$194,[1]职称信息表!$B$2:$D$160,3,FALSE)</f>
        <v>讲师（高校）</v>
      </c>
      <c r="F147" s="14" t="str">
        <f>VLOOKUP($D$3:$D$194,[1]职称信息表!$B$1:$E$160,4,FALSE)</f>
        <v>专任教师</v>
      </c>
      <c r="G147" s="14" t="str">
        <f>VLOOKUP($D$3:$D$194,[1]职称信息表!$B$2:$F$160,5,FALSE)</f>
        <v>中级</v>
      </c>
      <c r="H147" s="17">
        <f>VLOOKUP(D147:D339,[1]工作量!C108:K328,7,FALSE)</f>
        <v>187.5</v>
      </c>
      <c r="I147" s="18">
        <f>VLOOKUP(D147:D339,[1]工作量!C108:K328,9,FALSE)</f>
        <v>28.423701501271729</v>
      </c>
      <c r="J147" s="14">
        <f>VLOOKUP($D$3:$D$195,'[1]学评教17-18-02'!$C$3:$E$131,3,FALSE)</f>
        <v>88.697000000000003</v>
      </c>
      <c r="K147" s="14">
        <f>VLOOKUP($D$3:$D$195,'[1]学评教18-19-01'!$C$3:$E$125,3,FALSE)</f>
        <v>91.462999999999994</v>
      </c>
      <c r="L147" s="14">
        <f>AVERAGE(J147,K147)</f>
        <v>90.08</v>
      </c>
      <c r="M147" s="14">
        <v>108</v>
      </c>
      <c r="N147" s="18">
        <f t="shared" si="40"/>
        <v>56.451612903225815</v>
      </c>
      <c r="O147" s="14"/>
      <c r="P147" s="14"/>
      <c r="Q147" s="14">
        <f t="shared" si="42"/>
        <v>0</v>
      </c>
      <c r="R147" s="14"/>
      <c r="S147" s="14"/>
      <c r="T147" s="14"/>
      <c r="U147" s="14"/>
      <c r="V147" s="14"/>
      <c r="W147" s="19">
        <f t="shared" si="43"/>
        <v>0</v>
      </c>
      <c r="X147" s="20">
        <f t="shared" si="44"/>
        <v>0</v>
      </c>
      <c r="Y147" s="19">
        <v>4</v>
      </c>
      <c r="Z147" s="19"/>
      <c r="AA147" s="19"/>
      <c r="AB147" s="19">
        <f t="shared" si="45"/>
        <v>4</v>
      </c>
      <c r="AC147" s="19"/>
      <c r="AD147" s="14"/>
      <c r="AE147" s="19"/>
      <c r="AF147" s="19">
        <f t="shared" si="46"/>
        <v>0</v>
      </c>
      <c r="AG147" s="19">
        <v>10</v>
      </c>
      <c r="AH147" s="19">
        <f t="shared" si="47"/>
        <v>10</v>
      </c>
      <c r="AI147" s="20">
        <f t="shared" si="48"/>
        <v>14</v>
      </c>
      <c r="AJ147" s="21">
        <f t="shared" si="41"/>
        <v>98.875314404497544</v>
      </c>
      <c r="AK147" s="22"/>
    </row>
    <row r="148" spans="1:37" ht="14.25" x14ac:dyDescent="0.2">
      <c r="A148" s="14">
        <v>211</v>
      </c>
      <c r="B148" s="15" t="s">
        <v>133</v>
      </c>
      <c r="C148" s="16" t="s">
        <v>362</v>
      </c>
      <c r="D148" s="16" t="s">
        <v>363</v>
      </c>
      <c r="E148" s="14" t="s">
        <v>136</v>
      </c>
      <c r="F148" s="14" t="s">
        <v>137</v>
      </c>
      <c r="G148" s="14" t="s">
        <v>138</v>
      </c>
      <c r="H148" s="17">
        <f>VLOOKUP(D148:D340,[1]工作量!C194:K414,7,FALSE)</f>
        <v>413.04333333333329</v>
      </c>
      <c r="I148" s="18">
        <f>VLOOKUP(D148:D340,[1]工作量!C194:K414,9,FALSE)</f>
        <v>62.614508873370369</v>
      </c>
      <c r="J148" s="14">
        <f>VLOOKUP($D$3:$D$195,'[1]学评教17-18-02'!$C$3:$E$131,3,FALSE)</f>
        <v>90.051000000000002</v>
      </c>
      <c r="K148" s="14" t="e">
        <f>VLOOKUP($D$3:$D$195,'[1]学评教18-19-01'!$C$3:$E$125,3,FALSE)</f>
        <v>#N/A</v>
      </c>
      <c r="L148" s="14">
        <v>90.051000000000002</v>
      </c>
      <c r="M148" s="14">
        <v>109</v>
      </c>
      <c r="N148" s="18">
        <f t="shared" si="40"/>
        <v>56.048387096774199</v>
      </c>
      <c r="O148" s="14"/>
      <c r="P148" s="14"/>
      <c r="Q148" s="14">
        <f t="shared" si="42"/>
        <v>0</v>
      </c>
      <c r="R148" s="14"/>
      <c r="S148" s="14"/>
      <c r="T148" s="14"/>
      <c r="U148" s="14"/>
      <c r="V148" s="14"/>
      <c r="W148" s="19">
        <f t="shared" si="43"/>
        <v>0</v>
      </c>
      <c r="X148" s="20">
        <f t="shared" si="44"/>
        <v>0</v>
      </c>
      <c r="Y148" s="19"/>
      <c r="Z148" s="19"/>
      <c r="AA148" s="19"/>
      <c r="AB148" s="19">
        <f t="shared" si="45"/>
        <v>0</v>
      </c>
      <c r="AC148" s="19"/>
      <c r="AD148" s="14"/>
      <c r="AE148" s="19"/>
      <c r="AF148" s="19">
        <f t="shared" si="46"/>
        <v>0</v>
      </c>
      <c r="AG148" s="19"/>
      <c r="AH148" s="19">
        <f t="shared" si="47"/>
        <v>0</v>
      </c>
      <c r="AI148" s="20">
        <f t="shared" si="48"/>
        <v>0</v>
      </c>
      <c r="AJ148" s="21">
        <f t="shared" si="41"/>
        <v>118.66289597014458</v>
      </c>
      <c r="AK148" s="22"/>
    </row>
    <row r="149" spans="1:37" ht="14.25" x14ac:dyDescent="0.2">
      <c r="A149" s="14">
        <v>15</v>
      </c>
      <c r="B149" s="15" t="s">
        <v>52</v>
      </c>
      <c r="C149" s="16" t="s">
        <v>364</v>
      </c>
      <c r="D149" s="16" t="s">
        <v>365</v>
      </c>
      <c r="E149" s="14" t="str">
        <f>VLOOKUP($D$3:$D$194,[1]职称信息表!$B$2:$D$160,3,FALSE)</f>
        <v>副研究员（自然科学）</v>
      </c>
      <c r="F149" s="14" t="str">
        <f>VLOOKUP($D$3:$D$194,[1]职称信息表!$B$1:$E$160,4,FALSE)</f>
        <v>专任教师</v>
      </c>
      <c r="G149" s="14" t="str">
        <f>VLOOKUP($D$3:$D$194,[1]职称信息表!$B$2:$F$160,5,FALSE)</f>
        <v>副高</v>
      </c>
      <c r="H149" s="17">
        <f>VLOOKUP(D149:D341,[1]工作量!C17:K237,7,FALSE)</f>
        <v>143.00000000000003</v>
      </c>
      <c r="I149" s="18">
        <f>VLOOKUP(D149:D341,[1]工作量!C17:K237,9,FALSE)</f>
        <v>21.677809678303241</v>
      </c>
      <c r="J149" s="14">
        <f>VLOOKUP($D$3:$D$195,'[1]学评教17-18-02'!$C$3:$E$131,3,FALSE)</f>
        <v>90.025999999999996</v>
      </c>
      <c r="K149" s="14" t="e">
        <f>VLOOKUP($D$3:$D$195,'[1]学评教18-19-01'!$C$3:$E$125,3,FALSE)</f>
        <v>#N/A</v>
      </c>
      <c r="L149" s="14">
        <v>90.025999999999996</v>
      </c>
      <c r="M149" s="14">
        <v>110</v>
      </c>
      <c r="N149" s="18">
        <f t="shared" si="40"/>
        <v>55.645161290322584</v>
      </c>
      <c r="O149" s="14"/>
      <c r="P149" s="14"/>
      <c r="Q149" s="14">
        <f t="shared" si="42"/>
        <v>0</v>
      </c>
      <c r="R149" s="14"/>
      <c r="S149" s="14"/>
      <c r="T149" s="14">
        <v>7</v>
      </c>
      <c r="U149" s="14"/>
      <c r="V149" s="14"/>
      <c r="W149" s="19">
        <f t="shared" si="43"/>
        <v>7</v>
      </c>
      <c r="X149" s="20">
        <f t="shared" si="44"/>
        <v>7</v>
      </c>
      <c r="Y149" s="19"/>
      <c r="Z149" s="19"/>
      <c r="AA149" s="19"/>
      <c r="AB149" s="19">
        <f t="shared" si="45"/>
        <v>0</v>
      </c>
      <c r="AC149" s="19"/>
      <c r="AD149" s="14"/>
      <c r="AE149" s="19"/>
      <c r="AF149" s="19">
        <f t="shared" si="46"/>
        <v>0</v>
      </c>
      <c r="AG149" s="19"/>
      <c r="AH149" s="19">
        <f t="shared" si="47"/>
        <v>0</v>
      </c>
      <c r="AI149" s="20">
        <f t="shared" si="48"/>
        <v>0</v>
      </c>
      <c r="AJ149" s="21">
        <f t="shared" si="41"/>
        <v>84.322970968625825</v>
      </c>
      <c r="AK149" s="22"/>
    </row>
    <row r="150" spans="1:37" ht="14.25" x14ac:dyDescent="0.2">
      <c r="A150" s="14">
        <v>161</v>
      </c>
      <c r="B150" s="15" t="s">
        <v>115</v>
      </c>
      <c r="C150" s="16" t="s">
        <v>366</v>
      </c>
      <c r="D150" s="16" t="s">
        <v>367</v>
      </c>
      <c r="E150" s="14" t="str">
        <f>VLOOKUP($D$3:$D$194,[1]职称信息表!$B$2:$D$197,3,FALSE)</f>
        <v>实验师</v>
      </c>
      <c r="F150" s="14" t="str">
        <f>VLOOKUP($D$3:$D$194,[1]职称信息表!$B$1:$E$197,4,FALSE)</f>
        <v>实验管理</v>
      </c>
      <c r="G150" s="14" t="str">
        <f>VLOOKUP($D$3:$D$194,[1]职称信息表!$B$2:$F$197,5,FALSE)</f>
        <v>中级</v>
      </c>
      <c r="H150" s="17">
        <f>VLOOKUP(D150:D342,[1]工作量!C163:K383,7,FALSE)</f>
        <v>1126.0000000000002</v>
      </c>
      <c r="I150" s="18">
        <f>VLOOKUP(D150:D342,[1]工作量!C163:K383,9,FALSE)</f>
        <v>100</v>
      </c>
      <c r="J150" s="14">
        <f>VLOOKUP($D$3:$D$195,'[1]学评教17-18-02'!$C$3:$E$131,3,FALSE)</f>
        <v>90.13</v>
      </c>
      <c r="K150" s="14">
        <f>VLOOKUP($D$3:$D$195,'[1]学评教18-19-01'!$C$3:$E$125,3,FALSE)</f>
        <v>89.912999999999997</v>
      </c>
      <c r="L150" s="14">
        <f>AVERAGE(J150,K150)</f>
        <v>90.021500000000003</v>
      </c>
      <c r="M150" s="14">
        <v>111</v>
      </c>
      <c r="N150" s="18">
        <f t="shared" si="40"/>
        <v>55.241935483870968</v>
      </c>
      <c r="O150" s="14">
        <v>110</v>
      </c>
      <c r="P150" s="14"/>
      <c r="Q150" s="14">
        <f t="shared" si="42"/>
        <v>110</v>
      </c>
      <c r="R150" s="14">
        <v>5</v>
      </c>
      <c r="S150" s="14"/>
      <c r="T150" s="14">
        <v>60</v>
      </c>
      <c r="U150" s="14">
        <v>7</v>
      </c>
      <c r="V150" s="14"/>
      <c r="W150" s="19">
        <f t="shared" si="43"/>
        <v>72</v>
      </c>
      <c r="X150" s="20">
        <f t="shared" si="44"/>
        <v>182</v>
      </c>
      <c r="Y150" s="19">
        <v>30</v>
      </c>
      <c r="Z150" s="19"/>
      <c r="AA150" s="19"/>
      <c r="AB150" s="19">
        <f t="shared" si="45"/>
        <v>30</v>
      </c>
      <c r="AC150" s="19"/>
      <c r="AD150" s="14"/>
      <c r="AE150" s="19">
        <v>15</v>
      </c>
      <c r="AF150" s="19">
        <f t="shared" si="46"/>
        <v>15</v>
      </c>
      <c r="AG150" s="19">
        <v>20</v>
      </c>
      <c r="AH150" s="19">
        <f t="shared" si="47"/>
        <v>20</v>
      </c>
      <c r="AI150" s="20">
        <f t="shared" si="48"/>
        <v>65</v>
      </c>
      <c r="AJ150" s="21">
        <f t="shared" si="41"/>
        <v>402.24193548387098</v>
      </c>
      <c r="AK150" s="22"/>
    </row>
    <row r="151" spans="1:37" ht="14.25" x14ac:dyDescent="0.2">
      <c r="A151" s="14">
        <v>93</v>
      </c>
      <c r="B151" s="15" t="s">
        <v>99</v>
      </c>
      <c r="C151" s="16" t="s">
        <v>368</v>
      </c>
      <c r="D151" s="16" t="s">
        <v>369</v>
      </c>
      <c r="E151" s="14" t="str">
        <f>VLOOKUP($D$3:$D$194,[1]职称信息表!$B$2:$D$160,3,FALSE)</f>
        <v>高级工程师</v>
      </c>
      <c r="F151" s="14" t="str">
        <f>VLOOKUP($D$3:$D$194,[1]职称信息表!$B$1:$E$160,4,FALSE)</f>
        <v>专任教师</v>
      </c>
      <c r="G151" s="14" t="str">
        <f>VLOOKUP($D$3:$D$194,[1]职称信息表!$B$2:$F$160,5,FALSE)</f>
        <v>副高</v>
      </c>
      <c r="H151" s="17">
        <f>VLOOKUP(D151:D343,[1]工作量!C95:K315,7,FALSE)</f>
        <v>458</v>
      </c>
      <c r="I151" s="18">
        <f>VLOOKUP(D151:D343,[1]工作量!C95:K315,9,FALSE)</f>
        <v>69.429628200439737</v>
      </c>
      <c r="J151" s="14">
        <f>VLOOKUP($D$3:$D$195,'[1]学评教17-18-02'!$C$3:$E$131,3,FALSE)</f>
        <v>90.149000000000001</v>
      </c>
      <c r="K151" s="14">
        <f>VLOOKUP($D$3:$D$195,'[1]学评教18-19-01'!$C$3:$E$125,3,FALSE)</f>
        <v>89.828000000000003</v>
      </c>
      <c r="L151" s="14">
        <f>AVERAGE(J151,K151)</f>
        <v>89.988500000000002</v>
      </c>
      <c r="M151" s="14">
        <v>112</v>
      </c>
      <c r="N151" s="18">
        <f t="shared" si="40"/>
        <v>54.838709677419367</v>
      </c>
      <c r="O151" s="14"/>
      <c r="P151" s="14"/>
      <c r="Q151" s="14">
        <f t="shared" si="42"/>
        <v>0</v>
      </c>
      <c r="R151" s="14"/>
      <c r="S151" s="14"/>
      <c r="T151" s="14"/>
      <c r="U151" s="14"/>
      <c r="V151" s="14"/>
      <c r="W151" s="19">
        <f t="shared" si="43"/>
        <v>0</v>
      </c>
      <c r="X151" s="20">
        <f t="shared" si="44"/>
        <v>0</v>
      </c>
      <c r="Y151" s="19">
        <v>15</v>
      </c>
      <c r="Z151" s="19"/>
      <c r="AA151" s="19"/>
      <c r="AB151" s="19">
        <f t="shared" si="45"/>
        <v>15</v>
      </c>
      <c r="AC151" s="19"/>
      <c r="AD151" s="14">
        <v>20</v>
      </c>
      <c r="AE151" s="19"/>
      <c r="AF151" s="19">
        <f t="shared" si="46"/>
        <v>20</v>
      </c>
      <c r="AG151" s="19"/>
      <c r="AH151" s="19">
        <f t="shared" si="47"/>
        <v>0</v>
      </c>
      <c r="AI151" s="20">
        <f t="shared" si="48"/>
        <v>35</v>
      </c>
      <c r="AJ151" s="21">
        <f t="shared" si="41"/>
        <v>159.2683378778591</v>
      </c>
      <c r="AK151" s="46"/>
    </row>
    <row r="152" spans="1:37" ht="14.25" x14ac:dyDescent="0.2">
      <c r="A152" s="14">
        <v>151</v>
      </c>
      <c r="B152" s="15" t="s">
        <v>199</v>
      </c>
      <c r="C152" s="16" t="s">
        <v>370</v>
      </c>
      <c r="D152" s="16" t="s">
        <v>371</v>
      </c>
      <c r="E152" s="14" t="str">
        <f>VLOOKUP($D$3:$D$194,[1]职称信息表!$B$2:$D$160,3,FALSE)</f>
        <v>讲师（高校）</v>
      </c>
      <c r="F152" s="14" t="str">
        <f>VLOOKUP($D$3:$D$194,[1]职称信息表!$B$1:$E$160,4,FALSE)</f>
        <v>专任教师</v>
      </c>
      <c r="G152" s="14" t="str">
        <f>VLOOKUP($D$3:$D$194,[1]职称信息表!$B$2:$F$160,5,FALSE)</f>
        <v>中级</v>
      </c>
      <c r="H152" s="17">
        <f>VLOOKUP(D152:D344,[1]工作量!C153:K373,7,FALSE)</f>
        <v>735</v>
      </c>
      <c r="I152" s="18">
        <f>VLOOKUP(D152:D344,[1]工作量!C153:K373,9,FALSE)</f>
        <v>100</v>
      </c>
      <c r="J152" s="14">
        <f>VLOOKUP($D$3:$D$195,'[1]学评教17-18-02'!$C$3:$E$131,3,FALSE)</f>
        <v>89.578000000000003</v>
      </c>
      <c r="K152" s="14">
        <f>VLOOKUP($D$3:$D$195,'[1]学评教18-19-01'!$C$3:$E$125,3,FALSE)</f>
        <v>90.381</v>
      </c>
      <c r="L152" s="14">
        <f>AVERAGE(J152,K152)</f>
        <v>89.979500000000002</v>
      </c>
      <c r="M152" s="14">
        <v>113</v>
      </c>
      <c r="N152" s="18">
        <f t="shared" si="40"/>
        <v>54.435483870967751</v>
      </c>
      <c r="O152" s="14">
        <v>80</v>
      </c>
      <c r="P152" s="14"/>
      <c r="Q152" s="14">
        <f t="shared" si="42"/>
        <v>80</v>
      </c>
      <c r="R152" s="14"/>
      <c r="S152" s="14"/>
      <c r="T152" s="14">
        <v>30</v>
      </c>
      <c r="U152" s="14"/>
      <c r="V152" s="14"/>
      <c r="W152" s="19">
        <f t="shared" si="43"/>
        <v>30</v>
      </c>
      <c r="X152" s="20">
        <f t="shared" si="44"/>
        <v>110</v>
      </c>
      <c r="Y152" s="19">
        <v>400</v>
      </c>
      <c r="Z152" s="19"/>
      <c r="AA152" s="19"/>
      <c r="AB152" s="19">
        <f t="shared" si="45"/>
        <v>400</v>
      </c>
      <c r="AC152" s="19"/>
      <c r="AD152" s="14">
        <v>5</v>
      </c>
      <c r="AE152" s="19"/>
      <c r="AF152" s="19">
        <f t="shared" si="46"/>
        <v>5</v>
      </c>
      <c r="AG152" s="19"/>
      <c r="AH152" s="19">
        <f t="shared" si="47"/>
        <v>0</v>
      </c>
      <c r="AI152" s="20">
        <f t="shared" si="48"/>
        <v>405</v>
      </c>
      <c r="AJ152" s="21">
        <f t="shared" si="41"/>
        <v>669.4354838709678</v>
      </c>
      <c r="AK152" s="22"/>
    </row>
    <row r="153" spans="1:37" ht="14.25" x14ac:dyDescent="0.2">
      <c r="A153" s="14">
        <v>75</v>
      </c>
      <c r="B153" s="15" t="s">
        <v>77</v>
      </c>
      <c r="C153" s="16" t="s">
        <v>372</v>
      </c>
      <c r="D153" s="16" t="s">
        <v>373</v>
      </c>
      <c r="E153" s="14" t="str">
        <f>VLOOKUP($D$3:$D$194,[1]职称信息表!$B$2:$D$160,3,FALSE)</f>
        <v>教授</v>
      </c>
      <c r="F153" s="14" t="str">
        <f>VLOOKUP($D$3:$D$194,[1]职称信息表!$B$1:$E$160,4,FALSE)</f>
        <v>专任教师</v>
      </c>
      <c r="G153" s="14" t="str">
        <f>VLOOKUP($D$3:$D$194,[1]职称信息表!$B$2:$F$160,5,FALSE)</f>
        <v>正高</v>
      </c>
      <c r="H153" s="17">
        <f>VLOOKUP(D153:D345,[1]工作量!C77:K297,7,FALSE)</f>
        <v>0</v>
      </c>
      <c r="I153" s="18">
        <f>VLOOKUP(D153:D345,[1]工作量!C77:K297,9,FALSE)</f>
        <v>0</v>
      </c>
      <c r="J153" s="14">
        <f>VLOOKUP($D$3:$D$195,'[1]学评教17-18-02'!$C$3:$E$131,3,FALSE)</f>
        <v>89.944999999999993</v>
      </c>
      <c r="K153" s="14" t="e">
        <f>VLOOKUP($D$3:$D$195,'[1]学评教18-19-01'!$C$3:$E$125,3,FALSE)</f>
        <v>#N/A</v>
      </c>
      <c r="L153" s="14">
        <v>89.944999999999993</v>
      </c>
      <c r="M153" s="14">
        <v>114</v>
      </c>
      <c r="N153" s="18">
        <f t="shared" si="40"/>
        <v>54.032258064516135</v>
      </c>
      <c r="O153" s="14"/>
      <c r="P153" s="14"/>
      <c r="Q153" s="14">
        <f t="shared" si="42"/>
        <v>0</v>
      </c>
      <c r="R153" s="14"/>
      <c r="S153" s="14"/>
      <c r="T153" s="14"/>
      <c r="U153" s="14"/>
      <c r="V153" s="14"/>
      <c r="W153" s="19">
        <f t="shared" si="43"/>
        <v>0</v>
      </c>
      <c r="X153" s="20">
        <f t="shared" si="44"/>
        <v>0</v>
      </c>
      <c r="Y153" s="19"/>
      <c r="Z153" s="19"/>
      <c r="AA153" s="19"/>
      <c r="AB153" s="19">
        <f t="shared" si="45"/>
        <v>0</v>
      </c>
      <c r="AC153" s="19"/>
      <c r="AD153" s="14"/>
      <c r="AE153" s="19"/>
      <c r="AF153" s="19">
        <f t="shared" si="46"/>
        <v>0</v>
      </c>
      <c r="AG153" s="19"/>
      <c r="AH153" s="19">
        <f t="shared" si="47"/>
        <v>0</v>
      </c>
      <c r="AI153" s="20">
        <f t="shared" si="48"/>
        <v>0</v>
      </c>
      <c r="AJ153" s="21">
        <f t="shared" si="41"/>
        <v>54.032258064516135</v>
      </c>
      <c r="AK153" s="19"/>
    </row>
    <row r="154" spans="1:37" ht="14.25" x14ac:dyDescent="0.2">
      <c r="A154" s="14">
        <v>78</v>
      </c>
      <c r="B154" s="15" t="s">
        <v>77</v>
      </c>
      <c r="C154" s="16" t="s">
        <v>374</v>
      </c>
      <c r="D154" s="16" t="s">
        <v>375</v>
      </c>
      <c r="E154" s="14" t="str">
        <f>VLOOKUP($D$3:$D$194,[1]职称信息表!$B$2:$D$160,3,FALSE)</f>
        <v>讲师（高校）</v>
      </c>
      <c r="F154" s="14" t="str">
        <f>VLOOKUP($D$3:$D$194,[1]职称信息表!$B$1:$E$160,4,FALSE)</f>
        <v>专任教师</v>
      </c>
      <c r="G154" s="14" t="str">
        <f>VLOOKUP($D$3:$D$194,[1]职称信息表!$B$2:$F$160,5,FALSE)</f>
        <v>中级</v>
      </c>
      <c r="H154" s="17">
        <f>VLOOKUP(D154:D346,[1]工作量!C80:K300,7,FALSE)</f>
        <v>64</v>
      </c>
      <c r="I154" s="18">
        <f>VLOOKUP(D154:D346,[1]工作量!C80:K300,9,FALSE)</f>
        <v>9.7019567791007493</v>
      </c>
      <c r="J154" s="14">
        <f>VLOOKUP($D$3:$D$195,'[1]学评教17-18-02'!$C$3:$E$131,3,FALSE)</f>
        <v>89.915999999999997</v>
      </c>
      <c r="K154" s="14" t="e">
        <f>VLOOKUP($D$3:$D$195,'[1]学评教18-19-01'!$C$3:$E$125,3,FALSE)</f>
        <v>#N/A</v>
      </c>
      <c r="L154" s="14">
        <v>89.915999999999997</v>
      </c>
      <c r="M154" s="14">
        <v>115</v>
      </c>
      <c r="N154" s="18">
        <f t="shared" si="40"/>
        <v>53.62903225806452</v>
      </c>
      <c r="O154" s="14"/>
      <c r="P154" s="14"/>
      <c r="Q154" s="14">
        <f t="shared" si="42"/>
        <v>0</v>
      </c>
      <c r="R154" s="14"/>
      <c r="S154" s="14"/>
      <c r="T154" s="14"/>
      <c r="U154" s="14"/>
      <c r="V154" s="14"/>
      <c r="W154" s="19">
        <f t="shared" si="43"/>
        <v>0</v>
      </c>
      <c r="X154" s="20">
        <f t="shared" si="44"/>
        <v>0</v>
      </c>
      <c r="Y154" s="19"/>
      <c r="Z154" s="19"/>
      <c r="AA154" s="19"/>
      <c r="AB154" s="19">
        <f t="shared" si="45"/>
        <v>0</v>
      </c>
      <c r="AC154" s="19"/>
      <c r="AD154" s="14"/>
      <c r="AE154" s="19"/>
      <c r="AF154" s="19">
        <f t="shared" si="46"/>
        <v>0</v>
      </c>
      <c r="AG154" s="19"/>
      <c r="AH154" s="19">
        <f t="shared" si="47"/>
        <v>0</v>
      </c>
      <c r="AI154" s="20">
        <f t="shared" si="48"/>
        <v>0</v>
      </c>
      <c r="AJ154" s="21">
        <f t="shared" si="41"/>
        <v>63.330989037165267</v>
      </c>
      <c r="AK154" s="19"/>
    </row>
    <row r="155" spans="1:37" ht="14.25" x14ac:dyDescent="0.2">
      <c r="A155" s="14">
        <v>67</v>
      </c>
      <c r="B155" s="15" t="s">
        <v>77</v>
      </c>
      <c r="C155" s="16" t="s">
        <v>376</v>
      </c>
      <c r="D155" s="16" t="s">
        <v>377</v>
      </c>
      <c r="E155" s="14" t="str">
        <f>VLOOKUP($D$3:$D$194,[1]职称信息表!$B$2:$D$160,3,FALSE)</f>
        <v>讲师（高校）</v>
      </c>
      <c r="F155" s="14" t="str">
        <f>VLOOKUP($D$3:$D$194,[1]职称信息表!$B$1:$E$160,4,FALSE)</f>
        <v>专任教师</v>
      </c>
      <c r="G155" s="14" t="str">
        <f>VLOOKUP($D$3:$D$194,[1]职称信息表!$B$2:$F$160,5,FALSE)</f>
        <v>中级</v>
      </c>
      <c r="H155" s="17">
        <f>VLOOKUP(D155:D347,[1]工作量!C69:K289,7,FALSE)</f>
        <v>376</v>
      </c>
      <c r="I155" s="18">
        <f>VLOOKUP(D155:D347,[1]工作量!C69:K289,9,FALSE)</f>
        <v>56.998996077216908</v>
      </c>
      <c r="J155" s="14">
        <f>VLOOKUP($D$3:$D$195,'[1]学评教17-18-02'!$C$3:$E$131,3,FALSE)</f>
        <v>89.980999999999995</v>
      </c>
      <c r="K155" s="14">
        <f>VLOOKUP($D$3:$D$195,'[1]学评教18-19-01'!$C$3:$E$125,3,FALSE)</f>
        <v>89.8</v>
      </c>
      <c r="L155" s="14">
        <f>AVERAGE(J155,K155)</f>
        <v>89.890500000000003</v>
      </c>
      <c r="M155" s="14">
        <v>116</v>
      </c>
      <c r="N155" s="18">
        <f t="shared" si="40"/>
        <v>53.225806451612904</v>
      </c>
      <c r="O155" s="14"/>
      <c r="P155" s="14"/>
      <c r="Q155" s="14">
        <f t="shared" si="42"/>
        <v>0</v>
      </c>
      <c r="R155" s="14"/>
      <c r="S155" s="14"/>
      <c r="T155" s="14"/>
      <c r="U155" s="14"/>
      <c r="V155" s="14"/>
      <c r="W155" s="19">
        <f t="shared" si="43"/>
        <v>0</v>
      </c>
      <c r="X155" s="20">
        <f t="shared" si="44"/>
        <v>0</v>
      </c>
      <c r="Y155" s="19"/>
      <c r="Z155" s="19"/>
      <c r="AA155" s="19"/>
      <c r="AB155" s="19">
        <f t="shared" si="45"/>
        <v>0</v>
      </c>
      <c r="AC155" s="19">
        <v>2</v>
      </c>
      <c r="AD155" s="14"/>
      <c r="AE155" s="19"/>
      <c r="AF155" s="19">
        <f t="shared" si="46"/>
        <v>2</v>
      </c>
      <c r="AG155" s="19"/>
      <c r="AH155" s="19">
        <f t="shared" si="47"/>
        <v>0</v>
      </c>
      <c r="AI155" s="20">
        <f t="shared" si="48"/>
        <v>2</v>
      </c>
      <c r="AJ155" s="21">
        <f t="shared" si="41"/>
        <v>112.22480252882981</v>
      </c>
      <c r="AK155" s="19"/>
    </row>
    <row r="156" spans="1:37" ht="14.25" x14ac:dyDescent="0.2">
      <c r="A156" s="14">
        <v>65</v>
      </c>
      <c r="B156" s="15" t="s">
        <v>77</v>
      </c>
      <c r="C156" s="16" t="s">
        <v>378</v>
      </c>
      <c r="D156" s="16" t="s">
        <v>379</v>
      </c>
      <c r="E156" s="14" t="str">
        <f>VLOOKUP($D$3:$D$194,[1]职称信息表!$B$2:$D$160,3,FALSE)</f>
        <v>副教授</v>
      </c>
      <c r="F156" s="14" t="str">
        <f>VLOOKUP($D$3:$D$194,[1]职称信息表!$B$1:$E$160,4,FALSE)</f>
        <v>专任教师</v>
      </c>
      <c r="G156" s="14" t="str">
        <f>VLOOKUP($D$3:$D$194,[1]职称信息表!$B$2:$F$160,5,FALSE)</f>
        <v>副高</v>
      </c>
      <c r="H156" s="17">
        <f>VLOOKUP(D156:D348,[1]工作量!C67:K287,7,FALSE)</f>
        <v>220.00000000000003</v>
      </c>
      <c r="I156" s="18">
        <f>VLOOKUP(D156:D348,[1]工作量!C67:K287,9,FALSE)</f>
        <v>33.350476428158835</v>
      </c>
      <c r="J156" s="14">
        <f>VLOOKUP($D$3:$D$195,'[1]学评教17-18-02'!$C$3:$E$131,3,FALSE)</f>
        <v>91.191000000000003</v>
      </c>
      <c r="K156" s="14">
        <f>VLOOKUP($D$3:$D$195,'[1]学评教18-19-01'!$C$3:$E$125,3,FALSE)</f>
        <v>88.581000000000003</v>
      </c>
      <c r="L156" s="14">
        <f>AVERAGE(J156,K156)</f>
        <v>89.885999999999996</v>
      </c>
      <c r="M156" s="14">
        <v>117</v>
      </c>
      <c r="N156" s="18">
        <f t="shared" si="40"/>
        <v>52.822580645161295</v>
      </c>
      <c r="O156" s="14"/>
      <c r="P156" s="14"/>
      <c r="Q156" s="14">
        <f t="shared" si="42"/>
        <v>0</v>
      </c>
      <c r="R156" s="14"/>
      <c r="S156" s="14"/>
      <c r="T156" s="14"/>
      <c r="U156" s="14"/>
      <c r="V156" s="14"/>
      <c r="W156" s="19">
        <f t="shared" si="43"/>
        <v>0</v>
      </c>
      <c r="X156" s="20">
        <f t="shared" si="44"/>
        <v>0</v>
      </c>
      <c r="Y156" s="19"/>
      <c r="AA156" s="19"/>
      <c r="AB156" s="19">
        <f t="shared" si="45"/>
        <v>0</v>
      </c>
      <c r="AC156" s="19"/>
      <c r="AD156" s="14"/>
      <c r="AE156" s="19"/>
      <c r="AF156" s="19">
        <f t="shared" si="46"/>
        <v>0</v>
      </c>
      <c r="AG156" s="19"/>
      <c r="AH156" s="19">
        <f t="shared" si="47"/>
        <v>0</v>
      </c>
      <c r="AI156" s="20">
        <f t="shared" si="48"/>
        <v>0</v>
      </c>
      <c r="AJ156" s="21">
        <f t="shared" si="41"/>
        <v>86.173057073320138</v>
      </c>
      <c r="AK156" s="19"/>
    </row>
    <row r="157" spans="1:37" ht="14.25" x14ac:dyDescent="0.2">
      <c r="A157" s="14">
        <v>131</v>
      </c>
      <c r="B157" s="15" t="s">
        <v>110</v>
      </c>
      <c r="C157" s="16" t="s">
        <v>380</v>
      </c>
      <c r="D157" s="16" t="s">
        <v>381</v>
      </c>
      <c r="E157" s="14" t="str">
        <f>VLOOKUP($D$3:$D$194,[1]职称信息表!$B$2:$D$160,3,FALSE)</f>
        <v>副教授</v>
      </c>
      <c r="F157" s="14" t="str">
        <f>VLOOKUP($D$3:$D$194,[1]职称信息表!$B$1:$E$160,4,FALSE)</f>
        <v>专任教师</v>
      </c>
      <c r="G157" s="14" t="str">
        <f>VLOOKUP($D$3:$D$194,[1]职称信息表!$B$2:$F$160,5,FALSE)</f>
        <v>副高</v>
      </c>
      <c r="H157" s="17">
        <f>VLOOKUP(D157:D349,[1]工作量!C133:K353,7,FALSE)</f>
        <v>400.6</v>
      </c>
      <c r="I157" s="18">
        <f>VLOOKUP(D157:D349,[1]工作量!C133:K353,9,FALSE)</f>
        <v>60.728185714183766</v>
      </c>
      <c r="J157" s="14">
        <f>VLOOKUP($D$3:$D$195,'[1]学评教17-18-02'!$C$3:$E$131,3,FALSE)</f>
        <v>89.899000000000001</v>
      </c>
      <c r="K157" s="14">
        <f>VLOOKUP($D$3:$D$195,'[1]学评教18-19-01'!$C$3:$E$125,3,FALSE)</f>
        <v>89.75</v>
      </c>
      <c r="L157" s="14">
        <f>AVERAGE(J157,K157)</f>
        <v>89.8245</v>
      </c>
      <c r="M157" s="14">
        <v>118</v>
      </c>
      <c r="N157" s="18">
        <f t="shared" si="40"/>
        <v>52.419354838709687</v>
      </c>
      <c r="O157" s="14"/>
      <c r="P157" s="14"/>
      <c r="Q157" s="14">
        <f t="shared" si="42"/>
        <v>0</v>
      </c>
      <c r="R157" s="14"/>
      <c r="S157" s="14"/>
      <c r="T157" s="14"/>
      <c r="U157" s="14"/>
      <c r="V157" s="14"/>
      <c r="W157" s="19">
        <f t="shared" si="43"/>
        <v>0</v>
      </c>
      <c r="X157" s="20">
        <f t="shared" si="44"/>
        <v>0</v>
      </c>
      <c r="Y157" s="19"/>
      <c r="Z157" s="19"/>
      <c r="AA157" s="19"/>
      <c r="AB157" s="19">
        <f t="shared" si="45"/>
        <v>0</v>
      </c>
      <c r="AC157" s="19">
        <v>10</v>
      </c>
      <c r="AD157" s="14"/>
      <c r="AE157" s="19"/>
      <c r="AF157" s="19">
        <f t="shared" si="46"/>
        <v>10</v>
      </c>
      <c r="AG157" s="19"/>
      <c r="AH157" s="19">
        <f t="shared" si="47"/>
        <v>0</v>
      </c>
      <c r="AI157" s="20">
        <f t="shared" si="48"/>
        <v>10</v>
      </c>
      <c r="AJ157" s="21">
        <f t="shared" si="41"/>
        <v>123.14754055289345</v>
      </c>
      <c r="AK157" s="22"/>
    </row>
    <row r="158" spans="1:37" s="34" customFormat="1" ht="14.25" x14ac:dyDescent="0.2">
      <c r="A158" s="14">
        <v>36</v>
      </c>
      <c r="B158" s="15" t="s">
        <v>69</v>
      </c>
      <c r="C158" s="16" t="s">
        <v>382</v>
      </c>
      <c r="D158" s="16" t="s">
        <v>383</v>
      </c>
      <c r="E158" s="14" t="str">
        <f>VLOOKUP($D$3:$D$194,[1]职称信息表!$B$2:$D$160,3,FALSE)</f>
        <v>教授</v>
      </c>
      <c r="F158" s="14" t="str">
        <f>VLOOKUP($D$3:$D$194,[1]职称信息表!$B$1:$E$160,4,FALSE)</f>
        <v>专任教师</v>
      </c>
      <c r="G158" s="14" t="str">
        <f>VLOOKUP($D$3:$D$194,[1]职称信息表!$B$2:$F$160,5,FALSE)</f>
        <v>正高</v>
      </c>
      <c r="H158" s="17">
        <f>VLOOKUP(D158:D350,[1]工作量!C38:K258,7,FALSE)</f>
        <v>423.76000000000005</v>
      </c>
      <c r="I158" s="18">
        <f>VLOOKUP(D158:D350,[1]工作量!C38:K258,9,FALSE)</f>
        <v>64.239081323620837</v>
      </c>
      <c r="J158" s="14" t="e">
        <f>VLOOKUP($D$3:$D$195,'[1]学评教17-18-02'!$C$3:$E$131,3,FALSE)</f>
        <v>#N/A</v>
      </c>
      <c r="K158" s="14">
        <f>VLOOKUP($D$3:$D$195,'[1]学评教18-19-01'!$C$3:$E$125,3,FALSE)</f>
        <v>89.819000000000003</v>
      </c>
      <c r="L158" s="14">
        <v>89.819000000000003</v>
      </c>
      <c r="M158" s="14">
        <v>119</v>
      </c>
      <c r="N158" s="18">
        <f t="shared" si="40"/>
        <v>52.016129032258071</v>
      </c>
      <c r="O158" s="14">
        <v>35</v>
      </c>
      <c r="P158" s="14"/>
      <c r="Q158" s="14">
        <f t="shared" si="42"/>
        <v>35</v>
      </c>
      <c r="R158" s="14"/>
      <c r="S158" s="14"/>
      <c r="T158" s="14"/>
      <c r="U158" s="14"/>
      <c r="V158" s="14"/>
      <c r="W158" s="19">
        <f t="shared" si="43"/>
        <v>0</v>
      </c>
      <c r="X158" s="20">
        <f t="shared" si="44"/>
        <v>35</v>
      </c>
      <c r="Y158" s="19">
        <v>100</v>
      </c>
      <c r="Z158" s="19"/>
      <c r="AA158" s="19"/>
      <c r="AB158" s="19">
        <f t="shared" si="45"/>
        <v>100</v>
      </c>
      <c r="AC158" s="19"/>
      <c r="AD158" s="14"/>
      <c r="AE158" s="7"/>
      <c r="AF158" s="19">
        <f t="shared" si="46"/>
        <v>0</v>
      </c>
      <c r="AG158" s="19">
        <v>30</v>
      </c>
      <c r="AH158" s="19">
        <f t="shared" si="47"/>
        <v>30</v>
      </c>
      <c r="AI158" s="20">
        <f t="shared" si="48"/>
        <v>130</v>
      </c>
      <c r="AJ158" s="21">
        <f t="shared" si="41"/>
        <v>281.25521035587894</v>
      </c>
      <c r="AK158" s="19"/>
    </row>
    <row r="159" spans="1:37" ht="14.25" x14ac:dyDescent="0.2">
      <c r="A159" s="23">
        <v>6</v>
      </c>
      <c r="B159" s="15" t="s">
        <v>39</v>
      </c>
      <c r="C159" s="25" t="s">
        <v>384</v>
      </c>
      <c r="D159" s="25" t="s">
        <v>385</v>
      </c>
      <c r="E159" s="23" t="str">
        <f>VLOOKUP($D$3:$D$194,[1]职称信息表!$B$2:$D$160,3,FALSE)</f>
        <v>讲师（高校）</v>
      </c>
      <c r="F159" s="23" t="str">
        <f>VLOOKUP($D$3:$D$194,[1]职称信息表!$B$1:$E$160,4,FALSE)</f>
        <v>专任教师</v>
      </c>
      <c r="G159" s="23" t="str">
        <f>VLOOKUP($D$3:$D$194,[1]职称信息表!$B$2:$F$160,5,FALSE)</f>
        <v>中级</v>
      </c>
      <c r="H159" s="26">
        <f>VLOOKUP(D159:D351,[1]工作量!C8:K228,7,FALSE)</f>
        <v>161</v>
      </c>
      <c r="I159" s="26">
        <f>VLOOKUP(D159:D351,[1]工作量!C8:K228,9,FALSE)</f>
        <v>24.406485022425326</v>
      </c>
      <c r="J159" s="23">
        <f>VLOOKUP($D$3:$D$195,'[1]学评教17-18-02'!$C$3:$E$131,3,FALSE)</f>
        <v>89.813999999999993</v>
      </c>
      <c r="K159" s="23" t="e">
        <f>VLOOKUP($D$3:$D$195,'[1]学评教18-19-01'!$C$3:$E$125,3,FALSE)</f>
        <v>#N/A</v>
      </c>
      <c r="L159" s="23">
        <v>89.813999999999993</v>
      </c>
      <c r="M159" s="23">
        <v>120</v>
      </c>
      <c r="N159" s="26">
        <f t="shared" si="40"/>
        <v>51.612903225806456</v>
      </c>
      <c r="O159" s="23"/>
      <c r="P159" s="23"/>
      <c r="Q159" s="23">
        <f t="shared" si="42"/>
        <v>0</v>
      </c>
      <c r="R159" s="23"/>
      <c r="S159" s="23"/>
      <c r="T159" s="23"/>
      <c r="U159" s="23"/>
      <c r="V159" s="23"/>
      <c r="W159" s="27">
        <f t="shared" si="43"/>
        <v>0</v>
      </c>
      <c r="X159" s="23">
        <f t="shared" si="44"/>
        <v>0</v>
      </c>
      <c r="Y159" s="27"/>
      <c r="Z159" s="27"/>
      <c r="AA159" s="27"/>
      <c r="AB159" s="27">
        <f t="shared" si="45"/>
        <v>0</v>
      </c>
      <c r="AC159" s="27"/>
      <c r="AD159" s="23"/>
      <c r="AE159" s="27"/>
      <c r="AF159" s="27">
        <f t="shared" si="46"/>
        <v>0</v>
      </c>
      <c r="AG159" s="27"/>
      <c r="AH159" s="27">
        <f t="shared" si="47"/>
        <v>0</v>
      </c>
      <c r="AI159" s="23">
        <f t="shared" si="48"/>
        <v>0</v>
      </c>
      <c r="AJ159" s="35">
        <f t="shared" si="41"/>
        <v>76.019388248231778</v>
      </c>
      <c r="AK159" s="31" t="s">
        <v>55</v>
      </c>
    </row>
    <row r="160" spans="1:37" ht="14.25" x14ac:dyDescent="0.2">
      <c r="A160" s="14">
        <v>212</v>
      </c>
      <c r="B160" s="15" t="s">
        <v>386</v>
      </c>
      <c r="C160" s="16" t="s">
        <v>387</v>
      </c>
      <c r="D160" s="16" t="s">
        <v>388</v>
      </c>
      <c r="E160" s="14" t="s">
        <v>44</v>
      </c>
      <c r="F160" s="14" t="s">
        <v>80</v>
      </c>
      <c r="G160" s="14" t="s">
        <v>45</v>
      </c>
      <c r="H160" s="17">
        <f>VLOOKUP(D160:D352,[1]工作量!C195:K415,7,FALSE)</f>
        <v>1870.4999999999998</v>
      </c>
      <c r="I160" s="18">
        <f>VLOOKUP(D160:D352,[1]工作量!C195:K415,9,FALSE)</f>
        <v>100</v>
      </c>
      <c r="J160" s="14">
        <v>87.97</v>
      </c>
      <c r="K160" s="14">
        <v>91.546000000000006</v>
      </c>
      <c r="L160" s="14">
        <f>AVERAGE(J160,K160)</f>
        <v>89.75800000000001</v>
      </c>
      <c r="M160" s="14">
        <v>121</v>
      </c>
      <c r="N160" s="18">
        <f t="shared" si="40"/>
        <v>51.209677419354847</v>
      </c>
      <c r="O160" s="14">
        <v>115</v>
      </c>
      <c r="P160" s="14"/>
      <c r="Q160" s="14">
        <f t="shared" si="42"/>
        <v>115</v>
      </c>
      <c r="R160" s="14"/>
      <c r="S160" s="14"/>
      <c r="T160" s="14">
        <v>15</v>
      </c>
      <c r="U160" s="14"/>
      <c r="V160" s="14"/>
      <c r="W160" s="19">
        <f t="shared" si="43"/>
        <v>15</v>
      </c>
      <c r="X160" s="20">
        <f t="shared" si="44"/>
        <v>130</v>
      </c>
      <c r="Y160" s="19">
        <v>30</v>
      </c>
      <c r="Z160" s="19"/>
      <c r="AA160" s="19"/>
      <c r="AB160" s="19">
        <f t="shared" si="45"/>
        <v>30</v>
      </c>
      <c r="AC160" s="19"/>
      <c r="AD160" s="14"/>
      <c r="AE160" s="19"/>
      <c r="AF160" s="19">
        <f t="shared" si="46"/>
        <v>0</v>
      </c>
      <c r="AG160" s="19">
        <v>40</v>
      </c>
      <c r="AH160" s="19">
        <f t="shared" si="47"/>
        <v>40</v>
      </c>
      <c r="AI160" s="20">
        <f t="shared" si="48"/>
        <v>70</v>
      </c>
      <c r="AJ160" s="21">
        <f t="shared" si="41"/>
        <v>351.20967741935488</v>
      </c>
      <c r="AK160" s="19"/>
    </row>
    <row r="161" spans="1:37" s="29" customFormat="1" ht="14.25" x14ac:dyDescent="0.2">
      <c r="A161" s="23">
        <v>79</v>
      </c>
      <c r="B161" s="24" t="s">
        <v>77</v>
      </c>
      <c r="C161" s="25" t="s">
        <v>389</v>
      </c>
      <c r="D161" s="25" t="s">
        <v>390</v>
      </c>
      <c r="E161" s="23" t="str">
        <f>VLOOKUP($D$3:$D$194,[1]职称信息表!$B$2:$D$160,3,FALSE)</f>
        <v>副研究员</v>
      </c>
      <c r="F161" s="23" t="str">
        <f>VLOOKUP($D$3:$D$194,[1]职称信息表!$B$1:$E$160,4,FALSE)</f>
        <v>专任教师</v>
      </c>
      <c r="G161" s="23" t="str">
        <f>VLOOKUP($D$3:$D$194,[1]职称信息表!$B$2:$F$160,5,FALSE)</f>
        <v>副高</v>
      </c>
      <c r="H161" s="26">
        <f>VLOOKUP(D161:D353,[1]工作量!C81:K301,7,FALSE)</f>
        <v>64</v>
      </c>
      <c r="I161" s="26">
        <f>VLOOKUP(D161:D353,[1]工作量!C81:K301,9,FALSE)</f>
        <v>9.7019567791007493</v>
      </c>
      <c r="J161" s="23" t="e">
        <f>VLOOKUP($D$3:$D$195,'[1]学评教17-18-02'!$C$3:$E$131,3,FALSE)</f>
        <v>#N/A</v>
      </c>
      <c r="K161" s="23">
        <f>VLOOKUP($D$3:$D$195,'[1]学评教18-19-01'!$C$3:$E$125,3,FALSE)</f>
        <v>89.757999999999996</v>
      </c>
      <c r="L161" s="23">
        <v>89.757999999999996</v>
      </c>
      <c r="M161" s="14">
        <v>122</v>
      </c>
      <c r="N161" s="26">
        <f t="shared" si="40"/>
        <v>50.806451612903231</v>
      </c>
      <c r="O161" s="23"/>
      <c r="P161" s="23"/>
      <c r="Q161" s="23"/>
      <c r="R161" s="23"/>
      <c r="S161" s="23"/>
      <c r="T161" s="23"/>
      <c r="U161" s="23"/>
      <c r="V161" s="23"/>
      <c r="W161" s="27"/>
      <c r="X161" s="23"/>
      <c r="Y161" s="27"/>
      <c r="Z161" s="27"/>
      <c r="AA161" s="27"/>
      <c r="AB161" s="27"/>
      <c r="AC161" s="27"/>
      <c r="AD161" s="23"/>
      <c r="AE161" s="27"/>
      <c r="AF161" s="27"/>
      <c r="AG161" s="27"/>
      <c r="AH161" s="27"/>
      <c r="AI161" s="23"/>
      <c r="AJ161" s="21">
        <f t="shared" si="41"/>
        <v>60.508408392003979</v>
      </c>
      <c r="AK161" s="30" t="s">
        <v>49</v>
      </c>
    </row>
    <row r="162" spans="1:37" ht="14.25" x14ac:dyDescent="0.2">
      <c r="A162" s="14">
        <v>102</v>
      </c>
      <c r="B162" s="48" t="s">
        <v>104</v>
      </c>
      <c r="C162" s="49" t="s">
        <v>391</v>
      </c>
      <c r="D162" s="49" t="s">
        <v>392</v>
      </c>
      <c r="E162" s="14" t="str">
        <f>VLOOKUP($D$3:$D$194,[1]职称信息表!$B$2:$D$160,3,FALSE)</f>
        <v>讲师（高校）</v>
      </c>
      <c r="F162" s="14" t="str">
        <f>VLOOKUP($D$3:$D$194,[1]职称信息表!$B$1:$E$160,4,FALSE)</f>
        <v>专任教师</v>
      </c>
      <c r="G162" s="14" t="str">
        <f>VLOOKUP($D$3:$D$194,[1]职称信息表!$B$2:$F$160,5,FALSE)</f>
        <v>中级</v>
      </c>
      <c r="H162" s="17">
        <f>VLOOKUP(D162:D354,[1]工作量!C104:K324,7,FALSE)</f>
        <v>488</v>
      </c>
      <c r="I162" s="18">
        <f>VLOOKUP(D162:D354,[1]工作量!C104:K324,9,FALSE)</f>
        <v>73.977420440643215</v>
      </c>
      <c r="J162" s="14">
        <f>VLOOKUP($D$3:$D$195,'[1]学评教17-18-02'!$C$3:$E$131,3,FALSE)</f>
        <v>89.513999999999996</v>
      </c>
      <c r="K162" s="14">
        <f>VLOOKUP($D$3:$D$195,'[1]学评教18-19-01'!$C$3:$E$125,3,FALSE)</f>
        <v>89.914000000000001</v>
      </c>
      <c r="L162" s="14">
        <f>AVERAGE(J162,K162)</f>
        <v>89.713999999999999</v>
      </c>
      <c r="M162" s="14">
        <v>123</v>
      </c>
      <c r="N162" s="18">
        <f t="shared" si="40"/>
        <v>50.403225806451616</v>
      </c>
      <c r="O162" s="14"/>
      <c r="P162" s="14"/>
      <c r="Q162" s="14">
        <f t="shared" ref="Q162:Q172" si="49">SUM(O162:P162)</f>
        <v>0</v>
      </c>
      <c r="R162" s="14">
        <v>15</v>
      </c>
      <c r="S162" s="14"/>
      <c r="T162" s="14"/>
      <c r="U162" s="14"/>
      <c r="V162" s="14"/>
      <c r="W162" s="19">
        <f t="shared" ref="W162:W172" si="50">SUM(R162:V162)</f>
        <v>15</v>
      </c>
      <c r="X162" s="20">
        <f t="shared" ref="X162:X172" si="51">Q162+W162</f>
        <v>15</v>
      </c>
      <c r="Y162" s="19"/>
      <c r="Z162" s="19"/>
      <c r="AA162" s="19"/>
      <c r="AB162" s="19">
        <f t="shared" ref="AB162:AB172" si="52">SUM(Y162:AA162)</f>
        <v>0</v>
      </c>
      <c r="AC162" s="19"/>
      <c r="AD162" s="14"/>
      <c r="AE162" s="19"/>
      <c r="AF162" s="19">
        <f t="shared" ref="AF162:AF172" si="53">SUM(AC162:AE162)</f>
        <v>0</v>
      </c>
      <c r="AG162" s="19">
        <v>20</v>
      </c>
      <c r="AH162" s="19">
        <f t="shared" ref="AH162:AH172" si="54">AG162</f>
        <v>20</v>
      </c>
      <c r="AI162" s="20">
        <f t="shared" ref="AI162:AI172" si="55">AB162+AF162+AH162</f>
        <v>20</v>
      </c>
      <c r="AJ162" s="21">
        <f t="shared" si="41"/>
        <v>159.38064624709483</v>
      </c>
      <c r="AK162" s="50"/>
    </row>
    <row r="163" spans="1:37" ht="14.25" x14ac:dyDescent="0.2">
      <c r="A163" s="14">
        <v>187</v>
      </c>
      <c r="B163" s="15" t="s">
        <v>127</v>
      </c>
      <c r="C163" s="16" t="s">
        <v>393</v>
      </c>
      <c r="D163" s="16" t="s">
        <v>394</v>
      </c>
      <c r="E163" s="14" t="str">
        <f>VLOOKUP($D$3:$D$194,[1]职称信息表!$B$2:$D$198,3,FALSE)</f>
        <v>副教授</v>
      </c>
      <c r="F163" s="14" t="str">
        <f>VLOOKUP($D$3:$D$194,[1]职称信息表!$B$1:$E$198,4,FALSE)</f>
        <v>专任教师</v>
      </c>
      <c r="G163" s="14" t="str">
        <f>VLOOKUP($D$3:$D$194,[1]职称信息表!$B$2:$F$198,5,FALSE)</f>
        <v>副高</v>
      </c>
      <c r="H163" s="17">
        <f>VLOOKUP(D163:D355,[1]工作量!C189:K409,7,FALSE)</f>
        <v>375</v>
      </c>
      <c r="I163" s="18">
        <f>VLOOKUP(D163:D355,[1]工作量!C189:K409,9,FALSE)</f>
        <v>56.847403002543459</v>
      </c>
      <c r="J163" s="14">
        <f>VLOOKUP($D$3:$D$195,'[1]学评教17-18-02'!$C$3:$E$131,3,FALSE)</f>
        <v>89.691999999999993</v>
      </c>
      <c r="K163" s="14" t="e">
        <f>VLOOKUP($D$3:$D$195,'[1]学评教18-19-01'!$C$3:$E$125,3,FALSE)</f>
        <v>#N/A</v>
      </c>
      <c r="L163" s="14">
        <v>89.691999999999993</v>
      </c>
      <c r="M163" s="14">
        <v>124</v>
      </c>
      <c r="N163" s="18">
        <f t="shared" si="40"/>
        <v>50</v>
      </c>
      <c r="O163" s="14">
        <v>55</v>
      </c>
      <c r="P163" s="14"/>
      <c r="Q163" s="14">
        <f t="shared" si="49"/>
        <v>55</v>
      </c>
      <c r="R163" s="14"/>
      <c r="S163" s="14"/>
      <c r="T163" s="14"/>
      <c r="U163" s="14"/>
      <c r="V163" s="14"/>
      <c r="W163" s="19">
        <f t="shared" si="50"/>
        <v>0</v>
      </c>
      <c r="X163" s="20">
        <f t="shared" si="51"/>
        <v>55</v>
      </c>
      <c r="Y163" s="19"/>
      <c r="Z163" s="19"/>
      <c r="AA163" s="19"/>
      <c r="AB163" s="19">
        <f t="shared" si="52"/>
        <v>0</v>
      </c>
      <c r="AC163" s="19"/>
      <c r="AD163" s="14"/>
      <c r="AE163" s="19"/>
      <c r="AF163" s="19">
        <f t="shared" si="53"/>
        <v>0</v>
      </c>
      <c r="AG163" s="19"/>
      <c r="AH163" s="19">
        <f t="shared" si="54"/>
        <v>0</v>
      </c>
      <c r="AI163" s="20">
        <f t="shared" si="55"/>
        <v>0</v>
      </c>
      <c r="AJ163" s="21">
        <f t="shared" si="41"/>
        <v>161.84740300254344</v>
      </c>
      <c r="AK163" s="22"/>
    </row>
    <row r="164" spans="1:37" s="34" customFormat="1" ht="14.25" x14ac:dyDescent="0.2">
      <c r="A164" s="14">
        <v>182</v>
      </c>
      <c r="B164" s="15" t="s">
        <v>127</v>
      </c>
      <c r="C164" s="16" t="s">
        <v>395</v>
      </c>
      <c r="D164" s="16" t="s">
        <v>396</v>
      </c>
      <c r="E164" s="14" t="str">
        <f>VLOOKUP($D$3:$D$194,[1]职称信息表!$B$2:$D$198,3,FALSE)</f>
        <v>副教授</v>
      </c>
      <c r="F164" s="14" t="str">
        <f>VLOOKUP($D$3:$D$194,[1]职称信息表!$B$1:$E$198,4,FALSE)</f>
        <v>专任教师</v>
      </c>
      <c r="G164" s="14" t="str">
        <f>VLOOKUP($D$3:$D$194,[1]职称信息表!$B$2:$F$198,5,FALSE)</f>
        <v>副高</v>
      </c>
      <c r="H164" s="17">
        <f>VLOOKUP(D164:D356,[1]工作量!C184:K404,7,FALSE)</f>
        <v>3355.9199999999996</v>
      </c>
      <c r="I164" s="18">
        <f>VLOOKUP(D164:D356,[1]工作量!C184:K404,9,FALSE)</f>
        <v>100</v>
      </c>
      <c r="J164" s="14" t="e">
        <f>VLOOKUP($D$3:$D$195,'[1]学评教17-18-02'!$C$3:$E$131,3,FALSE)</f>
        <v>#N/A</v>
      </c>
      <c r="K164" s="14">
        <f>VLOOKUP($D$3:$D$195,'[1]学评教18-19-01'!$C$3:$E$125,3,FALSE)</f>
        <v>89.673000000000002</v>
      </c>
      <c r="L164" s="14">
        <v>89.673000000000002</v>
      </c>
      <c r="M164" s="14">
        <v>125</v>
      </c>
      <c r="N164" s="18">
        <f t="shared" si="40"/>
        <v>49.596774193548399</v>
      </c>
      <c r="O164" s="14">
        <v>147.5</v>
      </c>
      <c r="P164" s="14"/>
      <c r="Q164" s="14">
        <f t="shared" si="49"/>
        <v>147.5</v>
      </c>
      <c r="R164" s="14">
        <v>2</v>
      </c>
      <c r="S164" s="14"/>
      <c r="T164" s="14">
        <v>7</v>
      </c>
      <c r="U164" s="14"/>
      <c r="V164" s="14"/>
      <c r="W164" s="19">
        <f t="shared" si="50"/>
        <v>9</v>
      </c>
      <c r="X164" s="20">
        <f t="shared" si="51"/>
        <v>156.5</v>
      </c>
      <c r="Y164" s="19"/>
      <c r="Z164" s="19"/>
      <c r="AA164" s="19"/>
      <c r="AB164" s="19">
        <f t="shared" si="52"/>
        <v>0</v>
      </c>
      <c r="AC164" s="19">
        <v>10</v>
      </c>
      <c r="AD164" s="14"/>
      <c r="AE164" s="19">
        <v>40</v>
      </c>
      <c r="AF164" s="19">
        <f t="shared" si="53"/>
        <v>50</v>
      </c>
      <c r="AG164" s="19"/>
      <c r="AH164" s="19">
        <f t="shared" si="54"/>
        <v>0</v>
      </c>
      <c r="AI164" s="20">
        <f t="shared" si="55"/>
        <v>50</v>
      </c>
      <c r="AJ164" s="21">
        <f t="shared" si="41"/>
        <v>356.09677419354841</v>
      </c>
      <c r="AK164" s="22"/>
    </row>
    <row r="165" spans="1:37" ht="14.25" x14ac:dyDescent="0.2">
      <c r="A165" s="14">
        <v>94</v>
      </c>
      <c r="B165" s="15" t="s">
        <v>99</v>
      </c>
      <c r="C165" s="16" t="s">
        <v>397</v>
      </c>
      <c r="D165" s="16" t="s">
        <v>398</v>
      </c>
      <c r="E165" s="14" t="str">
        <f>VLOOKUP($D$3:$D$194,[1]职称信息表!$B$2:$D$160,3,FALSE)</f>
        <v>讲师（高校）</v>
      </c>
      <c r="F165" s="14" t="str">
        <f>VLOOKUP($D$3:$D$194,[1]职称信息表!$B$1:$E$160,4,FALSE)</f>
        <v>专任教师</v>
      </c>
      <c r="G165" s="14" t="str">
        <f>VLOOKUP($D$3:$D$194,[1]职称信息表!$B$2:$F$160,5,FALSE)</f>
        <v>中级</v>
      </c>
      <c r="H165" s="17">
        <f>VLOOKUP(D165:D357,[1]工作量!C96:K316,7,FALSE)</f>
        <v>98</v>
      </c>
      <c r="I165" s="18">
        <f>VLOOKUP(D165:D357,[1]工作量!C96:K316,9,FALSE)</f>
        <v>14.856121317998024</v>
      </c>
      <c r="J165" s="14" t="e">
        <f>VLOOKUP($D$3:$D$195,'[1]学评教17-18-02'!$C$3:$E$131,3,FALSE)</f>
        <v>#N/A</v>
      </c>
      <c r="K165" s="14">
        <f>VLOOKUP($D$3:$D$195,'[1]学评教18-19-01'!$C$3:$E$125,3,FALSE)</f>
        <v>89.631</v>
      </c>
      <c r="L165" s="14">
        <v>89.631</v>
      </c>
      <c r="M165" s="14">
        <v>126</v>
      </c>
      <c r="N165" s="18">
        <f t="shared" si="40"/>
        <v>49.193548387096783</v>
      </c>
      <c r="O165" s="14"/>
      <c r="P165" s="14"/>
      <c r="Q165" s="14">
        <f t="shared" si="49"/>
        <v>0</v>
      </c>
      <c r="R165" s="14"/>
      <c r="S165" s="14"/>
      <c r="T165" s="14"/>
      <c r="U165" s="14"/>
      <c r="V165" s="14"/>
      <c r="W165" s="19">
        <f t="shared" si="50"/>
        <v>0</v>
      </c>
      <c r="X165" s="20">
        <f t="shared" si="51"/>
        <v>0</v>
      </c>
      <c r="Y165" s="19"/>
      <c r="Z165" s="19"/>
      <c r="AA165" s="19"/>
      <c r="AB165" s="19">
        <f t="shared" si="52"/>
        <v>0</v>
      </c>
      <c r="AC165" s="19"/>
      <c r="AD165" s="14"/>
      <c r="AE165" s="19"/>
      <c r="AF165" s="19">
        <f t="shared" si="53"/>
        <v>0</v>
      </c>
      <c r="AG165" s="19"/>
      <c r="AH165" s="19">
        <f t="shared" si="54"/>
        <v>0</v>
      </c>
      <c r="AI165" s="20">
        <f t="shared" si="55"/>
        <v>0</v>
      </c>
      <c r="AJ165" s="21">
        <f t="shared" si="41"/>
        <v>64.0496697050948</v>
      </c>
      <c r="AK165" s="22"/>
    </row>
    <row r="166" spans="1:37" ht="14.25" x14ac:dyDescent="0.2">
      <c r="A166" s="14">
        <v>62</v>
      </c>
      <c r="B166" s="15" t="s">
        <v>77</v>
      </c>
      <c r="C166" s="16" t="s">
        <v>399</v>
      </c>
      <c r="D166" s="16" t="s">
        <v>400</v>
      </c>
      <c r="E166" s="14" t="str">
        <f>VLOOKUP($D$3:$D$194,[1]职称信息表!$B$2:$D$160,3,FALSE)</f>
        <v>副教授</v>
      </c>
      <c r="F166" s="14" t="str">
        <f>VLOOKUP($D$3:$D$194,[1]职称信息表!$B$1:$E$160,4,FALSE)</f>
        <v>专任教师</v>
      </c>
      <c r="G166" s="14" t="str">
        <f>VLOOKUP($D$3:$D$194,[1]职称信息表!$B$2:$F$160,5,FALSE)</f>
        <v>副高</v>
      </c>
      <c r="H166" s="17">
        <f>VLOOKUP(D166:D358,[1]工作量!C64:K284,7,FALSE)</f>
        <v>300</v>
      </c>
      <c r="I166" s="18">
        <f>VLOOKUP(D166:D358,[1]工作量!C64:K284,9,FALSE)</f>
        <v>45.477922402034764</v>
      </c>
      <c r="J166" s="14">
        <f>VLOOKUP($D$3:$D$195,'[1]学评教17-18-02'!$C$3:$E$131,3,FALSE)</f>
        <v>89.980999999999995</v>
      </c>
      <c r="K166" s="14">
        <f>VLOOKUP($D$3:$D$195,'[1]学评教18-19-01'!$C$3:$E$125,3,FALSE)</f>
        <v>89.231999999999999</v>
      </c>
      <c r="L166" s="14">
        <f>AVERAGE(J166,K166)</f>
        <v>89.606499999999997</v>
      </c>
      <c r="M166" s="14">
        <v>127</v>
      </c>
      <c r="N166" s="18">
        <f t="shared" si="40"/>
        <v>48.790322580645167</v>
      </c>
      <c r="O166" s="14"/>
      <c r="P166" s="14"/>
      <c r="Q166" s="14">
        <f t="shared" si="49"/>
        <v>0</v>
      </c>
      <c r="R166" s="14"/>
      <c r="S166" s="14"/>
      <c r="T166" s="14"/>
      <c r="U166" s="14"/>
      <c r="V166" s="14"/>
      <c r="W166" s="19">
        <f t="shared" si="50"/>
        <v>0</v>
      </c>
      <c r="X166" s="20">
        <f t="shared" si="51"/>
        <v>0</v>
      </c>
      <c r="Y166" s="19"/>
      <c r="Z166" s="19"/>
      <c r="AA166" s="19"/>
      <c r="AB166" s="19">
        <f t="shared" si="52"/>
        <v>0</v>
      </c>
      <c r="AC166" s="19"/>
      <c r="AD166" s="14"/>
      <c r="AE166" s="19"/>
      <c r="AF166" s="19">
        <f t="shared" si="53"/>
        <v>0</v>
      </c>
      <c r="AG166" s="19"/>
      <c r="AH166" s="19">
        <f t="shared" si="54"/>
        <v>0</v>
      </c>
      <c r="AI166" s="20">
        <f t="shared" si="55"/>
        <v>0</v>
      </c>
      <c r="AJ166" s="21">
        <f t="shared" si="41"/>
        <v>94.268244982679931</v>
      </c>
      <c r="AK166" s="22"/>
    </row>
    <row r="167" spans="1:37" ht="14.25" x14ac:dyDescent="0.2">
      <c r="A167" s="14">
        <v>115</v>
      </c>
      <c r="B167" s="15" t="s">
        <v>107</v>
      </c>
      <c r="C167" s="16" t="s">
        <v>401</v>
      </c>
      <c r="D167" s="16" t="s">
        <v>402</v>
      </c>
      <c r="E167" s="14" t="str">
        <f>VLOOKUP($D$3:$D$194,[1]职称信息表!$B$2:$D$160,3,FALSE)</f>
        <v>副教授</v>
      </c>
      <c r="F167" s="14" t="str">
        <f>VLOOKUP($D$3:$D$194,[1]职称信息表!$B$1:$E$160,4,FALSE)</f>
        <v>专任教师</v>
      </c>
      <c r="G167" s="14" t="str">
        <f>VLOOKUP($D$3:$D$194,[1]职称信息表!$B$2:$F$160,5,FALSE)</f>
        <v>副高</v>
      </c>
      <c r="H167" s="17">
        <f>VLOOKUP(D167:D359,[1]工作量!C117:K337,7,FALSE)</f>
        <v>195</v>
      </c>
      <c r="I167" s="18">
        <f>VLOOKUP(D167:D359,[1]工作量!C117:K337,9,FALSE)</f>
        <v>29.560649561322599</v>
      </c>
      <c r="J167" s="14">
        <f>VLOOKUP($D$3:$D$195,'[1]学评教17-18-02'!$C$3:$E$131,3,FALSE)</f>
        <v>89.61</v>
      </c>
      <c r="K167" s="14">
        <f>VLOOKUP($D$3:$D$195,'[1]学评教18-19-01'!$C$3:$E$125,3,FALSE)</f>
        <v>89.563000000000002</v>
      </c>
      <c r="L167" s="14">
        <f>AVERAGE(J167,K167)</f>
        <v>89.586500000000001</v>
      </c>
      <c r="M167" s="14">
        <v>128</v>
      </c>
      <c r="N167" s="18">
        <f t="shared" si="40"/>
        <v>48.387096774193552</v>
      </c>
      <c r="O167" s="14"/>
      <c r="P167" s="14"/>
      <c r="Q167" s="14">
        <f t="shared" si="49"/>
        <v>0</v>
      </c>
      <c r="R167" s="14"/>
      <c r="S167" s="14"/>
      <c r="T167" s="14"/>
      <c r="U167" s="14"/>
      <c r="V167" s="14"/>
      <c r="W167" s="19">
        <f t="shared" si="50"/>
        <v>0</v>
      </c>
      <c r="X167" s="20">
        <f t="shared" si="51"/>
        <v>0</v>
      </c>
      <c r="Y167" s="19"/>
      <c r="Z167" s="19"/>
      <c r="AA167" s="19"/>
      <c r="AB167" s="19">
        <f t="shared" si="52"/>
        <v>0</v>
      </c>
      <c r="AC167" s="19"/>
      <c r="AD167" s="14"/>
      <c r="AE167" s="19"/>
      <c r="AF167" s="19">
        <f t="shared" si="53"/>
        <v>0</v>
      </c>
      <c r="AG167" s="19"/>
      <c r="AH167" s="19">
        <f t="shared" si="54"/>
        <v>0</v>
      </c>
      <c r="AI167" s="20">
        <f t="shared" si="55"/>
        <v>0</v>
      </c>
      <c r="AJ167" s="21">
        <f t="shared" si="41"/>
        <v>77.947746335516143</v>
      </c>
      <c r="AK167" s="22"/>
    </row>
    <row r="168" spans="1:37" ht="14.25" x14ac:dyDescent="0.2">
      <c r="A168" s="14">
        <v>172</v>
      </c>
      <c r="B168" s="15" t="s">
        <v>122</v>
      </c>
      <c r="C168" s="16" t="s">
        <v>403</v>
      </c>
      <c r="D168" s="16" t="s">
        <v>404</v>
      </c>
      <c r="E168" s="14" t="str">
        <f>VLOOKUP($D$3:$D$194,[1]职称信息表!$B$2:$D$198,3,FALSE)</f>
        <v>教授</v>
      </c>
      <c r="F168" s="14" t="str">
        <f>VLOOKUP($D$3:$D$194,[1]职称信息表!$B$1:$E$198,4,FALSE)</f>
        <v>专任教师</v>
      </c>
      <c r="G168" s="14" t="str">
        <f>VLOOKUP($D$3:$D$194,[1]职称信息表!$B$2:$F$198,5,FALSE)</f>
        <v>正高</v>
      </c>
      <c r="H168" s="17">
        <f>VLOOKUP(D168:D360,[1]工作量!C174:K394,7,FALSE)</f>
        <v>572.84719999999993</v>
      </c>
      <c r="I168" s="18">
        <f>VLOOKUP(D168:D360,[1]工作量!C174:K394,9,FALSE)</f>
        <v>86.839668366076296</v>
      </c>
      <c r="J168" s="14">
        <f>VLOOKUP($D$3:$D$195,'[1]学评教17-18-02'!$C$3:$E$131,3,FALSE)</f>
        <v>89.548000000000002</v>
      </c>
      <c r="K168" s="14" t="e">
        <f>VLOOKUP($D$3:$D$195,'[1]学评教18-19-01'!$C$3:$E$125,3,FALSE)</f>
        <v>#N/A</v>
      </c>
      <c r="L168" s="14">
        <v>89.548000000000002</v>
      </c>
      <c r="M168" s="14">
        <v>129</v>
      </c>
      <c r="N168" s="18">
        <f t="shared" si="40"/>
        <v>47.983870967741943</v>
      </c>
      <c r="O168" s="14"/>
      <c r="P168" s="14"/>
      <c r="Q168" s="14">
        <f t="shared" si="49"/>
        <v>0</v>
      </c>
      <c r="R168" s="14"/>
      <c r="S168" s="14"/>
      <c r="T168" s="14"/>
      <c r="U168" s="14"/>
      <c r="V168" s="14"/>
      <c r="W168" s="19">
        <f t="shared" si="50"/>
        <v>0</v>
      </c>
      <c r="X168" s="20">
        <f t="shared" si="51"/>
        <v>0</v>
      </c>
      <c r="Y168" s="19"/>
      <c r="Z168" s="19"/>
      <c r="AA168" s="19"/>
      <c r="AB168" s="19">
        <f t="shared" si="52"/>
        <v>0</v>
      </c>
      <c r="AC168" s="19"/>
      <c r="AD168" s="14"/>
      <c r="AE168" s="19"/>
      <c r="AF168" s="19">
        <f t="shared" si="53"/>
        <v>0</v>
      </c>
      <c r="AG168" s="19"/>
      <c r="AH168" s="19">
        <f t="shared" si="54"/>
        <v>0</v>
      </c>
      <c r="AI168" s="20">
        <f t="shared" si="55"/>
        <v>0</v>
      </c>
      <c r="AJ168" s="21">
        <f t="shared" si="41"/>
        <v>134.82353933381825</v>
      </c>
      <c r="AK168" s="22"/>
    </row>
    <row r="169" spans="1:37" ht="14.25" x14ac:dyDescent="0.2">
      <c r="A169" s="14">
        <v>24</v>
      </c>
      <c r="B169" s="15" t="s">
        <v>59</v>
      </c>
      <c r="C169" s="16" t="s">
        <v>405</v>
      </c>
      <c r="D169" s="16" t="s">
        <v>406</v>
      </c>
      <c r="E169" s="14" t="str">
        <f>VLOOKUP($D$3:$D$194,[1]职称信息表!$B$2:$D$160,3,FALSE)</f>
        <v>讲师（高校）</v>
      </c>
      <c r="F169" s="14" t="str">
        <f>VLOOKUP($D$3:$D$194,[1]职称信息表!$B$1:$E$160,4,FALSE)</f>
        <v>专任教师</v>
      </c>
      <c r="G169" s="14" t="str">
        <f>VLOOKUP($D$3:$D$194,[1]职称信息表!$B$2:$F$160,5,FALSE)</f>
        <v>中级</v>
      </c>
      <c r="H169" s="17">
        <f>VLOOKUP(D169:D361,[1]工作量!C26:K246,7,FALSE)</f>
        <v>294</v>
      </c>
      <c r="I169" s="18">
        <f>VLOOKUP(D169:D361,[1]工作量!C26:K246,9,FALSE)</f>
        <v>44.568363953994073</v>
      </c>
      <c r="J169" s="14">
        <f>VLOOKUP($D$3:$D$195,'[1]学评教17-18-02'!$C$3:$E$131,3,FALSE)</f>
        <v>89.506</v>
      </c>
      <c r="K169" s="14">
        <f>VLOOKUP($D$3:$D$195,'[1]学评教18-19-01'!$C$3:$E$125,3,FALSE)</f>
        <v>89.483000000000004</v>
      </c>
      <c r="L169" s="14">
        <f>AVERAGE(J169,K169)</f>
        <v>89.494500000000002</v>
      </c>
      <c r="M169" s="14">
        <v>130</v>
      </c>
      <c r="N169" s="18">
        <f t="shared" si="40"/>
        <v>47.580645161290327</v>
      </c>
      <c r="O169" s="14"/>
      <c r="P169" s="14"/>
      <c r="Q169" s="14">
        <f t="shared" si="49"/>
        <v>0</v>
      </c>
      <c r="R169" s="14"/>
      <c r="S169" s="14"/>
      <c r="T169" s="14"/>
      <c r="U169" s="14"/>
      <c r="V169" s="14"/>
      <c r="W169" s="19">
        <f t="shared" si="50"/>
        <v>0</v>
      </c>
      <c r="X169" s="20">
        <f t="shared" si="51"/>
        <v>0</v>
      </c>
      <c r="Y169" s="19"/>
      <c r="Z169" s="19"/>
      <c r="AA169" s="19"/>
      <c r="AB169" s="19">
        <f t="shared" si="52"/>
        <v>0</v>
      </c>
      <c r="AC169" s="19"/>
      <c r="AD169" s="14"/>
      <c r="AE169" s="19"/>
      <c r="AF169" s="19">
        <f t="shared" si="53"/>
        <v>0</v>
      </c>
      <c r="AG169" s="19"/>
      <c r="AH169" s="19">
        <f t="shared" si="54"/>
        <v>0</v>
      </c>
      <c r="AI169" s="20">
        <f t="shared" si="55"/>
        <v>0</v>
      </c>
      <c r="AJ169" s="21">
        <f t="shared" si="41"/>
        <v>92.1490091152844</v>
      </c>
      <c r="AK169" s="22"/>
    </row>
    <row r="170" spans="1:37" s="45" customFormat="1" ht="14.25" x14ac:dyDescent="0.2">
      <c r="A170" s="14">
        <v>77</v>
      </c>
      <c r="B170" s="15" t="s">
        <v>77</v>
      </c>
      <c r="C170" s="16" t="s">
        <v>407</v>
      </c>
      <c r="D170" s="16" t="s">
        <v>408</v>
      </c>
      <c r="E170" s="14" t="str">
        <f>VLOOKUP($D$3:$D$194,[1]职称信息表!$B$2:$D$160,3,FALSE)</f>
        <v>讲师（高校）</v>
      </c>
      <c r="F170" s="14" t="str">
        <f>VLOOKUP($D$3:$D$194,[1]职称信息表!$B$1:$E$160,4,FALSE)</f>
        <v>专任教师</v>
      </c>
      <c r="G170" s="14" t="str">
        <f>VLOOKUP($D$3:$D$194,[1]职称信息表!$B$2:$F$160,5,FALSE)</f>
        <v>中级</v>
      </c>
      <c r="H170" s="17">
        <f>VLOOKUP(D170:D362,[1]工作量!C79:K299,7,FALSE)</f>
        <v>170</v>
      </c>
      <c r="I170" s="18">
        <f>VLOOKUP(D170:D362,[1]工作量!C79:K299,9,FALSE)</f>
        <v>25.77082269448637</v>
      </c>
      <c r="J170" s="14">
        <f>VLOOKUP($D$3:$D$195,'[1]学评教17-18-02'!$C$3:$E$131,3,FALSE)</f>
        <v>91.326999999999998</v>
      </c>
      <c r="K170" s="14">
        <f>VLOOKUP($D$3:$D$195,'[1]学评教18-19-01'!$C$3:$E$125,3,FALSE)</f>
        <v>87.649000000000001</v>
      </c>
      <c r="L170" s="14">
        <f>AVERAGE(J170,K170)</f>
        <v>89.488</v>
      </c>
      <c r="M170" s="14">
        <v>131</v>
      </c>
      <c r="N170" s="18">
        <f t="shared" si="40"/>
        <v>47.177419354838712</v>
      </c>
      <c r="O170" s="14"/>
      <c r="P170" s="14"/>
      <c r="Q170" s="14">
        <f t="shared" si="49"/>
        <v>0</v>
      </c>
      <c r="R170" s="14"/>
      <c r="S170" s="14"/>
      <c r="T170" s="14"/>
      <c r="U170" s="14"/>
      <c r="V170" s="14"/>
      <c r="W170" s="19">
        <f t="shared" si="50"/>
        <v>0</v>
      </c>
      <c r="X170" s="20">
        <f t="shared" si="51"/>
        <v>0</v>
      </c>
      <c r="Y170" s="19"/>
      <c r="Z170" s="19"/>
      <c r="AA170" s="19"/>
      <c r="AB170" s="19">
        <f t="shared" si="52"/>
        <v>0</v>
      </c>
      <c r="AC170" s="19"/>
      <c r="AD170" s="14"/>
      <c r="AE170" s="19"/>
      <c r="AF170" s="19">
        <f t="shared" si="53"/>
        <v>0</v>
      </c>
      <c r="AG170" s="19"/>
      <c r="AH170" s="19">
        <f t="shared" si="54"/>
        <v>0</v>
      </c>
      <c r="AI170" s="20">
        <f t="shared" si="55"/>
        <v>0</v>
      </c>
      <c r="AJ170" s="21">
        <f t="shared" si="41"/>
        <v>72.948242049325074</v>
      </c>
      <c r="AK170" s="19"/>
    </row>
    <row r="171" spans="1:37" ht="14.25" x14ac:dyDescent="0.2">
      <c r="A171" s="14">
        <v>111</v>
      </c>
      <c r="B171" s="15" t="s">
        <v>107</v>
      </c>
      <c r="C171" s="16" t="s">
        <v>409</v>
      </c>
      <c r="D171" s="16" t="s">
        <v>410</v>
      </c>
      <c r="E171" s="14" t="str">
        <f>VLOOKUP($D$3:$D$194,[1]职称信息表!$B$2:$D$160,3,FALSE)</f>
        <v>教授</v>
      </c>
      <c r="F171" s="14" t="str">
        <f>VLOOKUP($D$3:$D$194,[1]职称信息表!$B$1:$E$160,4,FALSE)</f>
        <v>专任教师</v>
      </c>
      <c r="G171" s="14" t="str">
        <f>VLOOKUP($D$3:$D$194,[1]职称信息表!$B$2:$F$160,5,FALSE)</f>
        <v>正高</v>
      </c>
      <c r="H171" s="17">
        <f>VLOOKUP(D171:D363,[1]工作量!C113:K333,7,FALSE)</f>
        <v>564.83999999999992</v>
      </c>
      <c r="I171" s="18">
        <f>VLOOKUP(D171:D363,[1]工作量!C113:K333,9,FALSE)</f>
        <v>85.625832298551046</v>
      </c>
      <c r="J171" s="14" t="e">
        <f>VLOOKUP($D$3:$D$195,'[1]学评教17-18-02'!$C$3:$E$131,3,FALSE)</f>
        <v>#N/A</v>
      </c>
      <c r="K171" s="14">
        <f>VLOOKUP($D$3:$D$195,'[1]学评教18-19-01'!$C$3:$E$125,3,FALSE)</f>
        <v>89.46</v>
      </c>
      <c r="L171" s="14">
        <v>89.46</v>
      </c>
      <c r="M171" s="14">
        <v>132</v>
      </c>
      <c r="N171" s="18">
        <f t="shared" si="40"/>
        <v>46.774193548387103</v>
      </c>
      <c r="O171" s="14"/>
      <c r="P171" s="14"/>
      <c r="Q171" s="14">
        <f t="shared" si="49"/>
        <v>0</v>
      </c>
      <c r="R171" s="14"/>
      <c r="S171" s="14"/>
      <c r="T171" s="14"/>
      <c r="U171" s="14"/>
      <c r="V171" s="14"/>
      <c r="W171" s="19">
        <f t="shared" si="50"/>
        <v>0</v>
      </c>
      <c r="X171" s="20">
        <f t="shared" si="51"/>
        <v>0</v>
      </c>
      <c r="Y171" s="19"/>
      <c r="Z171" s="19"/>
      <c r="AA171" s="19"/>
      <c r="AB171" s="19">
        <f t="shared" si="52"/>
        <v>0</v>
      </c>
      <c r="AC171" s="19"/>
      <c r="AD171" s="14"/>
      <c r="AE171" s="19"/>
      <c r="AF171" s="19">
        <f t="shared" si="53"/>
        <v>0</v>
      </c>
      <c r="AG171" s="19"/>
      <c r="AH171" s="19">
        <f t="shared" si="54"/>
        <v>0</v>
      </c>
      <c r="AI171" s="20">
        <f t="shared" si="55"/>
        <v>0</v>
      </c>
      <c r="AJ171" s="21">
        <f t="shared" si="41"/>
        <v>132.40002584693815</v>
      </c>
      <c r="AK171" s="22"/>
    </row>
    <row r="172" spans="1:37" s="34" customFormat="1" ht="14.25" x14ac:dyDescent="0.2">
      <c r="A172" s="14">
        <v>144</v>
      </c>
      <c r="B172" s="15" t="s">
        <v>199</v>
      </c>
      <c r="C172" s="16" t="s">
        <v>411</v>
      </c>
      <c r="D172" s="16" t="s">
        <v>412</v>
      </c>
      <c r="E172" s="14" t="str">
        <f>VLOOKUP($D$3:$D$194,[1]职称信息表!$B$2:$D$197,3,FALSE)</f>
        <v>实验师</v>
      </c>
      <c r="F172" s="14" t="str">
        <f>VLOOKUP($D$3:$D$194,[1]职称信息表!$B$1:$E$197,4,FALSE)</f>
        <v>实验管理</v>
      </c>
      <c r="G172" s="14" t="str">
        <f>VLOOKUP($D$3:$D$194,[1]职称信息表!$B$2:$F$197,5,FALSE)</f>
        <v>中级</v>
      </c>
      <c r="H172" s="17">
        <f>VLOOKUP(D172:D364,[1]工作量!C146:K366,7,FALSE)</f>
        <v>220.00000000000003</v>
      </c>
      <c r="I172" s="18">
        <f>VLOOKUP(D172:D364,[1]工作量!C146:K366,9,FALSE)</f>
        <v>33.350476428158835</v>
      </c>
      <c r="J172" s="14">
        <f>VLOOKUP($D$3:$D$195,'[1]学评教17-18-02'!$C$3:$E$131,3,FALSE)</f>
        <v>89.454999999999998</v>
      </c>
      <c r="K172" s="14" t="e">
        <f>VLOOKUP($D$3:$D$195,'[1]学评教18-19-01'!$C$3:$E$125,3,FALSE)</f>
        <v>#N/A</v>
      </c>
      <c r="L172" s="14">
        <v>89.454999999999998</v>
      </c>
      <c r="M172" s="14">
        <v>133</v>
      </c>
      <c r="N172" s="18">
        <f t="shared" si="40"/>
        <v>46.370967741935495</v>
      </c>
      <c r="O172" s="14"/>
      <c r="P172" s="14"/>
      <c r="Q172" s="14">
        <f t="shared" si="49"/>
        <v>0</v>
      </c>
      <c r="R172" s="14"/>
      <c r="S172" s="14"/>
      <c r="T172" s="14"/>
      <c r="U172" s="14"/>
      <c r="V172" s="14"/>
      <c r="W172" s="19">
        <f t="shared" si="50"/>
        <v>0</v>
      </c>
      <c r="X172" s="20">
        <f t="shared" si="51"/>
        <v>0</v>
      </c>
      <c r="Y172" s="19"/>
      <c r="Z172" s="19"/>
      <c r="AA172" s="19"/>
      <c r="AB172" s="19">
        <f t="shared" si="52"/>
        <v>0</v>
      </c>
      <c r="AC172" s="19"/>
      <c r="AD172" s="14"/>
      <c r="AE172" s="19"/>
      <c r="AF172" s="19">
        <f t="shared" si="53"/>
        <v>0</v>
      </c>
      <c r="AG172" s="19"/>
      <c r="AH172" s="19">
        <f t="shared" si="54"/>
        <v>0</v>
      </c>
      <c r="AI172" s="20">
        <f t="shared" si="55"/>
        <v>0</v>
      </c>
      <c r="AJ172" s="21">
        <f t="shared" si="41"/>
        <v>79.72144417009433</v>
      </c>
      <c r="AK172" s="22"/>
    </row>
    <row r="173" spans="1:37" s="29" customFormat="1" ht="14.25" x14ac:dyDescent="0.2">
      <c r="A173" s="23">
        <v>136</v>
      </c>
      <c r="B173" s="24" t="s">
        <v>110</v>
      </c>
      <c r="C173" s="25" t="s">
        <v>413</v>
      </c>
      <c r="D173" s="25" t="s">
        <v>414</v>
      </c>
      <c r="E173" s="23" t="str">
        <f>VLOOKUP($D$3:$D$194,[1]职称信息表!$B$2:$D$160,3,FALSE)</f>
        <v>副研究员</v>
      </c>
      <c r="F173" s="23" t="str">
        <f>VLOOKUP($D$3:$D$194,[1]职称信息表!$B$1:$E$160,4,FALSE)</f>
        <v>专任教师</v>
      </c>
      <c r="G173" s="23" t="str">
        <f>VLOOKUP($D$3:$D$194,[1]职称信息表!$B$2:$F$160,5,FALSE)</f>
        <v>副高</v>
      </c>
      <c r="H173" s="26">
        <f>VLOOKUP(D173:D365,[1]工作量!C138:K358,7,FALSE)</f>
        <v>96</v>
      </c>
      <c r="I173" s="26">
        <f>VLOOKUP(D173:D365,[1]工作量!C138:K358,9,FALSE)</f>
        <v>14.552935168651125</v>
      </c>
      <c r="J173" s="23" t="e">
        <f>VLOOKUP($D$3:$D$195,'[1]学评教17-18-02'!$C$3:$E$131,3,FALSE)</f>
        <v>#N/A</v>
      </c>
      <c r="K173" s="23">
        <f>VLOOKUP($D$3:$D$195,'[1]学评教18-19-01'!$C$3:$E$125,3,FALSE)</f>
        <v>89.400999999999996</v>
      </c>
      <c r="L173" s="23">
        <v>89.400999999999996</v>
      </c>
      <c r="M173" s="14">
        <v>134</v>
      </c>
      <c r="N173" s="26">
        <f t="shared" si="40"/>
        <v>45.967741935483879</v>
      </c>
      <c r="O173" s="23"/>
      <c r="P173" s="23"/>
      <c r="Q173" s="23"/>
      <c r="R173" s="23"/>
      <c r="S173" s="23"/>
      <c r="T173" s="23"/>
      <c r="U173" s="23"/>
      <c r="V173" s="23"/>
      <c r="W173" s="27"/>
      <c r="X173" s="23"/>
      <c r="Y173" s="27"/>
      <c r="Z173" s="27"/>
      <c r="AA173" s="27"/>
      <c r="AB173" s="27"/>
      <c r="AC173" s="27"/>
      <c r="AD173" s="23"/>
      <c r="AE173" s="27"/>
      <c r="AF173" s="27"/>
      <c r="AG173" s="27"/>
      <c r="AH173" s="27"/>
      <c r="AI173" s="23"/>
      <c r="AJ173" s="21">
        <f t="shared" si="41"/>
        <v>60.520677104135004</v>
      </c>
      <c r="AK173" s="30" t="s">
        <v>49</v>
      </c>
    </row>
    <row r="174" spans="1:37" ht="14.25" x14ac:dyDescent="0.2">
      <c r="A174" s="14">
        <v>49</v>
      </c>
      <c r="B174" s="15" t="s">
        <v>69</v>
      </c>
      <c r="C174" s="16" t="s">
        <v>415</v>
      </c>
      <c r="D174" s="16" t="s">
        <v>416</v>
      </c>
      <c r="E174" s="14" t="str">
        <f>VLOOKUP($D$3:$D$194,[1]职称信息表!$B$2:$D$160,3,FALSE)</f>
        <v>讲师（高校）</v>
      </c>
      <c r="F174" s="14" t="str">
        <f>VLOOKUP($D$3:$D$194,[1]职称信息表!$B$1:$E$160,4,FALSE)</f>
        <v>专任教师</v>
      </c>
      <c r="G174" s="14" t="str">
        <f>VLOOKUP($D$3:$D$194,[1]职称信息表!$B$2:$F$160,5,FALSE)</f>
        <v>中级</v>
      </c>
      <c r="H174" s="17">
        <f>VLOOKUP(D174:D366,[1]工作量!C51:K271,7,FALSE)</f>
        <v>244</v>
      </c>
      <c r="I174" s="18">
        <f>VLOOKUP(D174:D366,[1]工作量!C51:K271,9,FALSE)</f>
        <v>36.988710220321607</v>
      </c>
      <c r="J174" s="14">
        <f>VLOOKUP($D$3:$D$195,'[1]学评教17-18-02'!$C$3:$E$131,3,FALSE)</f>
        <v>89.319000000000003</v>
      </c>
      <c r="K174" s="14">
        <f>VLOOKUP($D$3:$D$195,'[1]学评教18-19-01'!$C$3:$E$125,3,FALSE)</f>
        <v>89.236999999999995</v>
      </c>
      <c r="L174" s="14">
        <f>AVERAGE(J174,K174)</f>
        <v>89.277999999999992</v>
      </c>
      <c r="M174" s="14">
        <v>135</v>
      </c>
      <c r="N174" s="18">
        <f t="shared" si="40"/>
        <v>45.564516129032263</v>
      </c>
      <c r="O174" s="14"/>
      <c r="P174" s="14"/>
      <c r="Q174" s="14">
        <f t="shared" ref="Q174:Q189" si="56">SUM(O174:P174)</f>
        <v>0</v>
      </c>
      <c r="R174" s="14"/>
      <c r="S174" s="14"/>
      <c r="T174" s="14"/>
      <c r="U174" s="14"/>
      <c r="V174" s="14"/>
      <c r="W174" s="19">
        <f t="shared" ref="W174:W189" si="57">SUM(R174:V174)</f>
        <v>0</v>
      </c>
      <c r="X174" s="20">
        <f t="shared" ref="X174:X189" si="58">Q174+W174</f>
        <v>0</v>
      </c>
      <c r="Y174" s="19"/>
      <c r="Z174" s="19"/>
      <c r="AA174" s="19"/>
      <c r="AB174" s="19">
        <f t="shared" ref="AB174:AB189" si="59">SUM(Y174:AA174)</f>
        <v>0</v>
      </c>
      <c r="AC174" s="19"/>
      <c r="AD174" s="14"/>
      <c r="AE174" s="19"/>
      <c r="AF174" s="19">
        <f t="shared" ref="AF174:AF189" si="60">SUM(AC174:AE174)</f>
        <v>0</v>
      </c>
      <c r="AG174" s="19"/>
      <c r="AH174" s="19">
        <f t="shared" ref="AH174:AH189" si="61">AG174</f>
        <v>0</v>
      </c>
      <c r="AI174" s="20">
        <f t="shared" ref="AI174:AI189" si="62">AB174+AF174+AH174</f>
        <v>0</v>
      </c>
      <c r="AJ174" s="21">
        <f t="shared" si="41"/>
        <v>82.553226349353878</v>
      </c>
      <c r="AK174" s="19"/>
    </row>
    <row r="175" spans="1:37" ht="14.25" x14ac:dyDescent="0.2">
      <c r="A175" s="14">
        <v>107</v>
      </c>
      <c r="B175" s="15" t="s">
        <v>104</v>
      </c>
      <c r="C175" s="16" t="s">
        <v>417</v>
      </c>
      <c r="D175" s="16" t="s">
        <v>418</v>
      </c>
      <c r="E175" s="14" t="str">
        <f>VLOOKUP($D$3:$D$194,[1]职称信息表!$B$2:$D$160,3,FALSE)</f>
        <v>讲师（高校）</v>
      </c>
      <c r="F175" s="14" t="str">
        <f>VLOOKUP($D$3:$D$194,[1]职称信息表!$B$1:$E$160,4,FALSE)</f>
        <v>专任教师</v>
      </c>
      <c r="G175" s="14" t="str">
        <f>VLOOKUP($D$3:$D$194,[1]职称信息表!$B$2:$F$160,5,FALSE)</f>
        <v>中级</v>
      </c>
      <c r="H175" s="17">
        <f>VLOOKUP(D175:D367,[1]工作量!C109:K329,7,FALSE)</f>
        <v>200.99999999999997</v>
      </c>
      <c r="I175" s="18">
        <f>VLOOKUP(D175:D367,[1]工作量!C109:K329,9,FALSE)</f>
        <v>30.47020800936329</v>
      </c>
      <c r="J175" s="14" t="e">
        <f>VLOOKUP($D$3:$D$195,'[1]学评教17-18-02'!$C$3:$E$131,3,FALSE)</f>
        <v>#N/A</v>
      </c>
      <c r="K175" s="14">
        <f>VLOOKUP($D$3:$D$195,'[1]学评教18-19-01'!$C$3:$E$125,3,FALSE)</f>
        <v>89.254000000000005</v>
      </c>
      <c r="L175" s="14">
        <v>89.254000000000005</v>
      </c>
      <c r="M175" s="14">
        <v>136</v>
      </c>
      <c r="N175" s="18">
        <f t="shared" si="40"/>
        <v>45.161290322580648</v>
      </c>
      <c r="O175" s="14"/>
      <c r="P175" s="14"/>
      <c r="Q175" s="14">
        <f t="shared" si="56"/>
        <v>0</v>
      </c>
      <c r="R175" s="14"/>
      <c r="S175" s="14"/>
      <c r="T175" s="14"/>
      <c r="U175" s="14"/>
      <c r="V175" s="14"/>
      <c r="W175" s="19">
        <f t="shared" si="57"/>
        <v>0</v>
      </c>
      <c r="X175" s="20">
        <f t="shared" si="58"/>
        <v>0</v>
      </c>
      <c r="Y175" s="19"/>
      <c r="Z175" s="19"/>
      <c r="AA175" s="19"/>
      <c r="AB175" s="19">
        <f t="shared" si="59"/>
        <v>0</v>
      </c>
      <c r="AC175" s="19"/>
      <c r="AD175" s="14"/>
      <c r="AE175" s="19"/>
      <c r="AF175" s="19">
        <f t="shared" si="60"/>
        <v>0</v>
      </c>
      <c r="AG175" s="19"/>
      <c r="AH175" s="19">
        <f t="shared" si="61"/>
        <v>0</v>
      </c>
      <c r="AI175" s="20">
        <f t="shared" si="62"/>
        <v>0</v>
      </c>
      <c r="AJ175" s="21">
        <f t="shared" si="41"/>
        <v>75.631498331943931</v>
      </c>
      <c r="AK175" s="22"/>
    </row>
    <row r="176" spans="1:37" ht="14.25" x14ac:dyDescent="0.2">
      <c r="A176" s="14">
        <v>87</v>
      </c>
      <c r="B176" s="15" t="s">
        <v>99</v>
      </c>
      <c r="C176" s="16" t="s">
        <v>419</v>
      </c>
      <c r="D176" s="16" t="s">
        <v>420</v>
      </c>
      <c r="E176" s="14" t="str">
        <f>VLOOKUP($D$3:$D$194,[1]职称信息表!$B$2:$D$160,3,FALSE)</f>
        <v>副教授</v>
      </c>
      <c r="F176" s="14" t="str">
        <f>VLOOKUP($D$3:$D$194,[1]职称信息表!$B$1:$E$160,4,FALSE)</f>
        <v>专任教师</v>
      </c>
      <c r="G176" s="14" t="str">
        <f>VLOOKUP($D$3:$D$194,[1]职称信息表!$B$2:$F$160,5,FALSE)</f>
        <v>副高</v>
      </c>
      <c r="H176" s="17">
        <f>VLOOKUP(D176:D368,[1]工作量!C89:K309,7,FALSE)</f>
        <v>263.18</v>
      </c>
      <c r="I176" s="18">
        <f>VLOOKUP(D176:D368,[1]工作量!C89:K309,9,FALSE)</f>
        <v>39.896265392558362</v>
      </c>
      <c r="J176" s="14">
        <f>VLOOKUP($D$3:$D$195,'[1]学评教17-18-02'!$C$3:$E$131,3,FALSE)</f>
        <v>91.058999999999997</v>
      </c>
      <c r="K176" s="14">
        <f>VLOOKUP($D$3:$D$195,'[1]学评教18-19-01'!$C$3:$E$125,3,FALSE)</f>
        <v>87.346999999999994</v>
      </c>
      <c r="L176" s="14">
        <f>AVERAGE(J176,K176)</f>
        <v>89.203000000000003</v>
      </c>
      <c r="M176" s="14">
        <v>137</v>
      </c>
      <c r="N176" s="18">
        <f t="shared" si="40"/>
        <v>44.758064516129032</v>
      </c>
      <c r="O176" s="14"/>
      <c r="P176" s="14"/>
      <c r="Q176" s="14">
        <f t="shared" si="56"/>
        <v>0</v>
      </c>
      <c r="R176" s="14"/>
      <c r="S176" s="14"/>
      <c r="T176" s="14"/>
      <c r="U176" s="14"/>
      <c r="V176" s="14"/>
      <c r="W176" s="19">
        <f t="shared" si="57"/>
        <v>0</v>
      </c>
      <c r="X176" s="20">
        <f t="shared" si="58"/>
        <v>0</v>
      </c>
      <c r="Y176" s="19"/>
      <c r="Z176" s="19"/>
      <c r="AA176" s="19"/>
      <c r="AB176" s="19">
        <f t="shared" si="59"/>
        <v>0</v>
      </c>
      <c r="AC176" s="19"/>
      <c r="AD176" s="14"/>
      <c r="AE176" s="19"/>
      <c r="AF176" s="19">
        <f t="shared" si="60"/>
        <v>0</v>
      </c>
      <c r="AG176" s="19"/>
      <c r="AH176" s="19">
        <f t="shared" si="61"/>
        <v>0</v>
      </c>
      <c r="AI176" s="20">
        <f t="shared" si="62"/>
        <v>0</v>
      </c>
      <c r="AJ176" s="21">
        <f t="shared" si="41"/>
        <v>84.654329908687401</v>
      </c>
      <c r="AK176" s="22"/>
    </row>
    <row r="177" spans="1:37" ht="14.25" x14ac:dyDescent="0.2">
      <c r="A177" s="23">
        <v>122</v>
      </c>
      <c r="B177" s="15" t="s">
        <v>107</v>
      </c>
      <c r="C177" s="25" t="s">
        <v>421</v>
      </c>
      <c r="D177" s="25" t="s">
        <v>422</v>
      </c>
      <c r="E177" s="23">
        <f>VLOOKUP($D$3:$D$194,[1]职称信息表!$B$2:$D$160,3,FALSE)</f>
        <v>0</v>
      </c>
      <c r="F177" s="23" t="str">
        <f>VLOOKUP($D$3:$D$194,[1]职称信息表!$B$1:$E$160,4,FALSE)</f>
        <v>专任教师</v>
      </c>
      <c r="G177" s="23" t="s">
        <v>277</v>
      </c>
      <c r="H177" s="26">
        <f>VLOOKUP(D177:D369,[1]工作量!C124:K344,7,FALSE)</f>
        <v>64</v>
      </c>
      <c r="I177" s="26">
        <f>VLOOKUP(D177:D369,[1]工作量!C124:K344,9,FALSE)</f>
        <v>9.7019567791007493</v>
      </c>
      <c r="J177" s="23">
        <f>VLOOKUP($D$3:$D$195,'[1]学评教17-18-02'!$C$3:$E$131,3,FALSE)</f>
        <v>89.111999999999995</v>
      </c>
      <c r="K177" s="23" t="e">
        <f>VLOOKUP($D$3:$D$195,'[1]学评教18-19-01'!$C$3:$E$125,3,FALSE)</f>
        <v>#N/A</v>
      </c>
      <c r="L177" s="23">
        <v>89.111999999999995</v>
      </c>
      <c r="M177" s="23">
        <v>138</v>
      </c>
      <c r="N177" s="26">
        <f t="shared" si="40"/>
        <v>44.354838709677423</v>
      </c>
      <c r="O177" s="23"/>
      <c r="P177" s="23"/>
      <c r="Q177" s="23">
        <f t="shared" si="56"/>
        <v>0</v>
      </c>
      <c r="R177" s="23"/>
      <c r="S177" s="23"/>
      <c r="T177" s="23"/>
      <c r="U177" s="23"/>
      <c r="V177" s="23"/>
      <c r="W177" s="27">
        <f t="shared" si="57"/>
        <v>0</v>
      </c>
      <c r="X177" s="23">
        <f t="shared" si="58"/>
        <v>0</v>
      </c>
      <c r="Y177" s="27"/>
      <c r="Z177" s="27"/>
      <c r="AA177" s="27"/>
      <c r="AB177" s="27">
        <f t="shared" si="59"/>
        <v>0</v>
      </c>
      <c r="AC177" s="27"/>
      <c r="AD177" s="23"/>
      <c r="AE177" s="27"/>
      <c r="AF177" s="27">
        <f t="shared" si="60"/>
        <v>0</v>
      </c>
      <c r="AG177" s="27"/>
      <c r="AH177" s="27">
        <f t="shared" si="61"/>
        <v>0</v>
      </c>
      <c r="AI177" s="23">
        <f t="shared" si="62"/>
        <v>0</v>
      </c>
      <c r="AJ177" s="35">
        <f t="shared" si="41"/>
        <v>54.056795488778171</v>
      </c>
      <c r="AK177" s="31" t="s">
        <v>55</v>
      </c>
    </row>
    <row r="178" spans="1:37" ht="14.25" x14ac:dyDescent="0.2">
      <c r="A178" s="14">
        <v>123</v>
      </c>
      <c r="B178" s="15" t="s">
        <v>107</v>
      </c>
      <c r="C178" s="16" t="s">
        <v>423</v>
      </c>
      <c r="D178" s="16" t="s">
        <v>424</v>
      </c>
      <c r="E178" s="14" t="str">
        <f>VLOOKUP($D$3:$D$194,[1]职称信息表!$B$2:$D$160,3,FALSE)</f>
        <v>副研究员（自然科学）</v>
      </c>
      <c r="F178" s="14" t="s">
        <v>137</v>
      </c>
      <c r="G178" s="14" t="str">
        <f>VLOOKUP($D$3:$D$194,[1]职称信息表!$B$2:$F$160,5,FALSE)</f>
        <v>副高</v>
      </c>
      <c r="H178" s="17">
        <f>VLOOKUP(D178:D370,[1]工作量!C125:K345,7,FALSE)</f>
        <v>98</v>
      </c>
      <c r="I178" s="18">
        <f>VLOOKUP(D178:D370,[1]工作量!C125:K345,9,FALSE)</f>
        <v>14.856121317998024</v>
      </c>
      <c r="J178" s="14" t="e">
        <f>VLOOKUP($D$3:$D$195,'[1]学评教17-18-02'!$C$3:$E$131,3,FALSE)</f>
        <v>#N/A</v>
      </c>
      <c r="K178" s="14">
        <f>VLOOKUP($D$3:$D$195,'[1]学评教18-19-01'!$C$3:$E$125,3,FALSE)</f>
        <v>89.064999999999998</v>
      </c>
      <c r="L178" s="14">
        <v>89.064999999999998</v>
      </c>
      <c r="M178" s="14">
        <v>139</v>
      </c>
      <c r="N178" s="18">
        <f t="shared" si="40"/>
        <v>43.951612903225815</v>
      </c>
      <c r="O178" s="14"/>
      <c r="P178" s="14"/>
      <c r="Q178" s="14">
        <f t="shared" si="56"/>
        <v>0</v>
      </c>
      <c r="R178" s="14"/>
      <c r="S178" s="14"/>
      <c r="T178" s="14"/>
      <c r="U178" s="14"/>
      <c r="V178" s="14"/>
      <c r="W178" s="19">
        <f t="shared" si="57"/>
        <v>0</v>
      </c>
      <c r="X178" s="20">
        <f t="shared" si="58"/>
        <v>0</v>
      </c>
      <c r="Y178" s="19"/>
      <c r="Z178" s="19"/>
      <c r="AA178" s="19"/>
      <c r="AB178" s="19">
        <f t="shared" si="59"/>
        <v>0</v>
      </c>
      <c r="AC178" s="19"/>
      <c r="AD178" s="14"/>
      <c r="AE178" s="19"/>
      <c r="AF178" s="19">
        <f t="shared" si="60"/>
        <v>0</v>
      </c>
      <c r="AG178" s="19"/>
      <c r="AH178" s="19">
        <f t="shared" si="61"/>
        <v>0</v>
      </c>
      <c r="AI178" s="20">
        <f t="shared" si="62"/>
        <v>0</v>
      </c>
      <c r="AJ178" s="21">
        <f t="shared" si="41"/>
        <v>58.807734221223839</v>
      </c>
      <c r="AK178" s="51"/>
    </row>
    <row r="179" spans="1:37" ht="14.25" x14ac:dyDescent="0.2">
      <c r="A179" s="14">
        <v>118</v>
      </c>
      <c r="B179" s="15" t="s">
        <v>107</v>
      </c>
      <c r="C179" s="16" t="s">
        <v>425</v>
      </c>
      <c r="D179" s="16" t="s">
        <v>426</v>
      </c>
      <c r="E179" s="14" t="str">
        <f>VLOOKUP($D$3:$D$194,[1]职称信息表!$B$2:$D$160,3,FALSE)</f>
        <v>讲师（高校）</v>
      </c>
      <c r="F179" s="14" t="str">
        <f>VLOOKUP($D$3:$D$194,[1]职称信息表!$B$1:$E$160,4,FALSE)</f>
        <v>专任教师</v>
      </c>
      <c r="G179" s="14" t="str">
        <f>VLOOKUP($D$3:$D$194,[1]职称信息表!$B$2:$F$160,5,FALSE)</f>
        <v>中级</v>
      </c>
      <c r="H179" s="17">
        <f>VLOOKUP(D179:D371,[1]工作量!C120:K340,7,FALSE)</f>
        <v>145</v>
      </c>
      <c r="I179" s="18">
        <f>VLOOKUP(D179:D371,[1]工作量!C120:K340,9,FALSE)</f>
        <v>21.980995827650137</v>
      </c>
      <c r="J179" s="14" t="e">
        <f>VLOOKUP($D$3:$D$195,'[1]学评教17-18-02'!$C$3:$E$131,3,FALSE)</f>
        <v>#N/A</v>
      </c>
      <c r="K179" s="14">
        <f>VLOOKUP($D$3:$D$195,'[1]学评教18-19-01'!$C$3:$E$125,3,FALSE)</f>
        <v>88.965999999999994</v>
      </c>
      <c r="L179" s="14">
        <v>88.965999999999994</v>
      </c>
      <c r="M179" s="14">
        <v>140</v>
      </c>
      <c r="N179" s="18">
        <f t="shared" si="40"/>
        <v>43.548387096774199</v>
      </c>
      <c r="O179" s="14"/>
      <c r="P179" s="14"/>
      <c r="Q179" s="14">
        <f t="shared" si="56"/>
        <v>0</v>
      </c>
      <c r="R179" s="14"/>
      <c r="S179" s="14"/>
      <c r="T179" s="14"/>
      <c r="U179" s="14"/>
      <c r="V179" s="14"/>
      <c r="W179" s="19">
        <f t="shared" si="57"/>
        <v>0</v>
      </c>
      <c r="X179" s="20">
        <f t="shared" si="58"/>
        <v>0</v>
      </c>
      <c r="Y179" s="19"/>
      <c r="Z179" s="19"/>
      <c r="AA179" s="19"/>
      <c r="AB179" s="19">
        <f t="shared" si="59"/>
        <v>0</v>
      </c>
      <c r="AC179" s="19"/>
      <c r="AD179" s="14"/>
      <c r="AE179" s="19"/>
      <c r="AF179" s="19">
        <f t="shared" si="60"/>
        <v>0</v>
      </c>
      <c r="AG179" s="19"/>
      <c r="AH179" s="19">
        <f t="shared" si="61"/>
        <v>0</v>
      </c>
      <c r="AI179" s="20">
        <f t="shared" si="62"/>
        <v>0</v>
      </c>
      <c r="AJ179" s="21">
        <f t="shared" si="41"/>
        <v>65.52938292442434</v>
      </c>
      <c r="AK179" s="22"/>
    </row>
    <row r="180" spans="1:37" ht="14.25" x14ac:dyDescent="0.2">
      <c r="A180" s="14">
        <v>52</v>
      </c>
      <c r="B180" s="15" t="s">
        <v>77</v>
      </c>
      <c r="C180" s="16" t="s">
        <v>427</v>
      </c>
      <c r="D180" s="16" t="s">
        <v>428</v>
      </c>
      <c r="E180" s="14" t="str">
        <f>VLOOKUP($D$3:$D$194,[1]职称信息表!$B$2:$D$160,3,FALSE)</f>
        <v>教授</v>
      </c>
      <c r="F180" s="14" t="str">
        <f>VLOOKUP($D$3:$D$194,[1]职称信息表!$B$1:$E$160,4,FALSE)</f>
        <v>专任教师</v>
      </c>
      <c r="G180" s="14" t="str">
        <f>VLOOKUP($D$3:$D$194,[1]职称信息表!$B$2:$F$160,5,FALSE)</f>
        <v>正高</v>
      </c>
      <c r="H180" s="17">
        <f>VLOOKUP(D180:D372,[1]工作量!C54:K274,7,FALSE)</f>
        <v>78</v>
      </c>
      <c r="I180" s="18">
        <f>VLOOKUP(D180:D372,[1]工作量!C54:K274,9,FALSE)</f>
        <v>11.824259824529038</v>
      </c>
      <c r="J180" s="14">
        <f>VLOOKUP($D$3:$D$195,'[1]学评教17-18-02'!$C$3:$E$131,3,FALSE)</f>
        <v>90.067999999999998</v>
      </c>
      <c r="K180" s="14">
        <f>VLOOKUP($D$3:$D$195,'[1]学评教18-19-01'!$C$3:$E$125,3,FALSE)</f>
        <v>87.763000000000005</v>
      </c>
      <c r="L180" s="14">
        <f>AVERAGE(J180,K180)</f>
        <v>88.915500000000009</v>
      </c>
      <c r="M180" s="14">
        <v>141</v>
      </c>
      <c r="N180" s="18">
        <f t="shared" si="40"/>
        <v>43.145161290322584</v>
      </c>
      <c r="O180" s="14"/>
      <c r="P180" s="14"/>
      <c r="Q180" s="14">
        <f t="shared" si="56"/>
        <v>0</v>
      </c>
      <c r="R180" s="14"/>
      <c r="S180" s="14"/>
      <c r="T180" s="14"/>
      <c r="U180" s="14"/>
      <c r="V180" s="14"/>
      <c r="W180" s="19">
        <f t="shared" si="57"/>
        <v>0</v>
      </c>
      <c r="X180" s="20">
        <f t="shared" si="58"/>
        <v>0</v>
      </c>
      <c r="Y180" s="19"/>
      <c r="Z180" s="19"/>
      <c r="AA180" s="19"/>
      <c r="AB180" s="19">
        <f t="shared" si="59"/>
        <v>0</v>
      </c>
      <c r="AC180" s="19"/>
      <c r="AD180" s="14"/>
      <c r="AE180" s="19"/>
      <c r="AF180" s="19">
        <f t="shared" si="60"/>
        <v>0</v>
      </c>
      <c r="AG180" s="19"/>
      <c r="AH180" s="19">
        <f t="shared" si="61"/>
        <v>0</v>
      </c>
      <c r="AI180" s="20">
        <f t="shared" si="62"/>
        <v>0</v>
      </c>
      <c r="AJ180" s="21">
        <f t="shared" si="41"/>
        <v>54.96942111485162</v>
      </c>
      <c r="AK180" s="22"/>
    </row>
    <row r="181" spans="1:37" ht="14.25" x14ac:dyDescent="0.2">
      <c r="A181" s="14">
        <v>3</v>
      </c>
      <c r="B181" s="15" t="s">
        <v>39</v>
      </c>
      <c r="C181" s="16" t="s">
        <v>429</v>
      </c>
      <c r="D181" s="16" t="s">
        <v>430</v>
      </c>
      <c r="E181" s="14" t="str">
        <f>VLOOKUP($D$3:$D$194,[1]职称信息表!$B$2:$D$160,3,FALSE)</f>
        <v>讲师（高校）</v>
      </c>
      <c r="F181" s="14" t="str">
        <f>VLOOKUP($D$3:$D$194,[1]职称信息表!$B$1:$E$160,4,FALSE)</f>
        <v>专任教师</v>
      </c>
      <c r="G181" s="14" t="str">
        <f>VLOOKUP($D$3:$D$194,[1]职称信息表!$B$2:$F$160,5,FALSE)</f>
        <v>中级</v>
      </c>
      <c r="H181" s="17">
        <f>VLOOKUP(D181:D373,[1]工作量!C5:K225,7,FALSE)</f>
        <v>412.5</v>
      </c>
      <c r="I181" s="18">
        <f>VLOOKUP(D181:D373,[1]工作量!C5:K225,9,FALSE)</f>
        <v>62.532143302797806</v>
      </c>
      <c r="J181" s="14">
        <f>VLOOKUP($D$3:$D$195,'[1]学评教17-18-02'!$C$3:$E$131,3,FALSE)</f>
        <v>88.825000000000003</v>
      </c>
      <c r="K181" s="14">
        <f>VLOOKUP($D$3:$D$195,'[1]学评教18-19-01'!$C$3:$E$125,3,FALSE)</f>
        <v>88.956000000000003</v>
      </c>
      <c r="L181" s="14">
        <f>AVERAGE(J181,K181)</f>
        <v>88.890500000000003</v>
      </c>
      <c r="M181" s="14">
        <v>142</v>
      </c>
      <c r="N181" s="18">
        <f t="shared" si="40"/>
        <v>42.741935483870975</v>
      </c>
      <c r="O181" s="14"/>
      <c r="P181" s="14"/>
      <c r="Q181" s="14">
        <f t="shared" si="56"/>
        <v>0</v>
      </c>
      <c r="R181" s="14"/>
      <c r="S181" s="14"/>
      <c r="T181" s="14"/>
      <c r="U181" s="14"/>
      <c r="V181" s="14"/>
      <c r="W181" s="19">
        <f t="shared" si="57"/>
        <v>0</v>
      </c>
      <c r="X181" s="20">
        <f t="shared" si="58"/>
        <v>0</v>
      </c>
      <c r="Y181" s="19">
        <v>4</v>
      </c>
      <c r="Z181" s="19"/>
      <c r="AA181" s="19"/>
      <c r="AB181" s="19">
        <f t="shared" si="59"/>
        <v>4</v>
      </c>
      <c r="AC181" s="19"/>
      <c r="AD181" s="14"/>
      <c r="AE181" s="19"/>
      <c r="AF181" s="19">
        <f t="shared" si="60"/>
        <v>0</v>
      </c>
      <c r="AG181" s="19"/>
      <c r="AH181" s="19">
        <f t="shared" si="61"/>
        <v>0</v>
      </c>
      <c r="AI181" s="20">
        <f t="shared" si="62"/>
        <v>4</v>
      </c>
      <c r="AJ181" s="21">
        <f t="shared" si="41"/>
        <v>109.27407878666878</v>
      </c>
      <c r="AK181" s="22"/>
    </row>
    <row r="182" spans="1:37" ht="14.25" x14ac:dyDescent="0.2">
      <c r="A182" s="23">
        <v>119</v>
      </c>
      <c r="B182" s="15" t="s">
        <v>107</v>
      </c>
      <c r="C182" s="25" t="s">
        <v>431</v>
      </c>
      <c r="D182" s="25" t="s">
        <v>432</v>
      </c>
      <c r="E182" s="23" t="str">
        <f>VLOOKUP($D$3:$D$194,[1]职称信息表!$B$2:$D$160,3,FALSE)</f>
        <v>讲师（高校）</v>
      </c>
      <c r="F182" s="23" t="str">
        <f>VLOOKUP($D$3:$D$194,[1]职称信息表!$B$1:$E$160,4,FALSE)</f>
        <v>专任教师</v>
      </c>
      <c r="G182" s="23" t="str">
        <f>VLOOKUP($D$3:$D$194,[1]职称信息表!$B$2:$F$160,5,FALSE)</f>
        <v>中级</v>
      </c>
      <c r="H182" s="26">
        <f>VLOOKUP(D182:D374,[1]工作量!C121:K341,7,FALSE)</f>
        <v>54</v>
      </c>
      <c r="I182" s="26">
        <f>VLOOKUP(D182:D374,[1]工作量!C121:K341,9,FALSE)</f>
        <v>8.186026032366259</v>
      </c>
      <c r="J182" s="23" t="e">
        <f>VLOOKUP($D$3:$D$195,'[1]学评教17-18-02'!$C$3:$E$131,3,FALSE)</f>
        <v>#N/A</v>
      </c>
      <c r="K182" s="23">
        <f>VLOOKUP($D$3:$D$195,'[1]学评教18-19-01'!$C$3:$E$125,3,FALSE)</f>
        <v>88.879000000000005</v>
      </c>
      <c r="L182" s="23">
        <v>88.879000000000005</v>
      </c>
      <c r="M182" s="23">
        <v>143</v>
      </c>
      <c r="N182" s="26">
        <f t="shared" si="40"/>
        <v>42.338709677419359</v>
      </c>
      <c r="O182" s="23"/>
      <c r="P182" s="23"/>
      <c r="Q182" s="23">
        <f t="shared" si="56"/>
        <v>0</v>
      </c>
      <c r="R182" s="23"/>
      <c r="S182" s="23"/>
      <c r="T182" s="23"/>
      <c r="U182" s="23"/>
      <c r="V182" s="23"/>
      <c r="W182" s="27">
        <f t="shared" si="57"/>
        <v>0</v>
      </c>
      <c r="X182" s="23">
        <f t="shared" si="58"/>
        <v>0</v>
      </c>
      <c r="Y182" s="27"/>
      <c r="Z182" s="27"/>
      <c r="AA182" s="27"/>
      <c r="AB182" s="27">
        <f t="shared" si="59"/>
        <v>0</v>
      </c>
      <c r="AC182" s="27"/>
      <c r="AD182" s="23"/>
      <c r="AE182" s="27"/>
      <c r="AF182" s="27">
        <f t="shared" si="60"/>
        <v>0</v>
      </c>
      <c r="AG182" s="27"/>
      <c r="AH182" s="27">
        <f t="shared" si="61"/>
        <v>0</v>
      </c>
      <c r="AI182" s="23">
        <f t="shared" si="62"/>
        <v>0</v>
      </c>
      <c r="AJ182" s="35">
        <f t="shared" si="41"/>
        <v>50.524735709785617</v>
      </c>
      <c r="AK182" s="31" t="s">
        <v>55</v>
      </c>
    </row>
    <row r="183" spans="1:37" ht="14.25" x14ac:dyDescent="0.2">
      <c r="A183" s="14">
        <v>121</v>
      </c>
      <c r="B183" s="15" t="s">
        <v>107</v>
      </c>
      <c r="C183" s="16" t="s">
        <v>433</v>
      </c>
      <c r="D183" s="16" t="s">
        <v>434</v>
      </c>
      <c r="E183" s="14" t="str">
        <f>VLOOKUP($D$3:$D$194,[1]职称信息表!$B$2:$D$160,3,FALSE)</f>
        <v>讲师（高校）</v>
      </c>
      <c r="F183" s="14" t="str">
        <f>VLOOKUP($D$3:$D$194,[1]职称信息表!$B$1:$E$160,4,FALSE)</f>
        <v>专任教师</v>
      </c>
      <c r="G183" s="14" t="str">
        <f>VLOOKUP($D$3:$D$194,[1]职称信息表!$B$2:$F$160,5,FALSE)</f>
        <v>中级</v>
      </c>
      <c r="H183" s="17">
        <f>VLOOKUP(D183:D375,[1]工作量!C123:K343,7,FALSE)</f>
        <v>303</v>
      </c>
      <c r="I183" s="18">
        <f>VLOOKUP(D183:D375,[1]工作量!C123:K343,9,FALSE)</f>
        <v>45.932701626055113</v>
      </c>
      <c r="J183" s="14">
        <f>VLOOKUP($D$3:$D$195,'[1]学评教17-18-02'!$C$3:$E$131,3,FALSE)</f>
        <v>88.778999999999996</v>
      </c>
      <c r="K183" s="14" t="e">
        <f>VLOOKUP($D$3:$D$195,'[1]学评教18-19-01'!$C$3:$E$125,3,FALSE)</f>
        <v>#N/A</v>
      </c>
      <c r="L183" s="14">
        <v>88.778999999999996</v>
      </c>
      <c r="M183" s="14">
        <v>144</v>
      </c>
      <c r="N183" s="18">
        <f t="shared" si="40"/>
        <v>41.935483870967744</v>
      </c>
      <c r="O183" s="14"/>
      <c r="P183" s="14"/>
      <c r="Q183" s="14">
        <f t="shared" si="56"/>
        <v>0</v>
      </c>
      <c r="R183" s="14"/>
      <c r="S183" s="14"/>
      <c r="T183" s="14"/>
      <c r="U183" s="14"/>
      <c r="V183" s="14"/>
      <c r="W183" s="19">
        <f t="shared" si="57"/>
        <v>0</v>
      </c>
      <c r="X183" s="20">
        <f t="shared" si="58"/>
        <v>0</v>
      </c>
      <c r="Y183" s="19"/>
      <c r="Z183" s="19"/>
      <c r="AA183" s="19"/>
      <c r="AB183" s="19">
        <f t="shared" si="59"/>
        <v>0</v>
      </c>
      <c r="AC183" s="19"/>
      <c r="AD183" s="14"/>
      <c r="AE183" s="19"/>
      <c r="AF183" s="19">
        <f t="shared" si="60"/>
        <v>0</v>
      </c>
      <c r="AG183" s="19"/>
      <c r="AH183" s="19">
        <f t="shared" si="61"/>
        <v>0</v>
      </c>
      <c r="AI183" s="20">
        <f t="shared" si="62"/>
        <v>0</v>
      </c>
      <c r="AJ183" s="21">
        <f t="shared" si="41"/>
        <v>87.868185497022864</v>
      </c>
      <c r="AK183" s="46"/>
    </row>
    <row r="184" spans="1:37" ht="14.25" x14ac:dyDescent="0.2">
      <c r="A184" s="14">
        <v>124</v>
      </c>
      <c r="B184" s="15" t="s">
        <v>107</v>
      </c>
      <c r="C184" s="16" t="s">
        <v>435</v>
      </c>
      <c r="D184" s="16" t="s">
        <v>436</v>
      </c>
      <c r="E184" s="14" t="str">
        <f>VLOOKUP($D$3:$D$194,[1]职称信息表!$B$2:$D$160,3,FALSE)</f>
        <v>讲师（高校）</v>
      </c>
      <c r="F184" s="14" t="str">
        <f>VLOOKUP($D$3:$D$194,[1]职称信息表!$B$1:$E$160,4,FALSE)</f>
        <v>专任教师</v>
      </c>
      <c r="G184" s="14" t="str">
        <f>VLOOKUP($D$3:$D$194,[1]职称信息表!$B$2:$F$160,5,FALSE)</f>
        <v>中级</v>
      </c>
      <c r="H184" s="17">
        <f>VLOOKUP(D184:D376,[1]工作量!C126:K346,7,FALSE)</f>
        <v>139</v>
      </c>
      <c r="I184" s="18">
        <f>VLOOKUP(D184:D376,[1]工作量!C126:K346,9,FALSE)</f>
        <v>21.071437379609442</v>
      </c>
      <c r="J184" s="14">
        <f>VLOOKUP($D$3:$D$195,'[1]学评教17-18-02'!$C$3:$E$131,3,FALSE)</f>
        <v>88.253</v>
      </c>
      <c r="K184" s="14">
        <f>VLOOKUP($D$3:$D$195,'[1]学评教18-19-01'!$C$3:$E$125,3,FALSE)</f>
        <v>88.927999999999997</v>
      </c>
      <c r="L184" s="14">
        <f>AVERAGE(J184,K184)</f>
        <v>88.590499999999992</v>
      </c>
      <c r="M184" s="14">
        <v>145</v>
      </c>
      <c r="N184" s="18">
        <f t="shared" si="40"/>
        <v>41.532258064516135</v>
      </c>
      <c r="O184" s="14"/>
      <c r="P184" s="14"/>
      <c r="Q184" s="14">
        <f t="shared" si="56"/>
        <v>0</v>
      </c>
      <c r="R184" s="14"/>
      <c r="S184" s="14"/>
      <c r="T184" s="14"/>
      <c r="U184" s="14"/>
      <c r="V184" s="14"/>
      <c r="W184" s="19">
        <f t="shared" si="57"/>
        <v>0</v>
      </c>
      <c r="X184" s="20">
        <f t="shared" si="58"/>
        <v>0</v>
      </c>
      <c r="Y184" s="19"/>
      <c r="Z184" s="19"/>
      <c r="AA184" s="19"/>
      <c r="AB184" s="19">
        <f t="shared" si="59"/>
        <v>0</v>
      </c>
      <c r="AC184" s="19"/>
      <c r="AD184" s="14"/>
      <c r="AE184" s="19"/>
      <c r="AF184" s="19">
        <f t="shared" si="60"/>
        <v>0</v>
      </c>
      <c r="AG184" s="19"/>
      <c r="AH184" s="19">
        <f t="shared" si="61"/>
        <v>0</v>
      </c>
      <c r="AI184" s="20">
        <f t="shared" si="62"/>
        <v>0</v>
      </c>
      <c r="AJ184" s="21">
        <f t="shared" si="41"/>
        <v>62.603695444125577</v>
      </c>
      <c r="AK184" s="51"/>
    </row>
    <row r="185" spans="1:37" ht="14.25" x14ac:dyDescent="0.2">
      <c r="A185" s="14">
        <v>108</v>
      </c>
      <c r="B185" s="15" t="s">
        <v>104</v>
      </c>
      <c r="C185" s="16" t="s">
        <v>437</v>
      </c>
      <c r="D185" s="16" t="s">
        <v>438</v>
      </c>
      <c r="E185" s="14" t="str">
        <f>VLOOKUP($D$3:$D$194,[1]职称信息表!$B$2:$D$160,3,FALSE)</f>
        <v>副教授</v>
      </c>
      <c r="F185" s="14" t="str">
        <f>VLOOKUP($D$3:$D$194,[1]职称信息表!$B$1:$E$160,4,FALSE)</f>
        <v>专任教师</v>
      </c>
      <c r="G185" s="14" t="str">
        <f>VLOOKUP($D$3:$D$194,[1]职称信息表!$B$2:$F$160,5,FALSE)</f>
        <v>副高</v>
      </c>
      <c r="H185" s="17">
        <f>VLOOKUP(D185:D377,[1]工作量!C110:K330,7,FALSE)</f>
        <v>175</v>
      </c>
      <c r="I185" s="17">
        <f>VLOOKUP(D185:D377,[1]工作量!C110:K330,9,FALSE)</f>
        <v>26.528788067853615</v>
      </c>
      <c r="J185" s="14">
        <f>VLOOKUP($D$3:$D$195,'[1]学评教17-18-02'!$C$3:$E$131,3,FALSE)</f>
        <v>90.801000000000002</v>
      </c>
      <c r="K185" s="14">
        <f>VLOOKUP($D$3:$D$195,'[1]学评教18-19-01'!$C$3:$E$125,3,FALSE)</f>
        <v>86.042000000000002</v>
      </c>
      <c r="L185" s="14">
        <f>AVERAGE(J185,K185)</f>
        <v>88.421500000000009</v>
      </c>
      <c r="M185" s="14">
        <v>146</v>
      </c>
      <c r="N185" s="17">
        <f t="shared" si="40"/>
        <v>41.129032258064527</v>
      </c>
      <c r="O185" s="14"/>
      <c r="P185" s="14"/>
      <c r="Q185" s="14">
        <f t="shared" si="56"/>
        <v>0</v>
      </c>
      <c r="R185" s="14"/>
      <c r="S185" s="14"/>
      <c r="T185" s="14"/>
      <c r="U185" s="14"/>
      <c r="V185" s="14"/>
      <c r="W185" s="19">
        <f t="shared" si="57"/>
        <v>0</v>
      </c>
      <c r="X185" s="14">
        <f t="shared" si="58"/>
        <v>0</v>
      </c>
      <c r="Y185" s="19"/>
      <c r="Z185" s="19"/>
      <c r="AA185" s="19"/>
      <c r="AB185" s="19">
        <f t="shared" si="59"/>
        <v>0</v>
      </c>
      <c r="AC185" s="19">
        <v>2</v>
      </c>
      <c r="AD185" s="14"/>
      <c r="AE185" s="19"/>
      <c r="AF185" s="19">
        <f t="shared" si="60"/>
        <v>2</v>
      </c>
      <c r="AG185" s="19"/>
      <c r="AH185" s="19">
        <f t="shared" si="61"/>
        <v>0</v>
      </c>
      <c r="AI185" s="14">
        <f t="shared" si="62"/>
        <v>2</v>
      </c>
      <c r="AJ185" s="21">
        <f t="shared" si="41"/>
        <v>69.657820325918138</v>
      </c>
      <c r="AK185" s="22"/>
    </row>
    <row r="186" spans="1:37" ht="14.25" x14ac:dyDescent="0.2">
      <c r="A186" s="14">
        <v>54</v>
      </c>
      <c r="B186" s="15" t="s">
        <v>77</v>
      </c>
      <c r="C186" s="16" t="s">
        <v>439</v>
      </c>
      <c r="D186" s="16" t="s">
        <v>440</v>
      </c>
      <c r="E186" s="14" t="str">
        <f>VLOOKUP($D$3:$D$194,[1]职称信息表!$B$2:$D$160,3,FALSE)</f>
        <v>副研究员（自然科学）</v>
      </c>
      <c r="F186" s="14" t="str">
        <f>VLOOKUP($D$3:$D$194,[1]职称信息表!$B$1:$E$160,4,FALSE)</f>
        <v>专任教师</v>
      </c>
      <c r="G186" s="14" t="str">
        <f>VLOOKUP($D$3:$D$194,[1]职称信息表!$B$2:$F$160,5,FALSE)</f>
        <v>副高</v>
      </c>
      <c r="H186" s="17">
        <f>VLOOKUP(D186:D378,[1]工作量!C56:K276,7,FALSE)</f>
        <v>130</v>
      </c>
      <c r="I186" s="18">
        <f>VLOOKUP(D186:D378,[1]工作量!C56:K276,9,FALSE)</f>
        <v>19.707099707548398</v>
      </c>
      <c r="J186" s="14">
        <f>VLOOKUP($D$3:$D$195,'[1]学评教17-18-02'!$C$3:$E$131,3,FALSE)</f>
        <v>88.402000000000001</v>
      </c>
      <c r="K186" s="14" t="e">
        <f>VLOOKUP($D$3:$D$195,'[1]学评教18-19-01'!$C$3:$E$125,3,FALSE)</f>
        <v>#N/A</v>
      </c>
      <c r="L186" s="14">
        <v>88.402000000000001</v>
      </c>
      <c r="M186" s="14">
        <v>147</v>
      </c>
      <c r="N186" s="18">
        <f t="shared" si="40"/>
        <v>40.725806451612911</v>
      </c>
      <c r="O186" s="14"/>
      <c r="P186" s="14"/>
      <c r="Q186" s="14">
        <f t="shared" si="56"/>
        <v>0</v>
      </c>
      <c r="R186" s="14"/>
      <c r="S186" s="14"/>
      <c r="T186" s="14"/>
      <c r="U186" s="14"/>
      <c r="V186" s="14"/>
      <c r="W186" s="19">
        <f t="shared" si="57"/>
        <v>0</v>
      </c>
      <c r="X186" s="20">
        <f t="shared" si="58"/>
        <v>0</v>
      </c>
      <c r="Y186" s="19"/>
      <c r="Z186" s="19"/>
      <c r="AA186" s="19"/>
      <c r="AB186" s="19">
        <f t="shared" si="59"/>
        <v>0</v>
      </c>
      <c r="AC186" s="19"/>
      <c r="AD186" s="14"/>
      <c r="AE186" s="19"/>
      <c r="AF186" s="19">
        <f t="shared" si="60"/>
        <v>0</v>
      </c>
      <c r="AG186" s="19"/>
      <c r="AH186" s="19">
        <f t="shared" si="61"/>
        <v>0</v>
      </c>
      <c r="AI186" s="20">
        <f t="shared" si="62"/>
        <v>0</v>
      </c>
      <c r="AJ186" s="21">
        <f t="shared" si="41"/>
        <v>60.432906159161305</v>
      </c>
      <c r="AK186" s="22"/>
    </row>
    <row r="187" spans="1:37" ht="14.25" x14ac:dyDescent="0.2">
      <c r="A187" s="14">
        <v>27</v>
      </c>
      <c r="B187" s="15" t="s">
        <v>59</v>
      </c>
      <c r="C187" s="16" t="s">
        <v>441</v>
      </c>
      <c r="D187" s="16" t="s">
        <v>442</v>
      </c>
      <c r="E187" s="14" t="str">
        <f>VLOOKUP($D$3:$D$194,[1]职称信息表!$B$2:$D$160,3,FALSE)</f>
        <v>讲师（高校）</v>
      </c>
      <c r="F187" s="14" t="str">
        <f>VLOOKUP($D$3:$D$194,[1]职称信息表!$B$1:$E$160,4,FALSE)</f>
        <v>专任教师</v>
      </c>
      <c r="G187" s="14" t="str">
        <f>VLOOKUP($D$3:$D$194,[1]职称信息表!$B$2:$F$160,5,FALSE)</f>
        <v>中级</v>
      </c>
      <c r="H187" s="17">
        <f>VLOOKUP(D187:D379,[1]工作量!C29:K249,7,FALSE)</f>
        <v>175</v>
      </c>
      <c r="I187" s="18">
        <f>VLOOKUP(D187:D379,[1]工作量!C29:K249,9,FALSE)</f>
        <v>26.528788067853615</v>
      </c>
      <c r="J187" s="14" t="e">
        <f>VLOOKUP($D$3:$D$195,'[1]学评教17-18-02'!$C$3:$E$131,3,FALSE)</f>
        <v>#N/A</v>
      </c>
      <c r="K187" s="14">
        <f>VLOOKUP($D$3:$D$195,'[1]学评教18-19-01'!$C$3:$E$125,3,FALSE)</f>
        <v>88.296000000000006</v>
      </c>
      <c r="L187" s="14">
        <v>88.296000000000006</v>
      </c>
      <c r="M187" s="14">
        <v>148</v>
      </c>
      <c r="N187" s="18">
        <f t="shared" si="40"/>
        <v>40.322580645161295</v>
      </c>
      <c r="O187" s="14"/>
      <c r="P187" s="14"/>
      <c r="Q187" s="14">
        <f t="shared" si="56"/>
        <v>0</v>
      </c>
      <c r="R187" s="14"/>
      <c r="S187" s="14"/>
      <c r="T187" s="14"/>
      <c r="U187" s="14"/>
      <c r="V187" s="14"/>
      <c r="W187" s="19">
        <f t="shared" si="57"/>
        <v>0</v>
      </c>
      <c r="X187" s="20">
        <f t="shared" si="58"/>
        <v>0</v>
      </c>
      <c r="Y187" s="19"/>
      <c r="Z187" s="19"/>
      <c r="AA187" s="19"/>
      <c r="AB187" s="19">
        <f t="shared" si="59"/>
        <v>0</v>
      </c>
      <c r="AC187" s="19"/>
      <c r="AD187" s="14"/>
      <c r="AE187" s="19"/>
      <c r="AF187" s="19">
        <f t="shared" si="60"/>
        <v>0</v>
      </c>
      <c r="AG187" s="19"/>
      <c r="AH187" s="19">
        <f t="shared" si="61"/>
        <v>0</v>
      </c>
      <c r="AI187" s="20">
        <f t="shared" si="62"/>
        <v>0</v>
      </c>
      <c r="AJ187" s="21">
        <f t="shared" si="41"/>
        <v>66.851368713014907</v>
      </c>
      <c r="AK187" s="46"/>
    </row>
    <row r="188" spans="1:37" ht="14.25" x14ac:dyDescent="0.2">
      <c r="A188" s="14">
        <v>25</v>
      </c>
      <c r="B188" s="15" t="s">
        <v>59</v>
      </c>
      <c r="C188" s="16" t="s">
        <v>443</v>
      </c>
      <c r="D188" s="16" t="s">
        <v>444</v>
      </c>
      <c r="E188" s="14" t="str">
        <f>VLOOKUP($D$3:$D$194,[1]职称信息表!$B$2:$D$160,3,FALSE)</f>
        <v>助理研究员（自然科学）</v>
      </c>
      <c r="F188" s="14" t="str">
        <f>VLOOKUP($D$3:$D$194,[1]职称信息表!$B$1:$E$160,4,FALSE)</f>
        <v>专任教师</v>
      </c>
      <c r="G188" s="14" t="str">
        <f>VLOOKUP($D$3:$D$194,[1]职称信息表!$B$2:$F$160,5,FALSE)</f>
        <v>中级</v>
      </c>
      <c r="H188" s="17">
        <f>VLOOKUP(D188:D380,[1]工作量!C27:K247,7,FALSE)</f>
        <v>260</v>
      </c>
      <c r="I188" s="18">
        <f>VLOOKUP(D188:D380,[1]工作量!C27:K247,9,FALSE)</f>
        <v>39.414199415096796</v>
      </c>
      <c r="J188" s="14">
        <f>VLOOKUP($D$3:$D$195,'[1]学评教17-18-02'!$C$3:$E$131,3,FALSE)</f>
        <v>88.72</v>
      </c>
      <c r="K188" s="14">
        <f>VLOOKUP($D$3:$D$195,'[1]学评教18-19-01'!$C$3:$E$125,3,FALSE)</f>
        <v>87.793999999999997</v>
      </c>
      <c r="L188" s="14">
        <f>AVERAGE(J188,K188)</f>
        <v>88.257000000000005</v>
      </c>
      <c r="M188" s="14">
        <v>149</v>
      </c>
      <c r="N188" s="18">
        <f t="shared" si="40"/>
        <v>39.91935483870968</v>
      </c>
      <c r="O188" s="14"/>
      <c r="P188" s="14"/>
      <c r="Q188" s="14">
        <f t="shared" si="56"/>
        <v>0</v>
      </c>
      <c r="R188" s="14"/>
      <c r="S188" s="14"/>
      <c r="T188" s="14"/>
      <c r="U188" s="14"/>
      <c r="V188" s="14"/>
      <c r="W188" s="19">
        <f t="shared" si="57"/>
        <v>0</v>
      </c>
      <c r="X188" s="20">
        <f t="shared" si="58"/>
        <v>0</v>
      </c>
      <c r="Y188" s="19"/>
      <c r="Z188" s="19"/>
      <c r="AA188" s="19"/>
      <c r="AB188" s="19">
        <f t="shared" si="59"/>
        <v>0</v>
      </c>
      <c r="AC188" s="19"/>
      <c r="AD188" s="14"/>
      <c r="AE188" s="19"/>
      <c r="AF188" s="19">
        <f t="shared" si="60"/>
        <v>0</v>
      </c>
      <c r="AG188" s="19"/>
      <c r="AH188" s="19">
        <f t="shared" si="61"/>
        <v>0</v>
      </c>
      <c r="AI188" s="20">
        <f t="shared" si="62"/>
        <v>0</v>
      </c>
      <c r="AJ188" s="21">
        <f t="shared" si="41"/>
        <v>79.333554253806483</v>
      </c>
      <c r="AK188" s="22"/>
    </row>
    <row r="189" spans="1:37" ht="14.25" x14ac:dyDescent="0.2">
      <c r="A189" s="14">
        <v>159</v>
      </c>
      <c r="B189" s="15" t="s">
        <v>115</v>
      </c>
      <c r="C189" s="16" t="s">
        <v>445</v>
      </c>
      <c r="D189" s="16" t="s">
        <v>446</v>
      </c>
      <c r="E189" s="14" t="str">
        <f>VLOOKUP($D$3:$D$194,[1]职称信息表!$B$2:$D$198,3,FALSE)</f>
        <v>讲师（高校）</v>
      </c>
      <c r="F189" s="14" t="str">
        <f>VLOOKUP($D$3:$D$194,[1]职称信息表!$B$1:$E$198,4,FALSE)</f>
        <v>专任教师</v>
      </c>
      <c r="G189" s="14" t="str">
        <f>VLOOKUP($D$3:$D$194,[1]职称信息表!$B$2:$F$198,5,FALSE)</f>
        <v>中级</v>
      </c>
      <c r="H189" s="17">
        <f>VLOOKUP(D189:D381,[1]工作量!C161:K381,7,FALSE)</f>
        <v>554.23599999999999</v>
      </c>
      <c r="I189" s="18">
        <f>VLOOKUP(D189:D381,[1]工作量!C161:K381,9,FALSE)</f>
        <v>84.018339334713801</v>
      </c>
      <c r="J189" s="14">
        <f>VLOOKUP($D$3:$D$195,'[1]学评教17-18-02'!$C$3:$E$131,3,FALSE)</f>
        <v>88.08</v>
      </c>
      <c r="K189" s="14" t="e">
        <f>VLOOKUP($D$3:$D$195,'[1]学评教18-19-01'!$C$3:$E$125,3,FALSE)</f>
        <v>#N/A</v>
      </c>
      <c r="L189" s="14">
        <v>88.08</v>
      </c>
      <c r="M189" s="14">
        <v>150</v>
      </c>
      <c r="N189" s="18">
        <f t="shared" si="40"/>
        <v>39.516129032258071</v>
      </c>
      <c r="O189" s="14"/>
      <c r="P189" s="14"/>
      <c r="Q189" s="14">
        <f t="shared" si="56"/>
        <v>0</v>
      </c>
      <c r="R189" s="14"/>
      <c r="S189" s="14"/>
      <c r="T189" s="14"/>
      <c r="U189" s="14"/>
      <c r="V189" s="14"/>
      <c r="W189" s="19">
        <f t="shared" si="57"/>
        <v>0</v>
      </c>
      <c r="X189" s="20">
        <f t="shared" si="58"/>
        <v>0</v>
      </c>
      <c r="Y189" s="19"/>
      <c r="Z189" s="19">
        <v>30</v>
      </c>
      <c r="AA189" s="19"/>
      <c r="AB189" s="19">
        <f t="shared" si="59"/>
        <v>30</v>
      </c>
      <c r="AC189" s="19"/>
      <c r="AD189" s="14">
        <v>40</v>
      </c>
      <c r="AE189" s="19">
        <v>5</v>
      </c>
      <c r="AF189" s="19">
        <f t="shared" si="60"/>
        <v>45</v>
      </c>
      <c r="AG189" s="19"/>
      <c r="AH189" s="19">
        <f t="shared" si="61"/>
        <v>0</v>
      </c>
      <c r="AI189" s="20">
        <f t="shared" si="62"/>
        <v>75</v>
      </c>
      <c r="AJ189" s="21">
        <f t="shared" si="41"/>
        <v>198.53446836697188</v>
      </c>
      <c r="AK189" s="22"/>
    </row>
    <row r="190" spans="1:37" s="29" customFormat="1" ht="14.25" x14ac:dyDescent="0.2">
      <c r="A190" s="23">
        <v>84</v>
      </c>
      <c r="B190" s="24" t="s">
        <v>99</v>
      </c>
      <c r="C190" s="25" t="s">
        <v>447</v>
      </c>
      <c r="D190" s="25" t="s">
        <v>448</v>
      </c>
      <c r="E190" s="23" t="str">
        <f>VLOOKUP($D$3:$D$194,[1]职称信息表!$B$2:$D$160,3,FALSE)</f>
        <v>研究员（自然科学）</v>
      </c>
      <c r="F190" s="23" t="str">
        <f>VLOOKUP($D$3:$D$194,[1]职称信息表!$B$1:$E$160,4,FALSE)</f>
        <v>专任教师</v>
      </c>
      <c r="G190" s="23" t="str">
        <f>VLOOKUP($D$3:$D$194,[1]职称信息表!$B$2:$F$160,5,FALSE)</f>
        <v>正高</v>
      </c>
      <c r="H190" s="26">
        <f>VLOOKUP(D190:D382,[1]工作量!C86:K306,7,FALSE)</f>
        <v>122</v>
      </c>
      <c r="I190" s="26">
        <f>VLOOKUP(D190:D382,[1]工作量!C86:K306,9,FALSE)</f>
        <v>18.494355110160804</v>
      </c>
      <c r="J190" s="23">
        <f>VLOOKUP($D$3:$D$195,'[1]学评教17-18-02'!$C$3:$E$131,3,FALSE)</f>
        <v>87.992999999999995</v>
      </c>
      <c r="K190" s="23" t="e">
        <f>VLOOKUP($D$3:$D$195,'[1]学评教18-19-01'!$C$3:$E$125,3,FALSE)</f>
        <v>#N/A</v>
      </c>
      <c r="L190" s="23">
        <v>87.992999999999995</v>
      </c>
      <c r="M190" s="14">
        <v>151</v>
      </c>
      <c r="N190" s="26">
        <f t="shared" si="40"/>
        <v>39.112903225806456</v>
      </c>
      <c r="O190" s="23"/>
      <c r="P190" s="23"/>
      <c r="Q190" s="23"/>
      <c r="R190" s="23"/>
      <c r="S190" s="23"/>
      <c r="T190" s="23"/>
      <c r="U190" s="23"/>
      <c r="V190" s="23"/>
      <c r="W190" s="27"/>
      <c r="X190" s="23"/>
      <c r="Y190" s="27"/>
      <c r="Z190" s="27"/>
      <c r="AA190" s="27"/>
      <c r="AB190" s="27"/>
      <c r="AC190" s="27"/>
      <c r="AD190" s="23"/>
      <c r="AE190" s="27"/>
      <c r="AF190" s="27"/>
      <c r="AG190" s="27"/>
      <c r="AH190" s="27"/>
      <c r="AI190" s="23"/>
      <c r="AJ190" s="21">
        <f t="shared" si="41"/>
        <v>57.607258335967259</v>
      </c>
      <c r="AK190" s="33" t="s">
        <v>62</v>
      </c>
    </row>
    <row r="191" spans="1:37" s="34" customFormat="1" ht="14.25" x14ac:dyDescent="0.2">
      <c r="A191" s="14">
        <v>76</v>
      </c>
      <c r="B191" s="15" t="s">
        <v>77</v>
      </c>
      <c r="C191" s="16" t="s">
        <v>449</v>
      </c>
      <c r="D191" s="16" t="s">
        <v>450</v>
      </c>
      <c r="E191" s="14" t="str">
        <f>VLOOKUP($D$3:$D$194,[1]职称信息表!$B$2:$D$160,3,FALSE)</f>
        <v>副研究员（自然科学）</v>
      </c>
      <c r="F191" s="14" t="s">
        <v>80</v>
      </c>
      <c r="G191" s="14" t="str">
        <f>VLOOKUP($D$3:$D$194,[1]职称信息表!$B$2:$F$160,5,FALSE)</f>
        <v>副高</v>
      </c>
      <c r="H191" s="17">
        <f>VLOOKUP(D191:D383,[1]工作量!C78:K298,7,FALSE)</f>
        <v>154</v>
      </c>
      <c r="I191" s="18">
        <f>VLOOKUP(D191:D383,[1]工作量!C78:K298,9,FALSE)</f>
        <v>23.345333499711181</v>
      </c>
      <c r="J191" s="14">
        <f>VLOOKUP($D$3:$D$195,'[1]学评教17-18-02'!$C$3:$E$131,3,FALSE)</f>
        <v>87.23</v>
      </c>
      <c r="K191" s="14" t="e">
        <f>VLOOKUP($D$3:$D$195,'[1]学评教18-19-01'!$C$3:$E$125,3,FALSE)</f>
        <v>#N/A</v>
      </c>
      <c r="L191" s="14">
        <v>87.23</v>
      </c>
      <c r="M191" s="14">
        <v>152</v>
      </c>
      <c r="N191" s="18">
        <f t="shared" si="40"/>
        <v>38.709677419354847</v>
      </c>
      <c r="O191" s="14"/>
      <c r="P191" s="14"/>
      <c r="Q191" s="14">
        <f>SUM(O191:P191)</f>
        <v>0</v>
      </c>
      <c r="R191" s="14"/>
      <c r="S191" s="14"/>
      <c r="T191" s="14"/>
      <c r="U191" s="14"/>
      <c r="V191" s="14"/>
      <c r="W191" s="19">
        <f>SUM(R191:V191)</f>
        <v>0</v>
      </c>
      <c r="X191" s="20">
        <f>Q191+W191</f>
        <v>0</v>
      </c>
      <c r="Y191" s="19"/>
      <c r="Z191" s="19"/>
      <c r="AA191" s="19"/>
      <c r="AB191" s="19">
        <f>SUM(Y191:AA191)</f>
        <v>0</v>
      </c>
      <c r="AC191" s="19"/>
      <c r="AD191" s="14"/>
      <c r="AE191" s="19"/>
      <c r="AF191" s="19">
        <f>SUM(AC191:AE191)</f>
        <v>0</v>
      </c>
      <c r="AG191" s="19"/>
      <c r="AH191" s="19">
        <f>AG191</f>
        <v>0</v>
      </c>
      <c r="AI191" s="20">
        <f>AB191+AF191+AH191</f>
        <v>0</v>
      </c>
      <c r="AJ191" s="21">
        <f t="shared" si="41"/>
        <v>62.055010919066028</v>
      </c>
      <c r="AK191" s="19"/>
    </row>
    <row r="192" spans="1:37" ht="14.25" x14ac:dyDescent="0.2">
      <c r="A192" s="14">
        <v>61</v>
      </c>
      <c r="B192" s="15" t="s">
        <v>77</v>
      </c>
      <c r="C192" s="16" t="s">
        <v>451</v>
      </c>
      <c r="D192" s="16" t="s">
        <v>452</v>
      </c>
      <c r="E192" s="14" t="str">
        <f>VLOOKUP($D$3:$D$194,[1]职称信息表!$B$2:$D$160,3,FALSE)</f>
        <v>副教授</v>
      </c>
      <c r="F192" s="14" t="str">
        <f>VLOOKUP($D$3:$D$194,[1]职称信息表!$B$1:$E$160,4,FALSE)</f>
        <v>专任教师</v>
      </c>
      <c r="G192" s="14" t="str">
        <f>VLOOKUP($D$3:$D$194,[1]职称信息表!$B$2:$F$160,5,FALSE)</f>
        <v>副高</v>
      </c>
      <c r="H192" s="17">
        <f>VLOOKUP(D192:D384,[1]工作量!C63:K283,7,FALSE)</f>
        <v>384.49720000000002</v>
      </c>
      <c r="I192" s="18">
        <f>VLOOKUP(D192:D384,[1]工作量!C63:K283,9,FALSE)</f>
        <v>58.287112751332138</v>
      </c>
      <c r="J192" s="14">
        <f>VLOOKUP($D$3:$D$195,'[1]学评教17-18-02'!$C$3:$E$131,3,FALSE)</f>
        <v>86.712999999999994</v>
      </c>
      <c r="K192" s="14">
        <f>VLOOKUP($D$3:$D$195,'[1]学评教18-19-01'!$C$3:$E$125,3,FALSE)</f>
        <v>87.316000000000003</v>
      </c>
      <c r="L192" s="14">
        <f>AVERAGE(J192,K192)</f>
        <v>87.014499999999998</v>
      </c>
      <c r="M192" s="14">
        <v>153</v>
      </c>
      <c r="N192" s="18">
        <f t="shared" si="40"/>
        <v>38.306451612903231</v>
      </c>
      <c r="O192" s="14"/>
      <c r="P192" s="14"/>
      <c r="Q192" s="14">
        <f>SUM(O192:P192)</f>
        <v>0</v>
      </c>
      <c r="R192" s="14"/>
      <c r="S192" s="14"/>
      <c r="T192" s="14"/>
      <c r="U192" s="14"/>
      <c r="V192" s="14"/>
      <c r="W192" s="19">
        <f>SUM(R192:V192)</f>
        <v>0</v>
      </c>
      <c r="X192" s="20">
        <f>Q192+W192</f>
        <v>0</v>
      </c>
      <c r="Y192" s="19"/>
      <c r="Z192" s="19"/>
      <c r="AA192" s="19"/>
      <c r="AB192" s="19">
        <f>SUM(Y192:AA192)</f>
        <v>0</v>
      </c>
      <c r="AC192" s="19"/>
      <c r="AD192" s="14"/>
      <c r="AE192" s="19"/>
      <c r="AF192" s="19">
        <f>SUM(AC192:AE192)</f>
        <v>0</v>
      </c>
      <c r="AG192" s="19"/>
      <c r="AH192" s="19">
        <f>AG192</f>
        <v>0</v>
      </c>
      <c r="AI192" s="20">
        <f>AB192+AF192+AH192</f>
        <v>0</v>
      </c>
      <c r="AJ192" s="21">
        <f t="shared" si="41"/>
        <v>96.593564364235363</v>
      </c>
      <c r="AK192" s="22"/>
    </row>
    <row r="193" spans="1:37" ht="14.25" x14ac:dyDescent="0.2">
      <c r="A193" s="14">
        <v>112</v>
      </c>
      <c r="B193" s="15" t="s">
        <v>107</v>
      </c>
      <c r="C193" s="16" t="s">
        <v>453</v>
      </c>
      <c r="D193" s="16" t="s">
        <v>454</v>
      </c>
      <c r="E193" s="14" t="str">
        <f>VLOOKUP($D$3:$D$194,[1]职称信息表!$B$2:$D$160,3,FALSE)</f>
        <v>副教授</v>
      </c>
      <c r="F193" s="14" t="str">
        <f>VLOOKUP($D$3:$D$194,[1]职称信息表!$B$1:$E$160,4,FALSE)</f>
        <v>专任教师</v>
      </c>
      <c r="G193" s="14" t="str">
        <f>VLOOKUP($D$3:$D$194,[1]职称信息表!$B$2:$F$160,5,FALSE)</f>
        <v>副高</v>
      </c>
      <c r="H193" s="17">
        <f>VLOOKUP(D193:D385,[1]工作量!C114:K334,7,FALSE)</f>
        <v>140</v>
      </c>
      <c r="I193" s="17">
        <f>VLOOKUP(D193:D385,[1]工作量!C114:K334,9,FALSE)</f>
        <v>21.223030454282888</v>
      </c>
      <c r="J193" s="14">
        <f>VLOOKUP($D$3:$D$195,'[1]学评教17-18-02'!$C$3:$E$131,3,FALSE)</f>
        <v>86.762</v>
      </c>
      <c r="K193" s="14" t="e">
        <f>VLOOKUP($D$3:$D$195,'[1]学评教18-19-01'!$C$3:$E$125,3,FALSE)</f>
        <v>#N/A</v>
      </c>
      <c r="L193" s="14">
        <v>86.762</v>
      </c>
      <c r="M193" s="14">
        <v>154</v>
      </c>
      <c r="N193" s="17">
        <f t="shared" si="40"/>
        <v>37.903225806451623</v>
      </c>
      <c r="O193" s="14"/>
      <c r="P193" s="14"/>
      <c r="Q193" s="14">
        <f>SUM(O193:P193)</f>
        <v>0</v>
      </c>
      <c r="R193" s="14"/>
      <c r="S193" s="14"/>
      <c r="T193" s="14"/>
      <c r="U193" s="14"/>
      <c r="V193" s="14"/>
      <c r="W193" s="19">
        <f>SUM(R193:V193)</f>
        <v>0</v>
      </c>
      <c r="X193" s="14">
        <f>Q193+W193</f>
        <v>0</v>
      </c>
      <c r="Y193" s="19"/>
      <c r="Z193" s="19"/>
      <c r="AA193" s="19"/>
      <c r="AB193" s="19">
        <f>SUM(Y193:AA193)</f>
        <v>0</v>
      </c>
      <c r="AC193" s="19"/>
      <c r="AD193" s="14"/>
      <c r="AE193" s="19"/>
      <c r="AF193" s="19">
        <f>SUM(AC193:AE193)</f>
        <v>0</v>
      </c>
      <c r="AG193" s="19"/>
      <c r="AH193" s="19">
        <f>AG193</f>
        <v>0</v>
      </c>
      <c r="AI193" s="14">
        <f>AB193+AF193+AH193</f>
        <v>0</v>
      </c>
      <c r="AJ193" s="21">
        <f t="shared" si="41"/>
        <v>59.126256260734507</v>
      </c>
      <c r="AK193" s="22"/>
    </row>
    <row r="194" spans="1:37" ht="14.25" x14ac:dyDescent="0.2">
      <c r="A194" s="14">
        <v>51</v>
      </c>
      <c r="B194" s="15" t="s">
        <v>77</v>
      </c>
      <c r="C194" s="16" t="s">
        <v>455</v>
      </c>
      <c r="D194" s="16" t="s">
        <v>456</v>
      </c>
      <c r="E194" s="14" t="str">
        <f>VLOOKUP($D$3:$D$194,[1]职称信息表!$B$2:$D$160,3,FALSE)</f>
        <v>教授</v>
      </c>
      <c r="F194" s="14" t="str">
        <f>VLOOKUP($D$3:$D$194,[1]职称信息表!$B$1:$E$160,4,FALSE)</f>
        <v>专任教师</v>
      </c>
      <c r="G194" s="14" t="str">
        <f>VLOOKUP($D$3:$D$194,[1]职称信息表!$B$2:$F$160,5,FALSE)</f>
        <v>正高</v>
      </c>
      <c r="H194" s="17">
        <f>VLOOKUP(D194:D386,[1]工作量!C53:K273,7,FALSE)</f>
        <v>695.61959999999999</v>
      </c>
      <c r="I194" s="18">
        <f>VLOOKUP(D194:D386,[1]工作量!C53:K273,9,FALSE)</f>
        <v>100</v>
      </c>
      <c r="J194" s="14">
        <f>VLOOKUP($D$3:$D$195,'[1]学评教17-18-02'!$C$3:$E$131,3,FALSE)</f>
        <v>86.138000000000005</v>
      </c>
      <c r="K194" s="14">
        <f>VLOOKUP($D$3:$D$195,'[1]学评教18-19-01'!$C$3:$E$125,3,FALSE)</f>
        <v>86.724999999999994</v>
      </c>
      <c r="L194" s="14">
        <f>AVERAGE(J194,K194)</f>
        <v>86.4315</v>
      </c>
      <c r="M194" s="14">
        <v>155</v>
      </c>
      <c r="N194" s="18">
        <f t="shared" si="40"/>
        <v>37.500000000000007</v>
      </c>
      <c r="O194" s="14"/>
      <c r="P194" s="14"/>
      <c r="Q194" s="14">
        <f>SUM(O194:P194)</f>
        <v>0</v>
      </c>
      <c r="R194" s="14"/>
      <c r="S194" s="14"/>
      <c r="T194" s="14"/>
      <c r="U194" s="14"/>
      <c r="V194" s="14"/>
      <c r="W194" s="19">
        <f>SUM(R194:V194)</f>
        <v>0</v>
      </c>
      <c r="X194" s="20">
        <f>Q194+W194</f>
        <v>0</v>
      </c>
      <c r="Y194" s="19"/>
      <c r="Z194" s="19"/>
      <c r="AA194" s="19"/>
      <c r="AB194" s="19">
        <f>SUM(Y194:AA194)</f>
        <v>0</v>
      </c>
      <c r="AC194" s="19"/>
      <c r="AD194" s="14">
        <v>36</v>
      </c>
      <c r="AE194" s="19"/>
      <c r="AF194" s="19">
        <f>SUM(AC194:AE194)</f>
        <v>36</v>
      </c>
      <c r="AG194" s="19"/>
      <c r="AH194" s="19">
        <f>AG194</f>
        <v>0</v>
      </c>
      <c r="AI194" s="20">
        <f>AB194+AF194+AH194</f>
        <v>36</v>
      </c>
      <c r="AJ194" s="21">
        <f t="shared" si="41"/>
        <v>173.5</v>
      </c>
      <c r="AK194" s="22"/>
    </row>
    <row r="195" spans="1:37" ht="14.25" x14ac:dyDescent="0.2">
      <c r="A195" s="14">
        <v>164</v>
      </c>
      <c r="B195" s="15" t="s">
        <v>115</v>
      </c>
      <c r="C195" s="16" t="s">
        <v>457</v>
      </c>
      <c r="D195" s="16" t="s">
        <v>458</v>
      </c>
      <c r="E195" s="14" t="s">
        <v>136</v>
      </c>
      <c r="F195" s="14" t="s">
        <v>137</v>
      </c>
      <c r="G195" s="14" t="s">
        <v>138</v>
      </c>
      <c r="H195" s="17">
        <f>VLOOKUP(D195:D387,[1]工作量!C166:K386,7,FALSE)</f>
        <v>397</v>
      </c>
      <c r="I195" s="18">
        <f>VLOOKUP(D195:D387,[1]工作量!C166:K386,9,FALSE)</f>
        <v>60.182450645359339</v>
      </c>
      <c r="J195" s="14">
        <f>VLOOKUP($D$3:$D$195,'[1]学评教17-18-02'!$C$3:$E$131,3,FALSE)</f>
        <v>79.277000000000001</v>
      </c>
      <c r="K195" s="14">
        <f>VLOOKUP($D$3:$D$195,'[1]学评教18-19-01'!$C$3:$E$125,3,FALSE)</f>
        <v>91.096000000000004</v>
      </c>
      <c r="L195" s="14">
        <f>AVERAGE(J195,K195)</f>
        <v>85.186499999999995</v>
      </c>
      <c r="M195" s="14">
        <v>156</v>
      </c>
      <c r="N195" s="18">
        <f>(1.6-M195/155)*62.5</f>
        <v>37.096774193548399</v>
      </c>
      <c r="O195" s="14"/>
      <c r="P195" s="14"/>
      <c r="Q195" s="14">
        <f>SUM(O195:P195)</f>
        <v>0</v>
      </c>
      <c r="R195" s="14">
        <v>4</v>
      </c>
      <c r="S195" s="14"/>
      <c r="T195" s="14"/>
      <c r="U195" s="14"/>
      <c r="V195" s="14"/>
      <c r="W195" s="19">
        <f>SUM(R195:V195)</f>
        <v>4</v>
      </c>
      <c r="X195" s="20">
        <f>Q195+W195</f>
        <v>4</v>
      </c>
      <c r="Y195" s="19"/>
      <c r="Z195" s="19">
        <v>20</v>
      </c>
      <c r="AA195" s="19"/>
      <c r="AB195" s="19">
        <f>SUM(Y195:AA195)</f>
        <v>20</v>
      </c>
      <c r="AC195" s="19"/>
      <c r="AD195" s="14"/>
      <c r="AE195" s="19"/>
      <c r="AF195" s="19">
        <f>SUM(AC195:AE195)</f>
        <v>0</v>
      </c>
      <c r="AG195" s="19"/>
      <c r="AH195" s="19">
        <f>AG195</f>
        <v>0</v>
      </c>
      <c r="AI195" s="20">
        <f>AB195+AF195+AH195</f>
        <v>20</v>
      </c>
      <c r="AJ195" s="21">
        <f>I195+N195+X195+AI195</f>
        <v>121.27922483890774</v>
      </c>
      <c r="AK195" s="22"/>
    </row>
    <row r="196" spans="1:37" s="29" customFormat="1" ht="14.25" x14ac:dyDescent="0.2">
      <c r="A196" s="23">
        <v>191</v>
      </c>
      <c r="B196" s="24" t="s">
        <v>208</v>
      </c>
      <c r="C196" s="25" t="s">
        <v>459</v>
      </c>
      <c r="D196" s="25" t="s">
        <v>460</v>
      </c>
      <c r="E196" s="23" t="e">
        <f>VLOOKUP($D$3:$D$194,[1]职称信息表!$B$2:$D$198,3,FALSE)</f>
        <v>#VALUE!</v>
      </c>
      <c r="F196" s="23" t="e">
        <f>VLOOKUP($D$3:$D$194,[1]职称信息表!$B$1:$E$160,4,FALSE)</f>
        <v>#VALUE!</v>
      </c>
      <c r="G196" s="23" t="e">
        <f>VLOOKUP($D$3:$D$194,[1]职称信息表!$B$2:$F$160,5,FALSE)</f>
        <v>#VALUE!</v>
      </c>
      <c r="H196" s="26"/>
      <c r="I196" s="26"/>
      <c r="J196" s="52"/>
      <c r="K196" s="52"/>
      <c r="L196" s="52"/>
      <c r="M196" s="23"/>
      <c r="N196" s="26"/>
      <c r="O196" s="23"/>
      <c r="P196" s="23"/>
      <c r="Q196" s="23"/>
      <c r="R196" s="23"/>
      <c r="S196" s="23"/>
      <c r="T196" s="23"/>
      <c r="U196" s="23"/>
      <c r="V196" s="23"/>
      <c r="W196" s="27"/>
      <c r="X196" s="23"/>
      <c r="Y196" s="27"/>
      <c r="Z196" s="27"/>
      <c r="AA196" s="27"/>
      <c r="AB196" s="27"/>
      <c r="AC196" s="27"/>
      <c r="AD196" s="23"/>
      <c r="AE196" s="27"/>
      <c r="AF196" s="27"/>
      <c r="AG196" s="27"/>
      <c r="AH196" s="27"/>
      <c r="AI196" s="23"/>
      <c r="AJ196" s="53"/>
      <c r="AK196" s="32" t="s">
        <v>461</v>
      </c>
    </row>
    <row r="197" spans="1:37" s="29" customFormat="1" ht="14.25" x14ac:dyDescent="0.2">
      <c r="A197" s="23">
        <v>192</v>
      </c>
      <c r="B197" s="24" t="s">
        <v>208</v>
      </c>
      <c r="C197" s="25" t="s">
        <v>462</v>
      </c>
      <c r="D197" s="25" t="s">
        <v>463</v>
      </c>
      <c r="E197" s="23" t="e">
        <f>VLOOKUP($D$3:$D$194,[1]职称信息表!$B$2:$D$160,3,FALSE)</f>
        <v>#VALUE!</v>
      </c>
      <c r="F197" s="23" t="e">
        <f>VLOOKUP($D$3:$D$194,[1]职称信息表!$B$1:$E$160,4,FALSE)</f>
        <v>#VALUE!</v>
      </c>
      <c r="G197" s="23" t="e">
        <f>VLOOKUP($D$3:$D$194,[1]职称信息表!$B$2:$F$160,5,FALSE)</f>
        <v>#VALUE!</v>
      </c>
      <c r="H197" s="26"/>
      <c r="I197" s="26"/>
      <c r="J197" s="52"/>
      <c r="K197" s="52"/>
      <c r="L197" s="52"/>
      <c r="M197" s="23"/>
      <c r="N197" s="26"/>
      <c r="O197" s="23"/>
      <c r="P197" s="23"/>
      <c r="Q197" s="23"/>
      <c r="R197" s="23"/>
      <c r="S197" s="23"/>
      <c r="T197" s="23"/>
      <c r="U197" s="23"/>
      <c r="V197" s="23"/>
      <c r="W197" s="27"/>
      <c r="X197" s="23"/>
      <c r="Y197" s="27"/>
      <c r="Z197" s="27"/>
      <c r="AA197" s="27"/>
      <c r="AB197" s="27"/>
      <c r="AC197" s="27"/>
      <c r="AD197" s="23"/>
      <c r="AE197" s="27"/>
      <c r="AF197" s="27"/>
      <c r="AG197" s="27"/>
      <c r="AH197" s="27"/>
      <c r="AI197" s="23"/>
      <c r="AJ197" s="53"/>
      <c r="AK197" s="32" t="s">
        <v>461</v>
      </c>
    </row>
    <row r="198" spans="1:37" s="29" customFormat="1" ht="14.25" x14ac:dyDescent="0.2">
      <c r="A198" s="23">
        <v>193</v>
      </c>
      <c r="B198" s="24" t="s">
        <v>208</v>
      </c>
      <c r="C198" s="25" t="s">
        <v>464</v>
      </c>
      <c r="D198" s="25" t="s">
        <v>465</v>
      </c>
      <c r="E198" s="23" t="e">
        <f>VLOOKUP($D$3:$D$194,[1]职称信息表!$B$2:$D$160,3,FALSE)</f>
        <v>#VALUE!</v>
      </c>
      <c r="F198" s="23" t="e">
        <f>VLOOKUP($D$3:$D$194,[1]职称信息表!$B$1:$E$160,4,FALSE)</f>
        <v>#VALUE!</v>
      </c>
      <c r="G198" s="23" t="e">
        <f>VLOOKUP($D$3:$D$194,[1]职称信息表!$B$2:$F$160,5,FALSE)</f>
        <v>#VALUE!</v>
      </c>
      <c r="H198" s="26"/>
      <c r="I198" s="26"/>
      <c r="J198" s="52"/>
      <c r="K198" s="52"/>
      <c r="L198" s="52"/>
      <c r="M198" s="23"/>
      <c r="N198" s="26"/>
      <c r="O198" s="23"/>
      <c r="P198" s="23"/>
      <c r="Q198" s="23"/>
      <c r="R198" s="23"/>
      <c r="S198" s="23"/>
      <c r="T198" s="23"/>
      <c r="U198" s="23"/>
      <c r="V198" s="23"/>
      <c r="W198" s="27"/>
      <c r="X198" s="23"/>
      <c r="Y198" s="27"/>
      <c r="Z198" s="27"/>
      <c r="AA198" s="27"/>
      <c r="AB198" s="27"/>
      <c r="AC198" s="27"/>
      <c r="AD198" s="23"/>
      <c r="AE198" s="27"/>
      <c r="AF198" s="27"/>
      <c r="AG198" s="27"/>
      <c r="AH198" s="27"/>
      <c r="AI198" s="23"/>
      <c r="AJ198" s="53"/>
      <c r="AK198" s="32" t="s">
        <v>461</v>
      </c>
    </row>
    <row r="199" spans="1:37" s="29" customFormat="1" ht="14.25" x14ac:dyDescent="0.2">
      <c r="A199" s="23">
        <v>194</v>
      </c>
      <c r="B199" s="24" t="s">
        <v>208</v>
      </c>
      <c r="C199" s="25" t="s">
        <v>466</v>
      </c>
      <c r="D199" s="25" t="s">
        <v>467</v>
      </c>
      <c r="E199" s="23" t="e">
        <f>VLOOKUP($D$3:$D$194,[1]职称信息表!$B$2:$D$160,3,FALSE)</f>
        <v>#VALUE!</v>
      </c>
      <c r="F199" s="23" t="e">
        <f>VLOOKUP($D$3:$D$194,[1]职称信息表!$B$1:$E$160,4,FALSE)</f>
        <v>#VALUE!</v>
      </c>
      <c r="G199" s="23" t="e">
        <f>VLOOKUP($D$3:$D$194,[1]职称信息表!$B$2:$F$160,5,FALSE)</f>
        <v>#VALUE!</v>
      </c>
      <c r="H199" s="26"/>
      <c r="I199" s="26"/>
      <c r="J199" s="52"/>
      <c r="K199" s="52"/>
      <c r="L199" s="52"/>
      <c r="M199" s="23"/>
      <c r="N199" s="26"/>
      <c r="O199" s="23"/>
      <c r="P199" s="23"/>
      <c r="Q199" s="23"/>
      <c r="R199" s="23"/>
      <c r="S199" s="23"/>
      <c r="T199" s="23"/>
      <c r="U199" s="23"/>
      <c r="V199" s="23"/>
      <c r="W199" s="27"/>
      <c r="X199" s="23"/>
      <c r="Y199" s="27"/>
      <c r="Z199" s="27"/>
      <c r="AA199" s="27"/>
      <c r="AB199" s="27"/>
      <c r="AC199" s="27"/>
      <c r="AD199" s="23"/>
      <c r="AE199" s="27"/>
      <c r="AF199" s="27"/>
      <c r="AG199" s="27"/>
      <c r="AH199" s="27"/>
      <c r="AI199" s="23"/>
      <c r="AJ199" s="53"/>
      <c r="AK199" s="32" t="s">
        <v>461</v>
      </c>
    </row>
    <row r="200" spans="1:37" s="29" customFormat="1" ht="14.25" x14ac:dyDescent="0.2">
      <c r="A200" s="23">
        <v>195</v>
      </c>
      <c r="B200" s="24" t="s">
        <v>208</v>
      </c>
      <c r="C200" s="25" t="s">
        <v>468</v>
      </c>
      <c r="D200" s="25" t="s">
        <v>469</v>
      </c>
      <c r="E200" s="23" t="e">
        <f>VLOOKUP($D$3:$D$194,[1]职称信息表!$B$2:$D$160,3,FALSE)</f>
        <v>#VALUE!</v>
      </c>
      <c r="F200" s="23" t="e">
        <f>VLOOKUP($D$3:$D$194,[1]职称信息表!$B$1:$E$160,4,FALSE)</f>
        <v>#VALUE!</v>
      </c>
      <c r="G200" s="23" t="e">
        <f>VLOOKUP($D$3:$D$194,[1]职称信息表!$B$2:$F$160,5,FALSE)</f>
        <v>#VALUE!</v>
      </c>
      <c r="H200" s="26"/>
      <c r="I200" s="26"/>
      <c r="J200" s="52"/>
      <c r="K200" s="52"/>
      <c r="L200" s="52"/>
      <c r="M200" s="23"/>
      <c r="N200" s="26"/>
      <c r="O200" s="23"/>
      <c r="P200" s="23"/>
      <c r="Q200" s="23"/>
      <c r="R200" s="23"/>
      <c r="S200" s="23"/>
      <c r="T200" s="23"/>
      <c r="U200" s="23"/>
      <c r="V200" s="23"/>
      <c r="W200" s="27"/>
      <c r="X200" s="23"/>
      <c r="Y200" s="27"/>
      <c r="Z200" s="27"/>
      <c r="AA200" s="27"/>
      <c r="AB200" s="27"/>
      <c r="AC200" s="27"/>
      <c r="AD200" s="23"/>
      <c r="AE200" s="27"/>
      <c r="AF200" s="27"/>
      <c r="AG200" s="27"/>
      <c r="AH200" s="27"/>
      <c r="AI200" s="23"/>
      <c r="AJ200" s="53"/>
      <c r="AK200" s="32" t="s">
        <v>461</v>
      </c>
    </row>
    <row r="201" spans="1:37" s="29" customFormat="1" ht="14.25" x14ac:dyDescent="0.2">
      <c r="A201" s="23">
        <v>196</v>
      </c>
      <c r="B201" s="24" t="s">
        <v>208</v>
      </c>
      <c r="C201" s="25" t="s">
        <v>470</v>
      </c>
      <c r="D201" s="25" t="s">
        <v>471</v>
      </c>
      <c r="E201" s="23" t="e">
        <f>VLOOKUP($D$3:$D$194,[1]职称信息表!$B$2:$D$160,3,FALSE)</f>
        <v>#VALUE!</v>
      </c>
      <c r="F201" s="23" t="e">
        <f>VLOOKUP($D$3:$D$194,[1]职称信息表!$B$1:$E$160,4,FALSE)</f>
        <v>#VALUE!</v>
      </c>
      <c r="G201" s="23" t="e">
        <f>VLOOKUP($D$3:$D$194,[1]职称信息表!$B$2:$F$160,5,FALSE)</f>
        <v>#VALUE!</v>
      </c>
      <c r="H201" s="26"/>
      <c r="I201" s="26"/>
      <c r="J201" s="52"/>
      <c r="K201" s="52"/>
      <c r="L201" s="52"/>
      <c r="M201" s="23"/>
      <c r="N201" s="26"/>
      <c r="O201" s="23"/>
      <c r="P201" s="23"/>
      <c r="Q201" s="23"/>
      <c r="R201" s="23"/>
      <c r="S201" s="23"/>
      <c r="T201" s="23"/>
      <c r="U201" s="23"/>
      <c r="V201" s="23"/>
      <c r="W201" s="27"/>
      <c r="X201" s="23"/>
      <c r="Y201" s="27"/>
      <c r="Z201" s="27"/>
      <c r="AA201" s="27"/>
      <c r="AB201" s="27"/>
      <c r="AC201" s="27"/>
      <c r="AD201" s="23"/>
      <c r="AE201" s="27"/>
      <c r="AF201" s="27"/>
      <c r="AG201" s="27"/>
      <c r="AH201" s="27"/>
      <c r="AI201" s="23"/>
      <c r="AJ201" s="53"/>
      <c r="AK201" s="32" t="s">
        <v>461</v>
      </c>
    </row>
    <row r="202" spans="1:37" s="29" customFormat="1" ht="14.25" x14ac:dyDescent="0.2">
      <c r="A202" s="23">
        <v>197</v>
      </c>
      <c r="B202" s="24" t="s">
        <v>208</v>
      </c>
      <c r="C202" s="25" t="s">
        <v>472</v>
      </c>
      <c r="D202" s="25" t="s">
        <v>473</v>
      </c>
      <c r="E202" s="23" t="e">
        <f>VLOOKUP($D$3:$D$194,[1]职称信息表!$B$2:$D$160,3,FALSE)</f>
        <v>#VALUE!</v>
      </c>
      <c r="F202" s="23" t="e">
        <f>VLOOKUP($D$3:$D$194,[1]职称信息表!$B$1:$E$160,4,FALSE)</f>
        <v>#VALUE!</v>
      </c>
      <c r="G202" s="23" t="e">
        <f>VLOOKUP($D$3:$D$194,[1]职称信息表!$B$2:$F$160,5,FALSE)</f>
        <v>#VALUE!</v>
      </c>
      <c r="H202" s="26"/>
      <c r="I202" s="26"/>
      <c r="J202" s="52"/>
      <c r="K202" s="52"/>
      <c r="L202" s="52"/>
      <c r="M202" s="23"/>
      <c r="N202" s="26"/>
      <c r="O202" s="23"/>
      <c r="P202" s="23"/>
      <c r="Q202" s="23"/>
      <c r="R202" s="23"/>
      <c r="S202" s="23"/>
      <c r="T202" s="23"/>
      <c r="U202" s="23"/>
      <c r="V202" s="23"/>
      <c r="W202" s="27"/>
      <c r="X202" s="23"/>
      <c r="Y202" s="27"/>
      <c r="Z202" s="27"/>
      <c r="AA202" s="27"/>
      <c r="AB202" s="27"/>
      <c r="AC202" s="27"/>
      <c r="AD202" s="23"/>
      <c r="AE202" s="27"/>
      <c r="AF202" s="27"/>
      <c r="AG202" s="27"/>
      <c r="AH202" s="27"/>
      <c r="AI202" s="23"/>
      <c r="AJ202" s="53"/>
      <c r="AK202" s="32" t="s">
        <v>461</v>
      </c>
    </row>
    <row r="203" spans="1:37" s="29" customFormat="1" ht="14.25" x14ac:dyDescent="0.2">
      <c r="A203" s="23">
        <v>198</v>
      </c>
      <c r="B203" s="24" t="s">
        <v>208</v>
      </c>
      <c r="C203" s="25" t="s">
        <v>474</v>
      </c>
      <c r="D203" s="25" t="s">
        <v>475</v>
      </c>
      <c r="E203" s="23" t="e">
        <f>VLOOKUP($D$3:$D$194,[1]职称信息表!$B$2:$D$160,3,FALSE)</f>
        <v>#VALUE!</v>
      </c>
      <c r="F203" s="23" t="e">
        <f>VLOOKUP($D$3:$D$194,[1]职称信息表!$B$1:$E$160,4,FALSE)</f>
        <v>#VALUE!</v>
      </c>
      <c r="G203" s="23" t="e">
        <f>VLOOKUP($D$3:$D$194,[1]职称信息表!$B$2:$F$160,5,FALSE)</f>
        <v>#VALUE!</v>
      </c>
      <c r="H203" s="26"/>
      <c r="I203" s="26"/>
      <c r="J203" s="52"/>
      <c r="K203" s="52"/>
      <c r="L203" s="52"/>
      <c r="M203" s="23"/>
      <c r="N203" s="26"/>
      <c r="O203" s="23"/>
      <c r="P203" s="23"/>
      <c r="Q203" s="23"/>
      <c r="R203" s="23"/>
      <c r="S203" s="23"/>
      <c r="T203" s="23"/>
      <c r="U203" s="23"/>
      <c r="V203" s="23"/>
      <c r="W203" s="27"/>
      <c r="X203" s="23"/>
      <c r="Y203" s="27"/>
      <c r="Z203" s="27"/>
      <c r="AA203" s="27"/>
      <c r="AB203" s="27"/>
      <c r="AC203" s="27"/>
      <c r="AD203" s="23"/>
      <c r="AE203" s="27"/>
      <c r="AF203" s="27"/>
      <c r="AG203" s="27"/>
      <c r="AH203" s="27"/>
      <c r="AI203" s="23"/>
      <c r="AJ203" s="53"/>
      <c r="AK203" s="32" t="s">
        <v>461</v>
      </c>
    </row>
    <row r="204" spans="1:37" s="29" customFormat="1" ht="14.25" x14ac:dyDescent="0.2">
      <c r="A204" s="23">
        <v>199</v>
      </c>
      <c r="B204" s="24" t="s">
        <v>208</v>
      </c>
      <c r="C204" s="25" t="s">
        <v>476</v>
      </c>
      <c r="D204" s="25" t="s">
        <v>477</v>
      </c>
      <c r="E204" s="23" t="e">
        <f>VLOOKUP($D$3:$D$194,[1]职称信息表!$B$2:$D$160,3,FALSE)</f>
        <v>#VALUE!</v>
      </c>
      <c r="F204" s="23" t="e">
        <f>VLOOKUP($D$3:$D$194,[1]职称信息表!$B$1:$E$160,4,FALSE)</f>
        <v>#VALUE!</v>
      </c>
      <c r="G204" s="23" t="e">
        <f>VLOOKUP($D$3:$D$194,[1]职称信息表!$B$2:$F$160,5,FALSE)</f>
        <v>#VALUE!</v>
      </c>
      <c r="H204" s="26"/>
      <c r="I204" s="26"/>
      <c r="J204" s="52"/>
      <c r="K204" s="52"/>
      <c r="L204" s="52"/>
      <c r="M204" s="23"/>
      <c r="N204" s="26"/>
      <c r="O204" s="23"/>
      <c r="P204" s="23"/>
      <c r="Q204" s="23"/>
      <c r="R204" s="23"/>
      <c r="S204" s="23"/>
      <c r="T204" s="23"/>
      <c r="U204" s="23"/>
      <c r="V204" s="23"/>
      <c r="W204" s="27"/>
      <c r="X204" s="23"/>
      <c r="Y204" s="27"/>
      <c r="Z204" s="27"/>
      <c r="AA204" s="27"/>
      <c r="AB204" s="27"/>
      <c r="AC204" s="27"/>
      <c r="AD204" s="23"/>
      <c r="AE204" s="27"/>
      <c r="AF204" s="27"/>
      <c r="AG204" s="27"/>
      <c r="AH204" s="27"/>
      <c r="AI204" s="23"/>
      <c r="AJ204" s="53"/>
      <c r="AK204" s="32" t="s">
        <v>461</v>
      </c>
    </row>
    <row r="205" spans="1:37" s="29" customFormat="1" ht="14.25" x14ac:dyDescent="0.2">
      <c r="A205" s="23">
        <v>200</v>
      </c>
      <c r="B205" s="24" t="s">
        <v>208</v>
      </c>
      <c r="C205" s="25" t="s">
        <v>478</v>
      </c>
      <c r="D205" s="25" t="s">
        <v>479</v>
      </c>
      <c r="E205" s="23" t="e">
        <f>VLOOKUP($D$3:$D$194,[1]职称信息表!$B$2:$D$160,3,FALSE)</f>
        <v>#VALUE!</v>
      </c>
      <c r="F205" s="23" t="e">
        <f>VLOOKUP($D$3:$D$194,[1]职称信息表!$B$1:$E$160,4,FALSE)</f>
        <v>#VALUE!</v>
      </c>
      <c r="G205" s="23" t="e">
        <f>VLOOKUP($D$3:$D$194,[1]职称信息表!$B$2:$F$160,5,FALSE)</f>
        <v>#VALUE!</v>
      </c>
      <c r="H205" s="26"/>
      <c r="I205" s="26"/>
      <c r="J205" s="52"/>
      <c r="K205" s="52"/>
      <c r="L205" s="52"/>
      <c r="M205" s="23"/>
      <c r="N205" s="26"/>
      <c r="O205" s="23"/>
      <c r="P205" s="23"/>
      <c r="Q205" s="23"/>
      <c r="R205" s="23"/>
      <c r="S205" s="23"/>
      <c r="T205" s="23"/>
      <c r="U205" s="23"/>
      <c r="V205" s="23"/>
      <c r="W205" s="27"/>
      <c r="X205" s="23"/>
      <c r="Y205" s="27"/>
      <c r="Z205" s="27"/>
      <c r="AA205" s="27"/>
      <c r="AB205" s="27"/>
      <c r="AC205" s="27"/>
      <c r="AD205" s="23"/>
      <c r="AE205" s="27"/>
      <c r="AF205" s="27"/>
      <c r="AG205" s="27"/>
      <c r="AH205" s="27"/>
      <c r="AI205" s="23"/>
      <c r="AJ205" s="53"/>
      <c r="AK205" s="32" t="s">
        <v>461</v>
      </c>
    </row>
    <row r="206" spans="1:37" s="29" customFormat="1" ht="14.25" x14ac:dyDescent="0.2">
      <c r="A206" s="23">
        <v>201</v>
      </c>
      <c r="B206" s="24" t="s">
        <v>208</v>
      </c>
      <c r="C206" s="25" t="s">
        <v>480</v>
      </c>
      <c r="D206" s="25" t="s">
        <v>481</v>
      </c>
      <c r="E206" s="23" t="e">
        <f>VLOOKUP($D$3:$D$194,[1]职称信息表!$B$2:$D$160,3,FALSE)</f>
        <v>#VALUE!</v>
      </c>
      <c r="F206" s="23" t="e">
        <f>VLOOKUP($D$3:$D$194,[1]职称信息表!$B$1:$E$160,4,FALSE)</f>
        <v>#VALUE!</v>
      </c>
      <c r="G206" s="23" t="e">
        <f>VLOOKUP($D$3:$D$194,[1]职称信息表!$B$2:$F$160,5,FALSE)</f>
        <v>#VALUE!</v>
      </c>
      <c r="H206" s="26"/>
      <c r="I206" s="26"/>
      <c r="J206" s="52"/>
      <c r="K206" s="52"/>
      <c r="L206" s="52"/>
      <c r="M206" s="23"/>
      <c r="N206" s="26"/>
      <c r="O206" s="23"/>
      <c r="P206" s="23"/>
      <c r="Q206" s="23"/>
      <c r="R206" s="23"/>
      <c r="S206" s="23"/>
      <c r="T206" s="23"/>
      <c r="U206" s="23"/>
      <c r="V206" s="23"/>
      <c r="W206" s="27"/>
      <c r="X206" s="23"/>
      <c r="Y206" s="27"/>
      <c r="Z206" s="27"/>
      <c r="AA206" s="27"/>
      <c r="AB206" s="27"/>
      <c r="AC206" s="27"/>
      <c r="AD206" s="23"/>
      <c r="AE206" s="27"/>
      <c r="AF206" s="27"/>
      <c r="AG206" s="27"/>
      <c r="AH206" s="27"/>
      <c r="AI206" s="23"/>
      <c r="AJ206" s="53"/>
      <c r="AK206" s="32" t="s">
        <v>461</v>
      </c>
    </row>
    <row r="207" spans="1:37" s="29" customFormat="1" ht="14.25" x14ac:dyDescent="0.2">
      <c r="A207" s="23">
        <v>202</v>
      </c>
      <c r="B207" s="24" t="s">
        <v>208</v>
      </c>
      <c r="C207" s="25" t="s">
        <v>482</v>
      </c>
      <c r="D207" s="25" t="s">
        <v>483</v>
      </c>
      <c r="E207" s="23" t="e">
        <f>VLOOKUP($D$3:$D$194,[1]职称信息表!$B$2:$D$160,3,FALSE)</f>
        <v>#VALUE!</v>
      </c>
      <c r="F207" s="23" t="e">
        <f>VLOOKUP($D$3:$D$194,[1]职称信息表!$B$1:$E$160,4,FALSE)</f>
        <v>#VALUE!</v>
      </c>
      <c r="G207" s="23" t="e">
        <f>VLOOKUP($D$3:$D$194,[1]职称信息表!$B$2:$F$160,5,FALSE)</f>
        <v>#VALUE!</v>
      </c>
      <c r="H207" s="26"/>
      <c r="I207" s="26"/>
      <c r="J207" s="52"/>
      <c r="K207" s="52"/>
      <c r="L207" s="52"/>
      <c r="M207" s="23"/>
      <c r="N207" s="26"/>
      <c r="O207" s="23"/>
      <c r="P207" s="23"/>
      <c r="Q207" s="23"/>
      <c r="R207" s="23"/>
      <c r="S207" s="23"/>
      <c r="T207" s="23"/>
      <c r="U207" s="23"/>
      <c r="V207" s="23"/>
      <c r="W207" s="27"/>
      <c r="X207" s="23"/>
      <c r="Y207" s="27"/>
      <c r="Z207" s="27"/>
      <c r="AA207" s="27"/>
      <c r="AB207" s="27"/>
      <c r="AC207" s="27"/>
      <c r="AD207" s="23"/>
      <c r="AE207" s="27"/>
      <c r="AF207" s="27"/>
      <c r="AG207" s="27"/>
      <c r="AH207" s="27"/>
      <c r="AI207" s="23"/>
      <c r="AJ207" s="53"/>
      <c r="AK207" s="32" t="s">
        <v>461</v>
      </c>
    </row>
    <row r="208" spans="1:37" s="29" customFormat="1" ht="14.25" x14ac:dyDescent="0.2">
      <c r="A208" s="23">
        <v>203</v>
      </c>
      <c r="B208" s="24" t="s">
        <v>208</v>
      </c>
      <c r="C208" s="25" t="s">
        <v>484</v>
      </c>
      <c r="D208" s="25" t="s">
        <v>485</v>
      </c>
      <c r="E208" s="23" t="e">
        <f>VLOOKUP($D$3:$D$194,[1]职称信息表!$B$2:$D$160,3,FALSE)</f>
        <v>#VALUE!</v>
      </c>
      <c r="F208" s="23" t="e">
        <f>VLOOKUP($D$3:$D$194,[1]职称信息表!$B$1:$E$160,4,FALSE)</f>
        <v>#VALUE!</v>
      </c>
      <c r="G208" s="23" t="e">
        <f>VLOOKUP($D$3:$D$194,[1]职称信息表!$B$2:$F$160,5,FALSE)</f>
        <v>#VALUE!</v>
      </c>
      <c r="H208" s="26"/>
      <c r="I208" s="26"/>
      <c r="J208" s="52"/>
      <c r="K208" s="52"/>
      <c r="L208" s="52"/>
      <c r="M208" s="23"/>
      <c r="N208" s="26"/>
      <c r="O208" s="23"/>
      <c r="P208" s="23"/>
      <c r="Q208" s="23"/>
      <c r="R208" s="23"/>
      <c r="S208" s="23"/>
      <c r="T208" s="23"/>
      <c r="U208" s="23"/>
      <c r="V208" s="23"/>
      <c r="W208" s="27"/>
      <c r="X208" s="23"/>
      <c r="Y208" s="27"/>
      <c r="Z208" s="27"/>
      <c r="AA208" s="27"/>
      <c r="AB208" s="27"/>
      <c r="AC208" s="27"/>
      <c r="AD208" s="23"/>
      <c r="AE208" s="27"/>
      <c r="AF208" s="27"/>
      <c r="AG208" s="27"/>
      <c r="AH208" s="27"/>
      <c r="AI208" s="23"/>
      <c r="AJ208" s="53"/>
      <c r="AK208" s="32" t="s">
        <v>461</v>
      </c>
    </row>
    <row r="209" spans="1:37" s="29" customFormat="1" ht="14.25" x14ac:dyDescent="0.2">
      <c r="A209" s="23">
        <v>204</v>
      </c>
      <c r="B209" s="24" t="s">
        <v>208</v>
      </c>
      <c r="C209" s="25" t="s">
        <v>486</v>
      </c>
      <c r="D209" s="25" t="s">
        <v>487</v>
      </c>
      <c r="E209" s="23" t="e">
        <f>VLOOKUP($D$3:$D$194,[1]职称信息表!$B$2:$D$160,3,FALSE)</f>
        <v>#VALUE!</v>
      </c>
      <c r="F209" s="23" t="e">
        <f>VLOOKUP($D$3:$D$194,[1]职称信息表!$B$1:$E$160,4,FALSE)</f>
        <v>#VALUE!</v>
      </c>
      <c r="G209" s="23" t="e">
        <f>VLOOKUP($D$3:$D$194,[1]职称信息表!$B$2:$F$160,5,FALSE)</f>
        <v>#VALUE!</v>
      </c>
      <c r="H209" s="26"/>
      <c r="I209" s="26"/>
      <c r="J209" s="52"/>
      <c r="K209" s="52"/>
      <c r="L209" s="52"/>
      <c r="M209" s="23"/>
      <c r="N209" s="26"/>
      <c r="O209" s="23"/>
      <c r="P209" s="23"/>
      <c r="Q209" s="23"/>
      <c r="R209" s="23"/>
      <c r="S209" s="23"/>
      <c r="T209" s="23"/>
      <c r="U209" s="23"/>
      <c r="V209" s="23"/>
      <c r="W209" s="27"/>
      <c r="X209" s="23"/>
      <c r="Y209" s="27"/>
      <c r="Z209" s="27"/>
      <c r="AA209" s="27"/>
      <c r="AB209" s="27"/>
      <c r="AC209" s="27"/>
      <c r="AD209" s="23"/>
      <c r="AE209" s="27"/>
      <c r="AF209" s="27"/>
      <c r="AG209" s="27"/>
      <c r="AH209" s="27"/>
      <c r="AI209" s="23"/>
      <c r="AJ209" s="53"/>
      <c r="AK209" s="32" t="s">
        <v>461</v>
      </c>
    </row>
    <row r="210" spans="1:37" s="29" customFormat="1" ht="14.25" x14ac:dyDescent="0.2">
      <c r="A210" s="23">
        <v>205</v>
      </c>
      <c r="B210" s="24" t="s">
        <v>208</v>
      </c>
      <c r="C210" s="25" t="s">
        <v>488</v>
      </c>
      <c r="D210" s="25" t="s">
        <v>489</v>
      </c>
      <c r="E210" s="23" t="e">
        <f>VLOOKUP($D$3:$D$194,[1]职称信息表!$B$2:$D$160,3,FALSE)</f>
        <v>#VALUE!</v>
      </c>
      <c r="F210" s="23" t="e">
        <f>VLOOKUP($D$3:$D$194,[1]职称信息表!$B$1:$E$160,4,FALSE)</f>
        <v>#VALUE!</v>
      </c>
      <c r="G210" s="23" t="e">
        <f>VLOOKUP($D$3:$D$194,[1]职称信息表!$B$2:$F$160,5,FALSE)</f>
        <v>#VALUE!</v>
      </c>
      <c r="H210" s="26"/>
      <c r="I210" s="26"/>
      <c r="J210" s="52"/>
      <c r="K210" s="52"/>
      <c r="L210" s="52"/>
      <c r="M210" s="23"/>
      <c r="N210" s="26"/>
      <c r="O210" s="23"/>
      <c r="P210" s="23"/>
      <c r="Q210" s="23"/>
      <c r="R210" s="23"/>
      <c r="S210" s="23"/>
      <c r="T210" s="23"/>
      <c r="U210" s="23"/>
      <c r="V210" s="23"/>
      <c r="W210" s="27"/>
      <c r="X210" s="23"/>
      <c r="Y210" s="27"/>
      <c r="Z210" s="27"/>
      <c r="AA210" s="27"/>
      <c r="AB210" s="27"/>
      <c r="AC210" s="27"/>
      <c r="AD210" s="23"/>
      <c r="AE210" s="27"/>
      <c r="AF210" s="27"/>
      <c r="AG210" s="27"/>
      <c r="AH210" s="27"/>
      <c r="AI210" s="23"/>
      <c r="AJ210" s="53"/>
      <c r="AK210" s="32" t="s">
        <v>461</v>
      </c>
    </row>
    <row r="211" spans="1:37" s="29" customFormat="1" ht="14.25" x14ac:dyDescent="0.2">
      <c r="A211" s="23">
        <v>206</v>
      </c>
      <c r="B211" s="24" t="s">
        <v>208</v>
      </c>
      <c r="C211" s="25" t="s">
        <v>490</v>
      </c>
      <c r="D211" s="25" t="s">
        <v>491</v>
      </c>
      <c r="E211" s="23" t="e">
        <f>VLOOKUP($D$3:$D$194,[1]职称信息表!$B$2:$D$160,3,FALSE)</f>
        <v>#VALUE!</v>
      </c>
      <c r="F211" s="23" t="e">
        <f>VLOOKUP($D$3:$D$194,[1]职称信息表!$B$1:$E$160,4,FALSE)</f>
        <v>#VALUE!</v>
      </c>
      <c r="G211" s="23" t="e">
        <f>VLOOKUP($D$3:$D$194,[1]职称信息表!$B$2:$F$160,5,FALSE)</f>
        <v>#VALUE!</v>
      </c>
      <c r="H211" s="26"/>
      <c r="I211" s="26"/>
      <c r="J211" s="52"/>
      <c r="K211" s="52"/>
      <c r="L211" s="52"/>
      <c r="M211" s="23"/>
      <c r="N211" s="26"/>
      <c r="O211" s="23"/>
      <c r="P211" s="23"/>
      <c r="Q211" s="23"/>
      <c r="R211" s="23"/>
      <c r="S211" s="23"/>
      <c r="T211" s="23"/>
      <c r="U211" s="23"/>
      <c r="V211" s="23"/>
      <c r="W211" s="27"/>
      <c r="X211" s="23"/>
      <c r="Y211" s="27"/>
      <c r="Z211" s="27"/>
      <c r="AA211" s="27"/>
      <c r="AB211" s="27"/>
      <c r="AC211" s="27"/>
      <c r="AD211" s="23"/>
      <c r="AE211" s="27"/>
      <c r="AF211" s="27"/>
      <c r="AG211" s="27"/>
      <c r="AH211" s="27"/>
      <c r="AI211" s="23"/>
      <c r="AJ211" s="53"/>
      <c r="AK211" s="32" t="s">
        <v>492</v>
      </c>
    </row>
    <row r="212" spans="1:37" s="29" customFormat="1" ht="14.25" x14ac:dyDescent="0.2">
      <c r="A212" s="23">
        <v>207</v>
      </c>
      <c r="B212" s="24" t="s">
        <v>208</v>
      </c>
      <c r="C212" s="25"/>
      <c r="D212" s="25" t="s">
        <v>493</v>
      </c>
      <c r="E212" s="23" t="e">
        <f>VLOOKUP($D$3:$D$194,[1]职称信息表!$B$2:$D$160,3,FALSE)</f>
        <v>#VALUE!</v>
      </c>
      <c r="F212" s="23" t="e">
        <f>VLOOKUP($D$3:$D$194,[1]职称信息表!$B$1:$E$160,4,FALSE)</f>
        <v>#VALUE!</v>
      </c>
      <c r="G212" s="23" t="e">
        <f>VLOOKUP($D$3:$D$194,[1]职称信息表!$B$2:$F$160,5,FALSE)</f>
        <v>#VALUE!</v>
      </c>
      <c r="H212" s="26"/>
      <c r="I212" s="26"/>
      <c r="J212" s="52"/>
      <c r="K212" s="52"/>
      <c r="L212" s="52"/>
      <c r="M212" s="23"/>
      <c r="N212" s="26"/>
      <c r="O212" s="23"/>
      <c r="P212" s="23"/>
      <c r="Q212" s="23"/>
      <c r="R212" s="23"/>
      <c r="S212" s="23"/>
      <c r="T212" s="23"/>
      <c r="U212" s="23"/>
      <c r="V212" s="23"/>
      <c r="W212" s="27"/>
      <c r="X212" s="23"/>
      <c r="Y212" s="27"/>
      <c r="Z212" s="27"/>
      <c r="AA212" s="27"/>
      <c r="AB212" s="27"/>
      <c r="AC212" s="27"/>
      <c r="AD212" s="23"/>
      <c r="AE212" s="27"/>
      <c r="AF212" s="27"/>
      <c r="AG212" s="27"/>
      <c r="AH212" s="27"/>
      <c r="AI212" s="23"/>
      <c r="AJ212" s="53"/>
      <c r="AK212" s="32" t="s">
        <v>461</v>
      </c>
    </row>
    <row r="213" spans="1:37" s="29" customFormat="1" ht="14.25" x14ac:dyDescent="0.2">
      <c r="A213" s="23">
        <v>208</v>
      </c>
      <c r="B213" s="24" t="s">
        <v>208</v>
      </c>
      <c r="C213" s="25"/>
      <c r="D213" s="25" t="s">
        <v>494</v>
      </c>
      <c r="E213" s="23" t="e">
        <f>VLOOKUP($D$3:$D$194,[1]职称信息表!$B$2:$D$160,3,FALSE)</f>
        <v>#VALUE!</v>
      </c>
      <c r="F213" s="23" t="e">
        <f>VLOOKUP($D$3:$D$194,[1]职称信息表!$B$1:$E$160,4,FALSE)</f>
        <v>#VALUE!</v>
      </c>
      <c r="G213" s="23" t="e">
        <f>VLOOKUP($D$3:$D$194,[1]职称信息表!$B$2:$F$160,5,FALSE)</f>
        <v>#VALUE!</v>
      </c>
      <c r="H213" s="26"/>
      <c r="I213" s="26"/>
      <c r="J213" s="52"/>
      <c r="K213" s="52"/>
      <c r="L213" s="52"/>
      <c r="M213" s="23"/>
      <c r="N213" s="26"/>
      <c r="O213" s="23"/>
      <c r="P213" s="23"/>
      <c r="Q213" s="23"/>
      <c r="R213" s="23"/>
      <c r="S213" s="23"/>
      <c r="T213" s="23"/>
      <c r="U213" s="23"/>
      <c r="V213" s="23"/>
      <c r="W213" s="27"/>
      <c r="X213" s="23"/>
      <c r="Y213" s="27"/>
      <c r="Z213" s="27"/>
      <c r="AA213" s="27"/>
      <c r="AB213" s="27"/>
      <c r="AC213" s="27"/>
      <c r="AD213" s="23"/>
      <c r="AE213" s="27"/>
      <c r="AF213" s="27"/>
      <c r="AG213" s="27"/>
      <c r="AH213" s="27"/>
      <c r="AI213" s="23"/>
      <c r="AJ213" s="53"/>
      <c r="AK213" s="32" t="s">
        <v>461</v>
      </c>
    </row>
    <row r="214" spans="1:37" s="29" customFormat="1" ht="14.25" x14ac:dyDescent="0.2">
      <c r="A214" s="23">
        <v>209</v>
      </c>
      <c r="B214" s="24" t="s">
        <v>208</v>
      </c>
      <c r="C214" s="25"/>
      <c r="D214" s="25" t="s">
        <v>495</v>
      </c>
      <c r="E214" s="23" t="e">
        <f>VLOOKUP($D$3:$D$194,[1]职称信息表!$B$2:$D$160,3,FALSE)</f>
        <v>#VALUE!</v>
      </c>
      <c r="F214" s="23" t="e">
        <f>VLOOKUP($D$3:$D$194,[1]职称信息表!$B$1:$E$160,4,FALSE)</f>
        <v>#VALUE!</v>
      </c>
      <c r="G214" s="23" t="e">
        <f>VLOOKUP($D$3:$D$194,[1]职称信息表!$B$2:$F$160,5,FALSE)</f>
        <v>#VALUE!</v>
      </c>
      <c r="H214" s="26"/>
      <c r="I214" s="26"/>
      <c r="J214" s="52"/>
      <c r="K214" s="52"/>
      <c r="L214" s="52"/>
      <c r="M214" s="23"/>
      <c r="N214" s="26"/>
      <c r="O214" s="23"/>
      <c r="P214" s="23"/>
      <c r="Q214" s="23"/>
      <c r="R214" s="23"/>
      <c r="S214" s="23"/>
      <c r="T214" s="23"/>
      <c r="U214" s="23"/>
      <c r="V214" s="23"/>
      <c r="W214" s="27"/>
      <c r="X214" s="23"/>
      <c r="Y214" s="27"/>
      <c r="Z214" s="27"/>
      <c r="AA214" s="27"/>
      <c r="AB214" s="27"/>
      <c r="AC214" s="27"/>
      <c r="AD214" s="23"/>
      <c r="AE214" s="27"/>
      <c r="AF214" s="27"/>
      <c r="AG214" s="27"/>
      <c r="AH214" s="27"/>
      <c r="AI214" s="23"/>
      <c r="AJ214" s="53"/>
      <c r="AK214" s="32" t="s">
        <v>461</v>
      </c>
    </row>
    <row r="215" spans="1:37" s="29" customFormat="1" ht="14.25" x14ac:dyDescent="0.2">
      <c r="A215" s="23">
        <v>213</v>
      </c>
      <c r="B215" s="24" t="s">
        <v>496</v>
      </c>
      <c r="C215" s="25" t="s">
        <v>497</v>
      </c>
      <c r="D215" s="25" t="s">
        <v>498</v>
      </c>
      <c r="E215" s="23" t="e">
        <f>VLOOKUP($D$3:$D$194,[1]职称信息表!$B$2:$D$160,3,FALSE)</f>
        <v>#VALUE!</v>
      </c>
      <c r="F215" s="23"/>
      <c r="G215" s="23" t="e">
        <f>VLOOKUP($D$3:$D$194,[1]职称信息表!$B$2:$F$160,5,FALSE)</f>
        <v>#VALUE!</v>
      </c>
      <c r="H215" s="23"/>
      <c r="I215" s="23"/>
      <c r="J215" s="52"/>
      <c r="K215" s="52"/>
      <c r="L215" s="52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7"/>
      <c r="X215" s="23"/>
      <c r="Y215" s="27"/>
      <c r="Z215" s="27"/>
      <c r="AA215" s="27"/>
      <c r="AB215" s="27"/>
      <c r="AC215" s="27"/>
      <c r="AD215" s="23"/>
      <c r="AE215" s="27"/>
      <c r="AF215" s="27"/>
      <c r="AG215" s="27"/>
      <c r="AH215" s="27"/>
      <c r="AI215" s="23"/>
      <c r="AJ215" s="23"/>
      <c r="AK215" s="33"/>
    </row>
    <row r="216" spans="1:37" s="29" customFormat="1" ht="14.25" x14ac:dyDescent="0.2">
      <c r="A216" s="23">
        <v>214</v>
      </c>
      <c r="B216" s="24" t="s">
        <v>499</v>
      </c>
      <c r="C216" s="25">
        <v>40185</v>
      </c>
      <c r="D216" s="25" t="s">
        <v>500</v>
      </c>
      <c r="E216" s="23" t="e">
        <f>VLOOKUP($D$3:$D$194,[1]职称信息表!$B$2:$D$160,3,FALSE)</f>
        <v>#VALUE!</v>
      </c>
      <c r="F216" s="23"/>
      <c r="G216" s="23" t="e">
        <f>VLOOKUP($D$3:$D$194,[1]职称信息表!$B$2:$F$160,5,FALSE)</f>
        <v>#VALUE!</v>
      </c>
      <c r="H216" s="23"/>
      <c r="I216" s="23"/>
      <c r="J216" s="52"/>
      <c r="K216" s="52"/>
      <c r="L216" s="52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7"/>
      <c r="X216" s="23"/>
      <c r="Y216" s="27"/>
      <c r="Z216" s="27"/>
      <c r="AA216" s="27"/>
      <c r="AB216" s="27"/>
      <c r="AC216" s="27"/>
      <c r="AD216" s="23"/>
      <c r="AE216" s="27"/>
      <c r="AF216" s="27"/>
      <c r="AG216" s="27"/>
      <c r="AH216" s="27"/>
      <c r="AI216" s="23"/>
      <c r="AJ216" s="23"/>
      <c r="AK216" s="33"/>
    </row>
    <row r="217" spans="1:37" s="29" customFormat="1" ht="14.25" x14ac:dyDescent="0.2">
      <c r="A217" s="23">
        <v>215</v>
      </c>
      <c r="B217" s="24" t="s">
        <v>501</v>
      </c>
      <c r="C217" s="25" t="s">
        <v>502</v>
      </c>
      <c r="D217" s="25" t="s">
        <v>503</v>
      </c>
      <c r="E217" s="23" t="e">
        <f>VLOOKUP($D$3:$D$194,[1]职称信息表!$B$2:$D$160,3,FALSE)</f>
        <v>#VALUE!</v>
      </c>
      <c r="F217" s="23"/>
      <c r="G217" s="23" t="e">
        <f>VLOOKUP($D$3:$D$194,[1]职称信息表!$B$2:$F$160,5,FALSE)</f>
        <v>#VALUE!</v>
      </c>
      <c r="H217" s="23"/>
      <c r="I217" s="23"/>
      <c r="J217" s="52"/>
      <c r="K217" s="52"/>
      <c r="L217" s="52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7"/>
      <c r="X217" s="23"/>
      <c r="Y217" s="27"/>
      <c r="Z217" s="27"/>
      <c r="AA217" s="27"/>
      <c r="AB217" s="27"/>
      <c r="AC217" s="27"/>
      <c r="AD217" s="23"/>
      <c r="AE217" s="27"/>
      <c r="AF217" s="27"/>
      <c r="AG217" s="27"/>
      <c r="AH217" s="27"/>
      <c r="AI217" s="23"/>
      <c r="AJ217" s="23"/>
      <c r="AK217" s="33"/>
    </row>
    <row r="218" spans="1:37" s="29" customFormat="1" ht="14.25" x14ac:dyDescent="0.2">
      <c r="A218" s="23">
        <v>216</v>
      </c>
      <c r="B218" s="24" t="s">
        <v>504</v>
      </c>
      <c r="C218" s="25" t="s">
        <v>505</v>
      </c>
      <c r="D218" s="25" t="s">
        <v>506</v>
      </c>
      <c r="E218" s="23" t="e">
        <f>VLOOKUP($D$3:$D$194,[1]职称信息表!$B$2:$D$160,3,FALSE)</f>
        <v>#VALUE!</v>
      </c>
      <c r="F218" s="23"/>
      <c r="G218" s="23" t="e">
        <f>VLOOKUP($D$3:$D$194,[1]职称信息表!$B$2:$F$160,5,FALSE)</f>
        <v>#VALUE!</v>
      </c>
      <c r="H218" s="23"/>
      <c r="I218" s="23"/>
      <c r="J218" s="52"/>
      <c r="K218" s="52"/>
      <c r="L218" s="52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7"/>
      <c r="X218" s="23"/>
      <c r="Y218" s="27"/>
      <c r="Z218" s="27"/>
      <c r="AA218" s="27"/>
      <c r="AB218" s="27"/>
      <c r="AC218" s="27"/>
      <c r="AD218" s="23"/>
      <c r="AE218" s="27"/>
      <c r="AF218" s="27"/>
      <c r="AG218" s="27"/>
      <c r="AH218" s="27"/>
      <c r="AI218" s="23"/>
      <c r="AJ218" s="23"/>
      <c r="AK218" s="33"/>
    </row>
    <row r="219" spans="1:37" s="29" customFormat="1" ht="14.25" x14ac:dyDescent="0.2">
      <c r="A219" s="23">
        <v>217</v>
      </c>
      <c r="B219" s="24" t="s">
        <v>507</v>
      </c>
      <c r="C219" s="25" t="s">
        <v>508</v>
      </c>
      <c r="D219" s="25" t="s">
        <v>509</v>
      </c>
      <c r="E219" s="23" t="e">
        <f>VLOOKUP($D$3:$D$194,[1]职称信息表!$B$2:$D$160,3,FALSE)</f>
        <v>#VALUE!</v>
      </c>
      <c r="F219" s="23"/>
      <c r="G219" s="23" t="e">
        <f>VLOOKUP($D$3:$D$194,[1]职称信息表!$B$2:$F$160,5,FALSE)</f>
        <v>#VALUE!</v>
      </c>
      <c r="H219" s="23"/>
      <c r="I219" s="23"/>
      <c r="J219" s="52"/>
      <c r="K219" s="52"/>
      <c r="L219" s="52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7"/>
      <c r="X219" s="23"/>
      <c r="Y219" s="27"/>
      <c r="Z219" s="27"/>
      <c r="AA219" s="27"/>
      <c r="AB219" s="27"/>
      <c r="AC219" s="27"/>
      <c r="AD219" s="23"/>
      <c r="AE219" s="27"/>
      <c r="AF219" s="27"/>
      <c r="AG219" s="27"/>
      <c r="AH219" s="27"/>
      <c r="AI219" s="23"/>
      <c r="AJ219" s="23"/>
      <c r="AK219" s="33"/>
    </row>
    <row r="220" spans="1:37" s="29" customFormat="1" ht="14.25" x14ac:dyDescent="0.2">
      <c r="A220" s="23">
        <v>218</v>
      </c>
      <c r="B220" s="24" t="s">
        <v>507</v>
      </c>
      <c r="C220" s="25" t="s">
        <v>510</v>
      </c>
      <c r="D220" s="25" t="s">
        <v>511</v>
      </c>
      <c r="E220" s="23" t="e">
        <f>VLOOKUP($D$3:$D$194,[1]职称信息表!$B$2:$D$160,3,FALSE)</f>
        <v>#VALUE!</v>
      </c>
      <c r="F220" s="23"/>
      <c r="G220" s="23" t="e">
        <f>VLOOKUP($D$3:$D$194,[1]职称信息表!$B$2:$F$160,5,FALSE)</f>
        <v>#VALUE!</v>
      </c>
      <c r="H220" s="23"/>
      <c r="I220" s="23"/>
      <c r="J220" s="52"/>
      <c r="K220" s="52"/>
      <c r="L220" s="52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7"/>
      <c r="X220" s="23"/>
      <c r="Y220" s="27"/>
      <c r="Z220" s="27"/>
      <c r="AA220" s="27"/>
      <c r="AB220" s="27"/>
      <c r="AC220" s="27"/>
      <c r="AD220" s="23"/>
      <c r="AE220" s="27"/>
      <c r="AF220" s="27"/>
      <c r="AG220" s="27"/>
      <c r="AH220" s="27"/>
      <c r="AI220" s="23"/>
      <c r="AJ220" s="23"/>
      <c r="AK220" s="33"/>
    </row>
    <row r="221" spans="1:37" s="29" customFormat="1" ht="14.25" x14ac:dyDescent="0.2">
      <c r="A221" s="23">
        <v>219</v>
      </c>
      <c r="B221" s="24" t="s">
        <v>512</v>
      </c>
      <c r="C221" s="25" t="s">
        <v>513</v>
      </c>
      <c r="D221" s="25" t="s">
        <v>514</v>
      </c>
      <c r="E221" s="23" t="e">
        <f>VLOOKUP($D$3:$D$194,[1]职称信息表!$B$2:$D$160,3,FALSE)</f>
        <v>#VALUE!</v>
      </c>
      <c r="F221" s="23"/>
      <c r="G221" s="23" t="e">
        <f>VLOOKUP($D$3:$D$194,[1]职称信息表!$B$2:$F$160,5,FALSE)</f>
        <v>#VALUE!</v>
      </c>
      <c r="H221" s="23"/>
      <c r="I221" s="23"/>
      <c r="J221" s="52"/>
      <c r="K221" s="52"/>
      <c r="L221" s="52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7"/>
      <c r="X221" s="23"/>
      <c r="Y221" s="27"/>
      <c r="Z221" s="27"/>
      <c r="AA221" s="27"/>
      <c r="AB221" s="27"/>
      <c r="AC221" s="27"/>
      <c r="AD221" s="23"/>
      <c r="AE221" s="27"/>
      <c r="AF221" s="27"/>
      <c r="AG221" s="27"/>
      <c r="AH221" s="27"/>
      <c r="AI221" s="23"/>
      <c r="AJ221" s="23"/>
      <c r="AK221" s="33"/>
    </row>
    <row r="222" spans="1:37" s="29" customFormat="1" ht="14.25" x14ac:dyDescent="0.2">
      <c r="A222" s="23">
        <v>220</v>
      </c>
      <c r="B222" s="24" t="s">
        <v>515</v>
      </c>
      <c r="C222" s="25" t="s">
        <v>516</v>
      </c>
      <c r="D222" s="25" t="s">
        <v>517</v>
      </c>
      <c r="E222" s="23" t="e">
        <f>VLOOKUP($D$3:$D$194,[1]职称信息表!$B$2:$D$160,3,FALSE)</f>
        <v>#VALUE!</v>
      </c>
      <c r="F222" s="23"/>
      <c r="G222" s="23" t="e">
        <f>VLOOKUP($D$3:$D$194,[1]职称信息表!$B$2:$F$160,5,FALSE)</f>
        <v>#VALUE!</v>
      </c>
      <c r="H222" s="23"/>
      <c r="I222" s="23"/>
      <c r="J222" s="52"/>
      <c r="K222" s="52"/>
      <c r="L222" s="52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7"/>
      <c r="X222" s="23"/>
      <c r="Y222" s="27"/>
      <c r="Z222" s="27"/>
      <c r="AA222" s="27"/>
      <c r="AB222" s="27"/>
      <c r="AC222" s="27"/>
      <c r="AD222" s="23"/>
      <c r="AE222" s="27"/>
      <c r="AF222" s="27"/>
      <c r="AG222" s="27"/>
      <c r="AH222" s="27"/>
      <c r="AI222" s="23"/>
      <c r="AJ222" s="23"/>
      <c r="AK222" s="33"/>
    </row>
    <row r="223" spans="1:37" s="29" customFormat="1" ht="14.25" x14ac:dyDescent="0.2">
      <c r="A223" s="23">
        <v>221</v>
      </c>
      <c r="B223" s="24" t="s">
        <v>515</v>
      </c>
      <c r="C223" s="25" t="s">
        <v>518</v>
      </c>
      <c r="D223" s="25" t="s">
        <v>519</v>
      </c>
      <c r="E223" s="23" t="e">
        <f>VLOOKUP($D$3:$D$194,[1]职称信息表!$B$2:$D$160,3,FALSE)</f>
        <v>#VALUE!</v>
      </c>
      <c r="F223" s="23"/>
      <c r="G223" s="23" t="e">
        <f>VLOOKUP($D$3:$D$194,[1]职称信息表!$B$2:$F$160,5,FALSE)</f>
        <v>#VALUE!</v>
      </c>
      <c r="H223" s="23"/>
      <c r="I223" s="23"/>
      <c r="J223" s="52"/>
      <c r="K223" s="52"/>
      <c r="L223" s="52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7"/>
      <c r="X223" s="23"/>
      <c r="Y223" s="27"/>
      <c r="Z223" s="27"/>
      <c r="AA223" s="27"/>
      <c r="AB223" s="27"/>
      <c r="AC223" s="27"/>
      <c r="AD223" s="23"/>
      <c r="AE223" s="27"/>
      <c r="AF223" s="27"/>
      <c r="AG223" s="27"/>
      <c r="AH223" s="27"/>
      <c r="AI223" s="23"/>
      <c r="AJ223" s="23"/>
      <c r="AK223" s="33"/>
    </row>
    <row r="224" spans="1:37" s="29" customFormat="1" ht="14.25" x14ac:dyDescent="0.2">
      <c r="A224" s="23">
        <v>222</v>
      </c>
      <c r="B224" s="24" t="s">
        <v>520</v>
      </c>
      <c r="C224" s="25" t="s">
        <v>521</v>
      </c>
      <c r="D224" s="25" t="s">
        <v>522</v>
      </c>
      <c r="E224" s="23" t="e">
        <f>VLOOKUP($D$3:$D$194,[1]职称信息表!$B$2:$D$160,3,FALSE)</f>
        <v>#VALUE!</v>
      </c>
      <c r="F224" s="23"/>
      <c r="G224" s="23" t="e">
        <f>VLOOKUP($D$3:$D$194,[1]职称信息表!$B$2:$F$160,5,FALSE)</f>
        <v>#VALUE!</v>
      </c>
      <c r="H224" s="23"/>
      <c r="I224" s="23"/>
      <c r="J224" s="52"/>
      <c r="K224" s="52"/>
      <c r="L224" s="52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7"/>
      <c r="X224" s="23"/>
      <c r="Y224" s="27"/>
      <c r="Z224" s="27"/>
      <c r="AA224" s="27"/>
      <c r="AB224" s="27"/>
      <c r="AC224" s="27"/>
      <c r="AD224" s="23"/>
      <c r="AE224" s="27"/>
      <c r="AF224" s="27"/>
      <c r="AG224" s="27"/>
      <c r="AH224" s="27"/>
      <c r="AI224" s="23"/>
      <c r="AJ224" s="23"/>
      <c r="AK224" s="33"/>
    </row>
    <row r="225" spans="1:37" s="29" customFormat="1" ht="14.25" x14ac:dyDescent="0.2">
      <c r="A225" s="23">
        <v>223</v>
      </c>
      <c r="B225" s="24" t="s">
        <v>520</v>
      </c>
      <c r="C225" s="25" t="s">
        <v>523</v>
      </c>
      <c r="D225" s="25" t="s">
        <v>524</v>
      </c>
      <c r="E225" s="23" t="e">
        <f>VLOOKUP($D$3:$D$194,[1]职称信息表!$B$2:$D$160,3,FALSE)</f>
        <v>#VALUE!</v>
      </c>
      <c r="F225" s="23"/>
      <c r="G225" s="23" t="e">
        <f>VLOOKUP($D$3:$D$194,[1]职称信息表!$B$2:$F$160,5,FALSE)</f>
        <v>#VALUE!</v>
      </c>
      <c r="H225" s="23"/>
      <c r="I225" s="23"/>
      <c r="J225" s="52"/>
      <c r="K225" s="52"/>
      <c r="L225" s="52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7"/>
      <c r="X225" s="23"/>
      <c r="Y225" s="27"/>
      <c r="Z225" s="27"/>
      <c r="AA225" s="27"/>
      <c r="AB225" s="27"/>
      <c r="AC225" s="27"/>
      <c r="AD225" s="23"/>
      <c r="AE225" s="27"/>
      <c r="AF225" s="27"/>
      <c r="AG225" s="27"/>
      <c r="AH225" s="27"/>
      <c r="AI225" s="23"/>
      <c r="AJ225" s="23"/>
      <c r="AK225" s="33"/>
    </row>
    <row r="226" spans="1:37" s="29" customFormat="1" ht="14.25" x14ac:dyDescent="0.2">
      <c r="A226" s="23">
        <v>224</v>
      </c>
      <c r="B226" s="24" t="s">
        <v>525</v>
      </c>
      <c r="C226" s="25"/>
      <c r="D226" s="25" t="s">
        <v>526</v>
      </c>
      <c r="E226" s="23" t="e">
        <f>VLOOKUP($D$3:$D$194,[1]职称信息表!$B$2:$D$160,3,FALSE)</f>
        <v>#VALUE!</v>
      </c>
      <c r="F226" s="23"/>
      <c r="G226" s="23" t="e">
        <f>VLOOKUP($D$3:$D$194,[1]职称信息表!$B$2:$F$160,5,FALSE)</f>
        <v>#VALUE!</v>
      </c>
      <c r="H226" s="23"/>
      <c r="I226" s="23"/>
      <c r="J226" s="52"/>
      <c r="K226" s="52"/>
      <c r="L226" s="52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7"/>
      <c r="X226" s="23"/>
      <c r="Y226" s="27"/>
      <c r="Z226" s="27"/>
      <c r="AA226" s="27"/>
      <c r="AB226" s="27"/>
      <c r="AC226" s="27"/>
      <c r="AD226" s="23"/>
      <c r="AE226" s="27"/>
      <c r="AF226" s="27"/>
      <c r="AG226" s="27"/>
      <c r="AH226" s="27"/>
      <c r="AI226" s="23"/>
      <c r="AJ226" s="23"/>
      <c r="AK226" s="33"/>
    </row>
    <row r="227" spans="1:37" s="29" customFormat="1" ht="14.25" x14ac:dyDescent="0.2">
      <c r="A227" s="23">
        <v>225</v>
      </c>
      <c r="B227" s="24" t="s">
        <v>525</v>
      </c>
      <c r="C227" s="25"/>
      <c r="D227" s="25" t="s">
        <v>527</v>
      </c>
      <c r="E227" s="23" t="e">
        <f>VLOOKUP($D$3:$D$194,[1]职称信息表!$B$2:$D$160,3,FALSE)</f>
        <v>#VALUE!</v>
      </c>
      <c r="F227" s="23"/>
      <c r="G227" s="23" t="e">
        <f>VLOOKUP($D$3:$D$194,[1]职称信息表!$B$2:$F$160,5,FALSE)</f>
        <v>#VALUE!</v>
      </c>
      <c r="H227" s="23"/>
      <c r="I227" s="23"/>
      <c r="J227" s="52"/>
      <c r="K227" s="52"/>
      <c r="L227" s="52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7"/>
      <c r="X227" s="23"/>
      <c r="Y227" s="27"/>
      <c r="Z227" s="27"/>
      <c r="AA227" s="27"/>
      <c r="AB227" s="27"/>
      <c r="AC227" s="27"/>
      <c r="AD227" s="23"/>
      <c r="AE227" s="27"/>
      <c r="AF227" s="27"/>
      <c r="AG227" s="27"/>
      <c r="AH227" s="27"/>
      <c r="AI227" s="23"/>
      <c r="AJ227" s="23"/>
      <c r="AK227" s="33"/>
    </row>
    <row r="228" spans="1:37" s="29" customFormat="1" ht="14.25" x14ac:dyDescent="0.2">
      <c r="A228" s="23">
        <v>226</v>
      </c>
      <c r="B228" s="24" t="s">
        <v>528</v>
      </c>
      <c r="C228" s="25"/>
      <c r="D228" s="25" t="s">
        <v>529</v>
      </c>
      <c r="E228" s="23" t="e">
        <f>VLOOKUP($D$3:$D$194,[1]职称信息表!$B$2:$D$160,3,FALSE)</f>
        <v>#VALUE!</v>
      </c>
      <c r="F228" s="23"/>
      <c r="G228" s="23" t="e">
        <f>VLOOKUP($D$3:$D$194,[1]职称信息表!$B$2:$F$160,5,FALSE)</f>
        <v>#VALUE!</v>
      </c>
      <c r="H228" s="23"/>
      <c r="I228" s="23"/>
      <c r="J228" s="52"/>
      <c r="K228" s="52"/>
      <c r="L228" s="52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7"/>
      <c r="X228" s="23"/>
      <c r="Y228" s="27"/>
      <c r="Z228" s="27"/>
      <c r="AA228" s="27"/>
      <c r="AB228" s="27"/>
      <c r="AC228" s="27"/>
      <c r="AD228" s="23"/>
      <c r="AE228" s="27"/>
      <c r="AF228" s="27"/>
      <c r="AG228" s="27"/>
      <c r="AH228" s="27"/>
      <c r="AI228" s="23"/>
      <c r="AJ228" s="23"/>
      <c r="AK228" s="33"/>
    </row>
    <row r="229" spans="1:37" s="29" customFormat="1" ht="14.25" x14ac:dyDescent="0.2">
      <c r="A229" s="23">
        <v>227</v>
      </c>
      <c r="B229" s="24" t="s">
        <v>504</v>
      </c>
      <c r="C229" s="25"/>
      <c r="D229" s="25" t="s">
        <v>530</v>
      </c>
      <c r="E229" s="23" t="e">
        <f>VLOOKUP($D$3:$D$194,[1]职称信息表!$B$2:$D$160,3,FALSE)</f>
        <v>#VALUE!</v>
      </c>
      <c r="F229" s="23"/>
      <c r="G229" s="23" t="e">
        <f>VLOOKUP($D$3:$D$194,[1]职称信息表!$B$2:$F$160,5,FALSE)</f>
        <v>#VALUE!</v>
      </c>
      <c r="H229" s="23"/>
      <c r="I229" s="23"/>
      <c r="J229" s="52"/>
      <c r="K229" s="52"/>
      <c r="L229" s="52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7"/>
      <c r="X229" s="23"/>
      <c r="Y229" s="27"/>
      <c r="Z229" s="27"/>
      <c r="AA229" s="27"/>
      <c r="AB229" s="27"/>
      <c r="AC229" s="27"/>
      <c r="AD229" s="23"/>
      <c r="AE229" s="27"/>
      <c r="AF229" s="27"/>
      <c r="AG229" s="27"/>
      <c r="AH229" s="27"/>
      <c r="AI229" s="23"/>
      <c r="AJ229" s="23"/>
      <c r="AK229" s="33"/>
    </row>
    <row r="230" spans="1:37" s="29" customFormat="1" ht="14.25" x14ac:dyDescent="0.2">
      <c r="A230" s="23">
        <v>228</v>
      </c>
      <c r="B230" s="24" t="s">
        <v>512</v>
      </c>
      <c r="C230" s="25"/>
      <c r="D230" s="25" t="s">
        <v>531</v>
      </c>
      <c r="E230" s="23" t="e">
        <f>VLOOKUP($D$3:$D$194,[1]职称信息表!$B$2:$D$160,3,FALSE)</f>
        <v>#VALUE!</v>
      </c>
      <c r="F230" s="23"/>
      <c r="G230" s="23" t="e">
        <f>VLOOKUP($D$3:$D$194,[1]职称信息表!$B$2:$F$160,5,FALSE)</f>
        <v>#VALUE!</v>
      </c>
      <c r="H230" s="23"/>
      <c r="I230" s="23"/>
      <c r="J230" s="52"/>
      <c r="K230" s="52"/>
      <c r="L230" s="52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7"/>
      <c r="X230" s="23"/>
      <c r="Y230" s="27"/>
      <c r="Z230" s="27"/>
      <c r="AA230" s="27"/>
      <c r="AB230" s="27"/>
      <c r="AC230" s="27"/>
      <c r="AD230" s="23"/>
      <c r="AE230" s="27"/>
      <c r="AF230" s="27"/>
      <c r="AG230" s="27"/>
      <c r="AH230" s="27"/>
      <c r="AI230" s="23"/>
      <c r="AJ230" s="23"/>
      <c r="AK230" s="33"/>
    </row>
    <row r="231" spans="1:37" s="29" customFormat="1" ht="14.25" x14ac:dyDescent="0.2">
      <c r="A231" s="23">
        <v>229</v>
      </c>
      <c r="B231" s="24" t="s">
        <v>512</v>
      </c>
      <c r="C231" s="25"/>
      <c r="D231" s="25" t="s">
        <v>532</v>
      </c>
      <c r="E231" s="23" t="e">
        <f>VLOOKUP($D$3:$D$194,[1]职称信息表!$B$2:$D$160,3,FALSE)</f>
        <v>#VALUE!</v>
      </c>
      <c r="F231" s="23"/>
      <c r="G231" s="23" t="e">
        <f>VLOOKUP($D$3:$D$194,[1]职称信息表!$B$2:$F$160,5,FALSE)</f>
        <v>#VALUE!</v>
      </c>
      <c r="H231" s="23"/>
      <c r="I231" s="23"/>
      <c r="J231" s="52"/>
      <c r="K231" s="52"/>
      <c r="L231" s="52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7"/>
      <c r="X231" s="23"/>
      <c r="Y231" s="27"/>
      <c r="Z231" s="27"/>
      <c r="AA231" s="27"/>
      <c r="AB231" s="27"/>
      <c r="AC231" s="27"/>
      <c r="AD231" s="23"/>
      <c r="AE231" s="27"/>
      <c r="AF231" s="27"/>
      <c r="AG231" s="27"/>
      <c r="AH231" s="27"/>
      <c r="AI231" s="23"/>
      <c r="AJ231" s="23"/>
      <c r="AK231" s="33"/>
    </row>
    <row r="232" spans="1:37" s="29" customFormat="1" ht="14.25" x14ac:dyDescent="0.2">
      <c r="A232" s="23">
        <v>230</v>
      </c>
      <c r="B232" s="24" t="s">
        <v>512</v>
      </c>
      <c r="C232" s="25"/>
      <c r="D232" s="25" t="s">
        <v>533</v>
      </c>
      <c r="E232" s="23" t="e">
        <f>VLOOKUP($D$3:$D$194,[1]职称信息表!$B$2:$D$160,3,FALSE)</f>
        <v>#VALUE!</v>
      </c>
      <c r="F232" s="23"/>
      <c r="G232" s="23" t="e">
        <f>VLOOKUP($D$3:$D$194,[1]职称信息表!$B$2:$F$160,5,FALSE)</f>
        <v>#VALUE!</v>
      </c>
      <c r="H232" s="23"/>
      <c r="I232" s="23"/>
      <c r="J232" s="52"/>
      <c r="K232" s="52"/>
      <c r="L232" s="52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7"/>
      <c r="X232" s="23"/>
      <c r="Y232" s="27"/>
      <c r="Z232" s="27"/>
      <c r="AA232" s="27"/>
      <c r="AB232" s="27"/>
      <c r="AC232" s="27"/>
      <c r="AD232" s="23"/>
      <c r="AE232" s="27"/>
      <c r="AF232" s="27"/>
      <c r="AG232" s="27"/>
      <c r="AH232" s="27"/>
      <c r="AI232" s="23"/>
      <c r="AJ232" s="23"/>
      <c r="AK232" s="33"/>
    </row>
    <row r="233" spans="1:37" s="29" customFormat="1" ht="14.25" x14ac:dyDescent="0.2">
      <c r="A233" s="23">
        <v>231</v>
      </c>
      <c r="B233" s="24" t="s">
        <v>512</v>
      </c>
      <c r="C233" s="25"/>
      <c r="D233" s="25" t="s">
        <v>534</v>
      </c>
      <c r="E233" s="23" t="e">
        <f>VLOOKUP($D$3:$D$194,[1]职称信息表!$B$2:$D$160,3,FALSE)</f>
        <v>#VALUE!</v>
      </c>
      <c r="F233" s="23"/>
      <c r="G233" s="23" t="e">
        <f>VLOOKUP($D$3:$D$194,[1]职称信息表!$B$2:$F$160,5,FALSE)</f>
        <v>#VALUE!</v>
      </c>
      <c r="H233" s="23"/>
      <c r="I233" s="23"/>
      <c r="J233" s="52"/>
      <c r="K233" s="52"/>
      <c r="L233" s="52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7"/>
      <c r="X233" s="23"/>
      <c r="Y233" s="27"/>
      <c r="Z233" s="27"/>
      <c r="AA233" s="27"/>
      <c r="AB233" s="27"/>
      <c r="AC233" s="27"/>
      <c r="AD233" s="23"/>
      <c r="AE233" s="27"/>
      <c r="AF233" s="27"/>
      <c r="AG233" s="27"/>
      <c r="AH233" s="27"/>
      <c r="AI233" s="23"/>
      <c r="AJ233" s="23"/>
      <c r="AK233" s="33"/>
    </row>
    <row r="234" spans="1:37" s="29" customFormat="1" ht="14.25" x14ac:dyDescent="0.2">
      <c r="A234" s="23">
        <v>232</v>
      </c>
      <c r="B234" s="24" t="s">
        <v>535</v>
      </c>
      <c r="C234" s="25"/>
      <c r="D234" s="25" t="s">
        <v>536</v>
      </c>
      <c r="E234" s="23" t="e">
        <f>VLOOKUP($D$3:$D$194,[1]职称信息表!$B$2:$D$160,3,FALSE)</f>
        <v>#VALUE!</v>
      </c>
      <c r="F234" s="23"/>
      <c r="G234" s="23" t="e">
        <f>VLOOKUP($D$3:$D$194,[1]职称信息表!$B$2:$F$160,5,FALSE)</f>
        <v>#VALUE!</v>
      </c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7"/>
      <c r="X234" s="23"/>
      <c r="Y234" s="27"/>
      <c r="Z234" s="27"/>
      <c r="AA234" s="27"/>
      <c r="AB234" s="27"/>
      <c r="AC234" s="27"/>
      <c r="AD234" s="23"/>
      <c r="AE234" s="27"/>
      <c r="AF234" s="27"/>
      <c r="AG234" s="27"/>
      <c r="AH234" s="27"/>
      <c r="AI234" s="23"/>
      <c r="AJ234" s="23"/>
      <c r="AK234" s="33"/>
    </row>
    <row r="235" spans="1:37" s="29" customFormat="1" ht="14.25" x14ac:dyDescent="0.2">
      <c r="A235" s="23">
        <v>233</v>
      </c>
      <c r="B235" s="24" t="s">
        <v>537</v>
      </c>
      <c r="C235" s="25"/>
      <c r="D235" s="25" t="s">
        <v>538</v>
      </c>
      <c r="E235" s="23" t="e">
        <f>VLOOKUP($D$3:$D$194,[1]职称信息表!$B$2:$D$160,3,FALSE)</f>
        <v>#VALUE!</v>
      </c>
      <c r="F235" s="23"/>
      <c r="G235" s="23" t="e">
        <f>VLOOKUP($D$3:$D$194,[1]职称信息表!$B$2:$F$160,5,FALSE)</f>
        <v>#VALUE!</v>
      </c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7"/>
      <c r="X235" s="23"/>
      <c r="Y235" s="27"/>
      <c r="Z235" s="27"/>
      <c r="AA235" s="27"/>
      <c r="AB235" s="27"/>
      <c r="AC235" s="27"/>
      <c r="AD235" s="23"/>
      <c r="AE235" s="27"/>
      <c r="AF235" s="27"/>
      <c r="AG235" s="27"/>
      <c r="AH235" s="27"/>
      <c r="AI235" s="23"/>
      <c r="AJ235" s="23"/>
      <c r="AK235" s="33"/>
    </row>
    <row r="236" spans="1:37" s="29" customFormat="1" ht="14.25" x14ac:dyDescent="0.2">
      <c r="A236" s="23">
        <v>234</v>
      </c>
      <c r="B236" s="24" t="s">
        <v>539</v>
      </c>
      <c r="C236" s="25"/>
      <c r="D236" s="25" t="s">
        <v>540</v>
      </c>
      <c r="E236" s="23" t="e">
        <f>VLOOKUP($D$3:$D$194,[1]职称信息表!$B$2:$D$160,3,FALSE)</f>
        <v>#VALUE!</v>
      </c>
      <c r="F236" s="23"/>
      <c r="G236" s="23" t="e">
        <f>VLOOKUP($D$3:$D$194,[1]职称信息表!$B$2:$F$160,5,FALSE)</f>
        <v>#VALUE!</v>
      </c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7"/>
      <c r="X236" s="23"/>
      <c r="Y236" s="27"/>
      <c r="Z236" s="27"/>
      <c r="AA236" s="27"/>
      <c r="AB236" s="27"/>
      <c r="AC236" s="27"/>
      <c r="AD236" s="23"/>
      <c r="AE236" s="27"/>
      <c r="AF236" s="27"/>
      <c r="AG236" s="27"/>
      <c r="AH236" s="27"/>
      <c r="AI236" s="23"/>
      <c r="AJ236" s="23"/>
      <c r="AK236" s="33"/>
    </row>
    <row r="237" spans="1:37" s="29" customFormat="1" ht="14.25" x14ac:dyDescent="0.2">
      <c r="A237" s="23">
        <v>235</v>
      </c>
      <c r="B237" s="24" t="s">
        <v>539</v>
      </c>
      <c r="C237" s="25"/>
      <c r="D237" s="25" t="s">
        <v>541</v>
      </c>
      <c r="E237" s="23" t="e">
        <f>VLOOKUP($D$3:$D$194,[1]职称信息表!$B$2:$D$160,3,FALSE)</f>
        <v>#VALUE!</v>
      </c>
      <c r="F237" s="23"/>
      <c r="G237" s="23" t="e">
        <f>VLOOKUP($D$3:$D$194,[1]职称信息表!$B$2:$F$160,5,FALSE)</f>
        <v>#VALUE!</v>
      </c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7"/>
      <c r="X237" s="23"/>
      <c r="Y237" s="27"/>
      <c r="Z237" s="27"/>
      <c r="AA237" s="27"/>
      <c r="AB237" s="27"/>
      <c r="AC237" s="27"/>
      <c r="AD237" s="23"/>
      <c r="AE237" s="27"/>
      <c r="AF237" s="27"/>
      <c r="AG237" s="27"/>
      <c r="AH237" s="27"/>
      <c r="AI237" s="23"/>
      <c r="AJ237" s="23"/>
      <c r="AK237" s="33"/>
    </row>
    <row r="238" spans="1:37" s="29" customFormat="1" ht="14.25" x14ac:dyDescent="0.2">
      <c r="A238" s="23">
        <v>236</v>
      </c>
      <c r="B238" s="24" t="s">
        <v>539</v>
      </c>
      <c r="C238" s="25"/>
      <c r="D238" s="25" t="s">
        <v>542</v>
      </c>
      <c r="E238" s="23" t="e">
        <f>VLOOKUP($D$3:$D$194,[1]职称信息表!$B$2:$D$160,3,FALSE)</f>
        <v>#VALUE!</v>
      </c>
      <c r="F238" s="23"/>
      <c r="G238" s="23" t="e">
        <f>VLOOKUP($D$3:$D$194,[1]职称信息表!$B$2:$F$160,5,FALSE)</f>
        <v>#VALUE!</v>
      </c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7"/>
      <c r="X238" s="23"/>
      <c r="Y238" s="27"/>
      <c r="Z238" s="27"/>
      <c r="AA238" s="27"/>
      <c r="AB238" s="27"/>
      <c r="AC238" s="27"/>
      <c r="AD238" s="23"/>
      <c r="AE238" s="27"/>
      <c r="AF238" s="27"/>
      <c r="AG238" s="27"/>
      <c r="AH238" s="27"/>
      <c r="AI238" s="23"/>
      <c r="AJ238" s="23"/>
      <c r="AK238" s="33"/>
    </row>
    <row r="239" spans="1:37" s="29" customFormat="1" ht="14.25" x14ac:dyDescent="0.2">
      <c r="A239" s="23">
        <v>237</v>
      </c>
      <c r="B239" s="24" t="s">
        <v>539</v>
      </c>
      <c r="C239" s="25"/>
      <c r="D239" s="25" t="s">
        <v>543</v>
      </c>
      <c r="E239" s="23" t="e">
        <f>VLOOKUP($D$3:$D$194,[1]职称信息表!$B$2:$D$160,3,FALSE)</f>
        <v>#VALUE!</v>
      </c>
      <c r="F239" s="23"/>
      <c r="G239" s="23" t="e">
        <f>VLOOKUP($D$3:$D$194,[1]职称信息表!$B$2:$F$160,5,FALSE)</f>
        <v>#VALUE!</v>
      </c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7"/>
      <c r="X239" s="23"/>
      <c r="Y239" s="27"/>
      <c r="Z239" s="27"/>
      <c r="AA239" s="27"/>
      <c r="AB239" s="27"/>
      <c r="AC239" s="27"/>
      <c r="AD239" s="23"/>
      <c r="AE239" s="27"/>
      <c r="AF239" s="27"/>
      <c r="AG239" s="27"/>
      <c r="AH239" s="27"/>
      <c r="AI239" s="23"/>
      <c r="AJ239" s="23"/>
      <c r="AK239" s="33"/>
    </row>
  </sheetData>
  <mergeCells count="12">
    <mergeCell ref="H1:I1"/>
    <mergeCell ref="J1:N1"/>
    <mergeCell ref="O1:X1"/>
    <mergeCell ref="Y1:AI1"/>
    <mergeCell ref="AJ1:AJ2"/>
    <mergeCell ref="AK1:AK2"/>
    <mergeCell ref="B1:B2"/>
    <mergeCell ref="C1:C2"/>
    <mergeCell ref="D1:D2"/>
    <mergeCell ref="E1:E2"/>
    <mergeCell ref="F1:F2"/>
    <mergeCell ref="G1:G2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汇总表（新）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2022-04-17T02:34:16Z</dcterms:created>
  <dcterms:modified xsi:type="dcterms:W3CDTF">2022-04-17T02:34:40Z</dcterms:modified>
</cp:coreProperties>
</file>